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47EA2C26-2EC1-44CE-A2B9-054990CBA679}" xr6:coauthVersionLast="45" xr6:coauthVersionMax="45" xr10:uidLastSave="{00000000-0000-0000-0000-000000000000}"/>
  <bookViews>
    <workbookView xWindow="-120" yWindow="-120" windowWidth="25440" windowHeight="15390" tabRatio="836" firstSheet="6" activeTab="6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S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S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Q135" i="8"/>
  <c r="R135" i="8"/>
  <c r="S135" i="8"/>
  <c r="T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Q153" i="8"/>
  <c r="R153" i="8"/>
  <c r="S153" i="8"/>
  <c r="T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Q161" i="8"/>
  <c r="R161" i="8"/>
  <c r="S161" i="8"/>
  <c r="T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Q168" i="8"/>
  <c r="R168" i="8"/>
  <c r="S168" i="8"/>
  <c r="T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R170" i="8"/>
  <c r="S170" i="8"/>
  <c r="T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T171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U5" i="2"/>
  <c r="V5" i="2"/>
  <c r="AB5" i="2" s="1"/>
  <c r="W5" i="2"/>
  <c r="X5" i="2"/>
  <c r="AA5" i="2" s="1"/>
  <c r="Y5" i="2"/>
  <c r="Z5" i="2"/>
  <c r="AC5" i="2" s="1"/>
  <c r="U6" i="2"/>
  <c r="V6" i="2"/>
  <c r="W6" i="2"/>
  <c r="AC6" i="2" s="1"/>
  <c r="X6" i="2"/>
  <c r="Y6" i="2"/>
  <c r="AB6" i="2" s="1"/>
  <c r="Z6" i="2"/>
  <c r="AA6" i="2"/>
  <c r="U7" i="2"/>
  <c r="V7" i="2"/>
  <c r="W7" i="2"/>
  <c r="X7" i="2"/>
  <c r="AA7" i="2" s="1"/>
  <c r="Y7" i="2"/>
  <c r="Z7" i="2"/>
  <c r="AC7" i="2" s="1"/>
  <c r="AB7" i="2"/>
  <c r="U8" i="2"/>
  <c r="V8" i="2"/>
  <c r="W8" i="2"/>
  <c r="X8" i="2"/>
  <c r="Y8" i="2"/>
  <c r="AB8" i="2" s="1"/>
  <c r="Z8" i="2"/>
  <c r="AA8" i="2"/>
  <c r="AC8" i="2"/>
  <c r="U9" i="2"/>
  <c r="V9" i="2"/>
  <c r="AB9" i="2" s="1"/>
  <c r="W9" i="2"/>
  <c r="X9" i="2"/>
  <c r="AA9" i="2" s="1"/>
  <c r="Y9" i="2"/>
  <c r="Z9" i="2"/>
  <c r="AC9" i="2" s="1"/>
  <c r="U10" i="2"/>
  <c r="V10" i="2"/>
  <c r="W10" i="2"/>
  <c r="AC10" i="2" s="1"/>
  <c r="X10" i="2"/>
  <c r="Y10" i="2"/>
  <c r="AB10" i="2" s="1"/>
  <c r="Z10" i="2"/>
  <c r="AA10" i="2"/>
  <c r="U11" i="2"/>
  <c r="V11" i="2"/>
  <c r="W11" i="2"/>
  <c r="X11" i="2"/>
  <c r="AA11" i="2" s="1"/>
  <c r="Y11" i="2"/>
  <c r="Z11" i="2"/>
  <c r="AC11" i="2" s="1"/>
  <c r="AB11" i="2"/>
  <c r="U12" i="2"/>
  <c r="V12" i="2"/>
  <c r="W12" i="2"/>
  <c r="X12" i="2"/>
  <c r="Y12" i="2"/>
  <c r="AB12" i="2" s="1"/>
  <c r="Z12" i="2"/>
  <c r="AA12" i="2"/>
  <c r="AC12" i="2"/>
  <c r="U13" i="2"/>
  <c r="V13" i="2"/>
  <c r="AB13" i="2" s="1"/>
  <c r="W13" i="2"/>
  <c r="X13" i="2"/>
  <c r="AA13" i="2" s="1"/>
  <c r="Y13" i="2"/>
  <c r="Z13" i="2"/>
  <c r="AC13" i="2" s="1"/>
  <c r="U14" i="2"/>
  <c r="V14" i="2"/>
  <c r="W14" i="2"/>
  <c r="AC14" i="2" s="1"/>
  <c r="X14" i="2"/>
  <c r="Y14" i="2"/>
  <c r="AB14" i="2" s="1"/>
  <c r="Z14" i="2"/>
  <c r="AA14" i="2"/>
  <c r="U15" i="2"/>
  <c r="V15" i="2"/>
  <c r="W15" i="2"/>
  <c r="X15" i="2"/>
  <c r="AA15" i="2" s="1"/>
  <c r="Y15" i="2"/>
  <c r="Z15" i="2"/>
  <c r="AC15" i="2" s="1"/>
  <c r="AB15" i="2"/>
  <c r="U16" i="2"/>
  <c r="V16" i="2"/>
  <c r="W16" i="2"/>
  <c r="X16" i="2"/>
  <c r="Y16" i="2"/>
  <c r="AB16" i="2" s="1"/>
  <c r="Z16" i="2"/>
  <c r="AA16" i="2"/>
  <c r="AC16" i="2"/>
  <c r="U17" i="2"/>
  <c r="V17" i="2"/>
  <c r="AB17" i="2" s="1"/>
  <c r="W17" i="2"/>
  <c r="X17" i="2"/>
  <c r="AA17" i="2" s="1"/>
  <c r="Y17" i="2"/>
  <c r="Z17" i="2"/>
  <c r="AC17" i="2" s="1"/>
  <c r="U18" i="2"/>
  <c r="V18" i="2"/>
  <c r="W18" i="2"/>
  <c r="AC18" i="2" s="1"/>
  <c r="X18" i="2"/>
  <c r="Y18" i="2"/>
  <c r="AB18" i="2" s="1"/>
  <c r="Z18" i="2"/>
  <c r="AA18" i="2"/>
  <c r="U19" i="2"/>
  <c r="V19" i="2"/>
  <c r="W19" i="2"/>
  <c r="X19" i="2"/>
  <c r="AA19" i="2" s="1"/>
  <c r="Y19" i="2"/>
  <c r="Z19" i="2"/>
  <c r="AC19" i="2" s="1"/>
  <c r="AB19" i="2"/>
  <c r="U20" i="2"/>
  <c r="V20" i="2"/>
  <c r="W20" i="2"/>
  <c r="X20" i="2"/>
  <c r="Y20" i="2"/>
  <c r="AB20" i="2" s="1"/>
  <c r="Z20" i="2"/>
  <c r="AA20" i="2"/>
  <c r="AC20" i="2"/>
  <c r="U21" i="2"/>
  <c r="V21" i="2"/>
  <c r="AB21" i="2" s="1"/>
  <c r="W21" i="2"/>
  <c r="X21" i="2"/>
  <c r="AA21" i="2" s="1"/>
  <c r="Y21" i="2"/>
  <c r="Z21" i="2"/>
  <c r="AC21" i="2" s="1"/>
  <c r="U22" i="2"/>
  <c r="V22" i="2"/>
  <c r="W22" i="2"/>
  <c r="AC22" i="2" s="1"/>
  <c r="X22" i="2"/>
  <c r="Y22" i="2"/>
  <c r="AB22" i="2" s="1"/>
  <c r="Z22" i="2"/>
  <c r="AA22" i="2"/>
  <c r="U23" i="2"/>
  <c r="V23" i="2"/>
  <c r="W23" i="2"/>
  <c r="X23" i="2"/>
  <c r="AA23" i="2" s="1"/>
  <c r="Y23" i="2"/>
  <c r="Z23" i="2"/>
  <c r="AC23" i="2" s="1"/>
  <c r="AB23" i="2"/>
  <c r="U24" i="2"/>
  <c r="V24" i="2"/>
  <c r="W24" i="2"/>
  <c r="X24" i="2"/>
  <c r="Y24" i="2"/>
  <c r="AB24" i="2" s="1"/>
  <c r="Z24" i="2"/>
  <c r="AA24" i="2"/>
  <c r="AC24" i="2"/>
  <c r="U25" i="2"/>
  <c r="V25" i="2"/>
  <c r="AB25" i="2" s="1"/>
  <c r="W25" i="2"/>
  <c r="X25" i="2"/>
  <c r="AA25" i="2" s="1"/>
  <c r="Y25" i="2"/>
  <c r="Z25" i="2"/>
  <c r="AC25" i="2" s="1"/>
  <c r="U26" i="2"/>
  <c r="V26" i="2"/>
  <c r="W26" i="2"/>
  <c r="AC26" i="2" s="1"/>
  <c r="X26" i="2"/>
  <c r="Y26" i="2"/>
  <c r="AB26" i="2" s="1"/>
  <c r="Z26" i="2"/>
  <c r="AA26" i="2"/>
  <c r="U27" i="2"/>
  <c r="V27" i="2"/>
  <c r="W27" i="2"/>
  <c r="X27" i="2"/>
  <c r="AA27" i="2" s="1"/>
  <c r="Y27" i="2"/>
  <c r="Z27" i="2"/>
  <c r="AC27" i="2" s="1"/>
  <c r="AB27" i="2"/>
  <c r="U28" i="2"/>
  <c r="V28" i="2"/>
  <c r="W28" i="2"/>
  <c r="X28" i="2"/>
  <c r="Y28" i="2"/>
  <c r="AB28" i="2" s="1"/>
  <c r="Z28" i="2"/>
  <c r="AA28" i="2"/>
  <c r="AC28" i="2"/>
  <c r="U29" i="2"/>
  <c r="V29" i="2"/>
  <c r="AB29" i="2" s="1"/>
  <c r="W29" i="2"/>
  <c r="X29" i="2"/>
  <c r="AA29" i="2" s="1"/>
  <c r="Y29" i="2"/>
  <c r="Z29" i="2"/>
  <c r="AC29" i="2" s="1"/>
  <c r="U30" i="2"/>
  <c r="V30" i="2"/>
  <c r="W30" i="2"/>
  <c r="AC30" i="2" s="1"/>
  <c r="X30" i="2"/>
  <c r="Y30" i="2"/>
  <c r="AB30" i="2" s="1"/>
  <c r="Z30" i="2"/>
  <c r="AA30" i="2"/>
  <c r="U31" i="2"/>
  <c r="V31" i="2"/>
  <c r="W31" i="2"/>
  <c r="X31" i="2"/>
  <c r="AA31" i="2" s="1"/>
  <c r="Y31" i="2"/>
  <c r="Z31" i="2"/>
  <c r="AC31" i="2" s="1"/>
  <c r="AB31" i="2"/>
  <c r="U32" i="2"/>
  <c r="V32" i="2"/>
  <c r="W32" i="2"/>
  <c r="X32" i="2"/>
  <c r="Y32" i="2"/>
  <c r="AB32" i="2" s="1"/>
  <c r="Z32" i="2"/>
  <c r="AA32" i="2"/>
  <c r="AC32" i="2"/>
  <c r="U33" i="2"/>
  <c r="V33" i="2"/>
  <c r="AB33" i="2" s="1"/>
  <c r="W33" i="2"/>
  <c r="X33" i="2"/>
  <c r="AA33" i="2" s="1"/>
  <c r="Y33" i="2"/>
  <c r="Z33" i="2"/>
  <c r="AC33" i="2" s="1"/>
  <c r="U34" i="2"/>
  <c r="V34" i="2"/>
  <c r="W34" i="2"/>
  <c r="AC34" i="2" s="1"/>
  <c r="X34" i="2"/>
  <c r="Y34" i="2"/>
  <c r="AB34" i="2" s="1"/>
  <c r="Z34" i="2"/>
  <c r="AA34" i="2"/>
  <c r="U35" i="2"/>
  <c r="V35" i="2"/>
  <c r="W35" i="2"/>
  <c r="X35" i="2"/>
  <c r="AA35" i="2" s="1"/>
  <c r="Y35" i="2"/>
  <c r="Z35" i="2"/>
  <c r="AC35" i="2" s="1"/>
  <c r="AB35" i="2"/>
  <c r="U36" i="2"/>
  <c r="V36" i="2"/>
  <c r="W36" i="2"/>
  <c r="X36" i="2"/>
  <c r="Y36" i="2"/>
  <c r="AB36" i="2" s="1"/>
  <c r="Z36" i="2"/>
  <c r="AA36" i="2"/>
  <c r="AC36" i="2"/>
  <c r="U37" i="2"/>
  <c r="V37" i="2"/>
  <c r="AB37" i="2" s="1"/>
  <c r="W37" i="2"/>
  <c r="X37" i="2"/>
  <c r="AA37" i="2" s="1"/>
  <c r="Y37" i="2"/>
  <c r="Z37" i="2"/>
  <c r="AC37" i="2" s="1"/>
  <c r="U38" i="2"/>
  <c r="V38" i="2"/>
  <c r="W38" i="2"/>
  <c r="AC38" i="2" s="1"/>
  <c r="X38" i="2"/>
  <c r="Y38" i="2"/>
  <c r="AB38" i="2" s="1"/>
  <c r="Z38" i="2"/>
  <c r="AA38" i="2"/>
  <c r="U39" i="2"/>
  <c r="V39" i="2"/>
  <c r="W39" i="2"/>
  <c r="X39" i="2"/>
  <c r="AA39" i="2" s="1"/>
  <c r="Y39" i="2"/>
  <c r="Z39" i="2"/>
  <c r="AC39" i="2" s="1"/>
  <c r="AB39" i="2"/>
  <c r="U40" i="2"/>
  <c r="V40" i="2"/>
  <c r="W40" i="2"/>
  <c r="X40" i="2"/>
  <c r="Y40" i="2"/>
  <c r="AB40" i="2" s="1"/>
  <c r="Z40" i="2"/>
  <c r="AA40" i="2"/>
  <c r="AC40" i="2"/>
  <c r="U41" i="2"/>
  <c r="V41" i="2"/>
  <c r="AB41" i="2" s="1"/>
  <c r="W41" i="2"/>
  <c r="X41" i="2"/>
  <c r="AA41" i="2" s="1"/>
  <c r="Y41" i="2"/>
  <c r="Z41" i="2"/>
  <c r="AC41" i="2" s="1"/>
  <c r="U42" i="2"/>
  <c r="V42" i="2"/>
  <c r="W42" i="2"/>
  <c r="AC42" i="2" s="1"/>
  <c r="X42" i="2"/>
  <c r="Y42" i="2"/>
  <c r="AB42" i="2" s="1"/>
  <c r="Z42" i="2"/>
  <c r="AA42" i="2"/>
  <c r="U43" i="2"/>
  <c r="V43" i="2"/>
  <c r="W43" i="2"/>
  <c r="X43" i="2"/>
  <c r="AA43" i="2" s="1"/>
  <c r="Y43" i="2"/>
  <c r="Z43" i="2"/>
  <c r="AC43" i="2" s="1"/>
  <c r="AB43" i="2"/>
  <c r="U44" i="2"/>
  <c r="V44" i="2"/>
  <c r="W44" i="2"/>
  <c r="X44" i="2"/>
  <c r="Y44" i="2"/>
  <c r="AB44" i="2" s="1"/>
  <c r="Z44" i="2"/>
  <c r="AA44" i="2"/>
  <c r="AC44" i="2"/>
  <c r="U45" i="2"/>
  <c r="V45" i="2"/>
  <c r="AB45" i="2" s="1"/>
  <c r="W45" i="2"/>
  <c r="X45" i="2"/>
  <c r="AA45" i="2" s="1"/>
  <c r="Y45" i="2"/>
  <c r="Z45" i="2"/>
  <c r="AC45" i="2" s="1"/>
  <c r="U46" i="2"/>
  <c r="V46" i="2"/>
  <c r="W46" i="2"/>
  <c r="AC46" i="2" s="1"/>
  <c r="X46" i="2"/>
  <c r="Y46" i="2"/>
  <c r="AB46" i="2" s="1"/>
  <c r="Z46" i="2"/>
  <c r="AA46" i="2"/>
  <c r="U47" i="2"/>
  <c r="V47" i="2"/>
  <c r="W47" i="2"/>
  <c r="X47" i="2"/>
  <c r="AA47" i="2" s="1"/>
  <c r="Y47" i="2"/>
  <c r="Z47" i="2"/>
  <c r="AC47" i="2" s="1"/>
  <c r="AB47" i="2"/>
  <c r="U48" i="2"/>
  <c r="V48" i="2"/>
  <c r="W48" i="2"/>
  <c r="X48" i="2"/>
  <c r="Y48" i="2"/>
  <c r="AB48" i="2" s="1"/>
  <c r="Z48" i="2"/>
  <c r="AA48" i="2"/>
  <c r="AC48" i="2"/>
  <c r="U49" i="2"/>
  <c r="V49" i="2"/>
  <c r="AB49" i="2" s="1"/>
  <c r="W49" i="2"/>
  <c r="X49" i="2"/>
  <c r="AA49" i="2" s="1"/>
  <c r="Y49" i="2"/>
  <c r="Z49" i="2"/>
  <c r="AC49" i="2" s="1"/>
  <c r="U50" i="2"/>
  <c r="V50" i="2"/>
  <c r="W50" i="2"/>
  <c r="AC50" i="2" s="1"/>
  <c r="X50" i="2"/>
  <c r="Y50" i="2"/>
  <c r="AB50" i="2" s="1"/>
  <c r="Z50" i="2"/>
  <c r="AA50" i="2"/>
  <c r="U51" i="2"/>
  <c r="V51" i="2"/>
  <c r="W51" i="2"/>
  <c r="X51" i="2"/>
  <c r="AA51" i="2" s="1"/>
  <c r="Y51" i="2"/>
  <c r="Z51" i="2"/>
  <c r="AC51" i="2" s="1"/>
  <c r="AB51" i="2"/>
  <c r="U52" i="2"/>
  <c r="V52" i="2"/>
  <c r="W52" i="2"/>
  <c r="X52" i="2"/>
  <c r="Y52" i="2"/>
  <c r="AB52" i="2" s="1"/>
  <c r="Z52" i="2"/>
  <c r="AA52" i="2"/>
  <c r="AC52" i="2"/>
  <c r="U53" i="2"/>
  <c r="V53" i="2"/>
  <c r="AB53" i="2" s="1"/>
  <c r="W53" i="2"/>
  <c r="X53" i="2"/>
  <c r="AA53" i="2" s="1"/>
  <c r="Y53" i="2"/>
  <c r="Z53" i="2"/>
  <c r="AC53" i="2" s="1"/>
  <c r="U54" i="2"/>
  <c r="V54" i="2"/>
  <c r="W54" i="2"/>
  <c r="AC54" i="2" s="1"/>
  <c r="X54" i="2"/>
  <c r="Y54" i="2"/>
  <c r="AB54" i="2" s="1"/>
  <c r="Z54" i="2"/>
  <c r="AA54" i="2"/>
  <c r="U55" i="2"/>
  <c r="V55" i="2"/>
  <c r="W55" i="2"/>
  <c r="X55" i="2"/>
  <c r="AA55" i="2" s="1"/>
  <c r="Y55" i="2"/>
  <c r="Z55" i="2"/>
  <c r="AC55" i="2" s="1"/>
  <c r="AB55" i="2"/>
  <c r="U56" i="2"/>
  <c r="V56" i="2"/>
  <c r="W56" i="2"/>
  <c r="X56" i="2"/>
  <c r="Y56" i="2"/>
  <c r="AB56" i="2" s="1"/>
  <c r="Z56" i="2"/>
  <c r="AA56" i="2"/>
  <c r="AC56" i="2"/>
  <c r="U57" i="2"/>
  <c r="V57" i="2"/>
  <c r="AB57" i="2" s="1"/>
  <c r="W57" i="2"/>
  <c r="X57" i="2"/>
  <c r="AA57" i="2" s="1"/>
  <c r="Y57" i="2"/>
  <c r="Z57" i="2"/>
  <c r="AC57" i="2" s="1"/>
  <c r="U58" i="2"/>
  <c r="V58" i="2"/>
  <c r="W58" i="2"/>
  <c r="AC58" i="2" s="1"/>
  <c r="X58" i="2"/>
  <c r="Y58" i="2"/>
  <c r="AB58" i="2" s="1"/>
  <c r="Z58" i="2"/>
  <c r="AA58" i="2"/>
  <c r="U59" i="2"/>
  <c r="V59" i="2"/>
  <c r="W59" i="2"/>
  <c r="X59" i="2"/>
  <c r="AA59" i="2" s="1"/>
  <c r="Y59" i="2"/>
  <c r="Z59" i="2"/>
  <c r="AC59" i="2" s="1"/>
  <c r="AB59" i="2"/>
  <c r="U60" i="2"/>
  <c r="V60" i="2"/>
  <c r="W60" i="2"/>
  <c r="X60" i="2"/>
  <c r="Y60" i="2"/>
  <c r="AB60" i="2" s="1"/>
  <c r="Z60" i="2"/>
  <c r="AA60" i="2"/>
  <c r="AC60" i="2"/>
  <c r="U61" i="2"/>
  <c r="V61" i="2"/>
  <c r="AB61" i="2" s="1"/>
  <c r="W61" i="2"/>
  <c r="X61" i="2"/>
  <c r="AA61" i="2" s="1"/>
  <c r="Y61" i="2"/>
  <c r="Z61" i="2"/>
  <c r="AC61" i="2"/>
  <c r="U62" i="2"/>
  <c r="V62" i="2"/>
  <c r="AB62" i="2" s="1"/>
  <c r="W62" i="2"/>
  <c r="X62" i="2"/>
  <c r="AA62" i="2" s="1"/>
  <c r="Y62" i="2"/>
  <c r="Z62" i="2"/>
  <c r="AC62" i="2" s="1"/>
  <c r="U63" i="2"/>
  <c r="V63" i="2"/>
  <c r="W63" i="2"/>
  <c r="AC63" i="2" s="1"/>
  <c r="X63" i="2"/>
  <c r="Y63" i="2"/>
  <c r="AB63" i="2" s="1"/>
  <c r="Z63" i="2"/>
  <c r="AA63" i="2"/>
  <c r="U64" i="2"/>
  <c r="V64" i="2"/>
  <c r="W64" i="2"/>
  <c r="X64" i="2"/>
  <c r="AA64" i="2" s="1"/>
  <c r="Y64" i="2"/>
  <c r="Z64" i="2"/>
  <c r="AC64" i="2" s="1"/>
  <c r="AB64" i="2"/>
  <c r="U65" i="2"/>
  <c r="V65" i="2"/>
  <c r="W65" i="2"/>
  <c r="X65" i="2"/>
  <c r="Y65" i="2"/>
  <c r="AB65" i="2" s="1"/>
  <c r="Z65" i="2"/>
  <c r="AA65" i="2"/>
  <c r="AC65" i="2"/>
  <c r="U66" i="2"/>
  <c r="V66" i="2"/>
  <c r="AB66" i="2" s="1"/>
  <c r="W66" i="2"/>
  <c r="X66" i="2"/>
  <c r="AA66" i="2" s="1"/>
  <c r="Y66" i="2"/>
  <c r="Z66" i="2"/>
  <c r="AC66" i="2" s="1"/>
  <c r="U67" i="2"/>
  <c r="V67" i="2"/>
  <c r="W67" i="2"/>
  <c r="AC67" i="2" s="1"/>
  <c r="X67" i="2"/>
  <c r="Y67" i="2"/>
  <c r="AB67" i="2" s="1"/>
  <c r="Z67" i="2"/>
  <c r="AA67" i="2"/>
  <c r="U68" i="2"/>
  <c r="V68" i="2"/>
  <c r="W68" i="2"/>
  <c r="X68" i="2"/>
  <c r="AA68" i="2" s="1"/>
  <c r="Y68" i="2"/>
  <c r="Z68" i="2"/>
  <c r="AC68" i="2" s="1"/>
  <c r="AB68" i="2"/>
  <c r="U69" i="2"/>
  <c r="V69" i="2"/>
  <c r="W69" i="2"/>
  <c r="X69" i="2"/>
  <c r="Y69" i="2"/>
  <c r="AB69" i="2" s="1"/>
  <c r="Z69" i="2"/>
  <c r="AA69" i="2"/>
  <c r="AC69" i="2"/>
  <c r="U70" i="2"/>
  <c r="V70" i="2"/>
  <c r="AB70" i="2" s="1"/>
  <c r="W70" i="2"/>
  <c r="X70" i="2"/>
  <c r="AA70" i="2" s="1"/>
  <c r="Y70" i="2"/>
  <c r="Z70" i="2"/>
  <c r="AC70" i="2" s="1"/>
  <c r="U71" i="2"/>
  <c r="V71" i="2"/>
  <c r="W71" i="2"/>
  <c r="AC71" i="2" s="1"/>
  <c r="X71" i="2"/>
  <c r="Y71" i="2"/>
  <c r="AB71" i="2" s="1"/>
  <c r="Z71" i="2"/>
  <c r="AA71" i="2"/>
  <c r="U72" i="2"/>
  <c r="V72" i="2"/>
  <c r="W72" i="2"/>
  <c r="X72" i="2"/>
  <c r="AA72" i="2" s="1"/>
  <c r="Y72" i="2"/>
  <c r="Z72" i="2"/>
  <c r="AC72" i="2" s="1"/>
  <c r="AB72" i="2"/>
  <c r="U73" i="2"/>
  <c r="V73" i="2"/>
  <c r="W73" i="2"/>
  <c r="X73" i="2"/>
  <c r="Y73" i="2"/>
  <c r="AB73" i="2" s="1"/>
  <c r="Z73" i="2"/>
  <c r="AA73" i="2"/>
  <c r="AC73" i="2"/>
  <c r="U74" i="2"/>
  <c r="V74" i="2"/>
  <c r="AB74" i="2" s="1"/>
  <c r="W74" i="2"/>
  <c r="X74" i="2"/>
  <c r="AA74" i="2" s="1"/>
  <c r="Y74" i="2"/>
  <c r="Z74" i="2"/>
  <c r="AC74" i="2" s="1"/>
  <c r="U75" i="2"/>
  <c r="V75" i="2"/>
  <c r="W75" i="2"/>
  <c r="AC75" i="2" s="1"/>
  <c r="X75" i="2"/>
  <c r="Y75" i="2"/>
  <c r="AB75" i="2" s="1"/>
  <c r="Z75" i="2"/>
  <c r="AA75" i="2"/>
  <c r="U76" i="2"/>
  <c r="V76" i="2"/>
  <c r="W76" i="2"/>
  <c r="X76" i="2"/>
  <c r="AA76" i="2" s="1"/>
  <c r="Y76" i="2"/>
  <c r="Z76" i="2"/>
  <c r="AC76" i="2" s="1"/>
  <c r="AB76" i="2"/>
  <c r="U77" i="2"/>
  <c r="V77" i="2"/>
  <c r="W77" i="2"/>
  <c r="X77" i="2"/>
  <c r="Y77" i="2"/>
  <c r="AB77" i="2" s="1"/>
  <c r="Z77" i="2"/>
  <c r="AA77" i="2"/>
  <c r="AC77" i="2"/>
  <c r="U78" i="2"/>
  <c r="V78" i="2"/>
  <c r="AB78" i="2" s="1"/>
  <c r="W78" i="2"/>
  <c r="X78" i="2"/>
  <c r="AA78" i="2" s="1"/>
  <c r="Y78" i="2"/>
  <c r="Z78" i="2"/>
  <c r="AC78" i="2" s="1"/>
  <c r="U79" i="2"/>
  <c r="V79" i="2"/>
  <c r="W79" i="2"/>
  <c r="AC79" i="2" s="1"/>
  <c r="X79" i="2"/>
  <c r="Y79" i="2"/>
  <c r="AB79" i="2" s="1"/>
  <c r="Z79" i="2"/>
  <c r="AA79" i="2"/>
  <c r="U80" i="2"/>
  <c r="V80" i="2"/>
  <c r="W80" i="2"/>
  <c r="X80" i="2"/>
  <c r="AA80" i="2" s="1"/>
  <c r="Y80" i="2"/>
  <c r="Z80" i="2"/>
  <c r="AC80" i="2" s="1"/>
  <c r="AB80" i="2"/>
  <c r="U81" i="2"/>
  <c r="V81" i="2"/>
  <c r="W81" i="2"/>
  <c r="X81" i="2"/>
  <c r="Y81" i="2"/>
  <c r="AB81" i="2" s="1"/>
  <c r="Z81" i="2"/>
  <c r="AA81" i="2"/>
  <c r="AC81" i="2"/>
  <c r="U82" i="2"/>
  <c r="V82" i="2"/>
  <c r="AB82" i="2" s="1"/>
  <c r="W82" i="2"/>
  <c r="X82" i="2"/>
  <c r="AA82" i="2" s="1"/>
  <c r="Y82" i="2"/>
  <c r="Z82" i="2"/>
  <c r="AC82" i="2" s="1"/>
  <c r="U83" i="2"/>
  <c r="V83" i="2"/>
  <c r="W83" i="2"/>
  <c r="AC83" i="2" s="1"/>
  <c r="X83" i="2"/>
  <c r="Y83" i="2"/>
  <c r="AB83" i="2" s="1"/>
  <c r="Z83" i="2"/>
  <c r="AA83" i="2"/>
  <c r="U84" i="2"/>
  <c r="V84" i="2"/>
  <c r="W84" i="2"/>
  <c r="X84" i="2"/>
  <c r="AA84" i="2" s="1"/>
  <c r="Y84" i="2"/>
  <c r="Z84" i="2"/>
  <c r="AC84" i="2" s="1"/>
  <c r="AB84" i="2"/>
  <c r="U85" i="2"/>
  <c r="V85" i="2"/>
  <c r="W85" i="2"/>
  <c r="X85" i="2"/>
  <c r="Y85" i="2"/>
  <c r="AB85" i="2" s="1"/>
  <c r="Z85" i="2"/>
  <c r="AA85" i="2"/>
  <c r="AC85" i="2"/>
  <c r="U86" i="2"/>
  <c r="V86" i="2"/>
  <c r="AB86" i="2" s="1"/>
  <c r="W86" i="2"/>
  <c r="X86" i="2"/>
  <c r="AA86" i="2" s="1"/>
  <c r="Y86" i="2"/>
  <c r="Z86" i="2"/>
  <c r="AC86" i="2" s="1"/>
  <c r="U87" i="2"/>
  <c r="V87" i="2"/>
  <c r="W87" i="2"/>
  <c r="AC87" i="2" s="1"/>
  <c r="X87" i="2"/>
  <c r="Y87" i="2"/>
  <c r="AB87" i="2" s="1"/>
  <c r="Z87" i="2"/>
  <c r="AA87" i="2"/>
  <c r="U88" i="2"/>
  <c r="V88" i="2"/>
  <c r="W88" i="2"/>
  <c r="X88" i="2"/>
  <c r="AA88" i="2" s="1"/>
  <c r="Y88" i="2"/>
  <c r="Z88" i="2"/>
  <c r="AC88" i="2" s="1"/>
  <c r="AB88" i="2"/>
  <c r="U89" i="2"/>
  <c r="V89" i="2"/>
  <c r="W89" i="2"/>
  <c r="X89" i="2"/>
  <c r="Y89" i="2"/>
  <c r="AB89" i="2" s="1"/>
  <c r="Z89" i="2"/>
  <c r="AA89" i="2"/>
  <c r="AC89" i="2"/>
  <c r="U90" i="2"/>
  <c r="V90" i="2"/>
  <c r="AB90" i="2" s="1"/>
  <c r="W90" i="2"/>
  <c r="X90" i="2"/>
  <c r="AA90" i="2" s="1"/>
  <c r="Y90" i="2"/>
  <c r="Z90" i="2"/>
  <c r="AC90" i="2" s="1"/>
  <c r="U91" i="2"/>
  <c r="V91" i="2"/>
  <c r="W91" i="2"/>
  <c r="AC91" i="2" s="1"/>
  <c r="X91" i="2"/>
  <c r="Y91" i="2"/>
  <c r="AB91" i="2" s="1"/>
  <c r="Z91" i="2"/>
  <c r="AA91" i="2"/>
  <c r="U92" i="2"/>
  <c r="V92" i="2"/>
  <c r="W92" i="2"/>
  <c r="X92" i="2"/>
  <c r="AA92" i="2" s="1"/>
  <c r="Y92" i="2"/>
  <c r="Z92" i="2"/>
  <c r="AC92" i="2" s="1"/>
  <c r="AB92" i="2"/>
  <c r="U93" i="2"/>
  <c r="V93" i="2"/>
  <c r="W93" i="2"/>
  <c r="X93" i="2"/>
  <c r="Y93" i="2"/>
  <c r="AB93" i="2" s="1"/>
  <c r="Z93" i="2"/>
  <c r="AA93" i="2"/>
  <c r="AC93" i="2"/>
  <c r="U94" i="2"/>
  <c r="V94" i="2"/>
  <c r="AB94" i="2" s="1"/>
  <c r="W94" i="2"/>
  <c r="X94" i="2"/>
  <c r="AA94" i="2" s="1"/>
  <c r="Y94" i="2"/>
  <c r="Z94" i="2"/>
  <c r="AC94" i="2" s="1"/>
  <c r="U95" i="2"/>
  <c r="V95" i="2"/>
  <c r="W95" i="2"/>
  <c r="AC95" i="2" s="1"/>
  <c r="X95" i="2"/>
  <c r="Y95" i="2"/>
  <c r="AB95" i="2" s="1"/>
  <c r="Z95" i="2"/>
  <c r="AA95" i="2"/>
  <c r="U96" i="2"/>
  <c r="V96" i="2"/>
  <c r="W96" i="2"/>
  <c r="X96" i="2"/>
  <c r="AA96" i="2" s="1"/>
  <c r="Y96" i="2"/>
  <c r="Z96" i="2"/>
  <c r="AC96" i="2" s="1"/>
  <c r="AB96" i="2"/>
  <c r="U97" i="2"/>
  <c r="V97" i="2"/>
  <c r="W97" i="2"/>
  <c r="X97" i="2"/>
  <c r="Y97" i="2"/>
  <c r="AB97" i="2" s="1"/>
  <c r="Z97" i="2"/>
  <c r="AA97" i="2"/>
  <c r="AC97" i="2"/>
  <c r="U98" i="2"/>
  <c r="V98" i="2"/>
  <c r="AB98" i="2" s="1"/>
  <c r="W98" i="2"/>
  <c r="X98" i="2"/>
  <c r="AA98" i="2" s="1"/>
  <c r="Y98" i="2"/>
  <c r="Z98" i="2"/>
  <c r="AC98" i="2" s="1"/>
  <c r="U99" i="2"/>
  <c r="V99" i="2"/>
  <c r="W99" i="2"/>
  <c r="AC99" i="2" s="1"/>
  <c r="X99" i="2"/>
  <c r="Y99" i="2"/>
  <c r="AB99" i="2" s="1"/>
  <c r="Z99" i="2"/>
  <c r="AA99" i="2"/>
  <c r="U100" i="2"/>
  <c r="V100" i="2"/>
  <c r="W100" i="2"/>
  <c r="X100" i="2"/>
  <c r="AA100" i="2" s="1"/>
  <c r="Y100" i="2"/>
  <c r="Z100" i="2"/>
  <c r="AC100" i="2" s="1"/>
  <c r="AB100" i="2"/>
  <c r="U101" i="2"/>
  <c r="V101" i="2"/>
  <c r="W101" i="2"/>
  <c r="X101" i="2"/>
  <c r="Y101" i="2"/>
  <c r="AB101" i="2" s="1"/>
  <c r="Z101" i="2"/>
  <c r="AA101" i="2"/>
  <c r="AC101" i="2"/>
  <c r="U102" i="2"/>
  <c r="V102" i="2"/>
  <c r="AB102" i="2" s="1"/>
  <c r="W102" i="2"/>
  <c r="X102" i="2"/>
  <c r="AA102" i="2" s="1"/>
  <c r="Y102" i="2"/>
  <c r="Z102" i="2"/>
  <c r="AC102" i="2" s="1"/>
  <c r="U103" i="2"/>
  <c r="V103" i="2"/>
  <c r="W103" i="2"/>
  <c r="AC103" i="2" s="1"/>
  <c r="X103" i="2"/>
  <c r="Y103" i="2"/>
  <c r="AB103" i="2" s="1"/>
  <c r="Z103" i="2"/>
  <c r="AA103" i="2"/>
  <c r="U104" i="2"/>
  <c r="V104" i="2"/>
  <c r="W104" i="2"/>
  <c r="X104" i="2"/>
  <c r="AA104" i="2" s="1"/>
  <c r="Y104" i="2"/>
  <c r="Z104" i="2"/>
  <c r="AC104" i="2" s="1"/>
  <c r="AB104" i="2"/>
  <c r="U105" i="2"/>
  <c r="V105" i="2"/>
  <c r="W105" i="2"/>
  <c r="X105" i="2"/>
  <c r="Y105" i="2"/>
  <c r="AB105" i="2" s="1"/>
  <c r="Z105" i="2"/>
  <c r="AA105" i="2"/>
  <c r="AC105" i="2"/>
  <c r="U106" i="2"/>
  <c r="V106" i="2"/>
  <c r="AB106" i="2" s="1"/>
  <c r="W106" i="2"/>
  <c r="X106" i="2"/>
  <c r="AA106" i="2" s="1"/>
  <c r="Y106" i="2"/>
  <c r="Z106" i="2"/>
  <c r="AC106" i="2" s="1"/>
  <c r="U107" i="2"/>
  <c r="V107" i="2"/>
  <c r="W107" i="2"/>
  <c r="AC107" i="2" s="1"/>
  <c r="X107" i="2"/>
  <c r="Y107" i="2"/>
  <c r="AB107" i="2" s="1"/>
  <c r="Z107" i="2"/>
  <c r="AA107" i="2"/>
  <c r="U108" i="2"/>
  <c r="V108" i="2"/>
  <c r="W108" i="2"/>
  <c r="X108" i="2"/>
  <c r="AA108" i="2" s="1"/>
  <c r="Y108" i="2"/>
  <c r="Z108" i="2"/>
  <c r="AC108" i="2" s="1"/>
  <c r="AB108" i="2"/>
  <c r="U109" i="2"/>
  <c r="V109" i="2"/>
  <c r="W109" i="2"/>
  <c r="X109" i="2"/>
  <c r="Y109" i="2"/>
  <c r="AB109" i="2" s="1"/>
  <c r="Z109" i="2"/>
  <c r="AA109" i="2"/>
  <c r="AC109" i="2"/>
  <c r="U110" i="2"/>
  <c r="V110" i="2"/>
  <c r="AB110" i="2" s="1"/>
  <c r="W110" i="2"/>
  <c r="X110" i="2"/>
  <c r="AA110" i="2" s="1"/>
  <c r="Y110" i="2"/>
  <c r="Z110" i="2"/>
  <c r="AC110" i="2" s="1"/>
  <c r="U111" i="2"/>
  <c r="V111" i="2"/>
  <c r="W111" i="2"/>
  <c r="AC111" i="2" s="1"/>
  <c r="X111" i="2"/>
  <c r="Y111" i="2"/>
  <c r="AB111" i="2" s="1"/>
  <c r="Z111" i="2"/>
  <c r="AA111" i="2"/>
  <c r="U112" i="2"/>
  <c r="V112" i="2"/>
  <c r="W112" i="2"/>
  <c r="X112" i="2"/>
  <c r="AA112" i="2" s="1"/>
  <c r="Y112" i="2"/>
  <c r="Z112" i="2"/>
  <c r="AC112" i="2" s="1"/>
  <c r="AB112" i="2"/>
  <c r="U113" i="2"/>
  <c r="V113" i="2"/>
  <c r="W113" i="2"/>
  <c r="X113" i="2"/>
  <c r="Y113" i="2"/>
  <c r="AB113" i="2" s="1"/>
  <c r="Z113" i="2"/>
  <c r="AA113" i="2"/>
  <c r="AC113" i="2"/>
  <c r="U114" i="2"/>
  <c r="V114" i="2"/>
  <c r="AB114" i="2" s="1"/>
  <c r="W114" i="2"/>
  <c r="X114" i="2"/>
  <c r="AA114" i="2" s="1"/>
  <c r="Y114" i="2"/>
  <c r="Z114" i="2"/>
  <c r="AC114" i="2" s="1"/>
  <c r="U115" i="2"/>
  <c r="V115" i="2"/>
  <c r="W115" i="2"/>
  <c r="AC115" i="2" s="1"/>
  <c r="X115" i="2"/>
  <c r="Y115" i="2"/>
  <c r="AB115" i="2" s="1"/>
  <c r="Z115" i="2"/>
  <c r="AA115" i="2"/>
  <c r="U116" i="2"/>
  <c r="V116" i="2"/>
  <c r="W116" i="2"/>
  <c r="X116" i="2"/>
  <c r="AA116" i="2" s="1"/>
  <c r="Y116" i="2"/>
  <c r="Z116" i="2"/>
  <c r="AC116" i="2" s="1"/>
  <c r="AB116" i="2"/>
  <c r="U117" i="2"/>
  <c r="V117" i="2"/>
  <c r="W117" i="2"/>
  <c r="X117" i="2"/>
  <c r="Y117" i="2"/>
  <c r="AB117" i="2" s="1"/>
  <c r="Z117" i="2"/>
  <c r="AA117" i="2"/>
  <c r="AC117" i="2"/>
  <c r="U118" i="2"/>
  <c r="V118" i="2"/>
  <c r="AB118" i="2" s="1"/>
  <c r="W118" i="2"/>
  <c r="X118" i="2"/>
  <c r="AA118" i="2" s="1"/>
  <c r="Y118" i="2"/>
  <c r="Z118" i="2"/>
  <c r="AC118" i="2" s="1"/>
  <c r="U119" i="2"/>
  <c r="V119" i="2"/>
  <c r="W119" i="2"/>
  <c r="AC119" i="2" s="1"/>
  <c r="X119" i="2"/>
  <c r="Y119" i="2"/>
  <c r="AB119" i="2" s="1"/>
  <c r="Z119" i="2"/>
  <c r="AA119" i="2"/>
  <c r="U120" i="2"/>
  <c r="V120" i="2"/>
  <c r="W120" i="2"/>
  <c r="X120" i="2"/>
  <c r="AA120" i="2" s="1"/>
  <c r="Y120" i="2"/>
  <c r="Z120" i="2"/>
  <c r="AC120" i="2" s="1"/>
  <c r="AB120" i="2"/>
  <c r="U121" i="2"/>
  <c r="V121" i="2"/>
  <c r="W121" i="2"/>
  <c r="X121" i="2"/>
  <c r="Y121" i="2"/>
  <c r="AB121" i="2" s="1"/>
  <c r="Z121" i="2"/>
  <c r="AA121" i="2"/>
  <c r="AC121" i="2"/>
  <c r="U122" i="2"/>
  <c r="V122" i="2"/>
  <c r="AB122" i="2" s="1"/>
  <c r="W122" i="2"/>
  <c r="X122" i="2"/>
  <c r="AA122" i="2" s="1"/>
  <c r="Y122" i="2"/>
  <c r="Z122" i="2"/>
  <c r="AC122" i="2" s="1"/>
  <c r="U123" i="2"/>
  <c r="V123" i="2"/>
  <c r="W123" i="2"/>
  <c r="AC123" i="2" s="1"/>
  <c r="X123" i="2"/>
  <c r="Y123" i="2"/>
  <c r="AB123" i="2" s="1"/>
  <c r="Z123" i="2"/>
  <c r="AA123" i="2"/>
  <c r="U124" i="2"/>
  <c r="V124" i="2"/>
  <c r="W124" i="2"/>
  <c r="X124" i="2"/>
  <c r="AA124" i="2" s="1"/>
  <c r="Y124" i="2"/>
  <c r="Z124" i="2"/>
  <c r="AC124" i="2" s="1"/>
  <c r="AB124" i="2"/>
  <c r="U125" i="2"/>
  <c r="V125" i="2"/>
  <c r="W125" i="2"/>
  <c r="X125" i="2"/>
  <c r="Y125" i="2"/>
  <c r="AB125" i="2" s="1"/>
  <c r="Z125" i="2"/>
  <c r="AA125" i="2"/>
  <c r="AC125" i="2"/>
  <c r="U126" i="2"/>
  <c r="V126" i="2"/>
  <c r="AB126" i="2" s="1"/>
  <c r="W126" i="2"/>
  <c r="X126" i="2"/>
  <c r="AA126" i="2" s="1"/>
  <c r="Y126" i="2"/>
  <c r="Z126" i="2"/>
  <c r="AC126" i="2" s="1"/>
  <c r="U127" i="2"/>
  <c r="V127" i="2"/>
  <c r="W127" i="2"/>
  <c r="AC127" i="2" s="1"/>
  <c r="X127" i="2"/>
  <c r="Y127" i="2"/>
  <c r="AB127" i="2" s="1"/>
  <c r="Z127" i="2"/>
  <c r="AA127" i="2"/>
  <c r="U128" i="2"/>
  <c r="V128" i="2"/>
  <c r="W128" i="2"/>
  <c r="X128" i="2"/>
  <c r="AA128" i="2" s="1"/>
  <c r="Y128" i="2"/>
  <c r="Z128" i="2"/>
  <c r="AC128" i="2" s="1"/>
  <c r="AB128" i="2"/>
  <c r="U129" i="2"/>
  <c r="V129" i="2"/>
  <c r="W129" i="2"/>
  <c r="X129" i="2"/>
  <c r="Y129" i="2"/>
  <c r="AB129" i="2" s="1"/>
  <c r="Z129" i="2"/>
  <c r="AA129" i="2"/>
  <c r="AC129" i="2"/>
  <c r="U130" i="2"/>
  <c r="V130" i="2"/>
  <c r="AB130" i="2" s="1"/>
  <c r="W130" i="2"/>
  <c r="X130" i="2"/>
  <c r="AA130" i="2" s="1"/>
  <c r="Y130" i="2"/>
  <c r="Z130" i="2"/>
  <c r="AC130" i="2" s="1"/>
  <c r="U131" i="2"/>
  <c r="V131" i="2"/>
  <c r="W131" i="2"/>
  <c r="AC131" i="2" s="1"/>
  <c r="X131" i="2"/>
  <c r="Y131" i="2"/>
  <c r="AB131" i="2" s="1"/>
  <c r="Z131" i="2"/>
  <c r="AA131" i="2"/>
  <c r="U132" i="2"/>
  <c r="V132" i="2"/>
  <c r="W132" i="2"/>
  <c r="X132" i="2"/>
  <c r="AA132" i="2" s="1"/>
  <c r="Y132" i="2"/>
  <c r="Z132" i="2"/>
  <c r="AC132" i="2" s="1"/>
  <c r="AB132" i="2"/>
  <c r="U133" i="2"/>
  <c r="V133" i="2"/>
  <c r="W133" i="2"/>
  <c r="X133" i="2"/>
  <c r="Y133" i="2"/>
  <c r="AB133" i="2" s="1"/>
  <c r="Z133" i="2"/>
  <c r="AA133" i="2"/>
  <c r="AC133" i="2"/>
  <c r="U134" i="2"/>
  <c r="V134" i="2"/>
  <c r="AB134" i="2" s="1"/>
  <c r="W134" i="2"/>
  <c r="X134" i="2"/>
  <c r="AA134" i="2" s="1"/>
  <c r="Y134" i="2"/>
  <c r="Z134" i="2"/>
  <c r="AC134" i="2" s="1"/>
  <c r="U135" i="2"/>
  <c r="V135" i="2"/>
  <c r="W135" i="2"/>
  <c r="AC135" i="2" s="1"/>
  <c r="X135" i="2"/>
  <c r="Y135" i="2"/>
  <c r="AB135" i="2" s="1"/>
  <c r="Z135" i="2"/>
  <c r="AA135" i="2"/>
  <c r="U136" i="2"/>
  <c r="V136" i="2"/>
  <c r="W136" i="2"/>
  <c r="X136" i="2"/>
  <c r="AA136" i="2" s="1"/>
  <c r="Y136" i="2"/>
  <c r="Z136" i="2"/>
  <c r="AC136" i="2" s="1"/>
  <c r="AB136" i="2"/>
  <c r="U137" i="2"/>
  <c r="V137" i="2"/>
  <c r="W137" i="2"/>
  <c r="X137" i="2"/>
  <c r="Y137" i="2"/>
  <c r="AB137" i="2" s="1"/>
  <c r="Z137" i="2"/>
  <c r="AA137" i="2"/>
  <c r="AC137" i="2"/>
  <c r="U138" i="2"/>
  <c r="V138" i="2"/>
  <c r="AB138" i="2" s="1"/>
  <c r="W138" i="2"/>
  <c r="X138" i="2"/>
  <c r="AA138" i="2" s="1"/>
  <c r="Y138" i="2"/>
  <c r="Z138" i="2"/>
  <c r="AC138" i="2" s="1"/>
  <c r="U139" i="2"/>
  <c r="V139" i="2"/>
  <c r="W139" i="2"/>
  <c r="AC139" i="2" s="1"/>
  <c r="X139" i="2"/>
  <c r="Y139" i="2"/>
  <c r="AB139" i="2" s="1"/>
  <c r="Z139" i="2"/>
  <c r="AA139" i="2"/>
  <c r="U140" i="2"/>
  <c r="V140" i="2"/>
  <c r="W140" i="2"/>
  <c r="X140" i="2"/>
  <c r="AA140" i="2" s="1"/>
  <c r="Y140" i="2"/>
  <c r="Z140" i="2"/>
  <c r="AC140" i="2" s="1"/>
  <c r="AB140" i="2"/>
  <c r="U141" i="2"/>
  <c r="V141" i="2"/>
  <c r="W141" i="2"/>
  <c r="X141" i="2"/>
  <c r="Y141" i="2"/>
  <c r="AB141" i="2" s="1"/>
  <c r="Z141" i="2"/>
  <c r="AA141" i="2"/>
  <c r="AC141" i="2"/>
  <c r="U142" i="2"/>
  <c r="V142" i="2"/>
  <c r="AB142" i="2" s="1"/>
  <c r="W142" i="2"/>
  <c r="X142" i="2"/>
  <c r="AA142" i="2" s="1"/>
  <c r="Y142" i="2"/>
  <c r="Z142" i="2"/>
  <c r="AC142" i="2" s="1"/>
  <c r="U143" i="2"/>
  <c r="V143" i="2"/>
  <c r="W143" i="2"/>
  <c r="AC143" i="2" s="1"/>
  <c r="X143" i="2"/>
  <c r="Y143" i="2"/>
  <c r="AB143" i="2" s="1"/>
  <c r="Z143" i="2"/>
  <c r="AA143" i="2"/>
  <c r="U144" i="2"/>
  <c r="V144" i="2"/>
  <c r="W144" i="2"/>
  <c r="X144" i="2"/>
  <c r="AA144" i="2" s="1"/>
  <c r="Y144" i="2"/>
  <c r="Z144" i="2"/>
  <c r="AC144" i="2" s="1"/>
  <c r="AB144" i="2"/>
  <c r="U145" i="2"/>
  <c r="V145" i="2"/>
  <c r="W145" i="2"/>
  <c r="X145" i="2"/>
  <c r="Y145" i="2"/>
  <c r="AB145" i="2" s="1"/>
  <c r="Z145" i="2"/>
  <c r="AA145" i="2"/>
  <c r="AC145" i="2"/>
  <c r="U146" i="2"/>
  <c r="V146" i="2"/>
  <c r="AB146" i="2" s="1"/>
  <c r="W146" i="2"/>
  <c r="X146" i="2"/>
  <c r="AA146" i="2" s="1"/>
  <c r="Y146" i="2"/>
  <c r="Z146" i="2"/>
  <c r="AC146" i="2" s="1"/>
  <c r="U147" i="2"/>
  <c r="V147" i="2"/>
  <c r="W147" i="2"/>
  <c r="AC147" i="2" s="1"/>
  <c r="X147" i="2"/>
  <c r="Y147" i="2"/>
  <c r="AB147" i="2" s="1"/>
  <c r="Z147" i="2"/>
  <c r="AA147" i="2"/>
  <c r="U148" i="2"/>
  <c r="V148" i="2"/>
  <c r="W148" i="2"/>
  <c r="X148" i="2"/>
  <c r="AA148" i="2" s="1"/>
  <c r="Y148" i="2"/>
  <c r="Z148" i="2"/>
  <c r="AC148" i="2" s="1"/>
  <c r="AB148" i="2"/>
  <c r="U149" i="2"/>
  <c r="V149" i="2"/>
  <c r="W149" i="2"/>
  <c r="X149" i="2"/>
  <c r="Y149" i="2"/>
  <c r="AB149" i="2" s="1"/>
  <c r="Z149" i="2"/>
  <c r="AA149" i="2"/>
  <c r="AC149" i="2"/>
  <c r="U150" i="2"/>
  <c r="V150" i="2"/>
  <c r="AB150" i="2" s="1"/>
  <c r="W150" i="2"/>
  <c r="X150" i="2"/>
  <c r="AA150" i="2" s="1"/>
  <c r="Y150" i="2"/>
  <c r="Z150" i="2"/>
  <c r="AC150" i="2" s="1"/>
  <c r="U151" i="2"/>
  <c r="V151" i="2"/>
  <c r="W151" i="2"/>
  <c r="AC151" i="2" s="1"/>
  <c r="X151" i="2"/>
  <c r="Y151" i="2"/>
  <c r="AB151" i="2" s="1"/>
  <c r="Z151" i="2"/>
  <c r="AA151" i="2"/>
  <c r="U152" i="2"/>
  <c r="V152" i="2"/>
  <c r="W152" i="2"/>
  <c r="X152" i="2"/>
  <c r="AA152" i="2" s="1"/>
  <c r="Y152" i="2"/>
  <c r="Z152" i="2"/>
  <c r="AC152" i="2" s="1"/>
  <c r="AB152" i="2"/>
  <c r="U153" i="2"/>
  <c r="V153" i="2"/>
  <c r="W153" i="2"/>
  <c r="X153" i="2"/>
  <c r="Y153" i="2"/>
  <c r="AB153" i="2" s="1"/>
  <c r="Z153" i="2"/>
  <c r="AA153" i="2"/>
  <c r="AC153" i="2"/>
  <c r="U154" i="2"/>
  <c r="V154" i="2"/>
  <c r="AB154" i="2" s="1"/>
  <c r="W154" i="2"/>
  <c r="X154" i="2"/>
  <c r="AA154" i="2" s="1"/>
  <c r="Y154" i="2"/>
  <c r="Z154" i="2"/>
  <c r="AC154" i="2" s="1"/>
  <c r="U155" i="2"/>
  <c r="V155" i="2"/>
  <c r="W155" i="2"/>
  <c r="AC155" i="2" s="1"/>
  <c r="X155" i="2"/>
  <c r="Y155" i="2"/>
  <c r="AB155" i="2" s="1"/>
  <c r="Z155" i="2"/>
  <c r="AA155" i="2"/>
  <c r="U156" i="2"/>
  <c r="V156" i="2"/>
  <c r="W156" i="2"/>
  <c r="X156" i="2"/>
  <c r="Y156" i="2"/>
  <c r="AB156" i="2" s="1"/>
  <c r="Z156" i="2"/>
  <c r="AA156" i="2"/>
  <c r="AC156" i="2"/>
  <c r="U157" i="2"/>
  <c r="V157" i="2"/>
  <c r="W157" i="2"/>
  <c r="X157" i="2"/>
  <c r="AA157" i="2" s="1"/>
  <c r="Y157" i="2"/>
  <c r="Z157" i="2"/>
  <c r="AC157" i="2" s="1"/>
  <c r="AB157" i="2"/>
  <c r="U158" i="2"/>
  <c r="V158" i="2"/>
  <c r="W158" i="2"/>
  <c r="X158" i="2"/>
  <c r="Y158" i="2"/>
  <c r="AB158" i="2" s="1"/>
  <c r="Z158" i="2"/>
  <c r="AA158" i="2"/>
  <c r="AC158" i="2"/>
  <c r="U159" i="2"/>
  <c r="V159" i="2"/>
  <c r="W159" i="2"/>
  <c r="X159" i="2"/>
  <c r="AA159" i="2" s="1"/>
  <c r="Y159" i="2"/>
  <c r="Z159" i="2"/>
  <c r="AC159" i="2" s="1"/>
  <c r="AB159" i="2"/>
  <c r="U160" i="2"/>
  <c r="V160" i="2"/>
  <c r="W160" i="2"/>
  <c r="X160" i="2"/>
  <c r="Y160" i="2"/>
  <c r="AB160" i="2" s="1"/>
  <c r="Z160" i="2"/>
  <c r="AA160" i="2"/>
  <c r="AC160" i="2"/>
  <c r="U161" i="2"/>
  <c r="V161" i="2"/>
  <c r="W161" i="2"/>
  <c r="X161" i="2"/>
  <c r="AA161" i="2" s="1"/>
  <c r="Y161" i="2"/>
  <c r="Z161" i="2"/>
  <c r="AC161" i="2" s="1"/>
  <c r="AB161" i="2"/>
  <c r="U162" i="2"/>
  <c r="V162" i="2"/>
  <c r="W162" i="2"/>
  <c r="X162" i="2"/>
  <c r="Y162" i="2"/>
  <c r="AB162" i="2" s="1"/>
  <c r="Z162" i="2"/>
  <c r="AA162" i="2"/>
  <c r="AC162" i="2"/>
  <c r="U163" i="2"/>
  <c r="V163" i="2"/>
  <c r="W163" i="2"/>
  <c r="X163" i="2"/>
  <c r="AA163" i="2" s="1"/>
  <c r="Y163" i="2"/>
  <c r="Z163" i="2"/>
  <c r="AC163" i="2" s="1"/>
  <c r="AB163" i="2"/>
  <c r="U164" i="2"/>
  <c r="V164" i="2"/>
  <c r="W164" i="2"/>
  <c r="X164" i="2"/>
  <c r="Y164" i="2"/>
  <c r="AB164" i="2" s="1"/>
  <c r="Z164" i="2"/>
  <c r="AA164" i="2"/>
  <c r="AC164" i="2"/>
  <c r="U165" i="2"/>
  <c r="V165" i="2"/>
  <c r="W165" i="2"/>
  <c r="X165" i="2"/>
  <c r="AA165" i="2" s="1"/>
  <c r="Y165" i="2"/>
  <c r="Z165" i="2"/>
  <c r="AC165" i="2" s="1"/>
  <c r="AB165" i="2"/>
  <c r="U166" i="2"/>
  <c r="V166" i="2"/>
  <c r="W166" i="2"/>
  <c r="X166" i="2"/>
  <c r="Y166" i="2"/>
  <c r="AB166" i="2" s="1"/>
  <c r="Z166" i="2"/>
  <c r="AA166" i="2"/>
  <c r="AC166" i="2"/>
  <c r="U167" i="2"/>
  <c r="V167" i="2"/>
  <c r="W167" i="2"/>
  <c r="X167" i="2"/>
  <c r="AA167" i="2" s="1"/>
  <c r="Y167" i="2"/>
  <c r="Z167" i="2"/>
  <c r="AC167" i="2" s="1"/>
  <c r="AB167" i="2"/>
  <c r="U168" i="2"/>
  <c r="V168" i="2"/>
  <c r="W168" i="2"/>
  <c r="X168" i="2"/>
  <c r="Y168" i="2"/>
  <c r="AB168" i="2" s="1"/>
  <c r="Z168" i="2"/>
  <c r="AA168" i="2"/>
  <c r="AC168" i="2"/>
  <c r="U169" i="2"/>
  <c r="V169" i="2"/>
  <c r="W169" i="2"/>
  <c r="X169" i="2"/>
  <c r="AA169" i="2" s="1"/>
  <c r="Y169" i="2"/>
  <c r="Z169" i="2"/>
  <c r="AC169" i="2" s="1"/>
  <c r="AB169" i="2"/>
  <c r="U170" i="2"/>
  <c r="V170" i="2"/>
  <c r="W170" i="2"/>
  <c r="X170" i="2"/>
  <c r="Y170" i="2"/>
  <c r="AB170" i="2" s="1"/>
  <c r="Z170" i="2"/>
  <c r="AA170" i="2"/>
  <c r="AC170" i="2"/>
  <c r="U171" i="2"/>
  <c r="V171" i="2"/>
  <c r="W171" i="2"/>
  <c r="X171" i="2"/>
  <c r="AA171" i="2" s="1"/>
  <c r="Y171" i="2"/>
  <c r="Z171" i="2"/>
  <c r="AC171" i="2" s="1"/>
  <c r="AB171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F10" i="2"/>
  <c r="G10" i="2"/>
  <c r="H10" i="2"/>
  <c r="I10" i="2"/>
  <c r="J10" i="2"/>
  <c r="K10" i="2"/>
  <c r="L10" i="2"/>
  <c r="M10" i="2"/>
  <c r="N10" i="2"/>
  <c r="O10" i="2"/>
  <c r="P10" i="2"/>
  <c r="E11" i="2"/>
  <c r="F11" i="2"/>
  <c r="G11" i="2"/>
  <c r="H11" i="2"/>
  <c r="I11" i="2"/>
  <c r="J11" i="2"/>
  <c r="K11" i="2"/>
  <c r="L11" i="2"/>
  <c r="M11" i="2"/>
  <c r="N11" i="2"/>
  <c r="O11" i="2"/>
  <c r="P11" i="2"/>
  <c r="E12" i="2"/>
  <c r="F12" i="2"/>
  <c r="G12" i="2"/>
  <c r="H12" i="2"/>
  <c r="I12" i="2"/>
  <c r="J12" i="2"/>
  <c r="K12" i="2"/>
  <c r="L12" i="2"/>
  <c r="M12" i="2"/>
  <c r="N12" i="2"/>
  <c r="O12" i="2"/>
  <c r="P12" i="2"/>
  <c r="E13" i="2"/>
  <c r="F13" i="2"/>
  <c r="G13" i="2"/>
  <c r="H13" i="2"/>
  <c r="I13" i="2"/>
  <c r="J13" i="2"/>
  <c r="K13" i="2"/>
  <c r="L13" i="2"/>
  <c r="M13" i="2"/>
  <c r="N13" i="2"/>
  <c r="O13" i="2"/>
  <c r="P13" i="2"/>
  <c r="E14" i="2"/>
  <c r="F14" i="2"/>
  <c r="G14" i="2"/>
  <c r="H14" i="2"/>
  <c r="I14" i="2"/>
  <c r="J14" i="2"/>
  <c r="K14" i="2"/>
  <c r="L14" i="2"/>
  <c r="M14" i="2"/>
  <c r="N14" i="2"/>
  <c r="O14" i="2"/>
  <c r="P14" i="2"/>
  <c r="E15" i="2"/>
  <c r="F15" i="2"/>
  <c r="G15" i="2"/>
  <c r="H15" i="2"/>
  <c r="I15" i="2"/>
  <c r="J15" i="2"/>
  <c r="K15" i="2"/>
  <c r="L15" i="2"/>
  <c r="M15" i="2"/>
  <c r="N15" i="2"/>
  <c r="O15" i="2"/>
  <c r="P15" i="2"/>
  <c r="E16" i="2"/>
  <c r="F16" i="2"/>
  <c r="G16" i="2"/>
  <c r="H16" i="2"/>
  <c r="I16" i="2"/>
  <c r="J16" i="2"/>
  <c r="K16" i="2"/>
  <c r="L16" i="2"/>
  <c r="M16" i="2"/>
  <c r="N16" i="2"/>
  <c r="O16" i="2"/>
  <c r="P16" i="2"/>
  <c r="E17" i="2"/>
  <c r="F17" i="2"/>
  <c r="G17" i="2"/>
  <c r="H17" i="2"/>
  <c r="I17" i="2"/>
  <c r="J17" i="2"/>
  <c r="K17" i="2"/>
  <c r="L17" i="2"/>
  <c r="M17" i="2"/>
  <c r="N17" i="2"/>
  <c r="O17" i="2"/>
  <c r="P17" i="2"/>
  <c r="E18" i="2"/>
  <c r="F18" i="2"/>
  <c r="G18" i="2"/>
  <c r="H18" i="2"/>
  <c r="I18" i="2"/>
  <c r="J18" i="2"/>
  <c r="K18" i="2"/>
  <c r="L18" i="2"/>
  <c r="M18" i="2"/>
  <c r="N18" i="2"/>
  <c r="O18" i="2"/>
  <c r="P18" i="2"/>
  <c r="E19" i="2"/>
  <c r="F19" i="2"/>
  <c r="G19" i="2"/>
  <c r="H19" i="2"/>
  <c r="I19" i="2"/>
  <c r="J19" i="2"/>
  <c r="K19" i="2"/>
  <c r="L19" i="2"/>
  <c r="M19" i="2"/>
  <c r="N19" i="2"/>
  <c r="O19" i="2"/>
  <c r="P19" i="2"/>
  <c r="E20" i="2"/>
  <c r="F20" i="2"/>
  <c r="G20" i="2"/>
  <c r="H20" i="2"/>
  <c r="I20" i="2"/>
  <c r="J20" i="2"/>
  <c r="K20" i="2"/>
  <c r="L20" i="2"/>
  <c r="M20" i="2"/>
  <c r="N20" i="2"/>
  <c r="O20" i="2"/>
  <c r="P20" i="2"/>
  <c r="E21" i="2"/>
  <c r="F21" i="2"/>
  <c r="G21" i="2"/>
  <c r="H21" i="2"/>
  <c r="I21" i="2"/>
  <c r="J21" i="2"/>
  <c r="K21" i="2"/>
  <c r="L21" i="2"/>
  <c r="M21" i="2"/>
  <c r="N21" i="2"/>
  <c r="O21" i="2"/>
  <c r="P21" i="2"/>
  <c r="E22" i="2"/>
  <c r="F22" i="2"/>
  <c r="G22" i="2"/>
  <c r="H22" i="2"/>
  <c r="I22" i="2"/>
  <c r="J22" i="2"/>
  <c r="K22" i="2"/>
  <c r="L22" i="2"/>
  <c r="M22" i="2"/>
  <c r="N22" i="2"/>
  <c r="O22" i="2"/>
  <c r="P22" i="2"/>
  <c r="E23" i="2"/>
  <c r="F23" i="2"/>
  <c r="G23" i="2"/>
  <c r="H23" i="2"/>
  <c r="I23" i="2"/>
  <c r="J23" i="2"/>
  <c r="K23" i="2"/>
  <c r="L23" i="2"/>
  <c r="M23" i="2"/>
  <c r="N23" i="2"/>
  <c r="O23" i="2"/>
  <c r="P23" i="2"/>
  <c r="E24" i="2"/>
  <c r="F24" i="2"/>
  <c r="G24" i="2"/>
  <c r="H24" i="2"/>
  <c r="I24" i="2"/>
  <c r="J24" i="2"/>
  <c r="K24" i="2"/>
  <c r="L24" i="2"/>
  <c r="M24" i="2"/>
  <c r="N24" i="2"/>
  <c r="O24" i="2"/>
  <c r="P24" i="2"/>
  <c r="E25" i="2"/>
  <c r="F25" i="2"/>
  <c r="G25" i="2"/>
  <c r="H25" i="2"/>
  <c r="I25" i="2"/>
  <c r="J25" i="2"/>
  <c r="K25" i="2"/>
  <c r="L25" i="2"/>
  <c r="M25" i="2"/>
  <c r="N25" i="2"/>
  <c r="O25" i="2"/>
  <c r="P25" i="2"/>
  <c r="E26" i="2"/>
  <c r="F26" i="2"/>
  <c r="G26" i="2"/>
  <c r="H26" i="2"/>
  <c r="I26" i="2"/>
  <c r="J26" i="2"/>
  <c r="K26" i="2"/>
  <c r="L26" i="2"/>
  <c r="M26" i="2"/>
  <c r="N26" i="2"/>
  <c r="O26" i="2"/>
  <c r="P26" i="2"/>
  <c r="E27" i="2"/>
  <c r="F27" i="2"/>
  <c r="G27" i="2"/>
  <c r="H27" i="2"/>
  <c r="I27" i="2"/>
  <c r="J27" i="2"/>
  <c r="K27" i="2"/>
  <c r="L27" i="2"/>
  <c r="M27" i="2"/>
  <c r="N27" i="2"/>
  <c r="O27" i="2"/>
  <c r="P27" i="2"/>
  <c r="E28" i="2"/>
  <c r="F28" i="2"/>
  <c r="G28" i="2"/>
  <c r="H28" i="2"/>
  <c r="I28" i="2"/>
  <c r="J28" i="2"/>
  <c r="K28" i="2"/>
  <c r="L28" i="2"/>
  <c r="M28" i="2"/>
  <c r="N28" i="2"/>
  <c r="O28" i="2"/>
  <c r="P28" i="2"/>
  <c r="E29" i="2"/>
  <c r="F29" i="2"/>
  <c r="G29" i="2"/>
  <c r="H29" i="2"/>
  <c r="I29" i="2"/>
  <c r="J29" i="2"/>
  <c r="K29" i="2"/>
  <c r="L29" i="2"/>
  <c r="M29" i="2"/>
  <c r="N29" i="2"/>
  <c r="O29" i="2"/>
  <c r="P29" i="2"/>
  <c r="E30" i="2"/>
  <c r="F30" i="2"/>
  <c r="G30" i="2"/>
  <c r="H30" i="2"/>
  <c r="I30" i="2"/>
  <c r="J30" i="2"/>
  <c r="K30" i="2"/>
  <c r="L30" i="2"/>
  <c r="M30" i="2"/>
  <c r="N30" i="2"/>
  <c r="O30" i="2"/>
  <c r="P30" i="2"/>
  <c r="E31" i="2"/>
  <c r="F31" i="2"/>
  <c r="G31" i="2"/>
  <c r="H31" i="2"/>
  <c r="I31" i="2"/>
  <c r="J31" i="2"/>
  <c r="K31" i="2"/>
  <c r="L31" i="2"/>
  <c r="M31" i="2"/>
  <c r="N31" i="2"/>
  <c r="O31" i="2"/>
  <c r="P31" i="2"/>
  <c r="E32" i="2"/>
  <c r="F32" i="2"/>
  <c r="G32" i="2"/>
  <c r="H32" i="2"/>
  <c r="I32" i="2"/>
  <c r="J32" i="2"/>
  <c r="K32" i="2"/>
  <c r="L32" i="2"/>
  <c r="M32" i="2"/>
  <c r="N32" i="2"/>
  <c r="O32" i="2"/>
  <c r="P32" i="2"/>
  <c r="E33" i="2"/>
  <c r="F33" i="2"/>
  <c r="G33" i="2"/>
  <c r="H33" i="2"/>
  <c r="I33" i="2"/>
  <c r="J33" i="2"/>
  <c r="K33" i="2"/>
  <c r="L33" i="2"/>
  <c r="M33" i="2"/>
  <c r="N33" i="2"/>
  <c r="O33" i="2"/>
  <c r="P33" i="2"/>
  <c r="E34" i="2"/>
  <c r="F34" i="2"/>
  <c r="G34" i="2"/>
  <c r="H34" i="2"/>
  <c r="I34" i="2"/>
  <c r="J34" i="2"/>
  <c r="K34" i="2"/>
  <c r="L34" i="2"/>
  <c r="M34" i="2"/>
  <c r="N34" i="2"/>
  <c r="O34" i="2"/>
  <c r="P34" i="2"/>
  <c r="E35" i="2"/>
  <c r="F35" i="2"/>
  <c r="G35" i="2"/>
  <c r="H35" i="2"/>
  <c r="I35" i="2"/>
  <c r="J35" i="2"/>
  <c r="K35" i="2"/>
  <c r="L35" i="2"/>
  <c r="M35" i="2"/>
  <c r="N35" i="2"/>
  <c r="O35" i="2"/>
  <c r="P35" i="2"/>
  <c r="E36" i="2"/>
  <c r="F36" i="2"/>
  <c r="G36" i="2"/>
  <c r="H36" i="2"/>
  <c r="I36" i="2"/>
  <c r="J36" i="2"/>
  <c r="K36" i="2"/>
  <c r="L36" i="2"/>
  <c r="M36" i="2"/>
  <c r="N36" i="2"/>
  <c r="O36" i="2"/>
  <c r="P36" i="2"/>
  <c r="E37" i="2"/>
  <c r="F37" i="2"/>
  <c r="G37" i="2"/>
  <c r="H37" i="2"/>
  <c r="I37" i="2"/>
  <c r="J37" i="2"/>
  <c r="K37" i="2"/>
  <c r="L37" i="2"/>
  <c r="M37" i="2"/>
  <c r="N37" i="2"/>
  <c r="O37" i="2"/>
  <c r="P37" i="2"/>
  <c r="E38" i="2"/>
  <c r="F38" i="2"/>
  <c r="G38" i="2"/>
  <c r="H38" i="2"/>
  <c r="I38" i="2"/>
  <c r="J38" i="2"/>
  <c r="K38" i="2"/>
  <c r="L38" i="2"/>
  <c r="M38" i="2"/>
  <c r="N38" i="2"/>
  <c r="O38" i="2"/>
  <c r="P38" i="2"/>
  <c r="E39" i="2"/>
  <c r="F39" i="2"/>
  <c r="G39" i="2"/>
  <c r="H39" i="2"/>
  <c r="I39" i="2"/>
  <c r="J39" i="2"/>
  <c r="K39" i="2"/>
  <c r="L39" i="2"/>
  <c r="M39" i="2"/>
  <c r="N39" i="2"/>
  <c r="O39" i="2"/>
  <c r="P39" i="2"/>
  <c r="E40" i="2"/>
  <c r="F40" i="2"/>
  <c r="G40" i="2"/>
  <c r="H40" i="2"/>
  <c r="I40" i="2"/>
  <c r="J40" i="2"/>
  <c r="K40" i="2"/>
  <c r="L40" i="2"/>
  <c r="M40" i="2"/>
  <c r="N40" i="2"/>
  <c r="O40" i="2"/>
  <c r="P40" i="2"/>
  <c r="E41" i="2"/>
  <c r="F41" i="2"/>
  <c r="G41" i="2"/>
  <c r="H41" i="2"/>
  <c r="I41" i="2"/>
  <c r="J41" i="2"/>
  <c r="K41" i="2"/>
  <c r="L41" i="2"/>
  <c r="M41" i="2"/>
  <c r="N41" i="2"/>
  <c r="O41" i="2"/>
  <c r="P41" i="2"/>
  <c r="E42" i="2"/>
  <c r="F42" i="2"/>
  <c r="G42" i="2"/>
  <c r="H42" i="2"/>
  <c r="I42" i="2"/>
  <c r="J42" i="2"/>
  <c r="K42" i="2"/>
  <c r="L42" i="2"/>
  <c r="M42" i="2"/>
  <c r="N42" i="2"/>
  <c r="O42" i="2"/>
  <c r="P42" i="2"/>
  <c r="E43" i="2"/>
  <c r="F43" i="2"/>
  <c r="G43" i="2"/>
  <c r="H43" i="2"/>
  <c r="I43" i="2"/>
  <c r="J43" i="2"/>
  <c r="K43" i="2"/>
  <c r="L43" i="2"/>
  <c r="M43" i="2"/>
  <c r="N43" i="2"/>
  <c r="O43" i="2"/>
  <c r="P43" i="2"/>
  <c r="E44" i="2"/>
  <c r="F44" i="2"/>
  <c r="G44" i="2"/>
  <c r="H44" i="2"/>
  <c r="I44" i="2"/>
  <c r="J44" i="2"/>
  <c r="K44" i="2"/>
  <c r="L44" i="2"/>
  <c r="M44" i="2"/>
  <c r="N44" i="2"/>
  <c r="O44" i="2"/>
  <c r="P44" i="2"/>
  <c r="E45" i="2"/>
  <c r="F45" i="2"/>
  <c r="G45" i="2"/>
  <c r="H45" i="2"/>
  <c r="I45" i="2"/>
  <c r="J45" i="2"/>
  <c r="K45" i="2"/>
  <c r="L45" i="2"/>
  <c r="M45" i="2"/>
  <c r="N45" i="2"/>
  <c r="O45" i="2"/>
  <c r="P45" i="2"/>
  <c r="E46" i="2"/>
  <c r="F46" i="2"/>
  <c r="G46" i="2"/>
  <c r="H46" i="2"/>
  <c r="I46" i="2"/>
  <c r="J46" i="2"/>
  <c r="K46" i="2"/>
  <c r="L46" i="2"/>
  <c r="M46" i="2"/>
  <c r="N46" i="2"/>
  <c r="O46" i="2"/>
  <c r="P46" i="2"/>
  <c r="E47" i="2"/>
  <c r="F47" i="2"/>
  <c r="G47" i="2"/>
  <c r="H47" i="2"/>
  <c r="I47" i="2"/>
  <c r="J47" i="2"/>
  <c r="K47" i="2"/>
  <c r="L47" i="2"/>
  <c r="M47" i="2"/>
  <c r="N47" i="2"/>
  <c r="O47" i="2"/>
  <c r="P47" i="2"/>
  <c r="E48" i="2"/>
  <c r="F48" i="2"/>
  <c r="G48" i="2"/>
  <c r="H48" i="2"/>
  <c r="I48" i="2"/>
  <c r="J48" i="2"/>
  <c r="K48" i="2"/>
  <c r="L48" i="2"/>
  <c r="M48" i="2"/>
  <c r="N48" i="2"/>
  <c r="O48" i="2"/>
  <c r="P48" i="2"/>
  <c r="E49" i="2"/>
  <c r="F49" i="2"/>
  <c r="G49" i="2"/>
  <c r="H49" i="2"/>
  <c r="I49" i="2"/>
  <c r="J49" i="2"/>
  <c r="K49" i="2"/>
  <c r="L49" i="2"/>
  <c r="M49" i="2"/>
  <c r="N49" i="2"/>
  <c r="O49" i="2"/>
  <c r="P49" i="2"/>
  <c r="E50" i="2"/>
  <c r="F50" i="2"/>
  <c r="G50" i="2"/>
  <c r="H50" i="2"/>
  <c r="I50" i="2"/>
  <c r="J50" i="2"/>
  <c r="K50" i="2"/>
  <c r="L50" i="2"/>
  <c r="M50" i="2"/>
  <c r="N50" i="2"/>
  <c r="O50" i="2"/>
  <c r="P50" i="2"/>
  <c r="E51" i="2"/>
  <c r="F51" i="2"/>
  <c r="G51" i="2"/>
  <c r="H51" i="2"/>
  <c r="I51" i="2"/>
  <c r="J51" i="2"/>
  <c r="K51" i="2"/>
  <c r="L51" i="2"/>
  <c r="M51" i="2"/>
  <c r="N51" i="2"/>
  <c r="O51" i="2"/>
  <c r="P51" i="2"/>
  <c r="E52" i="2"/>
  <c r="F52" i="2"/>
  <c r="G52" i="2"/>
  <c r="H52" i="2"/>
  <c r="I52" i="2"/>
  <c r="J52" i="2"/>
  <c r="K52" i="2"/>
  <c r="L52" i="2"/>
  <c r="M52" i="2"/>
  <c r="N52" i="2"/>
  <c r="O52" i="2"/>
  <c r="P52" i="2"/>
  <c r="E53" i="2"/>
  <c r="F53" i="2"/>
  <c r="G53" i="2"/>
  <c r="H53" i="2"/>
  <c r="I53" i="2"/>
  <c r="J53" i="2"/>
  <c r="K53" i="2"/>
  <c r="L53" i="2"/>
  <c r="M53" i="2"/>
  <c r="N53" i="2"/>
  <c r="O53" i="2"/>
  <c r="P53" i="2"/>
  <c r="E54" i="2"/>
  <c r="F54" i="2"/>
  <c r="G54" i="2"/>
  <c r="H54" i="2"/>
  <c r="I54" i="2"/>
  <c r="J54" i="2"/>
  <c r="K54" i="2"/>
  <c r="L54" i="2"/>
  <c r="M54" i="2"/>
  <c r="N54" i="2"/>
  <c r="O54" i="2"/>
  <c r="P54" i="2"/>
  <c r="E55" i="2"/>
  <c r="F55" i="2"/>
  <c r="G55" i="2"/>
  <c r="H55" i="2"/>
  <c r="I55" i="2"/>
  <c r="J55" i="2"/>
  <c r="K55" i="2"/>
  <c r="L55" i="2"/>
  <c r="M55" i="2"/>
  <c r="N55" i="2"/>
  <c r="O55" i="2"/>
  <c r="P55" i="2"/>
  <c r="E56" i="2"/>
  <c r="F56" i="2"/>
  <c r="G56" i="2"/>
  <c r="H56" i="2"/>
  <c r="I56" i="2"/>
  <c r="J56" i="2"/>
  <c r="K56" i="2"/>
  <c r="L56" i="2"/>
  <c r="M56" i="2"/>
  <c r="N56" i="2"/>
  <c r="O56" i="2"/>
  <c r="P56" i="2"/>
  <c r="E57" i="2"/>
  <c r="F57" i="2"/>
  <c r="G57" i="2"/>
  <c r="H57" i="2"/>
  <c r="I57" i="2"/>
  <c r="J57" i="2"/>
  <c r="K57" i="2"/>
  <c r="L57" i="2"/>
  <c r="M57" i="2"/>
  <c r="N57" i="2"/>
  <c r="O57" i="2"/>
  <c r="P57" i="2"/>
  <c r="E58" i="2"/>
  <c r="F58" i="2"/>
  <c r="G58" i="2"/>
  <c r="H58" i="2"/>
  <c r="I58" i="2"/>
  <c r="J58" i="2"/>
  <c r="K58" i="2"/>
  <c r="L58" i="2"/>
  <c r="M58" i="2"/>
  <c r="N58" i="2"/>
  <c r="O58" i="2"/>
  <c r="P58" i="2"/>
  <c r="E59" i="2"/>
  <c r="F59" i="2"/>
  <c r="G59" i="2"/>
  <c r="H59" i="2"/>
  <c r="I59" i="2"/>
  <c r="J59" i="2"/>
  <c r="K59" i="2"/>
  <c r="L59" i="2"/>
  <c r="M59" i="2"/>
  <c r="N59" i="2"/>
  <c r="O59" i="2"/>
  <c r="P59" i="2"/>
  <c r="E60" i="2"/>
  <c r="F60" i="2"/>
  <c r="G60" i="2"/>
  <c r="H60" i="2"/>
  <c r="I60" i="2"/>
  <c r="J60" i="2"/>
  <c r="K60" i="2"/>
  <c r="L60" i="2"/>
  <c r="M60" i="2"/>
  <c r="N60" i="2"/>
  <c r="O60" i="2"/>
  <c r="P60" i="2"/>
  <c r="E61" i="2"/>
  <c r="F61" i="2"/>
  <c r="G61" i="2"/>
  <c r="H61" i="2"/>
  <c r="I61" i="2"/>
  <c r="J61" i="2"/>
  <c r="K61" i="2"/>
  <c r="L61" i="2"/>
  <c r="M61" i="2"/>
  <c r="N61" i="2"/>
  <c r="O61" i="2"/>
  <c r="P61" i="2"/>
  <c r="E62" i="2"/>
  <c r="F62" i="2"/>
  <c r="G62" i="2"/>
  <c r="H62" i="2"/>
  <c r="I62" i="2"/>
  <c r="J62" i="2"/>
  <c r="K62" i="2"/>
  <c r="L62" i="2"/>
  <c r="M62" i="2"/>
  <c r="N62" i="2"/>
  <c r="O62" i="2"/>
  <c r="P62" i="2"/>
  <c r="E63" i="2"/>
  <c r="F63" i="2"/>
  <c r="G63" i="2"/>
  <c r="H63" i="2"/>
  <c r="I63" i="2"/>
  <c r="J63" i="2"/>
  <c r="K63" i="2"/>
  <c r="L63" i="2"/>
  <c r="M63" i="2"/>
  <c r="N63" i="2"/>
  <c r="O63" i="2"/>
  <c r="P63" i="2"/>
  <c r="E64" i="2"/>
  <c r="F64" i="2"/>
  <c r="G64" i="2"/>
  <c r="H64" i="2"/>
  <c r="I64" i="2"/>
  <c r="J64" i="2"/>
  <c r="K64" i="2"/>
  <c r="L64" i="2"/>
  <c r="M64" i="2"/>
  <c r="N64" i="2"/>
  <c r="O64" i="2"/>
  <c r="P64" i="2"/>
  <c r="E65" i="2"/>
  <c r="F65" i="2"/>
  <c r="G65" i="2"/>
  <c r="H65" i="2"/>
  <c r="I65" i="2"/>
  <c r="J65" i="2"/>
  <c r="K65" i="2"/>
  <c r="L65" i="2"/>
  <c r="M65" i="2"/>
  <c r="N65" i="2"/>
  <c r="O65" i="2"/>
  <c r="P65" i="2"/>
  <c r="E66" i="2"/>
  <c r="F66" i="2"/>
  <c r="G66" i="2"/>
  <c r="H66" i="2"/>
  <c r="I66" i="2"/>
  <c r="J66" i="2"/>
  <c r="K66" i="2"/>
  <c r="L66" i="2"/>
  <c r="M66" i="2"/>
  <c r="N66" i="2"/>
  <c r="O66" i="2"/>
  <c r="P66" i="2"/>
  <c r="E67" i="2"/>
  <c r="F67" i="2"/>
  <c r="G67" i="2"/>
  <c r="H67" i="2"/>
  <c r="I67" i="2"/>
  <c r="J67" i="2"/>
  <c r="K67" i="2"/>
  <c r="L67" i="2"/>
  <c r="M67" i="2"/>
  <c r="N67" i="2"/>
  <c r="O67" i="2"/>
  <c r="P67" i="2"/>
  <c r="E68" i="2"/>
  <c r="F68" i="2"/>
  <c r="G68" i="2"/>
  <c r="H68" i="2"/>
  <c r="I68" i="2"/>
  <c r="J68" i="2"/>
  <c r="K68" i="2"/>
  <c r="L68" i="2"/>
  <c r="M68" i="2"/>
  <c r="N68" i="2"/>
  <c r="O68" i="2"/>
  <c r="P68" i="2"/>
  <c r="E69" i="2"/>
  <c r="F69" i="2"/>
  <c r="G69" i="2"/>
  <c r="H69" i="2"/>
  <c r="I69" i="2"/>
  <c r="J69" i="2"/>
  <c r="K69" i="2"/>
  <c r="L69" i="2"/>
  <c r="M69" i="2"/>
  <c r="N69" i="2"/>
  <c r="O69" i="2"/>
  <c r="P69" i="2"/>
  <c r="E70" i="2"/>
  <c r="F70" i="2"/>
  <c r="G70" i="2"/>
  <c r="H70" i="2"/>
  <c r="I70" i="2"/>
  <c r="J70" i="2"/>
  <c r="K70" i="2"/>
  <c r="L70" i="2"/>
  <c r="M70" i="2"/>
  <c r="N70" i="2"/>
  <c r="O70" i="2"/>
  <c r="P70" i="2"/>
  <c r="E71" i="2"/>
  <c r="F71" i="2"/>
  <c r="G71" i="2"/>
  <c r="H71" i="2"/>
  <c r="I71" i="2"/>
  <c r="J71" i="2"/>
  <c r="K71" i="2"/>
  <c r="L71" i="2"/>
  <c r="M71" i="2"/>
  <c r="N71" i="2"/>
  <c r="O71" i="2"/>
  <c r="P71" i="2"/>
  <c r="E72" i="2"/>
  <c r="F72" i="2"/>
  <c r="G72" i="2"/>
  <c r="H72" i="2"/>
  <c r="I72" i="2"/>
  <c r="J72" i="2"/>
  <c r="K72" i="2"/>
  <c r="L72" i="2"/>
  <c r="M72" i="2"/>
  <c r="N72" i="2"/>
  <c r="O72" i="2"/>
  <c r="P72" i="2"/>
  <c r="E73" i="2"/>
  <c r="F73" i="2"/>
  <c r="G73" i="2"/>
  <c r="H73" i="2"/>
  <c r="I73" i="2"/>
  <c r="J73" i="2"/>
  <c r="K73" i="2"/>
  <c r="L73" i="2"/>
  <c r="M73" i="2"/>
  <c r="N73" i="2"/>
  <c r="O73" i="2"/>
  <c r="P73" i="2"/>
  <c r="E74" i="2"/>
  <c r="F74" i="2"/>
  <c r="G74" i="2"/>
  <c r="H74" i="2"/>
  <c r="I74" i="2"/>
  <c r="J74" i="2"/>
  <c r="K74" i="2"/>
  <c r="L74" i="2"/>
  <c r="M74" i="2"/>
  <c r="N74" i="2"/>
  <c r="O74" i="2"/>
  <c r="P74" i="2"/>
  <c r="E75" i="2"/>
  <c r="F75" i="2"/>
  <c r="G75" i="2"/>
  <c r="H75" i="2"/>
  <c r="I75" i="2"/>
  <c r="J75" i="2"/>
  <c r="K75" i="2"/>
  <c r="L75" i="2"/>
  <c r="M75" i="2"/>
  <c r="N75" i="2"/>
  <c r="O75" i="2"/>
  <c r="P75" i="2"/>
  <c r="E76" i="2"/>
  <c r="F76" i="2"/>
  <c r="G76" i="2"/>
  <c r="H76" i="2"/>
  <c r="I76" i="2"/>
  <c r="J76" i="2"/>
  <c r="K76" i="2"/>
  <c r="L76" i="2"/>
  <c r="M76" i="2"/>
  <c r="N76" i="2"/>
  <c r="O76" i="2"/>
  <c r="P76" i="2"/>
  <c r="E77" i="2"/>
  <c r="F77" i="2"/>
  <c r="G77" i="2"/>
  <c r="H77" i="2"/>
  <c r="I77" i="2"/>
  <c r="J77" i="2"/>
  <c r="K77" i="2"/>
  <c r="L77" i="2"/>
  <c r="M77" i="2"/>
  <c r="N77" i="2"/>
  <c r="O77" i="2"/>
  <c r="P77" i="2"/>
  <c r="E78" i="2"/>
  <c r="F78" i="2"/>
  <c r="G78" i="2"/>
  <c r="H78" i="2"/>
  <c r="I78" i="2"/>
  <c r="J78" i="2"/>
  <c r="K78" i="2"/>
  <c r="L78" i="2"/>
  <c r="M78" i="2"/>
  <c r="N78" i="2"/>
  <c r="O78" i="2"/>
  <c r="P78" i="2"/>
  <c r="E79" i="2"/>
  <c r="F79" i="2"/>
  <c r="G79" i="2"/>
  <c r="H79" i="2"/>
  <c r="I79" i="2"/>
  <c r="J79" i="2"/>
  <c r="K79" i="2"/>
  <c r="L79" i="2"/>
  <c r="M79" i="2"/>
  <c r="N79" i="2"/>
  <c r="O79" i="2"/>
  <c r="P79" i="2"/>
  <c r="E80" i="2"/>
  <c r="F80" i="2"/>
  <c r="G80" i="2"/>
  <c r="H80" i="2"/>
  <c r="I80" i="2"/>
  <c r="J80" i="2"/>
  <c r="K80" i="2"/>
  <c r="L80" i="2"/>
  <c r="M80" i="2"/>
  <c r="N80" i="2"/>
  <c r="O80" i="2"/>
  <c r="P80" i="2"/>
  <c r="E81" i="2"/>
  <c r="F81" i="2"/>
  <c r="G81" i="2"/>
  <c r="H81" i="2"/>
  <c r="I81" i="2"/>
  <c r="J81" i="2"/>
  <c r="K81" i="2"/>
  <c r="L81" i="2"/>
  <c r="M81" i="2"/>
  <c r="N81" i="2"/>
  <c r="O81" i="2"/>
  <c r="P81" i="2"/>
  <c r="E82" i="2"/>
  <c r="F82" i="2"/>
  <c r="G82" i="2"/>
  <c r="H82" i="2"/>
  <c r="I82" i="2"/>
  <c r="J82" i="2"/>
  <c r="K82" i="2"/>
  <c r="L82" i="2"/>
  <c r="M82" i="2"/>
  <c r="N82" i="2"/>
  <c r="O82" i="2"/>
  <c r="P82" i="2"/>
  <c r="E83" i="2"/>
  <c r="F83" i="2"/>
  <c r="G83" i="2"/>
  <c r="H83" i="2"/>
  <c r="I83" i="2"/>
  <c r="J83" i="2"/>
  <c r="K83" i="2"/>
  <c r="L83" i="2"/>
  <c r="M83" i="2"/>
  <c r="N83" i="2"/>
  <c r="O83" i="2"/>
  <c r="P83" i="2"/>
  <c r="E84" i="2"/>
  <c r="F84" i="2"/>
  <c r="G84" i="2"/>
  <c r="H84" i="2"/>
  <c r="I84" i="2"/>
  <c r="J84" i="2"/>
  <c r="K84" i="2"/>
  <c r="L84" i="2"/>
  <c r="M84" i="2"/>
  <c r="N84" i="2"/>
  <c r="O84" i="2"/>
  <c r="P84" i="2"/>
  <c r="E85" i="2"/>
  <c r="F85" i="2"/>
  <c r="G85" i="2"/>
  <c r="H85" i="2"/>
  <c r="I85" i="2"/>
  <c r="J85" i="2"/>
  <c r="K85" i="2"/>
  <c r="L85" i="2"/>
  <c r="M85" i="2"/>
  <c r="N85" i="2"/>
  <c r="O85" i="2"/>
  <c r="P85" i="2"/>
  <c r="E86" i="2"/>
  <c r="F86" i="2"/>
  <c r="G86" i="2"/>
  <c r="H86" i="2"/>
  <c r="I86" i="2"/>
  <c r="J86" i="2"/>
  <c r="K86" i="2"/>
  <c r="L86" i="2"/>
  <c r="M86" i="2"/>
  <c r="N86" i="2"/>
  <c r="O86" i="2"/>
  <c r="P86" i="2"/>
  <c r="E87" i="2"/>
  <c r="F87" i="2"/>
  <c r="G87" i="2"/>
  <c r="H87" i="2"/>
  <c r="I87" i="2"/>
  <c r="J87" i="2"/>
  <c r="K87" i="2"/>
  <c r="L87" i="2"/>
  <c r="M87" i="2"/>
  <c r="N87" i="2"/>
  <c r="O87" i="2"/>
  <c r="P87" i="2"/>
  <c r="E88" i="2"/>
  <c r="F88" i="2"/>
  <c r="G88" i="2"/>
  <c r="H88" i="2"/>
  <c r="I88" i="2"/>
  <c r="J88" i="2"/>
  <c r="K88" i="2"/>
  <c r="L88" i="2"/>
  <c r="M88" i="2"/>
  <c r="N88" i="2"/>
  <c r="O88" i="2"/>
  <c r="P88" i="2"/>
  <c r="E89" i="2"/>
  <c r="F89" i="2"/>
  <c r="G89" i="2"/>
  <c r="H89" i="2"/>
  <c r="I89" i="2"/>
  <c r="J89" i="2"/>
  <c r="K89" i="2"/>
  <c r="L89" i="2"/>
  <c r="M89" i="2"/>
  <c r="N89" i="2"/>
  <c r="O89" i="2"/>
  <c r="P89" i="2"/>
  <c r="E90" i="2"/>
  <c r="F90" i="2"/>
  <c r="G90" i="2"/>
  <c r="H90" i="2"/>
  <c r="I90" i="2"/>
  <c r="J90" i="2"/>
  <c r="K90" i="2"/>
  <c r="L90" i="2"/>
  <c r="M90" i="2"/>
  <c r="N90" i="2"/>
  <c r="O90" i="2"/>
  <c r="P90" i="2"/>
  <c r="E91" i="2"/>
  <c r="F91" i="2"/>
  <c r="G91" i="2"/>
  <c r="H91" i="2"/>
  <c r="I91" i="2"/>
  <c r="J91" i="2"/>
  <c r="K91" i="2"/>
  <c r="L91" i="2"/>
  <c r="M91" i="2"/>
  <c r="N91" i="2"/>
  <c r="O91" i="2"/>
  <c r="P91" i="2"/>
  <c r="E92" i="2"/>
  <c r="F92" i="2"/>
  <c r="G92" i="2"/>
  <c r="H92" i="2"/>
  <c r="I92" i="2"/>
  <c r="J92" i="2"/>
  <c r="K92" i="2"/>
  <c r="L92" i="2"/>
  <c r="M92" i="2"/>
  <c r="N92" i="2"/>
  <c r="O92" i="2"/>
  <c r="P92" i="2"/>
  <c r="E93" i="2"/>
  <c r="F93" i="2"/>
  <c r="G93" i="2"/>
  <c r="H93" i="2"/>
  <c r="I93" i="2"/>
  <c r="J93" i="2"/>
  <c r="K93" i="2"/>
  <c r="L93" i="2"/>
  <c r="M93" i="2"/>
  <c r="N93" i="2"/>
  <c r="O93" i="2"/>
  <c r="P93" i="2"/>
  <c r="E94" i="2"/>
  <c r="F94" i="2"/>
  <c r="G94" i="2"/>
  <c r="H94" i="2"/>
  <c r="I94" i="2"/>
  <c r="J94" i="2"/>
  <c r="K94" i="2"/>
  <c r="L94" i="2"/>
  <c r="M94" i="2"/>
  <c r="N94" i="2"/>
  <c r="O94" i="2"/>
  <c r="P94" i="2"/>
  <c r="E95" i="2"/>
  <c r="F95" i="2"/>
  <c r="G95" i="2"/>
  <c r="H95" i="2"/>
  <c r="I95" i="2"/>
  <c r="J95" i="2"/>
  <c r="K95" i="2"/>
  <c r="L95" i="2"/>
  <c r="M95" i="2"/>
  <c r="N95" i="2"/>
  <c r="O95" i="2"/>
  <c r="P95" i="2"/>
  <c r="E96" i="2"/>
  <c r="F96" i="2"/>
  <c r="G96" i="2"/>
  <c r="P96" i="2" s="1"/>
  <c r="H96" i="2"/>
  <c r="I96" i="2"/>
  <c r="J96" i="2"/>
  <c r="K96" i="2"/>
  <c r="L96" i="2"/>
  <c r="M96" i="2"/>
  <c r="N96" i="2"/>
  <c r="O96" i="2"/>
  <c r="E97" i="2"/>
  <c r="F97" i="2"/>
  <c r="G97" i="2"/>
  <c r="H97" i="2"/>
  <c r="I97" i="2"/>
  <c r="J97" i="2"/>
  <c r="K97" i="2"/>
  <c r="L97" i="2"/>
  <c r="M97" i="2"/>
  <c r="N97" i="2"/>
  <c r="O97" i="2"/>
  <c r="P97" i="2"/>
  <c r="E98" i="2"/>
  <c r="F98" i="2"/>
  <c r="G98" i="2"/>
  <c r="H98" i="2"/>
  <c r="I98" i="2"/>
  <c r="J98" i="2"/>
  <c r="K98" i="2"/>
  <c r="L98" i="2"/>
  <c r="M98" i="2"/>
  <c r="N98" i="2"/>
  <c r="O98" i="2"/>
  <c r="P98" i="2"/>
  <c r="E99" i="2"/>
  <c r="F99" i="2"/>
  <c r="G99" i="2"/>
  <c r="H99" i="2"/>
  <c r="I99" i="2"/>
  <c r="J99" i="2"/>
  <c r="K99" i="2"/>
  <c r="L99" i="2"/>
  <c r="M99" i="2"/>
  <c r="N99" i="2"/>
  <c r="O99" i="2"/>
  <c r="P99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E138" i="2"/>
  <c r="F138" i="2"/>
  <c r="G138" i="2"/>
  <c r="P138" i="2" s="1"/>
  <c r="H138" i="2"/>
  <c r="I138" i="2"/>
  <c r="J138" i="2"/>
  <c r="K138" i="2"/>
  <c r="L138" i="2"/>
  <c r="M138" i="2"/>
  <c r="N138" i="2"/>
  <c r="O138" i="2"/>
  <c r="E139" i="2"/>
  <c r="F139" i="2"/>
  <c r="G139" i="2"/>
  <c r="P139" i="2" s="1"/>
  <c r="H139" i="2"/>
  <c r="I139" i="2"/>
  <c r="J139" i="2"/>
  <c r="K139" i="2"/>
  <c r="L139" i="2"/>
  <c r="M139" i="2"/>
  <c r="N139" i="2"/>
  <c r="O139" i="2"/>
  <c r="E140" i="2"/>
  <c r="F140" i="2"/>
  <c r="G140" i="2"/>
  <c r="P140" i="2" s="1"/>
  <c r="H140" i="2"/>
  <c r="I140" i="2"/>
  <c r="J140" i="2"/>
  <c r="K140" i="2"/>
  <c r="L140" i="2"/>
  <c r="M140" i="2"/>
  <c r="N140" i="2"/>
  <c r="O140" i="2"/>
  <c r="E141" i="2"/>
  <c r="F141" i="2"/>
  <c r="G141" i="2"/>
  <c r="P141" i="2" s="1"/>
  <c r="H141" i="2"/>
  <c r="I141" i="2"/>
  <c r="J141" i="2"/>
  <c r="K141" i="2"/>
  <c r="L141" i="2"/>
  <c r="M141" i="2"/>
  <c r="N141" i="2"/>
  <c r="O141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E143" i="2"/>
  <c r="F143" i="2"/>
  <c r="G143" i="2"/>
  <c r="P143" i="2" s="1"/>
  <c r="H143" i="2"/>
  <c r="I143" i="2"/>
  <c r="J143" i="2"/>
  <c r="K143" i="2"/>
  <c r="L143" i="2"/>
  <c r="M143" i="2"/>
  <c r="N143" i="2"/>
  <c r="O143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E145" i="2"/>
  <c r="F145" i="2"/>
  <c r="G145" i="2"/>
  <c r="P145" i="2" s="1"/>
  <c r="H145" i="2"/>
  <c r="I145" i="2"/>
  <c r="J145" i="2"/>
  <c r="K145" i="2"/>
  <c r="L145" i="2"/>
  <c r="M145" i="2"/>
  <c r="N145" i="2"/>
  <c r="O145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E151" i="2"/>
  <c r="F151" i="2"/>
  <c r="G151" i="2"/>
  <c r="H151" i="2"/>
  <c r="I151" i="2"/>
  <c r="J151" i="2"/>
  <c r="K151" i="2"/>
  <c r="L151" i="2"/>
  <c r="M151" i="2"/>
  <c r="N151" i="2"/>
  <c r="O151" i="2"/>
  <c r="P151" i="2"/>
  <c r="E152" i="2"/>
  <c r="F152" i="2"/>
  <c r="G152" i="2"/>
  <c r="H152" i="2"/>
  <c r="I152" i="2"/>
  <c r="J152" i="2"/>
  <c r="K152" i="2"/>
  <c r="L152" i="2"/>
  <c r="M152" i="2"/>
  <c r="N152" i="2"/>
  <c r="O152" i="2"/>
  <c r="P152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E160" i="2"/>
  <c r="F160" i="2"/>
  <c r="G160" i="2"/>
  <c r="P160" i="2" s="1"/>
  <c r="H160" i="2"/>
  <c r="I160" i="2"/>
  <c r="J160" i="2"/>
  <c r="K160" i="2"/>
  <c r="L160" i="2"/>
  <c r="M160" i="2"/>
  <c r="N160" i="2"/>
  <c r="O160" i="2"/>
  <c r="E161" i="2"/>
  <c r="F161" i="2"/>
  <c r="G161" i="2"/>
  <c r="P161" i="2" s="1"/>
  <c r="H161" i="2"/>
  <c r="I161" i="2"/>
  <c r="J161" i="2"/>
  <c r="K161" i="2"/>
  <c r="L161" i="2"/>
  <c r="M161" i="2"/>
  <c r="N161" i="2"/>
  <c r="O161" i="2"/>
  <c r="E162" i="2"/>
  <c r="F162" i="2"/>
  <c r="G162" i="2"/>
  <c r="P162" i="2" s="1"/>
  <c r="H162" i="2"/>
  <c r="I162" i="2"/>
  <c r="J162" i="2"/>
  <c r="K162" i="2"/>
  <c r="L162" i="2"/>
  <c r="M162" i="2"/>
  <c r="N162" i="2"/>
  <c r="O162" i="2"/>
  <c r="E163" i="2"/>
  <c r="F163" i="2"/>
  <c r="G163" i="2"/>
  <c r="P163" i="2" s="1"/>
  <c r="H163" i="2"/>
  <c r="I163" i="2"/>
  <c r="J163" i="2"/>
  <c r="K163" i="2"/>
  <c r="L163" i="2"/>
  <c r="M163" i="2"/>
  <c r="N163" i="2"/>
  <c r="O163" i="2"/>
  <c r="E164" i="2"/>
  <c r="N164" i="2" s="1"/>
  <c r="F164" i="2"/>
  <c r="G164" i="2"/>
  <c r="P164" i="2" s="1"/>
  <c r="H164" i="2"/>
  <c r="I164" i="2"/>
  <c r="J164" i="2"/>
  <c r="K164" i="2"/>
  <c r="L164" i="2"/>
  <c r="M164" i="2"/>
  <c r="O164" i="2"/>
  <c r="E165" i="2"/>
  <c r="F165" i="2"/>
  <c r="G165" i="2"/>
  <c r="P165" i="2" s="1"/>
  <c r="H165" i="2"/>
  <c r="I165" i="2"/>
  <c r="J165" i="2"/>
  <c r="K165" i="2"/>
  <c r="L165" i="2"/>
  <c r="M165" i="2"/>
  <c r="N165" i="2"/>
  <c r="O165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E167" i="2"/>
  <c r="F167" i="2"/>
  <c r="G167" i="2"/>
  <c r="P167" i="2" s="1"/>
  <c r="H167" i="2"/>
  <c r="I167" i="2"/>
  <c r="J167" i="2"/>
  <c r="K167" i="2"/>
  <c r="L167" i="2"/>
  <c r="M167" i="2"/>
  <c r="N167" i="2"/>
  <c r="O167" i="2"/>
  <c r="E168" i="2"/>
  <c r="F168" i="2"/>
  <c r="G168" i="2"/>
  <c r="P168" i="2" s="1"/>
  <c r="H168" i="2"/>
  <c r="I168" i="2"/>
  <c r="J168" i="2"/>
  <c r="K168" i="2"/>
  <c r="L168" i="2"/>
  <c r="M168" i="2"/>
  <c r="N168" i="2"/>
  <c r="O168" i="2"/>
  <c r="E169" i="2"/>
  <c r="N169" i="2" s="1"/>
  <c r="F169" i="2"/>
  <c r="G169" i="2"/>
  <c r="P169" i="2" s="1"/>
  <c r="H169" i="2"/>
  <c r="I169" i="2"/>
  <c r="J169" i="2"/>
  <c r="K169" i="2"/>
  <c r="L169" i="2"/>
  <c r="M169" i="2"/>
  <c r="O169" i="2"/>
  <c r="E170" i="2"/>
  <c r="N170" i="2" s="1"/>
  <c r="F170" i="2"/>
  <c r="G170" i="2"/>
  <c r="P170" i="2" s="1"/>
  <c r="H170" i="2"/>
  <c r="I170" i="2"/>
  <c r="J170" i="2"/>
  <c r="K170" i="2"/>
  <c r="L170" i="2"/>
  <c r="M170" i="2"/>
  <c r="O170" i="2"/>
  <c r="E171" i="2"/>
  <c r="N171" i="2" s="1"/>
  <c r="F171" i="2"/>
  <c r="G171" i="2"/>
  <c r="P171" i="2" s="1"/>
  <c r="H171" i="2"/>
  <c r="I171" i="2"/>
  <c r="J171" i="2"/>
  <c r="K171" i="2"/>
  <c r="L171" i="2"/>
  <c r="M171" i="2"/>
  <c r="O171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C3" i="8" l="1"/>
  <c r="C4" i="8"/>
  <c r="D3" i="2" l="1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O3" i="8" l="1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K835" i="11" s="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06" i="5"/>
  <c r="D990" i="5"/>
  <c r="E922" i="5"/>
  <c r="G952" i="5"/>
  <c r="I950" i="5"/>
  <c r="E993" i="2"/>
  <c r="F993" i="2"/>
  <c r="G993" i="2"/>
  <c r="I993" i="2"/>
  <c r="J993" i="2"/>
  <c r="E96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982" i="5" l="1"/>
  <c r="E942" i="5"/>
  <c r="I990" i="5"/>
  <c r="D942" i="5"/>
  <c r="K906" i="11"/>
  <c r="E869" i="11"/>
  <c r="H789" i="11"/>
  <c r="L826" i="1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E904" i="11" s="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E899" i="11" s="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E939" i="11" s="1"/>
  <c r="M939" i="11"/>
  <c r="K939" i="11"/>
  <c r="C933" i="1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N881" i="11"/>
  <c r="D875" i="11"/>
  <c r="N875" i="11"/>
  <c r="L875" i="11"/>
  <c r="C868" i="11"/>
  <c r="E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H927" i="11" s="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F925" i="11" s="1"/>
  <c r="M925" i="11"/>
  <c r="K925" i="11"/>
  <c r="C921" i="11"/>
  <c r="F921" i="11" s="1"/>
  <c r="M921" i="11"/>
  <c r="K921" i="11"/>
  <c r="C913" i="11"/>
  <c r="H913" i="11" s="1"/>
  <c r="M913" i="11"/>
  <c r="K913" i="11"/>
  <c r="D898" i="11"/>
  <c r="E898" i="11" s="1"/>
  <c r="N898" i="11"/>
  <c r="L898" i="11"/>
  <c r="D894" i="11"/>
  <c r="E894" i="11" s="1"/>
  <c r="N894" i="11"/>
  <c r="L894" i="11"/>
  <c r="D890" i="11"/>
  <c r="F890" i="11" s="1"/>
  <c r="N890" i="11"/>
  <c r="C866" i="11"/>
  <c r="F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E963" i="11" s="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E964" i="11" s="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G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D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F974" i="11" s="1"/>
  <c r="M974" i="11"/>
  <c r="K974" i="11"/>
  <c r="C968" i="11"/>
  <c r="M968" i="11"/>
  <c r="K968" i="11"/>
  <c r="E953" i="11"/>
  <c r="F948" i="11"/>
  <c r="H948" i="11"/>
  <c r="H932" i="11"/>
  <c r="F932" i="11"/>
  <c r="H922" i="11"/>
  <c r="E922" i="11"/>
  <c r="C875" i="11"/>
  <c r="K875" i="11"/>
  <c r="M875" i="11"/>
  <c r="C861" i="1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F963" i="11"/>
  <c r="F952" i="11"/>
  <c r="E952" i="11"/>
  <c r="H952" i="11"/>
  <c r="E946" i="11"/>
  <c r="H946" i="11"/>
  <c r="F946" i="11"/>
  <c r="H943" i="11"/>
  <c r="E931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F688" i="11"/>
  <c r="C970" i="11"/>
  <c r="M970" i="11"/>
  <c r="E965" i="11"/>
  <c r="F957" i="11"/>
  <c r="H954" i="11"/>
  <c r="E954" i="11"/>
  <c r="F954" i="11"/>
  <c r="E944" i="11"/>
  <c r="F944" i="11"/>
  <c r="H944" i="11"/>
  <c r="E941" i="11"/>
  <c r="H903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910" i="11" s="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H918" i="11"/>
  <c r="E908" i="11"/>
  <c r="L909" i="11"/>
  <c r="N967" i="11"/>
  <c r="D985" i="11"/>
  <c r="L989" i="11"/>
  <c r="F829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2" i="11"/>
  <c r="F968" i="11"/>
  <c r="H912" i="11"/>
  <c r="E909" i="11"/>
  <c r="H907" i="11"/>
  <c r="E882" i="11"/>
  <c r="H882" i="11"/>
  <c r="F882" i="11"/>
  <c r="E871" i="11"/>
  <c r="F871" i="11"/>
  <c r="H871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F701" i="11"/>
  <c r="I701" i="11" s="1"/>
  <c r="E337" i="9"/>
  <c r="G337" i="9"/>
  <c r="H810" i="11"/>
  <c r="E810" i="11"/>
  <c r="F810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H797" i="11"/>
  <c r="H807" i="11"/>
  <c r="J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C983" i="11"/>
  <c r="K983" i="11"/>
  <c r="C980" i="11"/>
  <c r="M980" i="11"/>
  <c r="K980" i="11"/>
  <c r="H974" i="11"/>
  <c r="H906" i="11"/>
  <c r="F90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6" i="11"/>
  <c r="H896" i="11"/>
  <c r="H892" i="11"/>
  <c r="E881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E169" i="5" s="1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G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K936" i="4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G909" i="4" s="1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613" i="11"/>
  <c r="J715" i="11"/>
  <c r="I712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N910" i="4"/>
  <c r="R910" i="4" s="1"/>
  <c r="Q850" i="4"/>
  <c r="P850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F880" i="4"/>
  <c r="F888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17" i="4"/>
  <c r="G917" i="4"/>
  <c r="E943" i="4"/>
  <c r="D943" i="4"/>
  <c r="G958" i="4"/>
  <c r="F958" i="4"/>
  <c r="E958" i="4"/>
  <c r="D984" i="4"/>
  <c r="F984" i="4"/>
  <c r="R789" i="4"/>
  <c r="N736" i="4"/>
  <c r="R736" i="4" s="1"/>
  <c r="P736" i="4"/>
  <c r="N870" i="4"/>
  <c r="S870" i="4" s="1"/>
  <c r="E878" i="4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P973" i="4" s="1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N939" i="4" s="1"/>
  <c r="R939" i="4" s="1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F936" i="4"/>
  <c r="E936" i="4"/>
  <c r="F948" i="4"/>
  <c r="E948" i="4"/>
  <c r="F938" i="4"/>
  <c r="G938" i="4"/>
  <c r="E875" i="4"/>
  <c r="F920" i="4"/>
  <c r="D920" i="4"/>
  <c r="D924" i="4"/>
  <c r="F924" i="4"/>
  <c r="E924" i="4"/>
  <c r="D992" i="4"/>
  <c r="F992" i="4"/>
  <c r="E992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F912" i="4"/>
  <c r="F906" i="4"/>
  <c r="D968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Q822" i="4"/>
  <c r="P822" i="4"/>
  <c r="Q834" i="4"/>
  <c r="T834" i="4" s="1"/>
  <c r="P834" i="4"/>
  <c r="Q882" i="4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0" i="4"/>
  <c r="T910" i="4" s="1"/>
  <c r="P907" i="4"/>
  <c r="N907" i="4"/>
  <c r="Q905" i="4"/>
  <c r="P905" i="4"/>
  <c r="P891" i="4"/>
  <c r="N891" i="4"/>
  <c r="Q879" i="4"/>
  <c r="N879" i="4"/>
  <c r="R879" i="4" s="1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E83" i="5"/>
  <c r="Q5" i="4"/>
  <c r="E550" i="5"/>
  <c r="F550" i="5"/>
  <c r="G563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D175" i="5"/>
  <c r="F175" i="5" s="1"/>
  <c r="D174" i="5"/>
  <c r="G174" i="5" s="1"/>
  <c r="D170" i="5"/>
  <c r="E170" i="5" s="1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D46" i="5"/>
  <c r="I46" i="5" s="1"/>
  <c r="D44" i="5"/>
  <c r="E44" i="5" s="1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F47" i="5" l="1"/>
  <c r="F169" i="5"/>
  <c r="E172" i="5"/>
  <c r="G169" i="5"/>
  <c r="I75" i="5"/>
  <c r="E181" i="5"/>
  <c r="S88" i="4"/>
  <c r="F83" i="5"/>
  <c r="E140" i="5"/>
  <c r="G172" i="5"/>
  <c r="I169" i="5"/>
  <c r="I83" i="5"/>
  <c r="G99" i="5"/>
  <c r="T88" i="4"/>
  <c r="E26" i="5"/>
  <c r="F63" i="5"/>
  <c r="S48" i="4"/>
  <c r="U48" i="4" s="1"/>
  <c r="E63" i="5"/>
  <c r="E142" i="5"/>
  <c r="I658" i="11"/>
  <c r="E955" i="11"/>
  <c r="H861" i="11"/>
  <c r="J716" i="11"/>
  <c r="I759" i="11"/>
  <c r="I769" i="11"/>
  <c r="E176" i="5"/>
  <c r="T115" i="4"/>
  <c r="T128" i="4"/>
  <c r="F136" i="5"/>
  <c r="I176" i="5"/>
  <c r="E136" i="5"/>
  <c r="I142" i="5"/>
  <c r="G136" i="5"/>
  <c r="G110" i="5"/>
  <c r="F142" i="5"/>
  <c r="I14" i="5"/>
  <c r="S71" i="4"/>
  <c r="T71" i="4"/>
  <c r="E977" i="4"/>
  <c r="H964" i="11"/>
  <c r="E866" i="11"/>
  <c r="I612" i="11"/>
  <c r="N848" i="4"/>
  <c r="R848" i="4" s="1"/>
  <c r="Q930" i="4"/>
  <c r="Q984" i="4"/>
  <c r="I564" i="11"/>
  <c r="H910" i="11"/>
  <c r="F904" i="11"/>
  <c r="F965" i="11"/>
  <c r="E929" i="11"/>
  <c r="H963" i="11"/>
  <c r="N951" i="4"/>
  <c r="R951" i="4" s="1"/>
  <c r="Q913" i="4"/>
  <c r="S517" i="4"/>
  <c r="E812" i="4"/>
  <c r="P876" i="4"/>
  <c r="T993" i="4"/>
  <c r="J804" i="11"/>
  <c r="H868" i="11"/>
  <c r="F929" i="11"/>
  <c r="H900" i="11"/>
  <c r="I771" i="11"/>
  <c r="F979" i="4"/>
  <c r="E974" i="11"/>
  <c r="E900" i="11"/>
  <c r="I508" i="11"/>
  <c r="J425" i="11"/>
  <c r="K425" i="11" s="1"/>
  <c r="M425" i="11" s="1"/>
  <c r="N978" i="4"/>
  <c r="Q886" i="4"/>
  <c r="I665" i="11"/>
  <c r="E40" i="5"/>
  <c r="Q935" i="4"/>
  <c r="N875" i="4"/>
  <c r="Q906" i="4"/>
  <c r="N911" i="4"/>
  <c r="P980" i="4"/>
  <c r="T912" i="4"/>
  <c r="V912" i="4" s="1"/>
  <c r="P978" i="4"/>
  <c r="F954" i="4"/>
  <c r="S727" i="4"/>
  <c r="U727" i="4" s="1"/>
  <c r="D932" i="4"/>
  <c r="S110" i="4"/>
  <c r="U110" i="4" s="1"/>
  <c r="N977" i="4"/>
  <c r="I718" i="11"/>
  <c r="J665" i="11"/>
  <c r="L665" i="11" s="1"/>
  <c r="N665" i="11" s="1"/>
  <c r="J759" i="11"/>
  <c r="N857" i="4"/>
  <c r="R857" i="4" s="1"/>
  <c r="E876" i="4"/>
  <c r="D893" i="4"/>
  <c r="D953" i="4"/>
  <c r="Q978" i="4"/>
  <c r="E977" i="11"/>
  <c r="I425" i="11"/>
  <c r="J916" i="11"/>
  <c r="I571" i="11"/>
  <c r="H904" i="11"/>
  <c r="H899" i="11"/>
  <c r="F964" i="11"/>
  <c r="H866" i="11"/>
  <c r="H987" i="11"/>
  <c r="J769" i="11"/>
  <c r="I374" i="11"/>
  <c r="T727" i="4"/>
  <c r="S591" i="4"/>
  <c r="U591" i="4" s="1"/>
  <c r="Q876" i="4"/>
  <c r="P913" i="4"/>
  <c r="N980" i="4"/>
  <c r="D978" i="4"/>
  <c r="E71" i="5"/>
  <c r="E913" i="4"/>
  <c r="D996" i="4"/>
  <c r="D882" i="4"/>
  <c r="Q914" i="4"/>
  <c r="N812" i="4"/>
  <c r="R812" i="4" s="1"/>
  <c r="D880" i="4"/>
  <c r="P911" i="4"/>
  <c r="I743" i="11"/>
  <c r="F977" i="11"/>
  <c r="I848" i="11"/>
  <c r="I716" i="11"/>
  <c r="H957" i="11"/>
  <c r="F899" i="11"/>
  <c r="I522" i="11"/>
  <c r="J767" i="11"/>
  <c r="F987" i="11"/>
  <c r="H959" i="11"/>
  <c r="E923" i="11"/>
  <c r="N941" i="4"/>
  <c r="R941" i="4" s="1"/>
  <c r="P982" i="4"/>
  <c r="G71" i="5"/>
  <c r="F967" i="4"/>
  <c r="J701" i="11"/>
  <c r="J417" i="11"/>
  <c r="K417" i="11" s="1"/>
  <c r="M417" i="11" s="1"/>
  <c r="E876" i="11"/>
  <c r="I858" i="11"/>
  <c r="F861" i="11"/>
  <c r="J658" i="11"/>
  <c r="K658" i="11" s="1"/>
  <c r="M658" i="11" s="1"/>
  <c r="F941" i="11"/>
  <c r="J771" i="11"/>
  <c r="H945" i="11"/>
  <c r="Q936" i="4"/>
  <c r="P921" i="4"/>
  <c r="E927" i="4"/>
  <c r="F85" i="5"/>
  <c r="G140" i="5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U60" i="4" s="1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V48" i="4" s="1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U12" i="4" s="1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U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U50" i="4" s="1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U80" i="4" s="1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U100" i="4" s="1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J933" i="11" s="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I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U699" i="4" s="1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U181" i="4" s="1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S557" i="4"/>
  <c r="U557" i="4" s="1"/>
  <c r="S861" i="4"/>
  <c r="U861" i="4" s="1"/>
  <c r="S120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R85" i="4"/>
  <c r="T85" i="4"/>
  <c r="S85" i="4"/>
  <c r="R93" i="4"/>
  <c r="S93" i="4"/>
  <c r="R111" i="4"/>
  <c r="S111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S167" i="4"/>
  <c r="S716" i="4"/>
  <c r="Q2" i="4"/>
  <c r="P2" i="4"/>
  <c r="N2" i="4"/>
  <c r="R2" i="4" s="1"/>
  <c r="R16" i="4"/>
  <c r="T16" i="4"/>
  <c r="S7" i="4"/>
  <c r="T7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88" i="4" l="1"/>
  <c r="V132" i="4"/>
  <c r="W132" i="4" s="1"/>
  <c r="X132" i="4" s="1"/>
  <c r="Y132" i="4" s="1"/>
  <c r="V71" i="4"/>
  <c r="U115" i="4"/>
  <c r="V60" i="4"/>
  <c r="W60" i="4" s="1"/>
  <c r="V986" i="4"/>
  <c r="W986" i="4" s="1"/>
  <c r="V547" i="4"/>
  <c r="J979" i="11"/>
  <c r="V417" i="4"/>
  <c r="J929" i="11"/>
  <c r="I929" i="11"/>
  <c r="V656" i="4"/>
  <c r="W656" i="4" s="1"/>
  <c r="X656" i="4" s="1"/>
  <c r="V403" i="4"/>
  <c r="V643" i="4"/>
  <c r="W643" i="4" s="1"/>
  <c r="X643" i="4" s="1"/>
  <c r="V699" i="4"/>
  <c r="W517" i="4"/>
  <c r="I968" i="11"/>
  <c r="V120" i="4"/>
  <c r="V47" i="4"/>
  <c r="V12" i="4"/>
  <c r="W12" i="4" s="1"/>
  <c r="X12" i="4" s="1"/>
  <c r="V50" i="4"/>
  <c r="W50" i="4" s="1"/>
  <c r="X50" i="4" s="1"/>
  <c r="V995" i="4"/>
  <c r="V467" i="4"/>
  <c r="W467" i="4" s="1"/>
  <c r="X467" i="4" s="1"/>
  <c r="Y467" i="4" s="1"/>
  <c r="J873" i="11"/>
  <c r="V586" i="4"/>
  <c r="V358" i="4"/>
  <c r="W358" i="4" s="1"/>
  <c r="X358" i="4" s="1"/>
  <c r="Y358" i="4" s="1"/>
  <c r="I970" i="11"/>
  <c r="I874" i="11"/>
  <c r="J923" i="11"/>
  <c r="J971" i="11"/>
  <c r="Y727" i="4"/>
  <c r="AK727" i="4" s="1"/>
  <c r="T904" i="4"/>
  <c r="I853" i="11"/>
  <c r="T890" i="4"/>
  <c r="J945" i="11"/>
  <c r="V873" i="4"/>
  <c r="W873" i="4" s="1"/>
  <c r="V804" i="4"/>
  <c r="W804" i="4" s="1"/>
  <c r="V790" i="4"/>
  <c r="W790" i="4" s="1"/>
  <c r="X790" i="4" s="1"/>
  <c r="V996" i="4"/>
  <c r="I887" i="11"/>
  <c r="V20" i="4"/>
  <c r="T888" i="4"/>
  <c r="V888" i="4" s="1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W928" i="4" s="1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W614" i="4" s="1"/>
  <c r="X614" i="4" s="1"/>
  <c r="Y614" i="4" s="1"/>
  <c r="AB614" i="4" s="1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W40" i="4" s="1"/>
  <c r="X40" i="4" s="1"/>
  <c r="Y40" i="4" s="1"/>
  <c r="AG40" i="4" s="1"/>
  <c r="S905" i="4"/>
  <c r="U905" i="4" s="1"/>
  <c r="V834" i="4"/>
  <c r="V979" i="4"/>
  <c r="S943" i="4"/>
  <c r="U943" i="4" s="1"/>
  <c r="X912" i="4"/>
  <c r="T943" i="4"/>
  <c r="S890" i="4"/>
  <c r="U890" i="4" s="1"/>
  <c r="T960" i="4"/>
  <c r="V786" i="4"/>
  <c r="S946" i="4"/>
  <c r="J889" i="11"/>
  <c r="J885" i="11"/>
  <c r="J842" i="11"/>
  <c r="V601" i="4"/>
  <c r="W601" i="4" s="1"/>
  <c r="X601" i="4" s="1"/>
  <c r="V383" i="4"/>
  <c r="W383" i="4" s="1"/>
  <c r="I909" i="11"/>
  <c r="T884" i="4"/>
  <c r="T478" i="4"/>
  <c r="U378" i="4"/>
  <c r="V655" i="4"/>
  <c r="U897" i="4"/>
  <c r="U594" i="4"/>
  <c r="W594" i="4" s="1"/>
  <c r="X594" i="4" s="1"/>
  <c r="U658" i="4"/>
  <c r="W658" i="4" s="1"/>
  <c r="V808" i="4"/>
  <c r="W808" i="4" s="1"/>
  <c r="X808" i="4" s="1"/>
  <c r="Y808" i="4" s="1"/>
  <c r="AB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W764" i="4" s="1"/>
  <c r="X764" i="4" s="1"/>
  <c r="Y764" i="4" s="1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W737" i="4" s="1"/>
  <c r="X737" i="4" s="1"/>
  <c r="Y737" i="4" s="1"/>
  <c r="T846" i="4"/>
  <c r="L37" i="11"/>
  <c r="N37" i="11" s="1"/>
  <c r="L140" i="11"/>
  <c r="N140" i="11" s="1"/>
  <c r="V134" i="4"/>
  <c r="W134" i="4" s="1"/>
  <c r="V39" i="4"/>
  <c r="W39" i="4" s="1"/>
  <c r="X39" i="4" s="1"/>
  <c r="Y39" i="4" s="1"/>
  <c r="Z39" i="4" s="1"/>
  <c r="V170" i="4"/>
  <c r="V108" i="4"/>
  <c r="V166" i="4"/>
  <c r="W166" i="4" s="1"/>
  <c r="X166" i="4" s="1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W466" i="4" s="1"/>
  <c r="X466" i="4" s="1"/>
  <c r="U556" i="4"/>
  <c r="W556" i="4" s="1"/>
  <c r="V499" i="4"/>
  <c r="W499" i="4" s="1"/>
  <c r="V983" i="4"/>
  <c r="W983" i="4" s="1"/>
  <c r="X983" i="4" s="1"/>
  <c r="V464" i="4"/>
  <c r="W464" i="4" s="1"/>
  <c r="X464" i="4" s="1"/>
  <c r="V779" i="4"/>
  <c r="W779" i="4" s="1"/>
  <c r="X779" i="4" s="1"/>
  <c r="V641" i="4"/>
  <c r="S942" i="4"/>
  <c r="V526" i="4"/>
  <c r="W526" i="4" s="1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W36" i="4" s="1"/>
  <c r="X36" i="4" s="1"/>
  <c r="Y36" i="4" s="1"/>
  <c r="U91" i="4"/>
  <c r="V171" i="4"/>
  <c r="W171" i="4" s="1"/>
  <c r="X171" i="4" s="1"/>
  <c r="Y171" i="4" s="1"/>
  <c r="U136" i="4"/>
  <c r="W136" i="4" s="1"/>
  <c r="X136" i="4" s="1"/>
  <c r="V92" i="4"/>
  <c r="W92" i="4" s="1"/>
  <c r="X92" i="4" s="1"/>
  <c r="Y92" i="4" s="1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V538" i="4"/>
  <c r="W538" i="4" s="1"/>
  <c r="V823" i="4"/>
  <c r="W823" i="4" s="1"/>
  <c r="X823" i="4" s="1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W987" i="4" s="1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U846" i="4" s="1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W430" i="4" s="1"/>
  <c r="X430" i="4" s="1"/>
  <c r="Y430" i="4" s="1"/>
  <c r="V756" i="4"/>
  <c r="W756" i="4" s="1"/>
  <c r="X756" i="4" s="1"/>
  <c r="U525" i="4"/>
  <c r="V532" i="4"/>
  <c r="W532" i="4" s="1"/>
  <c r="X532" i="4" s="1"/>
  <c r="V316" i="4"/>
  <c r="W316" i="4" s="1"/>
  <c r="X316" i="4" s="1"/>
  <c r="Y316" i="4" s="1"/>
  <c r="V879" i="4"/>
  <c r="W879" i="4" s="1"/>
  <c r="X879" i="4" s="1"/>
  <c r="V632" i="4"/>
  <c r="W632" i="4" s="1"/>
  <c r="X632" i="4" s="1"/>
  <c r="Y632" i="4" s="1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Y1000" i="4" s="1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W552" i="4" s="1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W442" i="4" s="1"/>
  <c r="X442" i="4" s="1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Y961" i="4" s="1"/>
  <c r="AK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W650" i="4" s="1"/>
  <c r="V787" i="4"/>
  <c r="W787" i="4" s="1"/>
  <c r="X787" i="4" s="1"/>
  <c r="Y787" i="4" s="1"/>
  <c r="U576" i="4"/>
  <c r="W576" i="4" s="1"/>
  <c r="X576" i="4" s="1"/>
  <c r="Y576" i="4" s="1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W201" i="4" s="1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W449" i="4" s="1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W432" i="4" s="1"/>
  <c r="X432" i="4" s="1"/>
  <c r="Y432" i="4" s="1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434" i="4" s="1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W857" i="4" s="1"/>
  <c r="X857" i="4" s="1"/>
  <c r="U850" i="4"/>
  <c r="V813" i="4"/>
  <c r="W813" i="4" s="1"/>
  <c r="X813" i="4" s="1"/>
  <c r="Y813" i="4" s="1"/>
  <c r="AK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U929" i="4" s="1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X573" i="4" s="1"/>
  <c r="Y573" i="4" s="1"/>
  <c r="AA573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5" i="4"/>
  <c r="Y995" i="4" s="1"/>
  <c r="V982" i="4"/>
  <c r="W959" i="4"/>
  <c r="X959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X8" i="4" s="1"/>
  <c r="Y8" i="4" s="1"/>
  <c r="S950" i="4"/>
  <c r="U950" i="4" s="1"/>
  <c r="T973" i="4"/>
  <c r="T966" i="4"/>
  <c r="S885" i="4"/>
  <c r="U885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X752" i="4" s="1"/>
  <c r="S869" i="4"/>
  <c r="U869" i="4" s="1"/>
  <c r="X797" i="4"/>
  <c r="Y797" i="4" s="1"/>
  <c r="V719" i="4"/>
  <c r="W719" i="4" s="1"/>
  <c r="T842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X462" i="4" s="1"/>
  <c r="Y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34" i="4"/>
  <c r="X834" i="4" s="1"/>
  <c r="Y834" i="4" s="1"/>
  <c r="U635" i="4"/>
  <c r="W802" i="4"/>
  <c r="X802" i="4" s="1"/>
  <c r="Y802" i="4" s="1"/>
  <c r="AE802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778" i="4"/>
  <c r="X778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27" i="4"/>
  <c r="X527" i="4" s="1"/>
  <c r="Y527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V664" i="4"/>
  <c r="W664" i="4" s="1"/>
  <c r="V767" i="4"/>
  <c r="W767" i="4" s="1"/>
  <c r="V733" i="4"/>
  <c r="W733" i="4" s="1"/>
  <c r="X733" i="4" s="1"/>
  <c r="V574" i="4"/>
  <c r="U574" i="4"/>
  <c r="U832" i="4"/>
  <c r="V832" i="4"/>
  <c r="V846" i="4"/>
  <c r="V489" i="4"/>
  <c r="W489" i="4" s="1"/>
  <c r="X489" i="4" s="1"/>
  <c r="Y489" i="4" s="1"/>
  <c r="V569" i="4"/>
  <c r="W569" i="4" s="1"/>
  <c r="X569" i="4" s="1"/>
  <c r="Y569" i="4" s="1"/>
  <c r="V225" i="4"/>
  <c r="X695" i="4"/>
  <c r="Y695" i="4" s="1"/>
  <c r="AH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S185" i="4"/>
  <c r="U185" i="4" s="1"/>
  <c r="S965" i="4"/>
  <c r="U965" i="4" s="1"/>
  <c r="T925" i="4"/>
  <c r="V925" i="4" s="1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S949" i="4"/>
  <c r="U949" i="4" s="1"/>
  <c r="S933" i="4"/>
  <c r="U933" i="4" s="1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T950" i="4"/>
  <c r="V950" i="4" s="1"/>
  <c r="W950" i="4" s="1"/>
  <c r="Y950" i="4" s="1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T860" i="4"/>
  <c r="V839" i="4"/>
  <c r="W839" i="4" s="1"/>
  <c r="V799" i="4"/>
  <c r="W799" i="4" s="1"/>
  <c r="V726" i="4"/>
  <c r="W726" i="4" s="1"/>
  <c r="S864" i="4"/>
  <c r="V337" i="4"/>
  <c r="W337" i="4" s="1"/>
  <c r="X1000" i="4"/>
  <c r="X961" i="4"/>
  <c r="AJ961" i="4" s="1"/>
  <c r="AJ132" i="4"/>
  <c r="AI132" i="4"/>
  <c r="AF132" i="4"/>
  <c r="W512" i="4"/>
  <c r="X512" i="4" s="1"/>
  <c r="Y51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989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V976" i="4"/>
  <c r="U976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96" i="4"/>
  <c r="U911" i="4"/>
  <c r="V911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U3" i="4"/>
  <c r="V3" i="4"/>
  <c r="X836" i="4"/>
  <c r="Y836" i="4" s="1"/>
  <c r="AC836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C647" i="4"/>
  <c r="AB647" i="4"/>
  <c r="AA647" i="4"/>
  <c r="AK647" i="4"/>
  <c r="AH647" i="4"/>
  <c r="AI647" i="4"/>
  <c r="V555" i="4"/>
  <c r="U555" i="4"/>
  <c r="U45" i="4"/>
  <c r="V45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V943" i="4"/>
  <c r="V135" i="4"/>
  <c r="U135" i="4"/>
  <c r="Y879" i="4"/>
  <c r="U955" i="4"/>
  <c r="V955" i="4"/>
  <c r="U927" i="4"/>
  <c r="V927" i="4"/>
  <c r="X830" i="4"/>
  <c r="Y830" i="4" s="1"/>
  <c r="AD830" i="4" s="1"/>
  <c r="AC543" i="4"/>
  <c r="AD543" i="4"/>
  <c r="AI543" i="4"/>
  <c r="AE543" i="4"/>
  <c r="AF543" i="4"/>
  <c r="AH543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U925" i="4"/>
  <c r="X905" i="4"/>
  <c r="U807" i="4"/>
  <c r="V807" i="4"/>
  <c r="S157" i="4"/>
  <c r="U52" i="4"/>
  <c r="V52" i="4"/>
  <c r="AD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F769" i="4"/>
  <c r="AK769" i="4"/>
  <c r="AJ769" i="4"/>
  <c r="AI821" i="4"/>
  <c r="AG821" i="4"/>
  <c r="AJ821" i="4"/>
  <c r="AH821" i="4"/>
  <c r="AK821" i="4"/>
  <c r="AF821" i="4"/>
  <c r="AJ789" i="4"/>
  <c r="AH789" i="4"/>
  <c r="AG789" i="4"/>
  <c r="AJ773" i="4"/>
  <c r="AI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AD769" i="4"/>
  <c r="AB769" i="4"/>
  <c r="AC769" i="4"/>
  <c r="AD821" i="4"/>
  <c r="AE821" i="4"/>
  <c r="AC821" i="4"/>
  <c r="AB821" i="4"/>
  <c r="Z821" i="4"/>
  <c r="AA821" i="4"/>
  <c r="AU821" i="4"/>
  <c r="AA789" i="4"/>
  <c r="AC789" i="4"/>
  <c r="AD789" i="4"/>
  <c r="AA781" i="4"/>
  <c r="Z781" i="4"/>
  <c r="AD781" i="4"/>
  <c r="AE781" i="4"/>
  <c r="AB781" i="4"/>
  <c r="AC781" i="4"/>
  <c r="AV781" i="4"/>
  <c r="AD773" i="4"/>
  <c r="AB773" i="4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X668" i="4"/>
  <c r="Y668" i="4" s="1"/>
  <c r="AH669" i="4"/>
  <c r="U645" i="4"/>
  <c r="V645" i="4"/>
  <c r="Y692" i="4"/>
  <c r="Y583" i="4"/>
  <c r="Z583" i="4" s="1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G567" i="4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0" i="4"/>
  <c r="X49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U461" i="4"/>
  <c r="V461" i="4"/>
  <c r="X473" i="4"/>
  <c r="Y473" i="4" s="1"/>
  <c r="Z463" i="4"/>
  <c r="AI463" i="4"/>
  <c r="AA463" i="4"/>
  <c r="AG463" i="4"/>
  <c r="AB463" i="4"/>
  <c r="AF463" i="4"/>
  <c r="W417" i="4"/>
  <c r="W429" i="4"/>
  <c r="AF433" i="4"/>
  <c r="AI433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77" i="4"/>
  <c r="V396" i="4"/>
  <c r="U396" i="4"/>
  <c r="AI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K423" i="4"/>
  <c r="W481" i="4"/>
  <c r="AA393" i="4"/>
  <c r="AG441" i="4"/>
  <c r="AH433" i="4"/>
  <c r="AK433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F270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U216" i="4"/>
  <c r="V216" i="4"/>
  <c r="V240" i="4"/>
  <c r="U240" i="4"/>
  <c r="X292" i="4"/>
  <c r="Y292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D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X545" i="4"/>
  <c r="Y545" i="4" s="1"/>
  <c r="U528" i="4"/>
  <c r="V528" i="4"/>
  <c r="V424" i="4"/>
  <c r="U424" i="4"/>
  <c r="U500" i="4"/>
  <c r="V500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H132" i="4" l="1"/>
  <c r="AG132" i="4"/>
  <c r="AK132" i="4"/>
  <c r="AQ132" i="4" s="1"/>
  <c r="AW132" i="4" s="1"/>
  <c r="AI96" i="4"/>
  <c r="Y928" i="4"/>
  <c r="AD928" i="4" s="1"/>
  <c r="X928" i="4"/>
  <c r="X873" i="4"/>
  <c r="AF873" i="4" s="1"/>
  <c r="Y873" i="4"/>
  <c r="X987" i="4"/>
  <c r="AD987" i="4" s="1"/>
  <c r="Y987" i="4"/>
  <c r="AC270" i="4"/>
  <c r="AO270" i="4" s="1"/>
  <c r="AU270" i="4" s="1"/>
  <c r="AE270" i="4"/>
  <c r="Y308" i="4"/>
  <c r="AD308" i="4" s="1"/>
  <c r="AI258" i="4"/>
  <c r="AG270" i="4"/>
  <c r="AB400" i="4"/>
  <c r="Z423" i="4"/>
  <c r="AF423" i="4"/>
  <c r="AA418" i="4"/>
  <c r="AM418" i="4" s="1"/>
  <c r="AS418" i="4" s="1"/>
  <c r="AC418" i="4"/>
  <c r="AK463" i="4"/>
  <c r="AQ463" i="4" s="1"/>
  <c r="AW463" i="4" s="1"/>
  <c r="AE463" i="4"/>
  <c r="AJ463" i="4"/>
  <c r="AP463" i="4" s="1"/>
  <c r="AV463" i="4" s="1"/>
  <c r="AC463" i="4"/>
  <c r="AH463" i="4"/>
  <c r="AD463" i="4"/>
  <c r="AJ400" i="4"/>
  <c r="AP400" i="4" s="1"/>
  <c r="AV400" i="4" s="1"/>
  <c r="AA377" i="4"/>
  <c r="AC567" i="4"/>
  <c r="AC773" i="4"/>
  <c r="AO773" i="4" s="1"/>
  <c r="AU773" i="4" s="1"/>
  <c r="Z773" i="4"/>
  <c r="AL773" i="4" s="1"/>
  <c r="AR773" i="4" s="1"/>
  <c r="AA773" i="4"/>
  <c r="Z789" i="4"/>
  <c r="AB789" i="4"/>
  <c r="AE789" i="4"/>
  <c r="AQ789" i="4" s="1"/>
  <c r="AW789" i="4" s="1"/>
  <c r="AA769" i="4"/>
  <c r="AE769" i="4"/>
  <c r="AQ769" i="4" s="1"/>
  <c r="AW769" i="4" s="1"/>
  <c r="Z769" i="4"/>
  <c r="AG773" i="4"/>
  <c r="AF773" i="4"/>
  <c r="AH773" i="4"/>
  <c r="AN773" i="4" s="1"/>
  <c r="AT773" i="4" s="1"/>
  <c r="AF789" i="4"/>
  <c r="AK789" i="4"/>
  <c r="AI789" i="4"/>
  <c r="AG769" i="4"/>
  <c r="AM769" i="4" s="1"/>
  <c r="AS769" i="4" s="1"/>
  <c r="AH769" i="4"/>
  <c r="AI769" i="4"/>
  <c r="AO769" i="4" s="1"/>
  <c r="AU769" i="4" s="1"/>
  <c r="Y733" i="4"/>
  <c r="AI733" i="4" s="1"/>
  <c r="Y656" i="4"/>
  <c r="AC656" i="4" s="1"/>
  <c r="Y880" i="4"/>
  <c r="AJ543" i="4"/>
  <c r="AP543" i="4" s="1"/>
  <c r="AV543" i="4" s="1"/>
  <c r="AG543" i="4"/>
  <c r="AB543" i="4"/>
  <c r="AK543" i="4"/>
  <c r="AA543" i="4"/>
  <c r="AM543" i="4" s="1"/>
  <c r="AS543" i="4" s="1"/>
  <c r="Z543" i="4"/>
  <c r="Y602" i="4"/>
  <c r="AE602" i="4" s="1"/>
  <c r="AF647" i="4"/>
  <c r="AG647" i="4"/>
  <c r="AM647" i="4" s="1"/>
  <c r="AS647" i="4" s="1"/>
  <c r="Z647" i="4"/>
  <c r="AJ647" i="4"/>
  <c r="AE647" i="4"/>
  <c r="AD647" i="4"/>
  <c r="Y691" i="4"/>
  <c r="AD732" i="4"/>
  <c r="X995" i="4"/>
  <c r="AI995" i="4" s="1"/>
  <c r="AF128" i="4"/>
  <c r="W878" i="4"/>
  <c r="V988" i="4"/>
  <c r="AJ732" i="4"/>
  <c r="W635" i="4"/>
  <c r="X635" i="4" s="1"/>
  <c r="W483" i="4"/>
  <c r="X483" i="4" s="1"/>
  <c r="Y483" i="4" s="1"/>
  <c r="AB128" i="4"/>
  <c r="AH128" i="4"/>
  <c r="Z128" i="4"/>
  <c r="AL128" i="4" s="1"/>
  <c r="AR128" i="4" s="1"/>
  <c r="G128" i="4" s="1"/>
  <c r="AG128" i="4"/>
  <c r="AJ128" i="4"/>
  <c r="AP128" i="4" s="1"/>
  <c r="AV128" i="4" s="1"/>
  <c r="AA128" i="4"/>
  <c r="AM128" i="4" s="1"/>
  <c r="AS128" i="4" s="1"/>
  <c r="AK128" i="4"/>
  <c r="AC128" i="4"/>
  <c r="AE128" i="4"/>
  <c r="AQ128" i="4" s="1"/>
  <c r="AW128" i="4" s="1"/>
  <c r="AI128" i="4"/>
  <c r="W66" i="4"/>
  <c r="X66" i="4" s="1"/>
  <c r="Y66" i="4" s="1"/>
  <c r="W120" i="4"/>
  <c r="X120" i="4" s="1"/>
  <c r="Y120" i="4" s="1"/>
  <c r="W622" i="4"/>
  <c r="V946" i="4"/>
  <c r="W20" i="4"/>
  <c r="X20" i="4" s="1"/>
  <c r="Y20" i="4" s="1"/>
  <c r="AI441" i="4"/>
  <c r="AL423" i="4"/>
  <c r="AR423" i="4" s="1"/>
  <c r="G423" i="4" s="1"/>
  <c r="X950" i="4"/>
  <c r="W893" i="4"/>
  <c r="Y893" i="4" s="1"/>
  <c r="Y944" i="4"/>
  <c r="AI358" i="4"/>
  <c r="W534" i="4"/>
  <c r="V882" i="4"/>
  <c r="W882" i="4" s="1"/>
  <c r="Y882" i="4" s="1"/>
  <c r="U985" i="4"/>
  <c r="V985" i="4"/>
  <c r="W985" i="4" s="1"/>
  <c r="W784" i="4"/>
  <c r="X784" i="4" s="1"/>
  <c r="W888" i="4"/>
  <c r="X888" i="4" s="1"/>
  <c r="U942" i="4"/>
  <c r="AE116" i="4"/>
  <c r="AE207" i="4"/>
  <c r="AJ207" i="4"/>
  <c r="W41" i="4"/>
  <c r="X41" i="4" s="1"/>
  <c r="X893" i="4"/>
  <c r="AG893" i="4" s="1"/>
  <c r="X812" i="4"/>
  <c r="AG812" i="4" s="1"/>
  <c r="Y812" i="4"/>
  <c r="X984" i="4"/>
  <c r="AG984" i="4" s="1"/>
  <c r="Y984" i="4"/>
  <c r="Y888" i="4"/>
  <c r="Y951" i="4"/>
  <c r="X951" i="4"/>
  <c r="AC951" i="4" s="1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M732" i="4" s="1"/>
  <c r="AH124" i="4"/>
  <c r="AJ1000" i="4"/>
  <c r="V890" i="4"/>
  <c r="W890" i="4" s="1"/>
  <c r="AG732" i="4"/>
  <c r="AK732" i="4"/>
  <c r="AE423" i="4"/>
  <c r="AQ423" i="4" s="1"/>
  <c r="AW423" i="4" s="1"/>
  <c r="AG423" i="4"/>
  <c r="AC423" i="4"/>
  <c r="AO423" i="4" s="1"/>
  <c r="AU423" i="4" s="1"/>
  <c r="AE465" i="4"/>
  <c r="AI489" i="4"/>
  <c r="AO489" i="4" s="1"/>
  <c r="AU489" i="4" s="1"/>
  <c r="AH489" i="4"/>
  <c r="AD489" i="4"/>
  <c r="V942" i="4"/>
  <c r="AD709" i="4"/>
  <c r="AP709" i="4" s="1"/>
  <c r="AV709" i="4" s="1"/>
  <c r="AE732" i="4"/>
  <c r="AC732" i="4"/>
  <c r="AO732" i="4" s="1"/>
  <c r="AU732" i="4" s="1"/>
  <c r="AK124" i="4"/>
  <c r="AI732" i="4"/>
  <c r="Z732" i="4"/>
  <c r="V843" i="4"/>
  <c r="W843" i="4" s="1"/>
  <c r="X843" i="4" s="1"/>
  <c r="Y843" i="4" s="1"/>
  <c r="AF843" i="4" s="1"/>
  <c r="Y983" i="4"/>
  <c r="AK983" i="4" s="1"/>
  <c r="V972" i="4"/>
  <c r="W972" i="4" s="1"/>
  <c r="X972" i="4" s="1"/>
  <c r="AI989" i="4"/>
  <c r="W30" i="4"/>
  <c r="X30" i="4" s="1"/>
  <c r="Y30" i="4" s="1"/>
  <c r="AI378" i="4"/>
  <c r="V478" i="4"/>
  <c r="AI423" i="4"/>
  <c r="AB423" i="4"/>
  <c r="W359" i="4"/>
  <c r="X359" i="4" s="1"/>
  <c r="Y359" i="4" s="1"/>
  <c r="AJ255" i="4"/>
  <c r="AF489" i="4"/>
  <c r="AL489" i="4" s="1"/>
  <c r="AR489" i="4" s="1"/>
  <c r="AC489" i="4"/>
  <c r="AB489" i="4"/>
  <c r="Y833" i="4"/>
  <c r="Y913" i="4"/>
  <c r="AA913" i="4" s="1"/>
  <c r="AF983" i="4"/>
  <c r="W117" i="4"/>
  <c r="X117" i="4" s="1"/>
  <c r="AB732" i="4"/>
  <c r="AK709" i="4"/>
  <c r="AF732" i="4"/>
  <c r="Y648" i="4"/>
  <c r="V960" i="4"/>
  <c r="W960" i="4" s="1"/>
  <c r="AC207" i="4"/>
  <c r="AK207" i="4"/>
  <c r="AA207" i="4"/>
  <c r="AM207" i="4" s="1"/>
  <c r="AS207" i="4" s="1"/>
  <c r="AH207" i="4"/>
  <c r="X992" i="4"/>
  <c r="AJ992" i="4" s="1"/>
  <c r="Y992" i="4"/>
  <c r="AD258" i="4"/>
  <c r="Y276" i="4"/>
  <c r="AH258" i="4"/>
  <c r="AG258" i="4"/>
  <c r="AD393" i="4"/>
  <c r="AK453" i="4"/>
  <c r="AF479" i="4"/>
  <c r="AL479" i="4" s="1"/>
  <c r="AR479" i="4" s="1"/>
  <c r="AJ479" i="4"/>
  <c r="AP479" i="4" s="1"/>
  <c r="AV479" i="4" s="1"/>
  <c r="AI393" i="4"/>
  <c r="Y290" i="4"/>
  <c r="AH290" i="4" s="1"/>
  <c r="AJ567" i="4"/>
  <c r="AB567" i="4"/>
  <c r="AE567" i="4"/>
  <c r="AQ567" i="4" s="1"/>
  <c r="AW567" i="4" s="1"/>
  <c r="W589" i="4"/>
  <c r="AE124" i="4"/>
  <c r="Z709" i="4"/>
  <c r="AE709" i="4"/>
  <c r="V933" i="4"/>
  <c r="AW928" i="4"/>
  <c r="AK938" i="4"/>
  <c r="AH938" i="4"/>
  <c r="AN938" i="4" s="1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Q258" i="4" s="1"/>
  <c r="AW258" i="4" s="1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P567" i="4" s="1"/>
  <c r="AV567" i="4" s="1"/>
  <c r="AG607" i="4"/>
  <c r="AN912" i="4"/>
  <c r="AC124" i="4"/>
  <c r="Z124" i="4"/>
  <c r="AA709" i="4"/>
  <c r="AC709" i="4"/>
  <c r="AO709" i="4" s="1"/>
  <c r="AU709" i="4" s="1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AL709" i="4" s="1"/>
  <c r="AR709" i="4" s="1"/>
  <c r="V863" i="4"/>
  <c r="W560" i="4"/>
  <c r="X560" i="4" s="1"/>
  <c r="Y560" i="4" s="1"/>
  <c r="V963" i="4"/>
  <c r="W963" i="4" s="1"/>
  <c r="W284" i="4"/>
  <c r="X284" i="4" s="1"/>
  <c r="Y284" i="4" s="1"/>
  <c r="U886" i="4"/>
  <c r="V886" i="4"/>
  <c r="AC258" i="4"/>
  <c r="Z258" i="4"/>
  <c r="AB378" i="4"/>
  <c r="AK258" i="4"/>
  <c r="AF465" i="4"/>
  <c r="AB479" i="4"/>
  <c r="AE479" i="4"/>
  <c r="AQ479" i="4" s="1"/>
  <c r="AW479" i="4" s="1"/>
  <c r="Z479" i="4"/>
  <c r="AF342" i="4"/>
  <c r="AL342" i="4" s="1"/>
  <c r="AR342" i="4" s="1"/>
  <c r="AH567" i="4"/>
  <c r="AK567" i="4"/>
  <c r="Z567" i="4"/>
  <c r="Z607" i="4"/>
  <c r="AL607" i="4" s="1"/>
  <c r="AR607" i="4" s="1"/>
  <c r="AJ607" i="4"/>
  <c r="Y495" i="4"/>
  <c r="Z495" i="4" s="1"/>
  <c r="AD124" i="4"/>
  <c r="AA124" i="4"/>
  <c r="AM124" i="4" s="1"/>
  <c r="AS124" i="4" s="1"/>
  <c r="AB709" i="4"/>
  <c r="AU928" i="4"/>
  <c r="AJ938" i="4"/>
  <c r="AO727" i="4"/>
  <c r="AU727" i="4" s="1"/>
  <c r="AJ983" i="4"/>
  <c r="AV983" i="4"/>
  <c r="AS983" i="4"/>
  <c r="AW983" i="4"/>
  <c r="Y897" i="4"/>
  <c r="AI897" i="4" s="1"/>
  <c r="Y711" i="4"/>
  <c r="AI124" i="4"/>
  <c r="AF124" i="4"/>
  <c r="AH709" i="4"/>
  <c r="AN709" i="4" s="1"/>
  <c r="AT709" i="4" s="1"/>
  <c r="V885" i="4"/>
  <c r="AH453" i="4"/>
  <c r="W335" i="4"/>
  <c r="X335" i="4" s="1"/>
  <c r="AF897" i="4"/>
  <c r="AG897" i="4"/>
  <c r="AA382" i="4"/>
  <c r="AC441" i="4"/>
  <c r="AC393" i="4"/>
  <c r="Z393" i="4"/>
  <c r="AL393" i="4" s="1"/>
  <c r="AR393" i="4" s="1"/>
  <c r="AK393" i="4"/>
  <c r="AH393" i="4"/>
  <c r="AO781" i="4"/>
  <c r="AU781" i="4" s="1"/>
  <c r="W509" i="4"/>
  <c r="X509" i="4" s="1"/>
  <c r="Y959" i="4"/>
  <c r="V965" i="4"/>
  <c r="X922" i="4"/>
  <c r="W608" i="4"/>
  <c r="X608" i="4" s="1"/>
  <c r="Y608" i="4" s="1"/>
  <c r="W392" i="4"/>
  <c r="X392" i="4" s="1"/>
  <c r="AK441" i="4"/>
  <c r="AQ441" i="4" s="1"/>
  <c r="AW441" i="4" s="1"/>
  <c r="AD441" i="4"/>
  <c r="Y575" i="4"/>
  <c r="AK575" i="4" s="1"/>
  <c r="AQ704" i="4"/>
  <c r="AW704" i="4" s="1"/>
  <c r="AL765" i="4"/>
  <c r="AR765" i="4" s="1"/>
  <c r="E765" i="4" s="1"/>
  <c r="I765" i="4" s="1"/>
  <c r="AJ989" i="4"/>
  <c r="V915" i="4"/>
  <c r="W915" i="4" s="1"/>
  <c r="X915" i="4" s="1"/>
  <c r="U884" i="4"/>
  <c r="V884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P207" i="4" s="1"/>
  <c r="AV207" i="4" s="1"/>
  <c r="AG207" i="4"/>
  <c r="AF207" i="4"/>
  <c r="W178" i="4"/>
  <c r="X178" i="4" s="1"/>
  <c r="Y178" i="4" s="1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N607" i="4" s="1"/>
  <c r="AT607" i="4" s="1"/>
  <c r="AA607" i="4"/>
  <c r="AC607" i="4"/>
  <c r="AD607" i="4"/>
  <c r="AK607" i="4"/>
  <c r="AB607" i="4"/>
  <c r="AE607" i="4"/>
  <c r="AF607" i="4"/>
  <c r="Y398" i="4"/>
  <c r="AF398" i="4" s="1"/>
  <c r="Y954" i="4"/>
  <c r="X954" i="4"/>
  <c r="AI954" i="4" s="1"/>
  <c r="Y931" i="4"/>
  <c r="X931" i="4"/>
  <c r="AA931" i="4" s="1"/>
  <c r="AI1000" i="4"/>
  <c r="AF1000" i="4"/>
  <c r="AH1000" i="4"/>
  <c r="AG1000" i="4"/>
  <c r="AK1000" i="4"/>
  <c r="X726" i="4"/>
  <c r="AK726" i="4" s="1"/>
  <c r="Y726" i="4"/>
  <c r="V940" i="4"/>
  <c r="W940" i="4" s="1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AC963" i="4" s="1"/>
  <c r="X963" i="4"/>
  <c r="Y776" i="4"/>
  <c r="AH776" i="4" s="1"/>
  <c r="Z599" i="4"/>
  <c r="AG599" i="4"/>
  <c r="X845" i="4"/>
  <c r="AD845" i="4" s="1"/>
  <c r="Y845" i="4"/>
  <c r="X725" i="4"/>
  <c r="AD725" i="4" s="1"/>
  <c r="Y725" i="4"/>
  <c r="AI961" i="4"/>
  <c r="AG961" i="4"/>
  <c r="AH961" i="4"/>
  <c r="AF961" i="4"/>
  <c r="Y757" i="4"/>
  <c r="AH757" i="4" s="1"/>
  <c r="Y694" i="4"/>
  <c r="AC694" i="4" s="1"/>
  <c r="Y585" i="4"/>
  <c r="AF585" i="4" s="1"/>
  <c r="AK935" i="4"/>
  <c r="AI935" i="4"/>
  <c r="Y349" i="4"/>
  <c r="AA349" i="4" s="1"/>
  <c r="Z928" i="4"/>
  <c r="AF928" i="4"/>
  <c r="AC928" i="4"/>
  <c r="AH928" i="4"/>
  <c r="AG928" i="4"/>
  <c r="Y580" i="4"/>
  <c r="AF580" i="4" s="1"/>
  <c r="Y660" i="4"/>
  <c r="AD660" i="4" s="1"/>
  <c r="X981" i="4"/>
  <c r="AK981" i="4" s="1"/>
  <c r="Y981" i="4"/>
  <c r="X759" i="4"/>
  <c r="AF759" i="4" s="1"/>
  <c r="Y759" i="4"/>
  <c r="X941" i="4"/>
  <c r="AJ941" i="4" s="1"/>
  <c r="Y941" i="4"/>
  <c r="Y392" i="4"/>
  <c r="AD392" i="4" s="1"/>
  <c r="X556" i="4"/>
  <c r="Y556" i="4"/>
  <c r="Z556" i="4" s="1"/>
  <c r="AE400" i="4"/>
  <c r="AA400" i="4"/>
  <c r="AK400" i="4"/>
  <c r="W389" i="4"/>
  <c r="X389" i="4" s="1"/>
  <c r="V997" i="4"/>
  <c r="W997" i="4" s="1"/>
  <c r="Y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AC998" i="4" s="1"/>
  <c r="W697" i="4"/>
  <c r="V842" i="4"/>
  <c r="W842" i="4" s="1"/>
  <c r="X842" i="4" s="1"/>
  <c r="X970" i="4"/>
  <c r="AU970" i="4" s="1"/>
  <c r="AC400" i="4"/>
  <c r="AO400" i="4" s="1"/>
  <c r="AU400" i="4" s="1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L116" i="4" s="1"/>
  <c r="AR116" i="4" s="1"/>
  <c r="D116" i="4" s="1"/>
  <c r="H116" i="4" s="1"/>
  <c r="AG116" i="4"/>
  <c r="AE106" i="4"/>
  <c r="AB116" i="4"/>
  <c r="AN116" i="4" s="1"/>
  <c r="AT116" i="4" s="1"/>
  <c r="AA116" i="4"/>
  <c r="W16" i="4"/>
  <c r="X16" i="4" s="1"/>
  <c r="Y16" i="4" s="1"/>
  <c r="AK116" i="4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P944" i="4" s="1"/>
  <c r="AJ944" i="4"/>
  <c r="AU944" i="4"/>
  <c r="AW944" i="4"/>
  <c r="AF944" i="4"/>
  <c r="AK944" i="4"/>
  <c r="AC944" i="4"/>
  <c r="AO944" i="4" s="1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I39" i="4"/>
  <c r="AC39" i="4"/>
  <c r="AG39" i="4"/>
  <c r="AD39" i="4"/>
  <c r="AP39" i="4" s="1"/>
  <c r="AV39" i="4" s="1"/>
  <c r="Z5" i="4"/>
  <c r="AG5" i="4"/>
  <c r="W172" i="4"/>
  <c r="X172" i="4" s="1"/>
  <c r="W44" i="4"/>
  <c r="X44" i="4" s="1"/>
  <c r="X190" i="4"/>
  <c r="Y190" i="4" s="1"/>
  <c r="AE190" i="4" s="1"/>
  <c r="AL132" i="4"/>
  <c r="AR132" i="4" s="1"/>
  <c r="E132" i="4" s="1"/>
  <c r="I132" i="4" s="1"/>
  <c r="W162" i="4"/>
  <c r="X162" i="4" s="1"/>
  <c r="V42" i="4"/>
  <c r="W42" i="4" s="1"/>
  <c r="X42" i="4" s="1"/>
  <c r="Y9" i="4"/>
  <c r="AJ9" i="4" s="1"/>
  <c r="AE241" i="4"/>
  <c r="AB241" i="4"/>
  <c r="AN241" i="4" s="1"/>
  <c r="AT241" i="4" s="1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32" i="4"/>
  <c r="AV132" i="4" s="1"/>
  <c r="AE250" i="4"/>
  <c r="AD228" i="4"/>
  <c r="AF250" i="4"/>
  <c r="AA228" i="4"/>
  <c r="AM228" i="4" s="1"/>
  <c r="AS228" i="4" s="1"/>
  <c r="AG250" i="4"/>
  <c r="Y24" i="4"/>
  <c r="AA24" i="4" s="1"/>
  <c r="AG96" i="4"/>
  <c r="AD96" i="4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L378" i="4" s="1"/>
  <c r="AR378" i="4" s="1"/>
  <c r="F378" i="4" s="1"/>
  <c r="J378" i="4" s="1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D398" i="4"/>
  <c r="AG418" i="4"/>
  <c r="AB418" i="4"/>
  <c r="AK418" i="4"/>
  <c r="AJ398" i="4"/>
  <c r="AC377" i="4"/>
  <c r="AF377" i="4"/>
  <c r="AL377" i="4" s="1"/>
  <c r="AR377" i="4" s="1"/>
  <c r="AE377" i="4"/>
  <c r="AD349" i="4"/>
  <c r="AK349" i="4"/>
  <c r="AF349" i="4"/>
  <c r="AK342" i="4"/>
  <c r="AJ342" i="4"/>
  <c r="AC342" i="4"/>
  <c r="AF382" i="4"/>
  <c r="AJ418" i="4"/>
  <c r="AH418" i="4"/>
  <c r="AH377" i="4"/>
  <c r="AI349" i="4"/>
  <c r="AI336" i="4"/>
  <c r="AK378" i="4"/>
  <c r="AH378" i="4"/>
  <c r="AG382" i="4"/>
  <c r="AE382" i="4"/>
  <c r="AF418" i="4"/>
  <c r="AD418" i="4"/>
  <c r="AE41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AO338" i="4" s="1"/>
  <c r="AU338" i="4" s="1"/>
  <c r="Z336" i="4"/>
  <c r="Z255" i="4"/>
  <c r="AD255" i="4"/>
  <c r="AF255" i="4"/>
  <c r="W301" i="4"/>
  <c r="X301" i="4" s="1"/>
  <c r="Y301" i="4" s="1"/>
  <c r="Z301" i="4" s="1"/>
  <c r="AH255" i="4"/>
  <c r="AA255" i="4"/>
  <c r="Z338" i="4"/>
  <c r="AL338" i="4" s="1"/>
  <c r="AR338" i="4" s="1"/>
  <c r="AB255" i="4"/>
  <c r="AE255" i="4"/>
  <c r="AI255" i="4"/>
  <c r="AK255" i="4"/>
  <c r="AG334" i="4"/>
  <c r="Y350" i="4"/>
  <c r="AK350" i="4" s="1"/>
  <c r="AM652" i="4"/>
  <c r="AS652" i="4" s="1"/>
  <c r="V853" i="4"/>
  <c r="W853" i="4" s="1"/>
  <c r="X853" i="4" s="1"/>
  <c r="W380" i="4"/>
  <c r="X380" i="4" s="1"/>
  <c r="AI941" i="4"/>
  <c r="AQ467" i="4"/>
  <c r="AW467" i="4" s="1"/>
  <c r="AJ935" i="4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O465" i="4" s="1"/>
  <c r="AU465" i="4" s="1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I984" i="4"/>
  <c r="AJ984" i="4"/>
  <c r="AP258" i="4"/>
  <c r="AV258" i="4" s="1"/>
  <c r="AH358" i="4"/>
  <c r="AE290" i="4"/>
  <c r="AB290" i="4"/>
  <c r="AK691" i="4"/>
  <c r="AQ691" i="4" s="1"/>
  <c r="AW691" i="4" s="1"/>
  <c r="AB691" i="4"/>
  <c r="AJ585" i="4"/>
  <c r="AG669" i="4"/>
  <c r="AC669" i="4"/>
  <c r="AO669" i="4" s="1"/>
  <c r="AU669" i="4" s="1"/>
  <c r="Z96" i="4"/>
  <c r="AJ96" i="4"/>
  <c r="AA96" i="4"/>
  <c r="AB845" i="4"/>
  <c r="AG711" i="4"/>
  <c r="AK711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K669" i="4"/>
  <c r="AQ669" i="4" s="1"/>
  <c r="AW669" i="4" s="1"/>
  <c r="AD669" i="4"/>
  <c r="V105" i="4"/>
  <c r="W105" i="4" s="1"/>
  <c r="X105" i="4" s="1"/>
  <c r="Y105" i="4" s="1"/>
  <c r="AK96" i="4"/>
  <c r="AF96" i="4"/>
  <c r="AE96" i="4"/>
  <c r="AA845" i="4"/>
  <c r="AJ759" i="4"/>
  <c r="AM709" i="4"/>
  <c r="AS709" i="4" s="1"/>
  <c r="AJ711" i="4"/>
  <c r="AF711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AH854" i="4" s="1"/>
  <c r="W770" i="4"/>
  <c r="Y770" i="4" s="1"/>
  <c r="W946" i="4"/>
  <c r="X946" i="4" s="1"/>
  <c r="AA290" i="4"/>
  <c r="AB369" i="4"/>
  <c r="AN369" i="4" s="1"/>
  <c r="AT369" i="4" s="1"/>
  <c r="AD691" i="4"/>
  <c r="AA691" i="4"/>
  <c r="AD585" i="4"/>
  <c r="AF669" i="4"/>
  <c r="AF691" i="4"/>
  <c r="AH96" i="4"/>
  <c r="AC96" i="4"/>
  <c r="AB96" i="4"/>
  <c r="AH711" i="4"/>
  <c r="W891" i="4"/>
  <c r="V957" i="4"/>
  <c r="W957" i="4" s="1"/>
  <c r="AA599" i="4"/>
  <c r="AE687" i="4"/>
  <c r="W739" i="4"/>
  <c r="X739" i="4" s="1"/>
  <c r="Y739" i="4" s="1"/>
  <c r="Y643" i="4"/>
  <c r="AI643" i="4" s="1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K992" i="4"/>
  <c r="W49" i="4"/>
  <c r="X49" i="4" s="1"/>
  <c r="Y49" i="4" s="1"/>
  <c r="AF49" i="4" s="1"/>
  <c r="W67" i="4"/>
  <c r="X67" i="4" s="1"/>
  <c r="Y67" i="4" s="1"/>
  <c r="AJ67" i="4" s="1"/>
  <c r="AJ873" i="4"/>
  <c r="AJ995" i="4"/>
  <c r="AF995" i="4"/>
  <c r="AI812" i="4"/>
  <c r="AF950" i="4"/>
  <c r="X996" i="4"/>
  <c r="AJ996" i="4" s="1"/>
  <c r="Y823" i="4"/>
  <c r="AI823" i="4" s="1"/>
  <c r="AN732" i="4"/>
  <c r="AT732" i="4" s="1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Q709" i="4"/>
  <c r="AW709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D409" i="4" s="1"/>
  <c r="H409" i="4" s="1"/>
  <c r="AM765" i="4"/>
  <c r="AS765" i="4" s="1"/>
  <c r="AL781" i="4"/>
  <c r="AR781" i="4" s="1"/>
  <c r="D781" i="4" s="1"/>
  <c r="H781" i="4" s="1"/>
  <c r="AH935" i="4"/>
  <c r="AK989" i="4"/>
  <c r="AG989" i="4"/>
  <c r="AK897" i="4"/>
  <c r="AK954" i="4"/>
  <c r="AJ950" i="4"/>
  <c r="AH950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Y451" i="4"/>
  <c r="AC451" i="4" s="1"/>
  <c r="AF419" i="4"/>
  <c r="AE419" i="4"/>
  <c r="AH226" i="4"/>
  <c r="AN821" i="4"/>
  <c r="AT821" i="4" s="1"/>
  <c r="AP769" i="4"/>
  <c r="AV769" i="4" s="1"/>
  <c r="W927" i="4"/>
  <c r="AF989" i="4"/>
  <c r="AO132" i="4"/>
  <c r="AU132" i="4" s="1"/>
  <c r="AJ897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X855" i="4" s="1"/>
  <c r="Y855" i="4" s="1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W965" i="4"/>
  <c r="X965" i="4" s="1"/>
  <c r="W911" i="4"/>
  <c r="Y911" i="4" s="1"/>
  <c r="W955" i="4"/>
  <c r="Y95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L661" i="4" s="1"/>
  <c r="AR661" i="4" s="1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G660" i="4"/>
  <c r="AK660" i="4"/>
  <c r="Z669" i="4"/>
  <c r="AB669" i="4"/>
  <c r="AN669" i="4" s="1"/>
  <c r="AT669" i="4" s="1"/>
  <c r="AE669" i="4"/>
  <c r="AL704" i="4"/>
  <c r="AR704" i="4" s="1"/>
  <c r="F704" i="4" s="1"/>
  <c r="J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W758" i="4"/>
  <c r="X758" i="4" s="1"/>
  <c r="W746" i="4"/>
  <c r="AI625" i="4"/>
  <c r="W114" i="4"/>
  <c r="X114" i="4" s="1"/>
  <c r="Y114" i="4" s="1"/>
  <c r="W130" i="4"/>
  <c r="X130" i="4" s="1"/>
  <c r="W820" i="4"/>
  <c r="AJ625" i="4"/>
  <c r="U906" i="4"/>
  <c r="V906" i="4"/>
  <c r="V909" i="4"/>
  <c r="U909" i="4"/>
  <c r="W143" i="4"/>
  <c r="X143" i="4" s="1"/>
  <c r="Y143" i="4" s="1"/>
  <c r="AI143" i="4" s="1"/>
  <c r="AH625" i="4"/>
  <c r="AN625" i="4" s="1"/>
  <c r="AT625" i="4" s="1"/>
  <c r="W122" i="4"/>
  <c r="X122" i="4" s="1"/>
  <c r="Y122" i="4" s="1"/>
  <c r="W137" i="4"/>
  <c r="X137" i="4" s="1"/>
  <c r="V930" i="4"/>
  <c r="W930" i="4" s="1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X895" i="4" s="1"/>
  <c r="AC625" i="4"/>
  <c r="W859" i="4"/>
  <c r="X859" i="4" s="1"/>
  <c r="Y859" i="4" s="1"/>
  <c r="AK859" i="4" s="1"/>
  <c r="W763" i="4"/>
  <c r="W578" i="4"/>
  <c r="X578" i="4" s="1"/>
  <c r="W674" i="4"/>
  <c r="X674" i="4" s="1"/>
  <c r="AA56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Y816" i="4" s="1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P667" i="4" s="1"/>
  <c r="AV667" i="4" s="1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Q531" i="4" s="1"/>
  <c r="AW531" i="4" s="1"/>
  <c r="W533" i="4"/>
  <c r="X533" i="4" s="1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I355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X590" i="4" s="1"/>
  <c r="Y590" i="4" s="1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AP797" i="4" s="1"/>
  <c r="AV797" i="4" s="1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X729" i="4" s="1"/>
  <c r="Y729" i="4" s="1"/>
  <c r="W791" i="4"/>
  <c r="X791" i="4" s="1"/>
  <c r="AL732" i="4"/>
  <c r="AR732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Y848" i="4"/>
  <c r="AJ848" i="4" s="1"/>
  <c r="W775" i="4"/>
  <c r="X775" i="4" s="1"/>
  <c r="W840" i="4"/>
  <c r="AF835" i="4"/>
  <c r="AG854" i="4"/>
  <c r="AJ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AN711" i="4" s="1"/>
  <c r="AT711" i="4" s="1"/>
  <c r="Y581" i="4"/>
  <c r="AB581" i="4" s="1"/>
  <c r="Z835" i="4"/>
  <c r="AC835" i="4"/>
  <c r="AB334" i="4"/>
  <c r="AH334" i="4"/>
  <c r="Z334" i="4"/>
  <c r="AL334" i="4" s="1"/>
  <c r="AR334" i="4" s="1"/>
  <c r="E334" i="4" s="1"/>
  <c r="I334" i="4" s="1"/>
  <c r="AJ513" i="4"/>
  <c r="AC334" i="4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A711" i="4"/>
  <c r="AM711" i="4" s="1"/>
  <c r="AS711" i="4" s="1"/>
  <c r="AD711" i="4"/>
  <c r="AO567" i="4"/>
  <c r="AU567" i="4" s="1"/>
  <c r="AD759" i="4"/>
  <c r="AP759" i="4" s="1"/>
  <c r="AV759" i="4" s="1"/>
  <c r="W689" i="4"/>
  <c r="W744" i="4"/>
  <c r="AB582" i="4"/>
  <c r="W740" i="4"/>
  <c r="X740" i="4" s="1"/>
  <c r="Y740" i="4" s="1"/>
  <c r="AC740" i="4" s="1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W841" i="4"/>
  <c r="X841" i="4" s="1"/>
  <c r="Y841" i="4" s="1"/>
  <c r="W676" i="4"/>
  <c r="X676" i="4" s="1"/>
  <c r="X701" i="4"/>
  <c r="Y701" i="4" s="1"/>
  <c r="AJ544" i="4"/>
  <c r="AK544" i="4"/>
  <c r="AH544" i="4"/>
  <c r="AI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X976" i="4" s="1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X456" i="4" s="1"/>
  <c r="Y456" i="4" s="1"/>
  <c r="AJ502" i="4"/>
  <c r="AF544" i="4"/>
  <c r="W522" i="4"/>
  <c r="W518" i="4"/>
  <c r="W524" i="4"/>
  <c r="AN258" i="4"/>
  <c r="AT258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Q765" i="4"/>
  <c r="AW765" i="4" s="1"/>
  <c r="AM773" i="4"/>
  <c r="AS773" i="4" s="1"/>
  <c r="AQ781" i="4"/>
  <c r="AW781" i="4" s="1"/>
  <c r="AL789" i="4"/>
  <c r="AR789" i="4" s="1"/>
  <c r="D789" i="4" s="1"/>
  <c r="H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X999" i="4" s="1"/>
  <c r="W82" i="4"/>
  <c r="X82" i="4" s="1"/>
  <c r="Y82" i="4" s="1"/>
  <c r="AG82" i="4" s="1"/>
  <c r="W991" i="4"/>
  <c r="X991" i="4" s="1"/>
  <c r="W978" i="4"/>
  <c r="W762" i="4"/>
  <c r="W182" i="4"/>
  <c r="X182" i="4" s="1"/>
  <c r="Y182" i="4" s="1"/>
  <c r="W826" i="4"/>
  <c r="X826" i="4" s="1"/>
  <c r="Y826" i="4" s="1"/>
  <c r="W672" i="4"/>
  <c r="X672" i="4" s="1"/>
  <c r="W659" i="4"/>
  <c r="W587" i="4"/>
  <c r="X587" i="4" s="1"/>
  <c r="W783" i="4"/>
  <c r="X783" i="4" s="1"/>
  <c r="W748" i="4"/>
  <c r="X748" i="4" s="1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I469" i="4"/>
  <c r="AJ469" i="4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Q358" i="4" s="1"/>
  <c r="AW358" i="4" s="1"/>
  <c r="AE358" i="4"/>
  <c r="AA358" i="4"/>
  <c r="AD358" i="4"/>
  <c r="AC358" i="4"/>
  <c r="AO358" i="4" s="1"/>
  <c r="AU358" i="4" s="1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AG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W688" i="4"/>
  <c r="V864" i="4"/>
  <c r="U864" i="4"/>
  <c r="X799" i="4"/>
  <c r="Y799" i="4" s="1"/>
  <c r="Z799" i="4" s="1"/>
  <c r="X860" i="4"/>
  <c r="Y860" i="4"/>
  <c r="Y890" i="4"/>
  <c r="X890" i="4"/>
  <c r="Y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G147" i="4"/>
  <c r="AD814" i="4"/>
  <c r="AI814" i="4"/>
  <c r="AG814" i="4"/>
  <c r="AJ814" i="4"/>
  <c r="AK814" i="4"/>
  <c r="AH814" i="4"/>
  <c r="AF814" i="4"/>
  <c r="X891" i="4"/>
  <c r="AK891" i="4" s="1"/>
  <c r="Y891" i="4"/>
  <c r="AI610" i="4"/>
  <c r="AJ610" i="4"/>
  <c r="AF610" i="4"/>
  <c r="AG610" i="4"/>
  <c r="AH610" i="4"/>
  <c r="AK61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P489" i="4"/>
  <c r="AV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Q944" i="4"/>
  <c r="AB951" i="4"/>
  <c r="AE951" i="4"/>
  <c r="AA951" i="4"/>
  <c r="AU951" i="4"/>
  <c r="AD951" i="4"/>
  <c r="AV951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O543" i="4"/>
  <c r="AU543" i="4" s="1"/>
  <c r="Y927" i="4"/>
  <c r="X927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B963" i="4"/>
  <c r="AE963" i="4"/>
  <c r="AA963" i="4"/>
  <c r="AW963" i="4"/>
  <c r="AU963" i="4"/>
  <c r="AT963" i="4"/>
  <c r="AD963" i="4"/>
  <c r="AS963" i="4"/>
  <c r="AV963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E726" i="4"/>
  <c r="AF726" i="4"/>
  <c r="AJ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C913" i="4"/>
  <c r="AS913" i="4"/>
  <c r="AT913" i="4"/>
  <c r="Z913" i="4"/>
  <c r="AU913" i="4"/>
  <c r="AV913" i="4"/>
  <c r="AW913" i="4"/>
  <c r="Y939" i="4"/>
  <c r="AB987" i="4"/>
  <c r="AW987" i="4"/>
  <c r="AU987" i="4"/>
  <c r="AS987" i="4"/>
  <c r="Z987" i="4"/>
  <c r="AV987" i="4"/>
  <c r="Y100" i="4"/>
  <c r="AG100" i="4" s="1"/>
  <c r="W754" i="4"/>
  <c r="W738" i="4"/>
  <c r="Y803" i="4"/>
  <c r="AD803" i="4" s="1"/>
  <c r="X771" i="4"/>
  <c r="Y38" i="4"/>
  <c r="AI38" i="4" s="1"/>
  <c r="Y646" i="4"/>
  <c r="AJ646" i="4" s="1"/>
  <c r="X650" i="4"/>
  <c r="X978" i="4"/>
  <c r="AG978" i="4" s="1"/>
  <c r="Y978" i="4"/>
  <c r="X762" i="4"/>
  <c r="Y76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B495" i="4"/>
  <c r="AJ495" i="4"/>
  <c r="AF677" i="4"/>
  <c r="AB677" i="4"/>
  <c r="Z677" i="4"/>
  <c r="AC725" i="4"/>
  <c r="AF733" i="4"/>
  <c r="AJ733" i="4"/>
  <c r="AC733" i="4"/>
  <c r="AO733" i="4" s="1"/>
  <c r="AU733" i="4" s="1"/>
  <c r="AB733" i="4"/>
  <c r="AE733" i="4"/>
  <c r="AF48" i="4"/>
  <c r="AJ48" i="4"/>
  <c r="AK48" i="4"/>
  <c r="X57" i="4"/>
  <c r="U63" i="4"/>
  <c r="V63" i="4"/>
  <c r="AB656" i="4"/>
  <c r="Y895" i="4"/>
  <c r="AK905" i="4"/>
  <c r="AF905" i="4"/>
  <c r="AJ905" i="4"/>
  <c r="AQ938" i="4"/>
  <c r="AL938" i="4"/>
  <c r="Y945" i="4"/>
  <c r="X945" i="4"/>
  <c r="AH951" i="4"/>
  <c r="AG951" i="4"/>
  <c r="Y953" i="4"/>
  <c r="X953" i="4"/>
  <c r="AK959" i="4"/>
  <c r="AG959" i="4"/>
  <c r="W698" i="4"/>
  <c r="AH802" i="4"/>
  <c r="AG802" i="4"/>
  <c r="AJ802" i="4"/>
  <c r="AG615" i="4"/>
  <c r="AH615" i="4"/>
  <c r="AK615" i="4"/>
  <c r="AK663" i="4"/>
  <c r="AN983" i="4"/>
  <c r="AP983" i="4"/>
  <c r="AG80" i="4"/>
  <c r="AH80" i="4"/>
  <c r="AK80" i="4"/>
  <c r="AI53" i="4"/>
  <c r="AJ53" i="4"/>
  <c r="AG53" i="4"/>
  <c r="AK880" i="4"/>
  <c r="AI880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J963" i="4"/>
  <c r="X6" i="4"/>
  <c r="AI527" i="4"/>
  <c r="AF527" i="4"/>
  <c r="AF602" i="4"/>
  <c r="AJ602" i="4"/>
  <c r="AC602" i="4"/>
  <c r="AF623" i="4"/>
  <c r="AK665" i="4"/>
  <c r="AF665" i="4"/>
  <c r="AH667" i="4"/>
  <c r="AG667" i="4"/>
  <c r="AK667" i="4"/>
  <c r="AQ667" i="4" s="1"/>
  <c r="AW667" i="4" s="1"/>
  <c r="AE984" i="4"/>
  <c r="AC984" i="4"/>
  <c r="AO984" i="4" s="1"/>
  <c r="AS984" i="4"/>
  <c r="AW984" i="4"/>
  <c r="AT984" i="4"/>
  <c r="AE996" i="4"/>
  <c r="AT996" i="4"/>
  <c r="AW996" i="4"/>
  <c r="X84" i="4"/>
  <c r="AA834" i="4"/>
  <c r="AB834" i="4"/>
  <c r="AN834" i="4" s="1"/>
  <c r="AC834" i="4"/>
  <c r="Z834" i="4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Z726" i="4"/>
  <c r="X847" i="4"/>
  <c r="AN741" i="4"/>
  <c r="AT741" i="4" s="1"/>
  <c r="W4" i="4"/>
  <c r="AB576" i="4"/>
  <c r="AA576" i="4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D737" i="4"/>
  <c r="AA737" i="4"/>
  <c r="AB737" i="4"/>
  <c r="AN737" i="4" s="1"/>
  <c r="AT737" i="4" s="1"/>
  <c r="AE737" i="4"/>
  <c r="AI913" i="4"/>
  <c r="AG913" i="4"/>
  <c r="AJ987" i="4"/>
  <c r="X746" i="4"/>
  <c r="X990" i="4"/>
  <c r="Y990" i="4"/>
  <c r="AG99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AC954" i="4"/>
  <c r="AE954" i="4"/>
  <c r="AS954" i="4"/>
  <c r="AB954" i="4"/>
  <c r="AA954" i="4"/>
  <c r="AV954" i="4"/>
  <c r="AD861" i="4"/>
  <c r="Z861" i="4"/>
  <c r="AC861" i="4"/>
  <c r="AA861" i="4"/>
  <c r="AB861" i="4"/>
  <c r="AE861" i="4"/>
  <c r="W161" i="4"/>
  <c r="AB998" i="4"/>
  <c r="AE998" i="4"/>
  <c r="AU998" i="4"/>
  <c r="AV998" i="4"/>
  <c r="AW998" i="4"/>
  <c r="AA998" i="4"/>
  <c r="AT998" i="4"/>
  <c r="AS998" i="4"/>
  <c r="AG998" i="4"/>
  <c r="AH998" i="4"/>
  <c r="AJ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D931" i="4"/>
  <c r="AU931" i="4"/>
  <c r="AV931" i="4"/>
  <c r="AE931" i="4"/>
  <c r="AB931" i="4"/>
  <c r="W541" i="4"/>
  <c r="AB941" i="4"/>
  <c r="AN941" i="4" s="1"/>
  <c r="AT941" i="4"/>
  <c r="AA941" i="4"/>
  <c r="AS941" i="4"/>
  <c r="Z941" i="4"/>
  <c r="AL941" i="4" s="1"/>
  <c r="AU941" i="4"/>
  <c r="AD992" i="4"/>
  <c r="Z992" i="4"/>
  <c r="AV992" i="4"/>
  <c r="AA992" i="4"/>
  <c r="AW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O607" i="4"/>
  <c r="AU607" i="4" s="1"/>
  <c r="W29" i="4"/>
  <c r="Y97" i="4"/>
  <c r="Z97" i="4" s="1"/>
  <c r="AF725" i="4"/>
  <c r="AH725" i="4"/>
  <c r="AJ725" i="4"/>
  <c r="Y107" i="4"/>
  <c r="Z107" i="4" s="1"/>
  <c r="V157" i="4"/>
  <c r="U157" i="4"/>
  <c r="AK656" i="4"/>
  <c r="AF656" i="4"/>
  <c r="AG656" i="4"/>
  <c r="AA790" i="4"/>
  <c r="AE790" i="4"/>
  <c r="AD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S959" i="4"/>
  <c r="AW959" i="4"/>
  <c r="X658" i="4"/>
  <c r="Y658" i="4" s="1"/>
  <c r="Y871" i="4"/>
  <c r="X871" i="4"/>
  <c r="AV893" i="4"/>
  <c r="AS893" i="4"/>
  <c r="Z880" i="4"/>
  <c r="AE880" i="4"/>
  <c r="AS880" i="4"/>
  <c r="AW880" i="4"/>
  <c r="AC880" i="4"/>
  <c r="AB880" i="4"/>
  <c r="AV880" i="4"/>
  <c r="AA880" i="4"/>
  <c r="AD880" i="4"/>
  <c r="AU880" i="4"/>
  <c r="AT880" i="4"/>
  <c r="Z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A519" i="4"/>
  <c r="AC519" i="4"/>
  <c r="W177" i="4"/>
  <c r="Y118" i="4"/>
  <c r="AD118" i="4" s="1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W742" i="4"/>
  <c r="U969" i="4"/>
  <c r="V969" i="4"/>
  <c r="Y999" i="4"/>
  <c r="Y72" i="4"/>
  <c r="AB72" i="4" s="1"/>
  <c r="Y991" i="4"/>
  <c r="AA646" i="4"/>
  <c r="X630" i="4"/>
  <c r="AN562" i="4"/>
  <c r="AT562" i="4" s="1"/>
  <c r="X154" i="4"/>
  <c r="Y154" i="4" s="1"/>
  <c r="AB850" i="4"/>
  <c r="AJ850" i="4"/>
  <c r="W971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Y12" i="4"/>
  <c r="Y50" i="4"/>
  <c r="Z50" i="4" s="1"/>
  <c r="AC123" i="4"/>
  <c r="Z123" i="4"/>
  <c r="AD123" i="4"/>
  <c r="AE123" i="4"/>
  <c r="AA123" i="4"/>
  <c r="AB123" i="4"/>
  <c r="AE179" i="4"/>
  <c r="Z179" i="4"/>
  <c r="AB179" i="4"/>
  <c r="AC179" i="4"/>
  <c r="AD179" i="4"/>
  <c r="AA179" i="4"/>
  <c r="AH495" i="4"/>
  <c r="AA495" i="4"/>
  <c r="AE495" i="4"/>
  <c r="AI677" i="4"/>
  <c r="AC677" i="4"/>
  <c r="AA677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S935" i="4"/>
  <c r="AV935" i="4"/>
  <c r="AH48" i="4"/>
  <c r="AG48" i="4"/>
  <c r="AI48" i="4"/>
  <c r="AD656" i="4"/>
  <c r="AC750" i="4"/>
  <c r="AO750" i="4" s="1"/>
  <c r="AU750" i="4" s="1"/>
  <c r="Z750" i="4"/>
  <c r="AD750" i="4"/>
  <c r="AB750" i="4"/>
  <c r="AA750" i="4"/>
  <c r="Y751" i="4"/>
  <c r="AK751" i="4" s="1"/>
  <c r="AJ790" i="4"/>
  <c r="AI790" i="4"/>
  <c r="AC814" i="4"/>
  <c r="AB814" i="4"/>
  <c r="AA814" i="4"/>
  <c r="AE814" i="4"/>
  <c r="AQ814" i="4" s="1"/>
  <c r="AW814" i="4" s="1"/>
  <c r="Z814" i="4"/>
  <c r="X815" i="4"/>
  <c r="Y815" i="4"/>
  <c r="X816" i="4"/>
  <c r="AA818" i="4"/>
  <c r="AB818" i="4"/>
  <c r="AD818" i="4"/>
  <c r="Z818" i="4"/>
  <c r="AC818" i="4"/>
  <c r="AC857" i="4"/>
  <c r="AD857" i="4"/>
  <c r="AG905" i="4"/>
  <c r="AH905" i="4"/>
  <c r="AI905" i="4"/>
  <c r="X907" i="4"/>
  <c r="Y907" i="4"/>
  <c r="AP938" i="4"/>
  <c r="AO938" i="4"/>
  <c r="AM938" i="4"/>
  <c r="AK951" i="4"/>
  <c r="AJ959" i="4"/>
  <c r="AF959" i="4"/>
  <c r="AH959" i="4"/>
  <c r="AD164" i="4"/>
  <c r="AB164" i="4"/>
  <c r="Z164" i="4"/>
  <c r="AA164" i="4"/>
  <c r="AC164" i="4"/>
  <c r="AE164" i="4"/>
  <c r="AC606" i="4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I80" i="4"/>
  <c r="AF80" i="4"/>
  <c r="AJ80" i="4"/>
  <c r="AH53" i="4"/>
  <c r="AF53" i="4"/>
  <c r="AK53" i="4"/>
  <c r="AH880" i="4"/>
  <c r="AF880" i="4"/>
  <c r="AG880" i="4"/>
  <c r="AF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Z171" i="4"/>
  <c r="AD171" i="4"/>
  <c r="AE171" i="4"/>
  <c r="AA171" i="4"/>
  <c r="AB171" i="4"/>
  <c r="AI963" i="4"/>
  <c r="AG963" i="4"/>
  <c r="X26" i="4"/>
  <c r="Y26" i="4" s="1"/>
  <c r="Z31" i="4"/>
  <c r="AD31" i="4"/>
  <c r="AC31" i="4"/>
  <c r="AB31" i="4"/>
  <c r="AE31" i="4"/>
  <c r="AA31" i="4"/>
  <c r="W65" i="4"/>
  <c r="Y145" i="4"/>
  <c r="V165" i="4"/>
  <c r="U165" i="4"/>
  <c r="AK527" i="4"/>
  <c r="AG527" i="4"/>
  <c r="AJ527" i="4"/>
  <c r="AG602" i="4"/>
  <c r="AB602" i="4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K519" i="4"/>
  <c r="X968" i="4"/>
  <c r="Y968" i="4"/>
  <c r="AL557" i="4"/>
  <c r="AR557" i="4" s="1"/>
  <c r="W90" i="4"/>
  <c r="AB726" i="4"/>
  <c r="AC726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C741" i="4"/>
  <c r="AD741" i="4"/>
  <c r="AA741" i="4"/>
  <c r="AM741" i="4" s="1"/>
  <c r="AS741" i="4" s="1"/>
  <c r="Z741" i="4"/>
  <c r="Y624" i="4"/>
  <c r="AB624" i="4" s="1"/>
  <c r="V2" i="4"/>
  <c r="U2" i="4"/>
  <c r="AB8" i="4"/>
  <c r="AE8" i="4"/>
  <c r="AD8" i="4"/>
  <c r="Z8" i="4"/>
  <c r="AA8" i="4"/>
  <c r="AC8" i="4"/>
  <c r="AB27" i="4"/>
  <c r="AA27" i="4"/>
  <c r="AE27" i="4"/>
  <c r="Z27" i="4"/>
  <c r="AC27" i="4"/>
  <c r="AD27" i="4"/>
  <c r="Y71" i="4"/>
  <c r="AA71" i="4" s="1"/>
  <c r="W95" i="4"/>
  <c r="W98" i="4"/>
  <c r="Y168" i="4"/>
  <c r="AE168" i="4" s="1"/>
  <c r="Y176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AA782" i="4"/>
  <c r="AC782" i="4"/>
  <c r="AB782" i="4"/>
  <c r="AE782" i="4"/>
  <c r="Z782" i="4"/>
  <c r="AB873" i="4"/>
  <c r="AN873" i="4" s="1"/>
  <c r="AC873" i="4"/>
  <c r="AO873" i="4" s="1"/>
  <c r="AE873" i="4"/>
  <c r="AW873" i="4"/>
  <c r="AD873" i="4"/>
  <c r="AP873" i="4" s="1"/>
  <c r="AT873" i="4"/>
  <c r="AA897" i="4"/>
  <c r="AM897" i="4" s="1"/>
  <c r="AD897" i="4"/>
  <c r="AS897" i="4"/>
  <c r="AT897" i="4"/>
  <c r="AE897" i="4"/>
  <c r="AQ897" i="4" s="1"/>
  <c r="AU897" i="4"/>
  <c r="AV897" i="4"/>
  <c r="AW897" i="4"/>
  <c r="AJ913" i="4"/>
  <c r="AH913" i="4"/>
  <c r="Y976" i="4"/>
  <c r="AA981" i="4"/>
  <c r="AD981" i="4"/>
  <c r="AC981" i="4"/>
  <c r="AW981" i="4"/>
  <c r="AT981" i="4"/>
  <c r="AI987" i="4"/>
  <c r="AF987" i="4"/>
  <c r="AD995" i="4"/>
  <c r="AP995" i="4" s="1"/>
  <c r="AA995" i="4"/>
  <c r="AM995" i="4" s="1"/>
  <c r="Z995" i="4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E521" i="4"/>
  <c r="AA521" i="4"/>
  <c r="Z521" i="4"/>
  <c r="AB521" i="4"/>
  <c r="AN521" i="4" s="1"/>
  <c r="AT521" i="4" s="1"/>
  <c r="AD521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AE812" i="4"/>
  <c r="AQ812" i="4" s="1"/>
  <c r="AS812" i="4"/>
  <c r="AA812" i="4"/>
  <c r="AM812" i="4" s="1"/>
  <c r="AT812" i="4"/>
  <c r="AD812" i="4"/>
  <c r="AP812" i="4" s="1"/>
  <c r="AE643" i="4"/>
  <c r="AP711" i="4"/>
  <c r="AV711" i="4" s="1"/>
  <c r="AE950" i="4"/>
  <c r="AD950" i="4"/>
  <c r="AP950" i="4" s="1"/>
  <c r="AA950" i="4"/>
  <c r="AC950" i="4"/>
  <c r="AB950" i="4"/>
  <c r="AN950" i="4" s="1"/>
  <c r="AT950" i="4"/>
  <c r="Z950" i="4"/>
  <c r="AL950" i="4" s="1"/>
  <c r="AW950" i="4"/>
  <c r="AV950" i="4"/>
  <c r="AU950" i="4"/>
  <c r="AS950" i="4"/>
  <c r="AD120" i="4"/>
  <c r="AE896" i="4"/>
  <c r="AS896" i="4"/>
  <c r="AW896" i="4"/>
  <c r="Z896" i="4"/>
  <c r="AU896" i="4"/>
  <c r="AT896" i="4"/>
  <c r="AV896" i="4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E832" i="4"/>
  <c r="Y635" i="4"/>
  <c r="AK635" i="4" s="1"/>
  <c r="Y155" i="4"/>
  <c r="Z151" i="4"/>
  <c r="AD151" i="4"/>
  <c r="AA151" i="4"/>
  <c r="AE151" i="4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D634" i="4"/>
  <c r="Z634" i="4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D787" i="4"/>
  <c r="AP787" i="4" s="1"/>
  <c r="AV787" i="4" s="1"/>
  <c r="AB787" i="4"/>
  <c r="AC787" i="4"/>
  <c r="AD961" i="4"/>
  <c r="AP961" i="4" s="1"/>
  <c r="AW961" i="4"/>
  <c r="AC961" i="4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G789" i="4"/>
  <c r="D765" i="4"/>
  <c r="H765" i="4" s="1"/>
  <c r="F765" i="4"/>
  <c r="J765" i="4" s="1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M797" i="4"/>
  <c r="AS797" i="4" s="1"/>
  <c r="E781" i="4"/>
  <c r="I781" i="4" s="1"/>
  <c r="G781" i="4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G704" i="4"/>
  <c r="E704" i="4"/>
  <c r="I704" i="4" s="1"/>
  <c r="X622" i="4"/>
  <c r="Y622" i="4" s="1"/>
  <c r="AF692" i="4"/>
  <c r="AK692" i="4"/>
  <c r="AI692" i="4"/>
  <c r="AH692" i="4"/>
  <c r="AJ692" i="4"/>
  <c r="AG692" i="4"/>
  <c r="G669" i="4"/>
  <c r="X605" i="4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07" i="4"/>
  <c r="AW607" i="4" s="1"/>
  <c r="AC675" i="4"/>
  <c r="AA675" i="4"/>
  <c r="AE675" i="4"/>
  <c r="AI675" i="4"/>
  <c r="AH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D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P585" i="4"/>
  <c r="AV585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Z627" i="4"/>
  <c r="AA627" i="4"/>
  <c r="AD627" i="4"/>
  <c r="AF627" i="4"/>
  <c r="AJ627" i="4"/>
  <c r="AH627" i="4"/>
  <c r="AC692" i="4"/>
  <c r="AD670" i="4"/>
  <c r="AA670" i="4"/>
  <c r="AE670" i="4"/>
  <c r="AG670" i="4"/>
  <c r="AJ670" i="4"/>
  <c r="AH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L567" i="4"/>
  <c r="AR567" i="4" s="1"/>
  <c r="AC575" i="4"/>
  <c r="AG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C556" i="4"/>
  <c r="AF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E575" i="4"/>
  <c r="AQ575" i="4" s="1"/>
  <c r="AW575" i="4" s="1"/>
  <c r="AJ575" i="4"/>
  <c r="AJ559" i="4"/>
  <c r="AH559" i="4"/>
  <c r="AE559" i="4"/>
  <c r="Z559" i="4"/>
  <c r="AL537" i="4"/>
  <c r="AR537" i="4" s="1"/>
  <c r="AO537" i="4"/>
  <c r="AU537" i="4" s="1"/>
  <c r="AG556" i="4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AA343" i="4"/>
  <c r="AO223" i="4"/>
  <c r="AU223" i="4" s="1"/>
  <c r="AK308" i="4"/>
  <c r="AM258" i="4"/>
  <c r="AS258" i="4" s="1"/>
  <c r="AA191" i="4"/>
  <c r="AG253" i="4"/>
  <c r="AE276" i="4"/>
  <c r="W267" i="4"/>
  <c r="X267" i="4" s="1"/>
  <c r="AA262" i="4"/>
  <c r="AM262" i="4" s="1"/>
  <c r="AS262" i="4" s="1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Q349" i="4"/>
  <c r="AW349" i="4" s="1"/>
  <c r="W239" i="4"/>
  <c r="X239" i="4" s="1"/>
  <c r="W275" i="4"/>
  <c r="X275" i="4" s="1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E409" i="4"/>
  <c r="I409" i="4" s="1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X481" i="4"/>
  <c r="Y481" i="4" s="1"/>
  <c r="E423" i="4"/>
  <c r="I423" i="4" s="1"/>
  <c r="D423" i="4"/>
  <c r="H423" i="4" s="1"/>
  <c r="AM423" i="4"/>
  <c r="AS423" i="4" s="1"/>
  <c r="AL419" i="4"/>
  <c r="AR419" i="4" s="1"/>
  <c r="AP465" i="4"/>
  <c r="AV465" i="4" s="1"/>
  <c r="Y403" i="4"/>
  <c r="AA403" i="4" s="1"/>
  <c r="AE443" i="4"/>
  <c r="AA443" i="4"/>
  <c r="AB443" i="4"/>
  <c r="AN443" i="4" s="1"/>
  <c r="AT443" i="4" s="1"/>
  <c r="AJ385" i="4"/>
  <c r="X429" i="4"/>
  <c r="Y429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N441" i="4"/>
  <c r="AT441" i="4" s="1"/>
  <c r="Y415" i="4"/>
  <c r="AE415" i="4" s="1"/>
  <c r="AD451" i="4"/>
  <c r="AN418" i="4"/>
  <c r="AT418" i="4" s="1"/>
  <c r="X477" i="4"/>
  <c r="Y477" i="4" s="1"/>
  <c r="Y380" i="4"/>
  <c r="AK380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J359" i="4"/>
  <c r="AB359" i="4"/>
  <c r="Z359" i="4"/>
  <c r="AF359" i="4"/>
  <c r="AG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X200" i="4"/>
  <c r="X199" i="4"/>
  <c r="Y199" i="4" s="1"/>
  <c r="X197" i="4"/>
  <c r="X215" i="4"/>
  <c r="Y215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A284" i="4"/>
  <c r="AF284" i="4"/>
  <c r="AK284" i="4"/>
  <c r="AH284" i="4"/>
  <c r="AG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AF381" i="4"/>
  <c r="AQ338" i="4"/>
  <c r="AW338" i="4" s="1"/>
  <c r="Z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E314" i="4"/>
  <c r="AH318" i="4"/>
  <c r="AI381" i="4"/>
  <c r="AG381" i="4"/>
  <c r="AM338" i="4"/>
  <c r="AS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A466" i="4"/>
  <c r="AD544" i="4"/>
  <c r="AA544" i="4"/>
  <c r="Z544" i="4"/>
  <c r="AL544" i="4" s="1"/>
  <c r="AR544" i="4" s="1"/>
  <c r="AE544" i="4"/>
  <c r="AB544" i="4"/>
  <c r="AN544" i="4" s="1"/>
  <c r="AT544" i="4" s="1"/>
  <c r="AC544" i="4"/>
  <c r="AS544" i="4"/>
  <c r="AH436" i="4"/>
  <c r="W520" i="4"/>
  <c r="AC446" i="4"/>
  <c r="AB446" i="4"/>
  <c r="AE446" i="4"/>
  <c r="AD462" i="4"/>
  <c r="AP462" i="4" s="1"/>
  <c r="AV462" i="4" s="1"/>
  <c r="Z462" i="4"/>
  <c r="AA462" i="4"/>
  <c r="AC462" i="4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C512" i="4"/>
  <c r="AO512" i="4" s="1"/>
  <c r="AU512" i="4" s="1"/>
  <c r="AD512" i="4"/>
  <c r="AE512" i="4"/>
  <c r="AQ512" i="4" s="1"/>
  <c r="AW512" i="4" s="1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E448" i="4"/>
  <c r="AQ448" i="4" s="1"/>
  <c r="AW448" i="4" s="1"/>
  <c r="Z120" i="4" l="1"/>
  <c r="AL120" i="4" s="1"/>
  <c r="AR120" i="4" s="1"/>
  <c r="F120" i="4" s="1"/>
  <c r="J120" i="4" s="1"/>
  <c r="AE91" i="4"/>
  <c r="Z147" i="4"/>
  <c r="AC140" i="4"/>
  <c r="AG120" i="4"/>
  <c r="AI91" i="4"/>
  <c r="Y198" i="4"/>
  <c r="AJ198" i="4" s="1"/>
  <c r="AG20" i="4"/>
  <c r="AG91" i="4"/>
  <c r="AO96" i="4"/>
  <c r="AU96" i="4" s="1"/>
  <c r="AI170" i="4"/>
  <c r="AB66" i="4"/>
  <c r="AA66" i="4"/>
  <c r="AE66" i="4"/>
  <c r="AB20" i="4"/>
  <c r="AH20" i="4"/>
  <c r="AF66" i="4"/>
  <c r="AN128" i="4"/>
  <c r="AT128" i="4" s="1"/>
  <c r="AE120" i="4"/>
  <c r="AA91" i="4"/>
  <c r="AC91" i="4"/>
  <c r="AO91" i="4" s="1"/>
  <c r="AU91" i="4" s="1"/>
  <c r="Z140" i="4"/>
  <c r="AD147" i="4"/>
  <c r="AB147" i="4"/>
  <c r="AI140" i="4"/>
  <c r="AO140" i="4" s="1"/>
  <c r="AU140" i="4" s="1"/>
  <c r="AI120" i="4"/>
  <c r="AH147" i="4"/>
  <c r="AF147" i="4"/>
  <c r="AH91" i="4"/>
  <c r="AP47" i="4"/>
  <c r="AV47" i="4" s="1"/>
  <c r="AM109" i="4"/>
  <c r="AS109" i="4" s="1"/>
  <c r="AB120" i="4"/>
  <c r="AC120" i="4"/>
  <c r="AA120" i="4"/>
  <c r="AD91" i="4"/>
  <c r="AB91" i="4"/>
  <c r="Z91" i="4"/>
  <c r="AO171" i="4"/>
  <c r="AU171" i="4" s="1"/>
  <c r="AE140" i="4"/>
  <c r="AF140" i="4"/>
  <c r="AC147" i="4"/>
  <c r="AE147" i="4"/>
  <c r="AA147" i="4"/>
  <c r="AM147" i="4" s="1"/>
  <c r="AS147" i="4" s="1"/>
  <c r="AD24" i="4"/>
  <c r="Y113" i="4"/>
  <c r="Z113" i="4" s="1"/>
  <c r="AB22" i="4"/>
  <c r="AA140" i="4"/>
  <c r="AH120" i="4"/>
  <c r="AK120" i="4"/>
  <c r="AJ120" i="4"/>
  <c r="AJ147" i="4"/>
  <c r="AI147" i="4"/>
  <c r="AK147" i="4"/>
  <c r="AK91" i="4"/>
  <c r="AQ91" i="4" s="1"/>
  <c r="AW91" i="4" s="1"/>
  <c r="AJ91" i="4"/>
  <c r="AF91" i="4"/>
  <c r="AN124" i="4"/>
  <c r="AT124" i="4" s="1"/>
  <c r="AQ151" i="4"/>
  <c r="AW151" i="4" s="1"/>
  <c r="AI66" i="4"/>
  <c r="AD20" i="4"/>
  <c r="AC20" i="4"/>
  <c r="AK20" i="4"/>
  <c r="AK66" i="4"/>
  <c r="AG152" i="4"/>
  <c r="AM152" i="4" s="1"/>
  <c r="AS152" i="4" s="1"/>
  <c r="AQ116" i="4"/>
  <c r="AW116" i="4" s="1"/>
  <c r="AM164" i="4"/>
  <c r="AS164" i="4" s="1"/>
  <c r="D709" i="4"/>
  <c r="H709" i="4" s="1"/>
  <c r="F709" i="4"/>
  <c r="J709" i="4" s="1"/>
  <c r="G709" i="4"/>
  <c r="AI895" i="4"/>
  <c r="AF895" i="4"/>
  <c r="E377" i="4"/>
  <c r="I377" i="4" s="1"/>
  <c r="D377" i="4"/>
  <c r="H377" i="4" s="1"/>
  <c r="F393" i="4"/>
  <c r="J393" i="4" s="1"/>
  <c r="E393" i="4"/>
  <c r="I393" i="4" s="1"/>
  <c r="G393" i="4"/>
  <c r="D393" i="4"/>
  <c r="H393" i="4" s="1"/>
  <c r="F342" i="4"/>
  <c r="J342" i="4" s="1"/>
  <c r="G342" i="4"/>
  <c r="D489" i="4"/>
  <c r="H489" i="4" s="1"/>
  <c r="E489" i="4"/>
  <c r="I489" i="4" s="1"/>
  <c r="G489" i="4"/>
  <c r="AF893" i="4"/>
  <c r="AE893" i="4"/>
  <c r="AC893" i="4"/>
  <c r="AB893" i="4"/>
  <c r="AI893" i="4"/>
  <c r="F773" i="4"/>
  <c r="J773" i="4" s="1"/>
  <c r="E773" i="4"/>
  <c r="I773" i="4" s="1"/>
  <c r="G773" i="4"/>
  <c r="D773" i="4"/>
  <c r="H773" i="4" s="1"/>
  <c r="AO954" i="4"/>
  <c r="AP448" i="4"/>
  <c r="AV448" i="4" s="1"/>
  <c r="AP554" i="4"/>
  <c r="AQ414" i="4"/>
  <c r="AW414" i="4" s="1"/>
  <c r="AB480" i="4"/>
  <c r="AP512" i="4"/>
  <c r="AV512" i="4" s="1"/>
  <c r="AN512" i="4"/>
  <c r="AT512" i="4" s="1"/>
  <c r="AM494" i="4"/>
  <c r="AS494" i="4" s="1"/>
  <c r="AO462" i="4"/>
  <c r="AU462" i="4" s="1"/>
  <c r="AA446" i="4"/>
  <c r="Z446" i="4"/>
  <c r="AD446" i="4"/>
  <c r="AB464" i="4"/>
  <c r="AQ544" i="4"/>
  <c r="AW544" i="4" s="1"/>
  <c r="AM544" i="4"/>
  <c r="AC466" i="4"/>
  <c r="AD466" i="4"/>
  <c r="AQ502" i="4"/>
  <c r="AW502" i="4" s="1"/>
  <c r="AC550" i="4"/>
  <c r="AJ355" i="4"/>
  <c r="E270" i="4"/>
  <c r="I270" i="4" s="1"/>
  <c r="AF355" i="4"/>
  <c r="F356" i="4"/>
  <c r="J356" i="4" s="1"/>
  <c r="AJ284" i="4"/>
  <c r="AE284" i="4"/>
  <c r="Z284" i="4"/>
  <c r="AC284" i="4"/>
  <c r="AD284" i="4"/>
  <c r="AI284" i="4"/>
  <c r="AK359" i="4"/>
  <c r="AA359" i="4"/>
  <c r="AE359" i="4"/>
  <c r="AH359" i="4"/>
  <c r="AC359" i="4"/>
  <c r="AD359" i="4"/>
  <c r="AB451" i="4"/>
  <c r="AG451" i="4"/>
  <c r="AE451" i="4"/>
  <c r="F423" i="4"/>
  <c r="J423" i="4" s="1"/>
  <c r="G409" i="4"/>
  <c r="G465" i="4"/>
  <c r="Y389" i="4"/>
  <c r="AB389" i="4" s="1"/>
  <c r="AE343" i="4"/>
  <c r="AA311" i="4"/>
  <c r="AE308" i="4"/>
  <c r="AG308" i="4"/>
  <c r="AI308" i="4"/>
  <c r="AF308" i="4"/>
  <c r="AH308" i="4"/>
  <c r="Y471" i="4"/>
  <c r="AK471" i="4" s="1"/>
  <c r="AB556" i="4"/>
  <c r="AE556" i="4"/>
  <c r="AD556" i="4"/>
  <c r="Z575" i="4"/>
  <c r="AB575" i="4"/>
  <c r="AH556" i="4"/>
  <c r="AK556" i="4"/>
  <c r="AI575" i="4"/>
  <c r="AD575" i="4"/>
  <c r="AA575" i="4"/>
  <c r="AF670" i="4"/>
  <c r="AI670" i="4"/>
  <c r="AK670" i="4"/>
  <c r="AB670" i="4"/>
  <c r="AC670" i="4"/>
  <c r="Z670" i="4"/>
  <c r="AI627" i="4"/>
  <c r="AK627" i="4"/>
  <c r="AG627" i="4"/>
  <c r="AC627" i="4"/>
  <c r="AB627" i="4"/>
  <c r="AE627" i="4"/>
  <c r="AH639" i="4"/>
  <c r="AK684" i="4"/>
  <c r="AB684" i="4"/>
  <c r="AJ675" i="4"/>
  <c r="AK675" i="4"/>
  <c r="AG675" i="4"/>
  <c r="Z675" i="4"/>
  <c r="AD675" i="4"/>
  <c r="AB675" i="4"/>
  <c r="D704" i="4"/>
  <c r="H704" i="4" s="1"/>
  <c r="D769" i="4"/>
  <c r="H769" i="4" s="1"/>
  <c r="F781" i="4"/>
  <c r="J781" i="4" s="1"/>
  <c r="G765" i="4"/>
  <c r="E789" i="4"/>
  <c r="I789" i="4" s="1"/>
  <c r="AO961" i="4"/>
  <c r="AN787" i="4"/>
  <c r="AT787" i="4" s="1"/>
  <c r="AM787" i="4"/>
  <c r="AS787" i="4" s="1"/>
  <c r="AL634" i="4"/>
  <c r="AR634" i="4" s="1"/>
  <c r="AO634" i="4"/>
  <c r="AU634" i="4" s="1"/>
  <c r="AQ989" i="4"/>
  <c r="AJ832" i="4"/>
  <c r="AC832" i="4"/>
  <c r="AP844" i="4"/>
  <c r="AV844" i="4" s="1"/>
  <c r="AO950" i="4"/>
  <c r="AC643" i="4"/>
  <c r="AW812" i="4"/>
  <c r="AU812" i="4"/>
  <c r="AB812" i="4"/>
  <c r="AV812" i="4"/>
  <c r="Z812" i="4"/>
  <c r="AL812" i="4" s="1"/>
  <c r="AK795" i="4"/>
  <c r="AM521" i="4"/>
  <c r="AS521" i="4" s="1"/>
  <c r="AL995" i="4"/>
  <c r="AG987" i="4"/>
  <c r="AS981" i="4"/>
  <c r="AV981" i="4"/>
  <c r="AU981" i="4"/>
  <c r="Z981" i="4"/>
  <c r="AL981" i="4" s="1"/>
  <c r="AB981" i="4"/>
  <c r="AE981" i="4"/>
  <c r="AQ981" i="4" s="1"/>
  <c r="AF913" i="4"/>
  <c r="Z897" i="4"/>
  <c r="AL897" i="4" s="1"/>
  <c r="AC897" i="4"/>
  <c r="AO897" i="4" s="1"/>
  <c r="AB897" i="4"/>
  <c r="AS873" i="4"/>
  <c r="AV873" i="4"/>
  <c r="AU873" i="4"/>
  <c r="Z873" i="4"/>
  <c r="AA873" i="4"/>
  <c r="AM873" i="4" s="1"/>
  <c r="AG515" i="4"/>
  <c r="AC66" i="4"/>
  <c r="Z66" i="4"/>
  <c r="AL66" i="4" s="1"/>
  <c r="AR66" i="4" s="1"/>
  <c r="D66" i="4" s="1"/>
  <c r="H66" i="4" s="1"/>
  <c r="AD66" i="4"/>
  <c r="AA170" i="4"/>
  <c r="AQ741" i="4"/>
  <c r="AW741" i="4" s="1"/>
  <c r="AD726" i="4"/>
  <c r="AI22" i="4"/>
  <c r="AF519" i="4"/>
  <c r="AD602" i="4"/>
  <c r="AP602" i="4" s="1"/>
  <c r="AV602" i="4" s="1"/>
  <c r="AK602" i="4"/>
  <c r="AQ602" i="4" s="1"/>
  <c r="AW602" i="4" s="1"/>
  <c r="AH602" i="4"/>
  <c r="AH963" i="4"/>
  <c r="AG848" i="4"/>
  <c r="AH848" i="4"/>
  <c r="AH893" i="4"/>
  <c r="AJ893" i="4"/>
  <c r="AO606" i="4"/>
  <c r="AU606" i="4" s="1"/>
  <c r="AE20" i="4"/>
  <c r="AA20" i="4"/>
  <c r="AM20" i="4" s="1"/>
  <c r="AS20" i="4" s="1"/>
  <c r="Z20" i="4"/>
  <c r="AB140" i="4"/>
  <c r="AK140" i="4"/>
  <c r="AH140" i="4"/>
  <c r="AJ951" i="4"/>
  <c r="AF951" i="4"/>
  <c r="Z857" i="4"/>
  <c r="AA857" i="4"/>
  <c r="AO814" i="4"/>
  <c r="AU814" i="4" s="1"/>
  <c r="AG790" i="4"/>
  <c r="AN750" i="4"/>
  <c r="AT750" i="4" s="1"/>
  <c r="AE656" i="4"/>
  <c r="AA656" i="4"/>
  <c r="AP935" i="4"/>
  <c r="Z725" i="4"/>
  <c r="AD677" i="4"/>
  <c r="AJ677" i="4"/>
  <c r="AC495" i="4"/>
  <c r="AK495" i="4"/>
  <c r="AI495" i="4"/>
  <c r="AH850" i="4"/>
  <c r="AG731" i="4"/>
  <c r="Z519" i="4"/>
  <c r="AB519" i="4"/>
  <c r="AD519" i="4"/>
  <c r="AP665" i="4"/>
  <c r="AV665" i="4" s="1"/>
  <c r="AL572" i="4"/>
  <c r="AR572" i="4" s="1"/>
  <c r="AB848" i="4"/>
  <c r="AC848" i="4"/>
  <c r="AU893" i="4"/>
  <c r="AW893" i="4"/>
  <c r="AD893" i="4"/>
  <c r="AT893" i="4"/>
  <c r="Z893" i="4"/>
  <c r="AA893" i="4"/>
  <c r="AM893" i="4" s="1"/>
  <c r="AO959" i="4"/>
  <c r="AC790" i="4"/>
  <c r="Z790" i="4"/>
  <c r="AJ656" i="4"/>
  <c r="AI656" i="4"/>
  <c r="AO656" i="4" s="1"/>
  <c r="AU656" i="4" s="1"/>
  <c r="AH656" i="4"/>
  <c r="AG725" i="4"/>
  <c r="AK725" i="4"/>
  <c r="AI725" i="4"/>
  <c r="AP1000" i="4"/>
  <c r="AS992" i="4"/>
  <c r="AB992" i="4"/>
  <c r="AU992" i="4"/>
  <c r="AE992" i="4"/>
  <c r="AC992" i="4"/>
  <c r="AW941" i="4"/>
  <c r="AC941" i="4"/>
  <c r="AV941" i="4"/>
  <c r="AD941" i="4"/>
  <c r="AE941" i="4"/>
  <c r="Z931" i="4"/>
  <c r="AS931" i="4"/>
  <c r="AT931" i="4"/>
  <c r="AW931" i="4"/>
  <c r="AK998" i="4"/>
  <c r="AF998" i="4"/>
  <c r="AI998" i="4"/>
  <c r="AD998" i="4"/>
  <c r="Z998" i="4"/>
  <c r="AD954" i="4"/>
  <c r="Z954" i="4"/>
  <c r="AW954" i="4"/>
  <c r="AU954" i="4"/>
  <c r="AT954" i="4"/>
  <c r="Y775" i="4"/>
  <c r="Z775" i="4" s="1"/>
  <c r="AI990" i="4"/>
  <c r="AK987" i="4"/>
  <c r="AH987" i="4"/>
  <c r="AK913" i="4"/>
  <c r="AO737" i="4"/>
  <c r="AU737" i="4" s="1"/>
  <c r="AM576" i="4"/>
  <c r="AS576" i="4" s="1"/>
  <c r="AA726" i="4"/>
  <c r="AI519" i="4"/>
  <c r="AP834" i="4"/>
  <c r="AV834" i="4" s="1"/>
  <c r="AV996" i="4"/>
  <c r="AC996" i="4"/>
  <c r="AD996" i="4"/>
  <c r="AU984" i="4"/>
  <c r="AA984" i="4"/>
  <c r="AM984" i="4" s="1"/>
  <c r="AV984" i="4"/>
  <c r="AD984" i="4"/>
  <c r="AP984" i="4" s="1"/>
  <c r="AB984" i="4"/>
  <c r="AN984" i="4" s="1"/>
  <c r="Z984" i="4"/>
  <c r="AL984" i="4" s="1"/>
  <c r="AM667" i="4"/>
  <c r="AS667" i="4" s="1"/>
  <c r="Z602" i="4"/>
  <c r="AA602" i="4"/>
  <c r="AI602" i="4"/>
  <c r="AF963" i="4"/>
  <c r="AI848" i="4"/>
  <c r="AK893" i="4"/>
  <c r="AG140" i="4"/>
  <c r="AJ140" i="4"/>
  <c r="AP140" i="4" s="1"/>
  <c r="AV140" i="4" s="1"/>
  <c r="AA625" i="4"/>
  <c r="AM625" i="4" s="1"/>
  <c r="AS625" i="4" s="1"/>
  <c r="AI951" i="4"/>
  <c r="Z656" i="4"/>
  <c r="AB725" i="4"/>
  <c r="AH677" i="4"/>
  <c r="AK677" i="4"/>
  <c r="AQ677" i="4" s="1"/>
  <c r="AW677" i="4" s="1"/>
  <c r="AG677" i="4"/>
  <c r="AD495" i="4"/>
  <c r="AG495" i="4"/>
  <c r="AM495" i="4" s="1"/>
  <c r="AS495" i="4" s="1"/>
  <c r="AI978" i="4"/>
  <c r="AA987" i="4"/>
  <c r="AC987" i="4"/>
  <c r="AT987" i="4"/>
  <c r="AE987" i="4"/>
  <c r="AE913" i="4"/>
  <c r="AD913" i="4"/>
  <c r="AG726" i="4"/>
  <c r="AI726" i="4"/>
  <c r="Z963" i="4"/>
  <c r="AS951" i="4"/>
  <c r="AT951" i="4"/>
  <c r="AW951" i="4"/>
  <c r="Z951" i="4"/>
  <c r="AG654" i="4"/>
  <c r="AJ20" i="4"/>
  <c r="AP20" i="4" s="1"/>
  <c r="AV20" i="4" s="1"/>
  <c r="AF20" i="4"/>
  <c r="AI20" i="4"/>
  <c r="AD643" i="4"/>
  <c r="AL728" i="4"/>
  <c r="AR728" i="4" s="1"/>
  <c r="AP419" i="4"/>
  <c r="AV419" i="4" s="1"/>
  <c r="AO378" i="4"/>
  <c r="AU378" i="4" s="1"/>
  <c r="Z365" i="4"/>
  <c r="AP358" i="4"/>
  <c r="AV358" i="4" s="1"/>
  <c r="AB469" i="4"/>
  <c r="Z469" i="4"/>
  <c r="AH469" i="4"/>
  <c r="AH66" i="4"/>
  <c r="AN66" i="4" s="1"/>
  <c r="AT66" i="4" s="1"/>
  <c r="AJ66" i="4"/>
  <c r="AG66" i="4"/>
  <c r="AB643" i="4"/>
  <c r="AN453" i="4"/>
  <c r="AT453" i="4" s="1"/>
  <c r="AH446" i="4"/>
  <c r="AF446" i="4"/>
  <c r="AC759" i="4"/>
  <c r="AA759" i="4"/>
  <c r="AE759" i="4"/>
  <c r="AO334" i="4"/>
  <c r="AU334" i="4" s="1"/>
  <c r="AK835" i="4"/>
  <c r="AB513" i="4"/>
  <c r="AI854" i="4"/>
  <c r="AK854" i="4"/>
  <c r="AJ845" i="4"/>
  <c r="AP845" i="4" s="1"/>
  <c r="AV845" i="4" s="1"/>
  <c r="AA643" i="4"/>
  <c r="AK625" i="4"/>
  <c r="AE625" i="4"/>
  <c r="Z625" i="4"/>
  <c r="Y877" i="4"/>
  <c r="AG625" i="4"/>
  <c r="AD625" i="4"/>
  <c r="AF625" i="4"/>
  <c r="Y946" i="4"/>
  <c r="AJ981" i="4"/>
  <c r="AP981" i="4" s="1"/>
  <c r="AH992" i="4"/>
  <c r="AH897" i="4"/>
  <c r="AH812" i="4"/>
  <c r="AK873" i="4"/>
  <c r="AG992" i="4"/>
  <c r="AF984" i="4"/>
  <c r="Y842" i="4"/>
  <c r="AB842" i="4" s="1"/>
  <c r="Z585" i="4"/>
  <c r="AL585" i="4" s="1"/>
  <c r="AR585" i="4" s="1"/>
  <c r="AI992" i="4"/>
  <c r="AB585" i="4"/>
  <c r="AK984" i="4"/>
  <c r="AQ984" i="4" s="1"/>
  <c r="AQ250" i="4"/>
  <c r="AW250" i="4" s="1"/>
  <c r="AM334" i="4"/>
  <c r="AS334" i="4" s="1"/>
  <c r="AK398" i="4"/>
  <c r="AC398" i="4"/>
  <c r="AE398" i="4"/>
  <c r="AQ398" i="4" s="1"/>
  <c r="AW398" i="4" s="1"/>
  <c r="AA398" i="4"/>
  <c r="AI152" i="4"/>
  <c r="AC152" i="4"/>
  <c r="AM270" i="4"/>
  <c r="AS270" i="4" s="1"/>
  <c r="AH152" i="4"/>
  <c r="AO5" i="4"/>
  <c r="AU5" i="4" s="1"/>
  <c r="AJ928" i="4"/>
  <c r="AP928" i="4" s="1"/>
  <c r="AA928" i="4"/>
  <c r="AM928" i="4" s="1"/>
  <c r="AE928" i="4"/>
  <c r="AI928" i="4"/>
  <c r="AO928" i="4" s="1"/>
  <c r="AB928" i="4"/>
  <c r="AN928" i="4" s="1"/>
  <c r="AE776" i="4"/>
  <c r="AK928" i="4"/>
  <c r="AH691" i="4"/>
  <c r="AN691" i="4" s="1"/>
  <c r="AT691" i="4" s="1"/>
  <c r="Z691" i="4"/>
  <c r="AL691" i="4" s="1"/>
  <c r="AR691" i="4" s="1"/>
  <c r="AT928" i="4"/>
  <c r="AV928" i="4"/>
  <c r="AG691" i="4"/>
  <c r="AM691" i="4" s="1"/>
  <c r="AS691" i="4" s="1"/>
  <c r="AQ124" i="4"/>
  <c r="AW124" i="4" s="1"/>
  <c r="AL207" i="4"/>
  <c r="AR207" i="4" s="1"/>
  <c r="G207" i="4" s="1"/>
  <c r="AI927" i="4"/>
  <c r="AF757" i="4"/>
  <c r="AI888" i="4"/>
  <c r="AH888" i="4"/>
  <c r="AW888" i="4"/>
  <c r="AA888" i="4"/>
  <c r="AD888" i="4"/>
  <c r="AU888" i="4"/>
  <c r="AF888" i="4"/>
  <c r="AC888" i="4"/>
  <c r="AO888" i="4" s="1"/>
  <c r="AK888" i="4"/>
  <c r="AE888" i="4"/>
  <c r="AT888" i="4"/>
  <c r="Z888" i="4"/>
  <c r="AL888" i="4" s="1"/>
  <c r="AG888" i="4"/>
  <c r="AJ888" i="4"/>
  <c r="AS888" i="4"/>
  <c r="AV888" i="4"/>
  <c r="AB888" i="4"/>
  <c r="AO726" i="4"/>
  <c r="AU726" i="4" s="1"/>
  <c r="AJ895" i="4"/>
  <c r="AM677" i="4"/>
  <c r="AS677" i="4" s="1"/>
  <c r="AG639" i="4"/>
  <c r="AH978" i="4"/>
  <c r="AQ959" i="4"/>
  <c r="W884" i="4"/>
  <c r="AP468" i="4"/>
  <c r="AV468" i="4" s="1"/>
  <c r="F377" i="4"/>
  <c r="J377" i="4" s="1"/>
  <c r="AK775" i="4"/>
  <c r="AF592" i="4"/>
  <c r="AK392" i="4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L759" i="4" s="1"/>
  <c r="AR759" i="4" s="1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E648" i="4"/>
  <c r="AI648" i="4"/>
  <c r="AF648" i="4"/>
  <c r="AH648" i="4"/>
  <c r="AD648" i="4"/>
  <c r="AP648" i="4" s="1"/>
  <c r="AV648" i="4" s="1"/>
  <c r="Z648" i="4"/>
  <c r="AA648" i="4"/>
  <c r="Z983" i="4"/>
  <c r="AL983" i="4" s="1"/>
  <c r="AH990" i="4"/>
  <c r="AE663" i="4"/>
  <c r="AP661" i="4"/>
  <c r="AV661" i="4" s="1"/>
  <c r="AQ661" i="4"/>
  <c r="AW661" i="4" s="1"/>
  <c r="AJ392" i="4"/>
  <c r="AD580" i="4"/>
  <c r="AK580" i="4"/>
  <c r="AQ580" i="4" s="1"/>
  <c r="AW580" i="4" s="1"/>
  <c r="AC776" i="4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P24" i="4" s="1"/>
  <c r="AV24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E152" i="4"/>
  <c r="AB152" i="4"/>
  <c r="AN152" i="4" s="1"/>
  <c r="AT152" i="4" s="1"/>
  <c r="AH580" i="4"/>
  <c r="Z757" i="4"/>
  <c r="AE757" i="4"/>
  <c r="AH954" i="4"/>
  <c r="AD290" i="4"/>
  <c r="AP290" i="4" s="1"/>
  <c r="AV290" i="4" s="1"/>
  <c r="AQ419" i="4"/>
  <c r="AW419" i="4" s="1"/>
  <c r="AP338" i="4"/>
  <c r="AV33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G276" i="4" s="1"/>
  <c r="AI702" i="4"/>
  <c r="AJ682" i="4"/>
  <c r="AA682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AK947" i="4" s="1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D392" i="4" s="1"/>
  <c r="H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M595" i="4" s="1"/>
  <c r="AS595" i="4" s="1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D687" i="4" s="1"/>
  <c r="H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N31" i="4"/>
  <c r="AT31" i="4" s="1"/>
  <c r="AB170" i="4"/>
  <c r="AD170" i="4"/>
  <c r="AJ88" i="4"/>
  <c r="AG170" i="4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G108" i="4"/>
  <c r="AH94" i="4"/>
  <c r="AJ108" i="4"/>
  <c r="AQ69" i="4"/>
  <c r="AW69" i="4" s="1"/>
  <c r="AK94" i="4"/>
  <c r="AK108" i="4"/>
  <c r="AB11" i="4"/>
  <c r="AC94" i="4"/>
  <c r="AB108" i="4"/>
  <c r="AI94" i="4"/>
  <c r="AI108" i="4"/>
  <c r="AD38" i="4"/>
  <c r="AJ94" i="4"/>
  <c r="AP94" i="4" s="1"/>
  <c r="AV94" i="4" s="1"/>
  <c r="AH108" i="4"/>
  <c r="AD108" i="4"/>
  <c r="AP108" i="4" s="1"/>
  <c r="AV108" i="4" s="1"/>
  <c r="Z108" i="4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M191" i="4" s="1"/>
  <c r="AS191" i="4" s="1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D22" i="4"/>
  <c r="AQ106" i="4"/>
  <c r="AW106" i="4" s="1"/>
  <c r="AQ102" i="4"/>
  <c r="AW102" i="4" s="1"/>
  <c r="AP92" i="4"/>
  <c r="AV92" i="4" s="1"/>
  <c r="AH22" i="4"/>
  <c r="AN123" i="4"/>
  <c r="AT123" i="4" s="1"/>
  <c r="AF148" i="4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G164" i="4" s="1"/>
  <c r="AE244" i="4"/>
  <c r="F132" i="4"/>
  <c r="J132" i="4" s="1"/>
  <c r="G132" i="4"/>
  <c r="AP8" i="4"/>
  <c r="AV8" i="4" s="1"/>
  <c r="AQ5" i="4"/>
  <c r="AW5" i="4" s="1"/>
  <c r="AM89" i="4"/>
  <c r="AS89" i="4" s="1"/>
  <c r="AL89" i="4"/>
  <c r="AR89" i="4" s="1"/>
  <c r="D89" i="4" s="1"/>
  <c r="H89" i="4" s="1"/>
  <c r="AA919" i="4"/>
  <c r="AJ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E136" i="4"/>
  <c r="AA180" i="4"/>
  <c r="AD136" i="4"/>
  <c r="AP136" i="4" s="1"/>
  <c r="AV136" i="4" s="1"/>
  <c r="AO163" i="4"/>
  <c r="AU163" i="4" s="1"/>
  <c r="AG61" i="4"/>
  <c r="AG136" i="4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G582" i="4" s="1"/>
  <c r="AL92" i="4"/>
  <c r="AR92" i="4" s="1"/>
  <c r="D92" i="4" s="1"/>
  <c r="H92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M171" i="4"/>
  <c r="AS171" i="4" s="1"/>
  <c r="AI131" i="4"/>
  <c r="AH136" i="4"/>
  <c r="AN610" i="4"/>
  <c r="AT61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AN451" i="4" s="1"/>
  <c r="AT451" i="4" s="1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A136" i="4"/>
  <c r="AI651" i="4"/>
  <c r="AC654" i="4"/>
  <c r="AJ654" i="4"/>
  <c r="AP654" i="4" s="1"/>
  <c r="AV654" i="4" s="1"/>
  <c r="AO695" i="4"/>
  <c r="AU695" i="4" s="1"/>
  <c r="AN596" i="4"/>
  <c r="AT596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O8" i="4"/>
  <c r="AU8" i="4" s="1"/>
  <c r="AO115" i="4"/>
  <c r="AU115" i="4" s="1"/>
  <c r="AG180" i="4"/>
  <c r="AE180" i="4"/>
  <c r="AO89" i="4"/>
  <c r="AU89" i="4" s="1"/>
  <c r="AP120" i="4"/>
  <c r="AV120" i="4" s="1"/>
  <c r="AO92" i="4"/>
  <c r="AU92" i="4" s="1"/>
  <c r="AM163" i="4"/>
  <c r="AS163" i="4" s="1"/>
  <c r="AM179" i="4"/>
  <c r="AS179" i="4" s="1"/>
  <c r="AQ123" i="4"/>
  <c r="AW123" i="4" s="1"/>
  <c r="AB180" i="4"/>
  <c r="AI180" i="4"/>
  <c r="AQ139" i="4"/>
  <c r="AW139" i="4" s="1"/>
  <c r="AC180" i="4"/>
  <c r="AK180" i="4"/>
  <c r="AP109" i="4"/>
  <c r="AV109" i="4" s="1"/>
  <c r="AP69" i="4"/>
  <c r="AV69" i="4" s="1"/>
  <c r="AL160" i="4"/>
  <c r="AR160" i="4" s="1"/>
  <c r="E160" i="4" s="1"/>
  <c r="I160" i="4" s="1"/>
  <c r="AN171" i="4"/>
  <c r="AT171" i="4" s="1"/>
  <c r="AP163" i="4"/>
  <c r="AV163" i="4" s="1"/>
  <c r="AP164" i="4"/>
  <c r="AV164" i="4" s="1"/>
  <c r="AP179" i="4"/>
  <c r="AV179" i="4" s="1"/>
  <c r="AD180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AO38" i="4" s="1"/>
  <c r="AU38" i="4" s="1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Q244" i="4" s="1"/>
  <c r="AW244" i="4" s="1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F655" i="4" s="1"/>
  <c r="J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D469" i="4" s="1"/>
  <c r="H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O483" i="4"/>
  <c r="AU483" i="4" s="1"/>
  <c r="AM830" i="4"/>
  <c r="AS830" i="4" s="1"/>
  <c r="AA775" i="4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515" i="4"/>
  <c r="AM515" i="4" s="1"/>
  <c r="AS515" i="4" s="1"/>
  <c r="AB515" i="4"/>
  <c r="AD594" i="4"/>
  <c r="AE594" i="4"/>
  <c r="AQ594" i="4" s="1"/>
  <c r="AW594" i="4" s="1"/>
  <c r="AQ710" i="4"/>
  <c r="AW710" i="4" s="1"/>
  <c r="AL726" i="4"/>
  <c r="AR726" i="4" s="1"/>
  <c r="D726" i="4" s="1"/>
  <c r="H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J947" i="4"/>
  <c r="AH947" i="4"/>
  <c r="AB947" i="4"/>
  <c r="AN947" i="4" s="1"/>
  <c r="AU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S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F582" i="4"/>
  <c r="J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AH12" i="4"/>
  <c r="AF12" i="4"/>
  <c r="AG12" i="4"/>
  <c r="AK12" i="4"/>
  <c r="AJ12" i="4"/>
  <c r="AI12" i="4"/>
  <c r="AM828" i="4"/>
  <c r="AS828" i="4" s="1"/>
  <c r="X3" i="4"/>
  <c r="Y3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E943" i="4"/>
  <c r="AB101" i="4"/>
  <c r="AA101" i="4"/>
  <c r="AD101" i="4"/>
  <c r="AO879" i="4"/>
  <c r="AQ879" i="4"/>
  <c r="AL879" i="4"/>
  <c r="AB955" i="4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E692" i="4" s="1"/>
  <c r="I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H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Y659" i="4"/>
  <c r="AB659" i="4" s="1"/>
  <c r="Z826" i="4"/>
  <c r="AA826" i="4"/>
  <c r="AE826" i="4"/>
  <c r="AD826" i="4"/>
  <c r="AP826" i="4" s="1"/>
  <c r="AV826" i="4" s="1"/>
  <c r="AB826" i="4"/>
  <c r="AC182" i="4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U937" i="4"/>
  <c r="AS937" i="4"/>
  <c r="AT937" i="4"/>
  <c r="AV937" i="4"/>
  <c r="AW937" i="4"/>
  <c r="AQ913" i="4"/>
  <c r="AP913" i="4"/>
  <c r="AM913" i="4"/>
  <c r="Y819" i="4"/>
  <c r="Y811" i="4"/>
  <c r="Z811" i="4" s="1"/>
  <c r="Y760" i="4"/>
  <c r="AB747" i="4"/>
  <c r="AA747" i="4"/>
  <c r="AD747" i="4"/>
  <c r="AE747" i="4"/>
  <c r="AC747" i="4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A104" i="4"/>
  <c r="AD104" i="4"/>
  <c r="AE104" i="4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Y45" i="4"/>
  <c r="AE118" i="4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A925" i="4"/>
  <c r="AM925" i="4" s="1"/>
  <c r="AS925" i="4"/>
  <c r="AU925" i="4"/>
  <c r="AL905" i="4"/>
  <c r="AM905" i="4"/>
  <c r="AG807" i="4"/>
  <c r="AM807" i="4" s="1"/>
  <c r="AS807" i="4" s="1"/>
  <c r="AH807" i="4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F692" i="4"/>
  <c r="J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E392" i="4"/>
  <c r="I392" i="4" s="1"/>
  <c r="AF464" i="4"/>
  <c r="AL464" i="4" s="1"/>
  <c r="AR464" i="4" s="1"/>
  <c r="AI464" i="4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276" i="4"/>
  <c r="J276" i="4" s="1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A320" i="4"/>
  <c r="AB320" i="4"/>
  <c r="AD320" i="4"/>
  <c r="AF328" i="4"/>
  <c r="AD188" i="4"/>
  <c r="AA188" i="4"/>
  <c r="AE188" i="4"/>
  <c r="AB188" i="4"/>
  <c r="AC188" i="4"/>
  <c r="Z188" i="4"/>
  <c r="AQ236" i="4"/>
  <c r="AW236" i="4" s="1"/>
  <c r="AL298" i="4"/>
  <c r="AR298" i="4" s="1"/>
  <c r="G228" i="4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D191" i="4"/>
  <c r="H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L147" i="4" l="1"/>
  <c r="AR147" i="4" s="1"/>
  <c r="D147" i="4" s="1"/>
  <c r="H147" i="4" s="1"/>
  <c r="AO136" i="4"/>
  <c r="AU136" i="4" s="1"/>
  <c r="AM170" i="4"/>
  <c r="AS170" i="4" s="1"/>
  <c r="AP147" i="4"/>
  <c r="AV147" i="4" s="1"/>
  <c r="AQ120" i="4"/>
  <c r="AW120" i="4" s="1"/>
  <c r="AB113" i="4"/>
  <c r="AN113" i="4" s="1"/>
  <c r="AT113" i="4" s="1"/>
  <c r="AK113" i="4"/>
  <c r="AF113" i="4"/>
  <c r="AL113" i="4" s="1"/>
  <c r="AR113" i="4" s="1"/>
  <c r="F113" i="4" s="1"/>
  <c r="J113" i="4" s="1"/>
  <c r="AM120" i="4"/>
  <c r="AS120" i="4" s="1"/>
  <c r="AQ147" i="4"/>
  <c r="AW147" i="4" s="1"/>
  <c r="F92" i="4"/>
  <c r="J92" i="4" s="1"/>
  <c r="AA174" i="4"/>
  <c r="AQ140" i="4"/>
  <c r="AW140" i="4" s="1"/>
  <c r="AP91" i="4"/>
  <c r="AV91" i="4" s="1"/>
  <c r="AQ101" i="4"/>
  <c r="AW101" i="4" s="1"/>
  <c r="AE113" i="4"/>
  <c r="AQ113" i="4" s="1"/>
  <c r="AW113" i="4" s="1"/>
  <c r="AG113" i="4"/>
  <c r="AD113" i="4"/>
  <c r="AP113" i="4" s="1"/>
  <c r="AV113" i="4" s="1"/>
  <c r="AI113" i="4"/>
  <c r="AN147" i="4"/>
  <c r="AT147" i="4" s="1"/>
  <c r="AQ105" i="4"/>
  <c r="AW105" i="4" s="1"/>
  <c r="AN104" i="4"/>
  <c r="AT104" i="4" s="1"/>
  <c r="AO182" i="4"/>
  <c r="AU182" i="4" s="1"/>
  <c r="AO147" i="4"/>
  <c r="AU147" i="4" s="1"/>
  <c r="AN91" i="4"/>
  <c r="AT91" i="4" s="1"/>
  <c r="E120" i="4"/>
  <c r="I120" i="4" s="1"/>
  <c r="AN97" i="4"/>
  <c r="AT97" i="4" s="1"/>
  <c r="AL148" i="4"/>
  <c r="AR148" i="4" s="1"/>
  <c r="D148" i="4" s="1"/>
  <c r="H148" i="4" s="1"/>
  <c r="AQ108" i="4"/>
  <c r="AW108" i="4" s="1"/>
  <c r="AM140" i="4"/>
  <c r="AS140" i="4" s="1"/>
  <c r="AL91" i="4"/>
  <c r="AR91" i="4" s="1"/>
  <c r="E91" i="4" s="1"/>
  <c r="I91" i="4" s="1"/>
  <c r="AM91" i="4"/>
  <c r="AS91" i="4" s="1"/>
  <c r="AN120" i="4"/>
  <c r="AT120" i="4" s="1"/>
  <c r="AO120" i="4"/>
  <c r="AU120" i="4" s="1"/>
  <c r="AD149" i="4"/>
  <c r="E92" i="4"/>
  <c r="I92" i="4" s="1"/>
  <c r="Z174" i="4"/>
  <c r="AN22" i="4"/>
  <c r="AT22" i="4" s="1"/>
  <c r="AQ66" i="4"/>
  <c r="AW66" i="4" s="1"/>
  <c r="AN20" i="4"/>
  <c r="AT20" i="4" s="1"/>
  <c r="AL20" i="4"/>
  <c r="AR20" i="4" s="1"/>
  <c r="G20" i="4" s="1"/>
  <c r="AM66" i="4"/>
  <c r="AS66" i="4" s="1"/>
  <c r="AO20" i="4"/>
  <c r="AU20" i="4" s="1"/>
  <c r="AO66" i="4"/>
  <c r="AU66" i="4" s="1"/>
  <c r="AQ118" i="4"/>
  <c r="AW118" i="4" s="1"/>
  <c r="AM104" i="4"/>
  <c r="AS104" i="4" s="1"/>
  <c r="AE149" i="4"/>
  <c r="AQ149" i="4" s="1"/>
  <c r="AW149" i="4" s="1"/>
  <c r="G92" i="4"/>
  <c r="F115" i="4"/>
  <c r="J115" i="4" s="1"/>
  <c r="AQ20" i="4"/>
  <c r="AW20" i="4" s="1"/>
  <c r="AL168" i="4"/>
  <c r="AR168" i="4" s="1"/>
  <c r="E168" i="4" s="1"/>
  <c r="I168" i="4" s="1"/>
  <c r="AM61" i="4"/>
  <c r="AS61" i="4" s="1"/>
  <c r="AO22" i="4"/>
  <c r="AU22" i="4" s="1"/>
  <c r="AP66" i="4"/>
  <c r="AV66" i="4" s="1"/>
  <c r="AN140" i="4"/>
  <c r="AT140" i="4" s="1"/>
  <c r="D164" i="4"/>
  <c r="H164" i="4" s="1"/>
  <c r="F191" i="4"/>
  <c r="J191" i="4" s="1"/>
  <c r="E191" i="4"/>
  <c r="I191" i="4" s="1"/>
  <c r="G120" i="4"/>
  <c r="AM101" i="4"/>
  <c r="AS101" i="4" s="1"/>
  <c r="F139" i="4"/>
  <c r="J139" i="4" s="1"/>
  <c r="E180" i="4"/>
  <c r="I180" i="4" s="1"/>
  <c r="AP38" i="4"/>
  <c r="AV38" i="4" s="1"/>
  <c r="AL24" i="4"/>
  <c r="AR24" i="4" s="1"/>
  <c r="F24" i="4" s="1"/>
  <c r="J24" i="4" s="1"/>
  <c r="AO152" i="4"/>
  <c r="AU152" i="4" s="1"/>
  <c r="AM318" i="4"/>
  <c r="AS318" i="4" s="1"/>
  <c r="AQ654" i="4"/>
  <c r="AW654" i="4" s="1"/>
  <c r="AB919" i="4"/>
  <c r="AD919" i="4"/>
  <c r="AC919" i="4"/>
  <c r="AM682" i="4"/>
  <c r="AS682" i="4" s="1"/>
  <c r="AO682" i="4"/>
  <c r="AU682" i="4" s="1"/>
  <c r="AQ850" i="4"/>
  <c r="AW850" i="4" s="1"/>
  <c r="AL757" i="4"/>
  <c r="AR757" i="4" s="1"/>
  <c r="AN888" i="4"/>
  <c r="F691" i="4"/>
  <c r="J691" i="4" s="1"/>
  <c r="E691" i="4"/>
  <c r="I691" i="4" s="1"/>
  <c r="D691" i="4"/>
  <c r="H691" i="4" s="1"/>
  <c r="G691" i="4"/>
  <c r="AQ928" i="4"/>
  <c r="AN469" i="4"/>
  <c r="AT469" i="4" s="1"/>
  <c r="AN992" i="4"/>
  <c r="AN897" i="4"/>
  <c r="AG775" i="4"/>
  <c r="AM775" i="4" s="1"/>
  <c r="AS775" i="4" s="1"/>
  <c r="AO992" i="4"/>
  <c r="AO284" i="4"/>
  <c r="AU284" i="4" s="1"/>
  <c r="AL446" i="4"/>
  <c r="AR446" i="4" s="1"/>
  <c r="AK389" i="4"/>
  <c r="AQ389" i="4" s="1"/>
  <c r="AW389" i="4" s="1"/>
  <c r="AN170" i="4"/>
  <c r="AT170" i="4" s="1"/>
  <c r="F89" i="4"/>
  <c r="J89" i="4" s="1"/>
  <c r="AO108" i="4"/>
  <c r="AU108" i="4" s="1"/>
  <c r="AQ180" i="4"/>
  <c r="AW180" i="4" s="1"/>
  <c r="AP152" i="4"/>
  <c r="AV152" i="4" s="1"/>
  <c r="AM94" i="4"/>
  <c r="AS94" i="4" s="1"/>
  <c r="AM72" i="4"/>
  <c r="AS72" i="4" s="1"/>
  <c r="AD44" i="4"/>
  <c r="E144" i="4"/>
  <c r="I144" i="4" s="1"/>
  <c r="AN25" i="4"/>
  <c r="AT25" i="4" s="1"/>
  <c r="AQ131" i="4"/>
  <c r="AW131" i="4" s="1"/>
  <c r="F144" i="4"/>
  <c r="J144" i="4" s="1"/>
  <c r="E147" i="4"/>
  <c r="I147" i="4" s="1"/>
  <c r="AP170" i="4"/>
  <c r="AV170" i="4" s="1"/>
  <c r="AN13" i="4"/>
  <c r="AT13" i="4" s="1"/>
  <c r="AL654" i="4"/>
  <c r="AR654" i="4" s="1"/>
  <c r="AN775" i="4"/>
  <c r="AT775" i="4" s="1"/>
  <c r="AL314" i="4"/>
  <c r="AR314" i="4" s="1"/>
  <c r="AM888" i="4"/>
  <c r="AP666" i="4"/>
  <c r="AV666" i="4" s="1"/>
  <c r="AM314" i="4"/>
  <c r="AS314" i="4" s="1"/>
  <c r="AL152" i="4"/>
  <c r="AR152" i="4" s="1"/>
  <c r="G152" i="4" s="1"/>
  <c r="AL192" i="4"/>
  <c r="AR192" i="4" s="1"/>
  <c r="D192" i="4" s="1"/>
  <c r="H192" i="4" s="1"/>
  <c r="AP320" i="4"/>
  <c r="AV320" i="4" s="1"/>
  <c r="AN108" i="4"/>
  <c r="AT108" i="4" s="1"/>
  <c r="F759" i="4"/>
  <c r="J759" i="4" s="1"/>
  <c r="D759" i="4"/>
  <c r="H759" i="4" s="1"/>
  <c r="E759" i="4"/>
  <c r="I759" i="4" s="1"/>
  <c r="G759" i="4"/>
  <c r="AM800" i="4"/>
  <c r="AS800" i="4" s="1"/>
  <c r="D276" i="4"/>
  <c r="H276" i="4" s="1"/>
  <c r="AO464" i="4"/>
  <c r="AU464" i="4" s="1"/>
  <c r="F392" i="4"/>
  <c r="J392" i="4" s="1"/>
  <c r="AE299" i="4"/>
  <c r="AM550" i="4"/>
  <c r="AS550" i="4" s="1"/>
  <c r="G692" i="4"/>
  <c r="AM891" i="4"/>
  <c r="AL925" i="4"/>
  <c r="AB937" i="4"/>
  <c r="AQ778" i="4"/>
  <c r="AW778" i="4" s="1"/>
  <c r="AL990" i="4"/>
  <c r="AG783" i="4"/>
  <c r="E655" i="4"/>
  <c r="I655" i="4" s="1"/>
  <c r="AL929" i="4"/>
  <c r="AN939" i="4"/>
  <c r="D582" i="4"/>
  <c r="H582" i="4" s="1"/>
  <c r="E164" i="4"/>
  <c r="I164" i="4" s="1"/>
  <c r="AM540" i="4"/>
  <c r="AS540" i="4" s="1"/>
  <c r="AI898" i="4"/>
  <c r="AW947" i="4"/>
  <c r="AV947" i="4"/>
  <c r="AT947" i="4"/>
  <c r="AF947" i="4"/>
  <c r="AI947" i="4"/>
  <c r="AD783" i="4"/>
  <c r="G687" i="4"/>
  <c r="AF783" i="4"/>
  <c r="AL783" i="4" s="1"/>
  <c r="AR783" i="4" s="1"/>
  <c r="AJ783" i="4"/>
  <c r="AG174" i="4"/>
  <c r="AE174" i="4"/>
  <c r="AO654" i="4"/>
  <c r="AU654" i="4" s="1"/>
  <c r="AN823" i="4"/>
  <c r="AT823" i="4" s="1"/>
  <c r="AM392" i="4"/>
  <c r="AS392" i="4" s="1"/>
  <c r="AL108" i="4"/>
  <c r="AR108" i="4" s="1"/>
  <c r="D108" i="4" s="1"/>
  <c r="H108" i="4" s="1"/>
  <c r="AL94" i="4"/>
  <c r="AR94" i="4" s="1"/>
  <c r="G94" i="4" s="1"/>
  <c r="AO776" i="4"/>
  <c r="AU776" i="4" s="1"/>
  <c r="F469" i="4"/>
  <c r="J469" i="4" s="1"/>
  <c r="AQ320" i="4"/>
  <c r="AW320" i="4" s="1"/>
  <c r="E276" i="4"/>
  <c r="I276" i="4" s="1"/>
  <c r="G392" i="4"/>
  <c r="AM380" i="4"/>
  <c r="AS380" i="4" s="1"/>
  <c r="E469" i="4"/>
  <c r="I469" i="4" s="1"/>
  <c r="D692" i="4"/>
  <c r="H692" i="4" s="1"/>
  <c r="AM994" i="4"/>
  <c r="AN807" i="4"/>
  <c r="AT807" i="4" s="1"/>
  <c r="AO747" i="4"/>
  <c r="AU747" i="4" s="1"/>
  <c r="D655" i="4"/>
  <c r="H655" i="4" s="1"/>
  <c r="AO752" i="4"/>
  <c r="AU752" i="4" s="1"/>
  <c r="AP927" i="4"/>
  <c r="AT943" i="4"/>
  <c r="AJ849" i="4"/>
  <c r="E582" i="4"/>
  <c r="I582" i="4" s="1"/>
  <c r="F151" i="4"/>
  <c r="J151" i="4" s="1"/>
  <c r="F164" i="4"/>
  <c r="J164" i="4" s="1"/>
  <c r="AN956" i="4"/>
  <c r="AV898" i="4"/>
  <c r="AQ775" i="4"/>
  <c r="AW775" i="4" s="1"/>
  <c r="AC947" i="4"/>
  <c r="Z947" i="4"/>
  <c r="AD947" i="4"/>
  <c r="AG947" i="4"/>
  <c r="AP594" i="4"/>
  <c r="AV594" i="4" s="1"/>
  <c r="AA783" i="4"/>
  <c r="AL330" i="4"/>
  <c r="AR330" i="4" s="1"/>
  <c r="E687" i="4"/>
  <c r="I687" i="4" s="1"/>
  <c r="AN192" i="4"/>
  <c r="AT192" i="4" s="1"/>
  <c r="Y904" i="4"/>
  <c r="AF174" i="4"/>
  <c r="AJ174" i="4"/>
  <c r="AM148" i="4"/>
  <c r="AS148" i="4" s="1"/>
  <c r="E562" i="4"/>
  <c r="I562" i="4" s="1"/>
  <c r="G562" i="4"/>
  <c r="AN398" i="4"/>
  <c r="AT398" i="4" s="1"/>
  <c r="AP776" i="4"/>
  <c r="AV776" i="4" s="1"/>
  <c r="AP682" i="4"/>
  <c r="AV682" i="4" s="1"/>
  <c r="AO648" i="4"/>
  <c r="AU648" i="4" s="1"/>
  <c r="AQ888" i="4"/>
  <c r="E228" i="4"/>
  <c r="I228" i="4" s="1"/>
  <c r="G381" i="4"/>
  <c r="F271" i="4"/>
  <c r="J271" i="4" s="1"/>
  <c r="AQ480" i="4"/>
  <c r="AW480" i="4" s="1"/>
  <c r="AL532" i="4"/>
  <c r="AR532" i="4" s="1"/>
  <c r="AP994" i="4"/>
  <c r="AQ720" i="4"/>
  <c r="AW720" i="4" s="1"/>
  <c r="AN571" i="4"/>
  <c r="AT571" i="4" s="1"/>
  <c r="AQ747" i="4"/>
  <c r="AW747" i="4" s="1"/>
  <c r="AA937" i="4"/>
  <c r="AQ826" i="4"/>
  <c r="AW826" i="4" s="1"/>
  <c r="AE783" i="4"/>
  <c r="AN751" i="4"/>
  <c r="AT751" i="4" s="1"/>
  <c r="AO807" i="4"/>
  <c r="AU807" i="4" s="1"/>
  <c r="AM871" i="4"/>
  <c r="AI943" i="4"/>
  <c r="AK783" i="4"/>
  <c r="AN855" i="4"/>
  <c r="AT855" i="4" s="1"/>
  <c r="AN955" i="4"/>
  <c r="Z943" i="4"/>
  <c r="E656" i="4"/>
  <c r="I656" i="4" s="1"/>
  <c r="F828" i="4"/>
  <c r="J828" i="4" s="1"/>
  <c r="AW898" i="4"/>
  <c r="X901" i="4"/>
  <c r="AE947" i="4"/>
  <c r="AQ947" i="4" s="1"/>
  <c r="AS947" i="4"/>
  <c r="AA947" i="4"/>
  <c r="AB783" i="4"/>
  <c r="AN783" i="4" s="1"/>
  <c r="AT783" i="4" s="1"/>
  <c r="AN803" i="4"/>
  <c r="AT803" i="4" s="1"/>
  <c r="AO803" i="4"/>
  <c r="AU803" i="4" s="1"/>
  <c r="AG943" i="4"/>
  <c r="AC174" i="4"/>
  <c r="AK174" i="4"/>
  <c r="AB174" i="4"/>
  <c r="AN174" i="4" s="1"/>
  <c r="AT174" i="4" s="1"/>
  <c r="AI174" i="4"/>
  <c r="AM648" i="4"/>
  <c r="AS648" i="4" s="1"/>
  <c r="AP888" i="4"/>
  <c r="AM705" i="4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D648" i="4" s="1"/>
  <c r="H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AO24" i="4"/>
  <c r="AU24" i="4" s="1"/>
  <c r="E648" i="4"/>
  <c r="I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G136" i="4" s="1"/>
  <c r="E5" i="4"/>
  <c r="I5" i="4" s="1"/>
  <c r="AP100" i="4"/>
  <c r="AV100" i="4" s="1"/>
  <c r="AQ191" i="4"/>
  <c r="AW191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E131" i="4" s="1"/>
  <c r="I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D182" i="4" s="1"/>
  <c r="H182" i="4" s="1"/>
  <c r="AJ44" i="4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P293" i="4" s="1"/>
  <c r="AV293" i="4" s="1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847" i="4" s="1"/>
  <c r="AW847" i="4" s="1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G102" i="4"/>
  <c r="AQ23" i="4"/>
  <c r="AW23" i="4" s="1"/>
  <c r="AQ50" i="4"/>
  <c r="AW50" i="4" s="1"/>
  <c r="E36" i="4"/>
  <c r="I36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E61" i="4" s="1"/>
  <c r="I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E151" i="4"/>
  <c r="I151" i="4" s="1"/>
  <c r="E66" i="4"/>
  <c r="I66" i="4" s="1"/>
  <c r="F69" i="4"/>
  <c r="J69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F142" i="4" s="1"/>
  <c r="J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N974" i="4" s="1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G122" i="4" s="1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L9" i="4"/>
  <c r="AR9" i="4" s="1"/>
  <c r="E9" i="4" s="1"/>
  <c r="I9" i="4" s="1"/>
  <c r="AN9" i="4"/>
  <c r="AT9" i="4" s="1"/>
  <c r="AN112" i="4"/>
  <c r="AT112" i="4" s="1"/>
  <c r="AN203" i="4"/>
  <c r="AT203" i="4" s="1"/>
  <c r="AJ7" i="4"/>
  <c r="AP155" i="4"/>
  <c r="AV155" i="4" s="1"/>
  <c r="AP79" i="4"/>
  <c r="AV79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E143" i="4" s="1"/>
  <c r="I143" i="4" s="1"/>
  <c r="AN46" i="4"/>
  <c r="AT46" i="4" s="1"/>
  <c r="AO79" i="4"/>
  <c r="AU79" i="4" s="1"/>
  <c r="F228" i="4"/>
  <c r="J228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E176" i="4" s="1"/>
  <c r="I176" i="4" s="1"/>
  <c r="G107" i="4"/>
  <c r="D107" i="4"/>
  <c r="H107" i="4" s="1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P42" i="4" s="1"/>
  <c r="AV42" i="4" s="1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E11" i="4" s="1"/>
  <c r="I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168" i="4"/>
  <c r="J168" i="4" s="1"/>
  <c r="G166" i="4"/>
  <c r="F166" i="4"/>
  <c r="J166" i="4" s="1"/>
  <c r="D166" i="4"/>
  <c r="H166" i="4" s="1"/>
  <c r="E166" i="4"/>
  <c r="I166" i="4" s="1"/>
  <c r="E101" i="4"/>
  <c r="I101" i="4" s="1"/>
  <c r="G101" i="4"/>
  <c r="F101" i="4"/>
  <c r="J101" i="4" s="1"/>
  <c r="D101" i="4"/>
  <c r="H101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D388" i="4" s="1"/>
  <c r="H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D131" i="4"/>
  <c r="H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F143" i="4"/>
  <c r="J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E108" i="4"/>
  <c r="I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AN166" i="4"/>
  <c r="AT166" i="4" s="1"/>
  <c r="AQ166" i="4"/>
  <c r="AW166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E198" i="4"/>
  <c r="I198" i="4" s="1"/>
  <c r="F198" i="4"/>
  <c r="J198" i="4" s="1"/>
  <c r="AL199" i="4"/>
  <c r="AR199" i="4" s="1"/>
  <c r="AQ215" i="4"/>
  <c r="AW215" i="4" s="1"/>
  <c r="E189" i="4"/>
  <c r="I189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E192" i="4"/>
  <c r="I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F148" i="4" l="1"/>
  <c r="J148" i="4" s="1"/>
  <c r="D114" i="4"/>
  <c r="H114" i="4" s="1"/>
  <c r="G113" i="4"/>
  <c r="E113" i="4"/>
  <c r="I113" i="4" s="1"/>
  <c r="D113" i="4"/>
  <c r="H113" i="4" s="1"/>
  <c r="AM174" i="4"/>
  <c r="AS174" i="4" s="1"/>
  <c r="AL174" i="4"/>
  <c r="AR174" i="4" s="1"/>
  <c r="D174" i="4" s="1"/>
  <c r="H174" i="4" s="1"/>
  <c r="F192" i="4"/>
  <c r="J192" i="4" s="1"/>
  <c r="E193" i="4"/>
  <c r="I193" i="4" s="1"/>
  <c r="D44" i="4"/>
  <c r="H44" i="4" s="1"/>
  <c r="G176" i="4"/>
  <c r="G182" i="4"/>
  <c r="E148" i="4"/>
  <c r="I148" i="4" s="1"/>
  <c r="E94" i="4"/>
  <c r="I94" i="4" s="1"/>
  <c r="E155" i="4"/>
  <c r="I155" i="4" s="1"/>
  <c r="D176" i="4"/>
  <c r="H176" i="4" s="1"/>
  <c r="F108" i="4"/>
  <c r="J108" i="4" s="1"/>
  <c r="D143" i="4"/>
  <c r="H143" i="4" s="1"/>
  <c r="F75" i="4"/>
  <c r="J75" i="4" s="1"/>
  <c r="F11" i="4"/>
  <c r="J11" i="4" s="1"/>
  <c r="F182" i="4"/>
  <c r="J182" i="4" s="1"/>
  <c r="F131" i="4"/>
  <c r="J131" i="4" s="1"/>
  <c r="D168" i="4"/>
  <c r="H168" i="4" s="1"/>
  <c r="AP149" i="4"/>
  <c r="AV149" i="4" s="1"/>
  <c r="E24" i="4"/>
  <c r="I24" i="4" s="1"/>
  <c r="D136" i="4"/>
  <c r="H136" i="4" s="1"/>
  <c r="AO186" i="4"/>
  <c r="AU186" i="4" s="1"/>
  <c r="AL62" i="4"/>
  <c r="AR62" i="4" s="1"/>
  <c r="G62" i="4" s="1"/>
  <c r="D155" i="4"/>
  <c r="H155" i="4" s="1"/>
  <c r="G143" i="4"/>
  <c r="G61" i="4"/>
  <c r="G168" i="4"/>
  <c r="D91" i="4"/>
  <c r="H91" i="4" s="1"/>
  <c r="F91" i="4"/>
  <c r="J91" i="4" s="1"/>
  <c r="G91" i="4"/>
  <c r="F70" i="4"/>
  <c r="J70" i="4" s="1"/>
  <c r="F61" i="4"/>
  <c r="J61" i="4" s="1"/>
  <c r="G148" i="4"/>
  <c r="D94" i="4"/>
  <c r="H94" i="4" s="1"/>
  <c r="E118" i="4"/>
  <c r="I118" i="4" s="1"/>
  <c r="D61" i="4"/>
  <c r="H61" i="4" s="1"/>
  <c r="D20" i="4"/>
  <c r="H20" i="4" s="1"/>
  <c r="F20" i="4"/>
  <c r="J20" i="4" s="1"/>
  <c r="E20" i="4"/>
  <c r="I20" i="4" s="1"/>
  <c r="AM175" i="4"/>
  <c r="AS175" i="4" s="1"/>
  <c r="G11" i="4"/>
  <c r="AQ174" i="4"/>
  <c r="AW174" i="4" s="1"/>
  <c r="D11" i="4"/>
  <c r="H11" i="4" s="1"/>
  <c r="G21" i="4"/>
  <c r="AL7" i="4"/>
  <c r="AR7" i="4" s="1"/>
  <c r="G7" i="4" s="1"/>
  <c r="G189" i="4"/>
  <c r="D198" i="4"/>
  <c r="H198" i="4" s="1"/>
  <c r="AM111" i="4"/>
  <c r="AS111" i="4" s="1"/>
  <c r="AN173" i="4"/>
  <c r="AT173" i="4" s="1"/>
  <c r="G108" i="4"/>
  <c r="E174" i="4"/>
  <c r="I174" i="4" s="1"/>
  <c r="E182" i="4"/>
  <c r="I182" i="4" s="1"/>
  <c r="G131" i="4"/>
  <c r="F104" i="4"/>
  <c r="J104" i="4" s="1"/>
  <c r="D152" i="4"/>
  <c r="H152" i="4" s="1"/>
  <c r="F152" i="4"/>
  <c r="J152" i="4" s="1"/>
  <c r="F22" i="4"/>
  <c r="J22" i="4" s="1"/>
  <c r="G24" i="4"/>
  <c r="D24" i="4"/>
  <c r="H24" i="4" s="1"/>
  <c r="E152" i="4"/>
  <c r="I152" i="4" s="1"/>
  <c r="E170" i="4"/>
  <c r="I170" i="4" s="1"/>
  <c r="AP44" i="4"/>
  <c r="AV44" i="4" s="1"/>
  <c r="AL943" i="4"/>
  <c r="AP783" i="4"/>
  <c r="AV783" i="4" s="1"/>
  <c r="E446" i="4"/>
  <c r="I446" i="4" s="1"/>
  <c r="F446" i="4"/>
  <c r="J446" i="4" s="1"/>
  <c r="D446" i="4"/>
  <c r="H446" i="4" s="1"/>
  <c r="G446" i="4"/>
  <c r="AP246" i="4"/>
  <c r="AV246" i="4" s="1"/>
  <c r="D757" i="4"/>
  <c r="H757" i="4" s="1"/>
  <c r="F757" i="4"/>
  <c r="J757" i="4" s="1"/>
  <c r="E122" i="4"/>
  <c r="I122" i="4" s="1"/>
  <c r="F136" i="4"/>
  <c r="J136" i="4" s="1"/>
  <c r="D170" i="4"/>
  <c r="H170" i="4" s="1"/>
  <c r="AN159" i="4"/>
  <c r="AT159" i="4" s="1"/>
  <c r="F82" i="4"/>
  <c r="J82" i="4" s="1"/>
  <c r="F122" i="4"/>
  <c r="J122" i="4" s="1"/>
  <c r="G142" i="4"/>
  <c r="E136" i="4"/>
  <c r="I136" i="4" s="1"/>
  <c r="D43" i="4"/>
  <c r="H43" i="4" s="1"/>
  <c r="AO174" i="4"/>
  <c r="AU174" i="4" s="1"/>
  <c r="G15" i="4"/>
  <c r="E142" i="4"/>
  <c r="I142" i="4" s="1"/>
  <c r="G85" i="4"/>
  <c r="D142" i="4"/>
  <c r="H142" i="4" s="1"/>
  <c r="AP57" i="4"/>
  <c r="AV57" i="4" s="1"/>
  <c r="F12" i="4"/>
  <c r="J12" i="4" s="1"/>
  <c r="F388" i="4"/>
  <c r="J388" i="4" s="1"/>
  <c r="AP605" i="4"/>
  <c r="AV605" i="4" s="1"/>
  <c r="AE870" i="4"/>
  <c r="G581" i="4"/>
  <c r="G587" i="4"/>
  <c r="AP937" i="4"/>
  <c r="AQ886" i="4"/>
  <c r="AP174" i="4"/>
  <c r="AV174" i="4" s="1"/>
  <c r="AN985" i="4"/>
  <c r="AF866" i="4"/>
  <c r="AQ505" i="4"/>
  <c r="AW505" i="4" s="1"/>
  <c r="AM293" i="4"/>
  <c r="AS293" i="4" s="1"/>
  <c r="D587" i="4"/>
  <c r="H587" i="4" s="1"/>
  <c r="AN937" i="4"/>
  <c r="AM791" i="4"/>
  <c r="AS791" i="4" s="1"/>
  <c r="AM672" i="4"/>
  <c r="AS672" i="4" s="1"/>
  <c r="AL863" i="4"/>
  <c r="AR863" i="4" s="1"/>
  <c r="AM302" i="4"/>
  <c r="AS302" i="4" s="1"/>
  <c r="AM965" i="4"/>
  <c r="G25" i="4"/>
  <c r="D22" i="4"/>
  <c r="H22" i="4" s="1"/>
  <c r="F23" i="4"/>
  <c r="J23" i="4" s="1"/>
  <c r="E23" i="4"/>
  <c r="I23" i="4" s="1"/>
  <c r="D10" i="4"/>
  <c r="H10" i="4" s="1"/>
  <c r="AN59" i="4"/>
  <c r="AT59" i="4" s="1"/>
  <c r="AP886" i="4"/>
  <c r="AH886" i="4"/>
  <c r="AN886" i="4" s="1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G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G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F44" i="4"/>
  <c r="J44" i="4" s="1"/>
  <c r="G44" i="4"/>
  <c r="AL149" i="4"/>
  <c r="AR149" i="4" s="1"/>
  <c r="E149" i="4" s="1"/>
  <c r="I149" i="4" s="1"/>
  <c r="F496" i="4"/>
  <c r="J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AL64" i="4"/>
  <c r="AR64" i="4" s="1"/>
  <c r="G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F175" i="4" s="1"/>
  <c r="J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F126" i="4" s="1"/>
  <c r="J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G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G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D628" i="4"/>
  <c r="H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D126" i="4"/>
  <c r="H126" i="4" s="1"/>
  <c r="AO730" i="4"/>
  <c r="AU730" i="4" s="1"/>
  <c r="AN730" i="4"/>
  <c r="AT730" i="4" s="1"/>
  <c r="G175" i="4"/>
  <c r="AM117" i="4"/>
  <c r="AS117" i="4" s="1"/>
  <c r="AM662" i="4"/>
  <c r="AS662" i="4" s="1"/>
  <c r="F760" i="4"/>
  <c r="J760" i="4" s="1"/>
  <c r="E760" i="4"/>
  <c r="I760" i="4" s="1"/>
  <c r="G760" i="4"/>
  <c r="D760" i="4"/>
  <c r="H760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D45" i="4"/>
  <c r="H45" i="4" s="1"/>
  <c r="AL125" i="4"/>
  <c r="AR125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E62" i="4"/>
  <c r="I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37" i="4"/>
  <c r="I137" i="4" s="1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AQ697" i="4"/>
  <c r="AW697" i="4" s="1"/>
  <c r="AP696" i="4"/>
  <c r="AV696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62" i="4" l="1"/>
  <c r="H62" i="4" s="1"/>
  <c r="E173" i="4"/>
  <c r="I173" i="4" s="1"/>
  <c r="D175" i="4"/>
  <c r="H175" i="4" s="1"/>
  <c r="F174" i="4"/>
  <c r="J174" i="4" s="1"/>
  <c r="G174" i="4"/>
  <c r="F117" i="4"/>
  <c r="J117" i="4" s="1"/>
  <c r="D137" i="4"/>
  <c r="H137" i="4" s="1"/>
  <c r="F45" i="4"/>
  <c r="J45" i="4" s="1"/>
  <c r="E126" i="4"/>
  <c r="I126" i="4" s="1"/>
  <c r="G58" i="4"/>
  <c r="F137" i="4"/>
  <c r="J137" i="4" s="1"/>
  <c r="G86" i="4"/>
  <c r="E141" i="4"/>
  <c r="I141" i="4" s="1"/>
  <c r="E45" i="4"/>
  <c r="I45" i="4" s="1"/>
  <c r="G126" i="4"/>
  <c r="G134" i="4"/>
  <c r="F7" i="4"/>
  <c r="J7" i="4" s="1"/>
  <c r="E7" i="4"/>
  <c r="I7" i="4" s="1"/>
  <c r="G56" i="4"/>
  <c r="E175" i="4"/>
  <c r="I175" i="4" s="1"/>
  <c r="D7" i="4"/>
  <c r="H7" i="4" s="1"/>
  <c r="G509" i="4"/>
  <c r="G600" i="4"/>
  <c r="F723" i="4"/>
  <c r="J723" i="4" s="1"/>
  <c r="F406" i="4"/>
  <c r="J406" i="4" s="1"/>
  <c r="F628" i="4"/>
  <c r="J628" i="4" s="1"/>
  <c r="D286" i="4"/>
  <c r="H286" i="4" s="1"/>
  <c r="G317" i="4"/>
  <c r="D853" i="4"/>
  <c r="H853" i="4" s="1"/>
  <c r="E753" i="4"/>
  <c r="I753" i="4" s="1"/>
  <c r="AL548" i="4"/>
  <c r="AR548" i="4" s="1"/>
  <c r="E548" i="4" s="1"/>
  <c r="I548" i="4" s="1"/>
  <c r="D505" i="4"/>
  <c r="H505" i="4" s="1"/>
  <c r="E496" i="4"/>
  <c r="I496" i="4" s="1"/>
  <c r="F146" i="4"/>
  <c r="J146" i="4" s="1"/>
  <c r="D84" i="4"/>
  <c r="H84" i="4" s="1"/>
  <c r="F149" i="4"/>
  <c r="J149" i="4" s="1"/>
  <c r="E64" i="4"/>
  <c r="I64" i="4" s="1"/>
  <c r="D149" i="4"/>
  <c r="H149" i="4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G566" i="4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G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D558" i="4"/>
  <c r="H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558" i="4" l="1"/>
  <c r="I558" i="4" s="1"/>
  <c r="E177" i="4"/>
  <c r="I177" i="4" s="1"/>
  <c r="F566" i="4"/>
  <c r="J566" i="4" s="1"/>
  <c r="D548" i="4"/>
  <c r="H548" i="4" s="1"/>
  <c r="G548" i="4"/>
  <c r="G153" i="4"/>
  <c r="AN157" i="4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673" i="10"/>
  <c r="D606" i="10"/>
  <c r="D608" i="3"/>
  <c r="D605" i="10"/>
  <c r="D440" i="10"/>
  <c r="D848" i="10"/>
  <c r="D503" i="10"/>
  <c r="D678" i="10"/>
  <c r="D745" i="10"/>
  <c r="D752" i="3"/>
  <c r="D652" i="3"/>
  <c r="D858" i="3"/>
  <c r="D947" i="3"/>
  <c r="D773" i="10"/>
  <c r="D715" i="10"/>
  <c r="D613" i="10"/>
  <c r="D748" i="3"/>
  <c r="D551" i="3"/>
  <c r="D822" i="10"/>
  <c r="D303" i="10"/>
  <c r="D860" i="3"/>
  <c r="D976" i="10"/>
  <c r="D616" i="10"/>
  <c r="D791" i="3"/>
  <c r="D907" i="3"/>
  <c r="D817" i="3"/>
  <c r="D863" i="3"/>
  <c r="D603" i="3"/>
  <c r="D476" i="3"/>
  <c r="D647" i="10"/>
  <c r="D798" i="3"/>
  <c r="D635" i="3"/>
  <c r="D651" i="10"/>
  <c r="D474" i="3"/>
  <c r="D632" i="3"/>
  <c r="D783" i="3"/>
  <c r="D937" i="3"/>
  <c r="D470" i="10"/>
  <c r="D679" i="3"/>
  <c r="D615" i="10"/>
  <c r="D942" i="3"/>
  <c r="D850" i="3"/>
  <c r="D952" i="3"/>
  <c r="D634" i="3"/>
  <c r="D589" i="10"/>
  <c r="D838" i="3"/>
  <c r="D924" i="3"/>
  <c r="D441" i="10"/>
  <c r="D994" i="10"/>
  <c r="D626" i="3"/>
  <c r="D583" i="3"/>
  <c r="D989" i="3"/>
  <c r="D835" i="3"/>
  <c r="D498" i="3"/>
  <c r="D663" i="10"/>
  <c r="D940" i="3"/>
  <c r="D628" i="10"/>
  <c r="D971" i="10"/>
  <c r="D369" i="10"/>
  <c r="D864" i="3"/>
  <c r="D504" i="10"/>
  <c r="D379" i="3"/>
  <c r="D875" i="3"/>
  <c r="D464" i="10"/>
  <c r="D685" i="3"/>
  <c r="D854" i="3"/>
  <c r="D769" i="10"/>
  <c r="D339" i="10"/>
  <c r="D893" i="3"/>
  <c r="D491" i="10"/>
  <c r="D307" i="10"/>
  <c r="D882" i="10"/>
  <c r="D678" i="3"/>
  <c r="D481" i="10"/>
  <c r="D665" i="10"/>
  <c r="D482" i="3"/>
  <c r="D409" i="10"/>
  <c r="D790" i="10"/>
  <c r="D576" i="3"/>
  <c r="D833" i="10"/>
  <c r="D1001" i="3"/>
  <c r="D855" i="10"/>
  <c r="D266" i="10"/>
  <c r="D595" i="3"/>
  <c r="D572" i="3"/>
  <c r="D426" i="10"/>
  <c r="D599" i="10"/>
  <c r="D526" i="3"/>
  <c r="D829" i="3"/>
  <c r="D574" i="3"/>
  <c r="D713" i="10"/>
  <c r="D746" i="3"/>
  <c r="D475" i="3"/>
  <c r="D939" i="3"/>
  <c r="D582" i="3"/>
  <c r="D721" i="3"/>
  <c r="D526" i="10"/>
  <c r="D668" i="10"/>
  <c r="D508" i="10"/>
  <c r="D742" i="3"/>
  <c r="D973" i="10"/>
  <c r="D614" i="3"/>
  <c r="D457" i="10"/>
  <c r="D689" i="3"/>
  <c r="D903" i="3"/>
  <c r="D975" i="10"/>
  <c r="D911" i="3"/>
  <c r="D943" i="10"/>
  <c r="D513" i="10"/>
  <c r="D807" i="10"/>
  <c r="D864" i="10"/>
  <c r="D877" i="3"/>
  <c r="D483" i="10"/>
  <c r="D702" i="3"/>
  <c r="D745" i="3"/>
  <c r="D800" i="3"/>
  <c r="D340" i="10"/>
  <c r="D748" i="10"/>
  <c r="D479" i="3"/>
  <c r="D548" i="10"/>
  <c r="D292" i="10"/>
  <c r="D925" i="3"/>
  <c r="D640" i="10"/>
  <c r="D915" i="3"/>
  <c r="D948" i="3"/>
  <c r="D844" i="3"/>
  <c r="D912" i="3"/>
  <c r="D724" i="3"/>
  <c r="D805" i="3"/>
  <c r="D473" i="10"/>
  <c r="D355" i="10"/>
  <c r="D720" i="3"/>
  <c r="D945" i="3"/>
  <c r="D942" i="10"/>
  <c r="D797" i="10"/>
  <c r="D825" i="3"/>
  <c r="D969" i="3"/>
  <c r="D497" i="3"/>
  <c r="D765" i="3"/>
  <c r="D434" i="10"/>
  <c r="D485" i="3"/>
  <c r="D488" i="10"/>
  <c r="D931" i="10"/>
  <c r="D553" i="10"/>
  <c r="D865" i="3"/>
  <c r="D968" i="10"/>
  <c r="D646" i="10"/>
  <c r="D861" i="10"/>
  <c r="D563" i="3"/>
  <c r="D747" i="3"/>
  <c r="D695" i="10"/>
  <c r="D991" i="3"/>
  <c r="D480" i="3"/>
  <c r="D688" i="10"/>
  <c r="D422" i="10"/>
  <c r="D764" i="3"/>
  <c r="D766" i="3"/>
  <c r="D565" i="10"/>
  <c r="D557" i="10"/>
  <c r="D782" i="3"/>
  <c r="D874" i="3"/>
  <c r="D531" i="3"/>
  <c r="D775" i="3"/>
  <c r="D808" i="10"/>
  <c r="D517" i="3"/>
  <c r="D961" i="3"/>
  <c r="D510" i="3"/>
  <c r="D1001" i="10"/>
  <c r="D688" i="3"/>
  <c r="D959" i="3"/>
  <c r="D698" i="3"/>
  <c r="D960" i="3"/>
  <c r="D619" i="10"/>
  <c r="D881" i="3"/>
  <c r="D379" i="10"/>
  <c r="D562" i="10"/>
  <c r="D868" i="10"/>
  <c r="D484" i="3"/>
  <c r="D851" i="10"/>
  <c r="D723" i="3"/>
  <c r="D846" i="10"/>
  <c r="D270" i="10"/>
  <c r="D335" i="10"/>
  <c r="D530" i="10"/>
  <c r="D633" i="10"/>
  <c r="D604" i="3"/>
  <c r="D573" i="3"/>
  <c r="D283" i="10"/>
  <c r="D428" i="10"/>
  <c r="D483" i="3"/>
  <c r="D719" i="3"/>
  <c r="D642" i="3"/>
  <c r="D558" i="3"/>
  <c r="D740" i="3"/>
  <c r="D781" i="3"/>
  <c r="D502" i="10"/>
  <c r="D720" i="10"/>
  <c r="D399" i="10"/>
  <c r="D941" i="3"/>
  <c r="D609" i="3"/>
  <c r="D623" i="10"/>
  <c r="D676" i="3"/>
  <c r="D996" i="3"/>
  <c r="D988" i="3"/>
  <c r="D839" i="3"/>
  <c r="D577" i="3"/>
  <c r="D828" i="3"/>
  <c r="D667" i="3"/>
  <c r="D405" i="10"/>
  <c r="D498" i="10"/>
  <c r="D705" i="3"/>
  <c r="D490" i="3"/>
  <c r="D560" i="10"/>
  <c r="D960" i="10"/>
  <c r="D320" i="10"/>
  <c r="D521" i="10"/>
  <c r="D618" i="10"/>
  <c r="D808" i="3"/>
  <c r="D666" i="3"/>
  <c r="D816" i="3"/>
  <c r="D540" i="3"/>
  <c r="D542" i="3"/>
  <c r="D736" i="3"/>
  <c r="D884" i="3"/>
  <c r="D855" i="3"/>
  <c r="D467" i="3"/>
  <c r="D802" i="3"/>
  <c r="D607" i="3"/>
  <c r="D585" i="3"/>
  <c r="D933" i="10"/>
  <c r="D497" i="10"/>
  <c r="D676" i="10"/>
  <c r="D792" i="3"/>
  <c r="D541" i="10"/>
  <c r="D600" i="10"/>
  <c r="D881" i="10"/>
  <c r="D879" i="3"/>
  <c r="D353" i="10"/>
  <c r="D680" i="10"/>
  <c r="D657" i="10"/>
  <c r="D546" i="10"/>
  <c r="D655" i="10"/>
  <c r="D532" i="10"/>
  <c r="D1000" i="3"/>
  <c r="D631" i="3"/>
  <c r="D853" i="3"/>
  <c r="D866" i="10"/>
  <c r="D841" i="3"/>
  <c r="D420" i="10"/>
  <c r="D460" i="10"/>
  <c r="D953" i="3"/>
  <c r="D761" i="3"/>
  <c r="D694" i="3"/>
  <c r="D648" i="3"/>
  <c r="D876" i="3"/>
  <c r="D914" i="3"/>
  <c r="D983" i="10"/>
  <c r="D324" i="10"/>
  <c r="D669" i="3"/>
  <c r="D987" i="10"/>
  <c r="D662" i="10"/>
  <c r="D826" i="3"/>
  <c r="D681" i="10"/>
  <c r="D514" i="3"/>
  <c r="D471" i="3"/>
  <c r="D417" i="10"/>
  <c r="D550" i="3"/>
  <c r="D843" i="3"/>
  <c r="D348" i="10"/>
  <c r="D346" i="10"/>
  <c r="D422" i="3"/>
  <c r="D478" i="3"/>
  <c r="D779" i="3"/>
  <c r="D598" i="3"/>
  <c r="D515" i="3"/>
  <c r="D700" i="3"/>
  <c r="D801" i="3"/>
  <c r="D390" i="10"/>
  <c r="D329" i="10"/>
  <c r="D427" i="10"/>
  <c r="D494" i="10"/>
  <c r="D866" i="3"/>
  <c r="D865" i="10"/>
  <c r="D735" i="10"/>
  <c r="D954" i="10"/>
  <c r="D921" i="10"/>
  <c r="D606" i="3"/>
  <c r="D518" i="3"/>
  <c r="D551" i="10"/>
  <c r="D508" i="3"/>
  <c r="D468" i="3"/>
  <c r="D594" i="3"/>
  <c r="D571" i="10"/>
  <c r="D567" i="3"/>
  <c r="D659" i="10"/>
  <c r="D464" i="3"/>
  <c r="D573" i="10"/>
  <c r="D675" i="10"/>
  <c r="D524" i="10"/>
  <c r="D345" i="10"/>
  <c r="D561" i="3"/>
  <c r="D686" i="3"/>
  <c r="D590" i="3"/>
  <c r="D913" i="3"/>
  <c r="D489" i="10"/>
  <c r="D824" i="3"/>
  <c r="D246" i="10"/>
  <c r="D752" i="10"/>
  <c r="D891" i="10"/>
  <c r="D886" i="10"/>
  <c r="D296" i="3"/>
  <c r="D995" i="10"/>
  <c r="D823" i="10"/>
  <c r="D760" i="10"/>
  <c r="D888" i="3"/>
  <c r="D658" i="10"/>
  <c r="D604" i="10"/>
  <c r="D973" i="3"/>
  <c r="D751" i="3"/>
  <c r="D287" i="10"/>
  <c r="D387" i="10"/>
  <c r="D998" i="10"/>
  <c r="D848" i="3"/>
  <c r="D331" i="10"/>
  <c r="D669" i="10"/>
  <c r="D637" i="3"/>
  <c r="D813" i="10"/>
  <c r="D453" i="10"/>
  <c r="D554" i="3"/>
  <c r="D414" i="10"/>
  <c r="D714" i="10"/>
  <c r="D827" i="10"/>
  <c r="D835" i="10"/>
  <c r="D812" i="3"/>
  <c r="D765" i="10"/>
  <c r="D593" i="10"/>
  <c r="D683" i="10"/>
  <c r="D993" i="3"/>
  <c r="D984" i="3"/>
  <c r="D899" i="3"/>
  <c r="D321" i="10"/>
  <c r="D930" i="10"/>
  <c r="D469" i="10"/>
  <c r="D801" i="10"/>
  <c r="D741" i="10"/>
  <c r="D437" i="10"/>
  <c r="D579" i="3"/>
  <c r="D533" i="10"/>
  <c r="D560" i="3"/>
  <c r="D780" i="10"/>
  <c r="D729" i="3"/>
  <c r="D612" i="10"/>
  <c r="D323" i="10"/>
  <c r="D968" i="3"/>
  <c r="D524" i="3"/>
  <c r="D767" i="10"/>
  <c r="D373" i="10"/>
  <c r="D898" i="3"/>
  <c r="D893" i="10"/>
  <c r="D807" i="3"/>
  <c r="D974" i="10"/>
  <c r="D585" i="10"/>
  <c r="D564" i="10"/>
  <c r="D887" i="3"/>
  <c r="D564" i="3"/>
  <c r="D980" i="10"/>
  <c r="D624" i="3"/>
  <c r="D362" i="10"/>
  <c r="D569" i="3"/>
  <c r="D938" i="10"/>
  <c r="D507" i="3"/>
  <c r="D338" i="10"/>
  <c r="D874" i="10"/>
  <c r="D570" i="10"/>
  <c r="D778" i="3"/>
  <c r="D910" i="3"/>
  <c r="D313" i="10"/>
  <c r="D256" i="10"/>
  <c r="D565" i="3"/>
  <c r="D242" i="3"/>
  <c r="D916" i="3"/>
  <c r="D612" i="3"/>
  <c r="D279" i="10"/>
  <c r="D753" i="3"/>
  <c r="D664" i="3"/>
  <c r="D920" i="10"/>
  <c r="D404" i="10"/>
  <c r="D730" i="3"/>
  <c r="D970" i="10"/>
  <c r="D522" i="3"/>
  <c r="D882" i="3"/>
  <c r="D792" i="10"/>
  <c r="D459" i="10"/>
  <c r="D393" i="10"/>
  <c r="D931" i="3"/>
  <c r="D518" i="10"/>
  <c r="D709" i="3"/>
  <c r="D536" i="3"/>
  <c r="D599" i="3"/>
  <c r="D997" i="3"/>
  <c r="D672" i="3"/>
  <c r="D371" i="10"/>
  <c r="D716" i="10"/>
  <c r="D719" i="10"/>
  <c r="D985" i="3"/>
  <c r="D590" i="10"/>
  <c r="D934" i="3"/>
  <c r="D566" i="3"/>
  <c r="D691" i="10"/>
  <c r="D363" i="10"/>
  <c r="D975" i="3"/>
  <c r="D962" i="10"/>
  <c r="D639" i="10"/>
  <c r="D759" i="3"/>
  <c r="D955" i="3"/>
  <c r="D549" i="3"/>
  <c r="D450" i="10"/>
  <c r="D758" i="10"/>
  <c r="D639" i="3"/>
  <c r="D658" i="3"/>
  <c r="D509" i="3"/>
  <c r="D528" i="10"/>
  <c r="D424" i="3"/>
  <c r="D737" i="10"/>
  <c r="D533" i="3"/>
  <c r="D584" i="10"/>
  <c r="D772" i="3"/>
  <c r="D623" i="3"/>
  <c r="D633" i="3"/>
  <c r="D899" i="10"/>
  <c r="D768" i="3"/>
  <c r="D312" i="10"/>
  <c r="D990" i="3"/>
  <c r="D814" i="3"/>
  <c r="D779" i="10"/>
  <c r="D877" i="10"/>
  <c r="D553" i="3"/>
  <c r="D949" i="10"/>
  <c r="D650" i="10"/>
  <c r="D282" i="10"/>
  <c r="D800" i="10"/>
  <c r="D618" i="3"/>
  <c r="D905" i="3"/>
  <c r="D820" i="10"/>
  <c r="D624" i="10"/>
  <c r="D787" i="3"/>
  <c r="D943" i="3"/>
  <c r="D448" i="10"/>
  <c r="D534" i="10"/>
  <c r="D376" i="10"/>
  <c r="D511" i="3"/>
  <c r="D458" i="10"/>
  <c r="D937" i="10"/>
  <c r="D442" i="10"/>
  <c r="D793" i="3"/>
  <c r="D477" i="10"/>
  <c r="D966" i="10"/>
  <c r="D602" i="10"/>
  <c r="D495" i="3"/>
  <c r="D556" i="10"/>
  <c r="D843" i="10"/>
  <c r="D654" i="3"/>
  <c r="D834" i="3"/>
  <c r="D951" i="3"/>
  <c r="D728" i="3"/>
  <c r="D717" i="3"/>
  <c r="D333" i="10"/>
  <c r="D649" i="3"/>
  <c r="D505" i="10"/>
  <c r="D718" i="3"/>
  <c r="D591" i="3"/>
  <c r="D834" i="10"/>
  <c r="D356" i="10"/>
  <c r="D746" i="10"/>
  <c r="D974" i="3"/>
  <c r="D677" i="10"/>
  <c r="D584" i="3"/>
  <c r="D532" i="3"/>
  <c r="D724" i="10"/>
  <c r="D878" i="3"/>
  <c r="D687" i="3"/>
  <c r="D785" i="3"/>
  <c r="D777" i="3"/>
  <c r="D951" i="10"/>
  <c r="D786" i="10"/>
  <c r="D473" i="3"/>
  <c r="D690" i="3"/>
  <c r="D487" i="10"/>
  <c r="D814" i="10"/>
  <c r="D810" i="3"/>
  <c r="D487" i="3"/>
  <c r="D470" i="3"/>
  <c r="D841" i="10"/>
  <c r="D997" i="10"/>
  <c r="D758" i="3"/>
  <c r="D683" i="3"/>
  <c r="D500" i="3"/>
  <c r="D530" i="3"/>
  <c r="D845" i="3"/>
  <c r="D894" i="10"/>
  <c r="D640" i="3"/>
  <c r="D936" i="3"/>
  <c r="D729" i="10"/>
  <c r="D432" i="10"/>
  <c r="D396" i="3"/>
  <c r="D687" i="10"/>
  <c r="D475" i="10"/>
  <c r="D919" i="3"/>
  <c r="D803" i="3"/>
  <c r="D978" i="3"/>
  <c r="D486" i="3"/>
  <c r="D737" i="3"/>
  <c r="D839" i="10"/>
  <c r="D250" i="3"/>
  <c r="D763" i="3"/>
  <c r="D840" i="3"/>
  <c r="D568" i="3"/>
  <c r="D371" i="3"/>
  <c r="D334" i="10"/>
  <c r="D525" i="3"/>
  <c r="D950" i="3"/>
  <c r="D362" i="3"/>
  <c r="D632" i="10"/>
  <c r="D753" i="10"/>
  <c r="D722" i="3"/>
  <c r="D761" i="10"/>
  <c r="D711" i="3"/>
  <c r="D776" i="10"/>
  <c r="D509" i="10"/>
  <c r="D465" i="3"/>
  <c r="D777" i="10"/>
  <c r="D308" i="10"/>
  <c r="D717" i="10"/>
  <c r="D615" i="3"/>
  <c r="D725" i="10"/>
  <c r="D986" i="10"/>
  <c r="D771" i="3"/>
  <c r="D523" i="3"/>
  <c r="D488" i="3"/>
  <c r="D665" i="3"/>
  <c r="D490" i="10"/>
  <c r="D701" i="10"/>
  <c r="D576" i="10"/>
  <c r="D983" i="3"/>
  <c r="D791" i="10"/>
  <c r="D625" i="10"/>
  <c r="D512" i="3"/>
  <c r="D552" i="10"/>
  <c r="D452" i="10"/>
  <c r="D939" i="10"/>
  <c r="D830" i="3"/>
  <c r="D450" i="3"/>
  <c r="D447" i="10"/>
  <c r="D360" i="10"/>
  <c r="D275" i="10"/>
  <c r="D255" i="3"/>
  <c r="D885" i="3"/>
  <c r="D821" i="3"/>
  <c r="D234" i="10"/>
  <c r="D556" i="3"/>
  <c r="D562" i="3"/>
  <c r="D252" i="10"/>
  <c r="D750" i="3"/>
  <c r="D657" i="3"/>
  <c r="D730" i="10"/>
  <c r="D944" i="3"/>
  <c r="D967" i="3"/>
  <c r="D233" i="10"/>
  <c r="D888" i="10"/>
  <c r="D300" i="10"/>
  <c r="D842" i="3"/>
  <c r="D625" i="3"/>
  <c r="D645" i="3"/>
  <c r="D889" i="3"/>
  <c r="D886" i="3"/>
  <c r="D921" i="3"/>
  <c r="D986" i="3"/>
  <c r="D854" i="10"/>
  <c r="D749" i="10"/>
  <c r="D887" i="10"/>
  <c r="D727" i="3"/>
  <c r="D946" i="3"/>
  <c r="D607" i="10"/>
  <c r="D690" i="10"/>
  <c r="D433" i="3"/>
  <c r="D401" i="10"/>
  <c r="D378" i="10"/>
  <c r="D869" i="10"/>
  <c r="D274" i="10"/>
  <c r="D304" i="10"/>
  <c r="D276" i="10"/>
  <c r="D910" i="10"/>
  <c r="D847" i="3"/>
  <c r="D410" i="3"/>
  <c r="D804" i="3"/>
  <c r="D707" i="10"/>
  <c r="D403" i="10"/>
  <c r="D557" i="3"/>
  <c r="D789" i="3"/>
  <c r="D672" i="10"/>
  <c r="D842" i="10"/>
  <c r="D784" i="10"/>
  <c r="D539" i="10"/>
  <c r="D413" i="10"/>
  <c r="D972" i="3"/>
  <c r="D725" i="3"/>
  <c r="D507" i="10"/>
  <c r="D249" i="3"/>
  <c r="D466" i="10"/>
  <c r="D662" i="3"/>
  <c r="D493" i="3"/>
  <c r="D309" i="10"/>
  <c r="D861" i="3"/>
  <c r="D736" i="10"/>
  <c r="D439" i="3"/>
  <c r="D947" i="10"/>
  <c r="D579" i="10"/>
  <c r="D580" i="10"/>
  <c r="D653" i="3"/>
  <c r="D538" i="10"/>
  <c r="D796" i="10"/>
  <c r="D694" i="10"/>
  <c r="D698" i="10"/>
  <c r="D474" i="10"/>
  <c r="D608" i="10"/>
  <c r="D708" i="10"/>
  <c r="D406" i="10"/>
  <c r="D838" i="10"/>
  <c r="D515" i="10"/>
  <c r="D950" i="10"/>
  <c r="D513" i="3"/>
  <c r="D365" i="3"/>
  <c r="D770" i="3"/>
  <c r="D581" i="3"/>
  <c r="D472" i="10"/>
  <c r="D297" i="10"/>
  <c r="D425" i="10"/>
  <c r="D755" i="3"/>
  <c r="D541" i="3"/>
  <c r="D519" i="3"/>
  <c r="D277" i="10"/>
  <c r="D506" i="3"/>
  <c r="D754" i="10"/>
  <c r="D336" i="10"/>
  <c r="D821" i="10"/>
  <c r="D780" i="3"/>
  <c r="D735" i="3"/>
  <c r="D301" i="3"/>
  <c r="D535" i="3"/>
  <c r="D494" i="3"/>
  <c r="D802" i="10"/>
  <c r="D917" i="3"/>
  <c r="D999" i="10"/>
  <c r="D567" i="10"/>
  <c r="D956" i="3"/>
  <c r="D374" i="10"/>
  <c r="D269" i="3"/>
  <c r="D909" i="3"/>
  <c r="D999" i="3"/>
  <c r="D328" i="10"/>
  <c r="D958" i="10"/>
  <c r="D327" i="10"/>
  <c r="D467" i="10"/>
  <c r="D617" i="3"/>
  <c r="D421" i="3"/>
  <c r="D868" i="3"/>
  <c r="D571" i="3"/>
  <c r="D918" i="3"/>
  <c r="D647" i="3"/>
  <c r="D773" i="3"/>
  <c r="D869" i="3"/>
  <c r="D744" i="3"/>
  <c r="D823" i="3"/>
  <c r="D703" i="3"/>
  <c r="D732" i="3"/>
  <c r="D996" i="10"/>
  <c r="D418" i="10"/>
  <c r="D726" i="10"/>
  <c r="D326" i="10"/>
  <c r="D627" i="3"/>
  <c r="D372" i="10"/>
  <c r="D609" i="10"/>
  <c r="D482" i="10"/>
  <c r="D916" i="10"/>
  <c r="D684" i="10"/>
  <c r="D778" i="10"/>
  <c r="D243" i="3"/>
  <c r="D257" i="10"/>
  <c r="D347" i="10"/>
  <c r="D671" i="3"/>
  <c r="D653" i="10"/>
  <c r="D768" i="10"/>
  <c r="D829" i="10"/>
  <c r="D935" i="10"/>
  <c r="D484" i="10"/>
  <c r="D955" i="10"/>
  <c r="D529" i="10"/>
  <c r="D747" i="10"/>
  <c r="D561" i="10"/>
  <c r="D598" i="10"/>
  <c r="D610" i="10"/>
  <c r="D998" i="3"/>
  <c r="D449" i="10"/>
  <c r="D857" i="10"/>
  <c r="D837" i="10"/>
  <c r="D775" i="10"/>
  <c r="D342" i="10"/>
  <c r="D876" i="10"/>
  <c r="D853" i="10"/>
  <c r="D627" i="10"/>
  <c r="D295" i="10"/>
  <c r="D885" i="10"/>
  <c r="D822" i="3"/>
  <c r="D819" i="3"/>
  <c r="D269" i="10"/>
  <c r="D495" i="10"/>
  <c r="D359" i="10"/>
  <c r="D750" i="10"/>
  <c r="D581" i="10"/>
  <c r="D411" i="3"/>
  <c r="D412" i="10"/>
  <c r="D739" i="3"/>
  <c r="D744" i="10"/>
  <c r="D336" i="3"/>
  <c r="D588" i="3"/>
  <c r="D392" i="10"/>
  <c r="D472" i="3"/>
  <c r="D378" i="3"/>
  <c r="D795" i="3"/>
  <c r="D929" i="3"/>
  <c r="D941" i="10"/>
  <c r="D298" i="10"/>
  <c r="D492" i="3"/>
  <c r="D469" i="3"/>
  <c r="D268" i="10"/>
  <c r="D994" i="3"/>
  <c r="D873" i="3"/>
  <c r="D580" i="3"/>
  <c r="D406" i="3"/>
  <c r="D767" i="3"/>
  <c r="D902" i="3"/>
  <c r="D454" i="10"/>
  <c r="D742" i="10"/>
  <c r="D925" i="10"/>
  <c r="D655" i="3"/>
  <c r="D244" i="3"/>
  <c r="D446" i="3"/>
  <c r="D383" i="3"/>
  <c r="D756" i="10"/>
  <c r="D285" i="10"/>
  <c r="D312" i="3"/>
  <c r="D397" i="10"/>
  <c r="D373" i="3"/>
  <c r="D619" i="3"/>
  <c r="D628" i="3"/>
  <c r="D666" i="10"/>
  <c r="D631" i="10"/>
  <c r="D645" i="10"/>
  <c r="D668" i="3"/>
  <c r="D444" i="10"/>
  <c r="D980" i="3"/>
  <c r="D892" i="10"/>
  <c r="D297" i="3"/>
  <c r="D914" i="10"/>
  <c r="D697" i="3"/>
  <c r="D555" i="10"/>
  <c r="D570" i="3"/>
  <c r="D918" i="10"/>
  <c r="D706" i="3"/>
  <c r="D938" i="3"/>
  <c r="D856" i="3"/>
  <c r="D892" i="3"/>
  <c r="D852" i="3"/>
  <c r="D311" i="10"/>
  <c r="D811" i="3"/>
  <c r="D895" i="10"/>
  <c r="D682" i="3"/>
  <c r="D486" i="10"/>
  <c r="D592" i="3"/>
  <c r="D703" i="10"/>
  <c r="D499" i="10"/>
  <c r="D630" i="3"/>
  <c r="D934" i="10"/>
  <c r="D614" i="10"/>
  <c r="D771" i="10"/>
  <c r="D547" i="3"/>
  <c r="D587" i="10"/>
  <c r="D781" i="10"/>
  <c r="D306" i="10"/>
  <c r="D904" i="3"/>
  <c r="D915" i="10"/>
  <c r="D328" i="3"/>
  <c r="D382" i="10"/>
  <c r="D501" i="3"/>
  <c r="D714" i="3"/>
  <c r="D310" i="10"/>
  <c r="D990" i="10"/>
  <c r="D446" i="10"/>
  <c r="D991" i="10"/>
  <c r="D592" i="10"/>
  <c r="D435" i="3"/>
  <c r="D542" i="10"/>
  <c r="D799" i="3"/>
  <c r="D789" i="10"/>
  <c r="D402" i="10"/>
  <c r="D832" i="3"/>
  <c r="D850" i="10"/>
  <c r="D462" i="3"/>
  <c r="D394" i="3"/>
  <c r="D265" i="3"/>
  <c r="D360" i="3"/>
  <c r="D311" i="3"/>
  <c r="D308" i="3"/>
  <c r="D568" i="10"/>
  <c r="D358" i="10"/>
  <c r="D536" i="10"/>
  <c r="D368" i="3"/>
  <c r="D813" i="3"/>
  <c r="D354" i="10"/>
  <c r="D922" i="3"/>
  <c r="D603" i="10"/>
  <c r="D398" i="10"/>
  <c r="D481" i="3"/>
  <c r="D384" i="3"/>
  <c r="D370" i="10"/>
  <c r="D586" i="3"/>
  <c r="D693" i="3"/>
  <c r="D661" i="3"/>
  <c r="D572" i="10"/>
  <c r="D510" i="10"/>
  <c r="D903" i="10"/>
  <c r="D709" i="10"/>
  <c r="D784" i="3"/>
  <c r="D388" i="10"/>
  <c r="D741" i="3"/>
  <c r="D540" i="10"/>
  <c r="D545" i="10"/>
  <c r="D410" i="10"/>
  <c r="D636" i="10"/>
  <c r="D944" i="10"/>
  <c r="D902" i="10"/>
  <c r="D976" i="3"/>
  <c r="D731" i="3"/>
  <c r="D992" i="3"/>
  <c r="D696" i="3"/>
  <c r="D629" i="3"/>
  <c r="D636" i="3"/>
  <c r="D993" i="10"/>
  <c r="D966" i="3"/>
  <c r="D794" i="10"/>
  <c r="D528" i="3"/>
  <c r="D516" i="3"/>
  <c r="D872" i="10"/>
  <c r="D783" i="10"/>
  <c r="D420" i="3"/>
  <c r="D852" i="10"/>
  <c r="D981" i="10"/>
  <c r="D712" i="3"/>
  <c r="D857" i="3"/>
  <c r="D806" i="10"/>
  <c r="D620" i="10"/>
  <c r="D537" i="3"/>
  <c r="D263" i="10"/>
  <c r="D387" i="3"/>
  <c r="D558" i="10"/>
  <c r="D770" i="10"/>
  <c r="D933" i="3"/>
  <c r="D547" i="10"/>
  <c r="D555" i="3"/>
  <c r="D772" i="10"/>
  <c r="D270" i="3"/>
  <c r="D330" i="3"/>
  <c r="D401" i="3"/>
  <c r="D321" i="3"/>
  <c r="D318" i="3"/>
  <c r="D388" i="3"/>
  <c r="D831" i="10"/>
  <c r="D520" i="3"/>
  <c r="D330" i="10"/>
  <c r="D234" i="3"/>
  <c r="D531" i="10"/>
  <c r="D812" i="10"/>
  <c r="D527" i="3"/>
  <c r="D419" i="10"/>
  <c r="D674" i="10"/>
  <c r="D982" i="10"/>
  <c r="D361" i="3"/>
  <c r="D414" i="3"/>
  <c r="D463" i="10"/>
  <c r="D319" i="10"/>
  <c r="D739" i="10"/>
  <c r="D871" i="3"/>
  <c r="D601" i="10"/>
  <c r="D971" i="3"/>
  <c r="D817" i="10"/>
  <c r="D429" i="3"/>
  <c r="D648" i="10"/>
  <c r="D267" i="10"/>
  <c r="D847" i="10"/>
  <c r="D981" i="3"/>
  <c r="D906" i="10"/>
  <c r="D544" i="10"/>
  <c r="D889" i="10"/>
  <c r="D734" i="10"/>
  <c r="D900" i="10"/>
  <c r="D757" i="3"/>
  <c r="D945" i="10"/>
  <c r="D862" i="10"/>
  <c r="D641" i="3"/>
  <c r="D880" i="10"/>
  <c r="D499" i="3"/>
  <c r="D860" i="10"/>
  <c r="D251" i="3"/>
  <c r="D424" i="10"/>
  <c r="D245" i="10"/>
  <c r="D740" i="10"/>
  <c r="D935" i="3"/>
  <c r="D407" i="10"/>
  <c r="D296" i="10"/>
  <c r="D769" i="3"/>
  <c r="D862" i="3"/>
  <c r="D699" i="3"/>
  <c r="D890" i="3"/>
  <c r="D479" i="10"/>
  <c r="D605" i="3"/>
  <c r="D611" i="3"/>
  <c r="D458" i="3"/>
  <c r="D786" i="3"/>
  <c r="D738" i="3"/>
  <c r="D867" i="10"/>
  <c r="D923" i="3"/>
  <c r="D896" i="3"/>
  <c r="D586" i="10"/>
  <c r="D304" i="3"/>
  <c r="D287" i="3"/>
  <c r="D463" i="3"/>
  <c r="D692" i="3"/>
  <c r="D302" i="10"/>
  <c r="D827" i="3"/>
  <c r="D917" i="10"/>
  <c r="D268" i="3"/>
  <c r="D238" i="10"/>
  <c r="D548" i="3"/>
  <c r="D389" i="10"/>
  <c r="D927" i="10"/>
  <c r="D319" i="3"/>
  <c r="D845" i="10"/>
  <c r="D873" i="10"/>
  <c r="D686" i="10"/>
  <c r="D324" i="3"/>
  <c r="D316" i="3"/>
  <c r="D411" i="10"/>
  <c r="D634" i="10"/>
  <c r="D685" i="10"/>
  <c r="D660" i="3"/>
  <c r="D707" i="3"/>
  <c r="D762" i="10"/>
  <c r="D278" i="10"/>
  <c r="D391" i="3"/>
  <c r="D749" i="3"/>
  <c r="D755" i="10"/>
  <c r="D271" i="10"/>
  <c r="D496" i="10"/>
  <c r="D595" i="10"/>
  <c r="D836" i="3"/>
  <c r="D391" i="10"/>
  <c r="D610" i="3"/>
  <c r="D844" i="10"/>
  <c r="D520" i="10"/>
  <c r="D699" i="10"/>
  <c r="D859" i="3"/>
  <c r="D438" i="10"/>
  <c r="D851" i="3"/>
  <c r="D793" i="10"/>
  <c r="D575" i="3"/>
  <c r="D805" i="10"/>
  <c r="D529" i="3"/>
  <c r="D504" i="3"/>
  <c r="D534" i="3"/>
  <c r="D477" i="3"/>
  <c r="D674" i="3"/>
  <c r="D830" i="10"/>
  <c r="D731" i="10"/>
  <c r="D732" i="10"/>
  <c r="D601" i="3"/>
  <c r="D957" i="3"/>
  <c r="D569" i="10"/>
  <c r="D863" i="10"/>
  <c r="D544" i="3"/>
  <c r="D846" i="3"/>
  <c r="D597" i="10"/>
  <c r="D445" i="10"/>
  <c r="D512" i="10"/>
  <c r="D503" i="3"/>
  <c r="D738" i="10"/>
  <c r="D923" i="10"/>
  <c r="D370" i="3"/>
  <c r="D928" i="10"/>
  <c r="D543" i="10"/>
  <c r="D733" i="10"/>
  <c r="D932" i="10"/>
  <c r="D969" i="10"/>
  <c r="D879" i="10"/>
  <c r="D241" i="3"/>
  <c r="D762" i="3"/>
  <c r="D493" i="10"/>
  <c r="D677" i="3"/>
  <c r="D837" i="3"/>
  <c r="D912" i="10"/>
  <c r="D566" i="10"/>
  <c r="D977" i="3"/>
  <c r="D589" i="3"/>
  <c r="D236" i="10"/>
  <c r="D946" i="10"/>
  <c r="D681" i="3"/>
  <c r="D670" i="10"/>
  <c r="D583" i="10"/>
  <c r="D654" i="10"/>
  <c r="D399" i="3"/>
  <c r="D415" i="3"/>
  <c r="D351" i="3"/>
  <c r="D271" i="3"/>
  <c r="D988" i="10"/>
  <c r="D323" i="3"/>
  <c r="D505" i="3"/>
  <c r="D439" i="10"/>
  <c r="D952" i="10"/>
  <c r="D716" i="3"/>
  <c r="D461" i="3"/>
  <c r="D501" i="10"/>
  <c r="D721" i="10"/>
  <c r="D456" i="10"/>
  <c r="D266" i="3"/>
  <c r="D428" i="3"/>
  <c r="D317" i="3"/>
  <c r="D377" i="3"/>
  <c r="D248" i="3"/>
  <c r="D340" i="3"/>
  <c r="D788" i="3"/>
  <c r="D413" i="3"/>
  <c r="D332" i="10"/>
  <c r="D867" i="3"/>
  <c r="D961" i="10"/>
  <c r="D989" i="10"/>
  <c r="D671" i="10"/>
  <c r="D978" i="10"/>
  <c r="D500" i="10"/>
  <c r="D890" i="10"/>
  <c r="D222" i="3"/>
  <c r="D656" i="3"/>
  <c r="D245" i="3"/>
  <c r="D372" i="3"/>
  <c r="D260" i="3"/>
  <c r="D341" i="3"/>
  <c r="D230" i="10"/>
  <c r="D642" i="10"/>
  <c r="D679" i="10"/>
  <c r="D954" i="3"/>
  <c r="D352" i="3"/>
  <c r="D884" i="10"/>
  <c r="D833" i="3"/>
  <c r="D443" i="3"/>
  <c r="D455" i="3"/>
  <c r="D207" i="10"/>
  <c r="D258" i="10"/>
  <c r="D335" i="3"/>
  <c r="D203" i="3"/>
  <c r="D262" i="3"/>
  <c r="D898" i="10"/>
  <c r="D519" i="10"/>
  <c r="D380" i="3"/>
  <c r="D290" i="10"/>
  <c r="D491" i="3"/>
  <c r="D365" i="10"/>
  <c r="D594" i="10"/>
  <c r="D722" i="10"/>
  <c r="D400" i="10"/>
  <c r="D350" i="10"/>
  <c r="D751" i="10"/>
  <c r="D1000" i="10"/>
  <c r="D492" i="10"/>
  <c r="D650" i="3"/>
  <c r="D820" i="3"/>
  <c r="D251" i="10"/>
  <c r="D502" i="3"/>
  <c r="D922" i="10"/>
  <c r="D559" i="10"/>
  <c r="D476" i="10"/>
  <c r="D919" i="10"/>
  <c r="D774" i="10"/>
  <c r="D600" i="3"/>
  <c r="D824" i="10"/>
  <c r="D243" i="10"/>
  <c r="D661" i="10"/>
  <c r="D638" i="10"/>
  <c r="D691" i="3"/>
  <c r="D670" i="3"/>
  <c r="D260" i="10"/>
  <c r="D616" i="3"/>
  <c r="D301" i="10"/>
  <c r="D357" i="10"/>
  <c r="D652" i="10"/>
  <c r="D398" i="3"/>
  <c r="D712" i="10"/>
  <c r="D206" i="10"/>
  <c r="D361" i="10"/>
  <c r="D743" i="10"/>
  <c r="D891" i="3"/>
  <c r="D416" i="3"/>
  <c r="D622" i="3"/>
  <c r="D710" i="3"/>
  <c r="D294" i="3"/>
  <c r="D870" i="10"/>
  <c r="D300" i="3"/>
  <c r="D364" i="3"/>
  <c r="D445" i="3"/>
  <c r="D313" i="3"/>
  <c r="D226" i="3"/>
  <c r="D326" i="3"/>
  <c r="D211" i="3"/>
  <c r="D274" i="3"/>
  <c r="D293" i="3"/>
  <c r="D959" i="10"/>
  <c r="D550" i="10"/>
  <c r="D704" i="3"/>
  <c r="D949" i="3"/>
  <c r="D819" i="10"/>
  <c r="D284" i="3"/>
  <c r="D369" i="3"/>
  <c r="D277" i="3"/>
  <c r="D485" i="10"/>
  <c r="D858" i="10"/>
  <c r="D460" i="3"/>
  <c r="D883" i="3"/>
  <c r="D932" i="3"/>
  <c r="D384" i="10"/>
  <c r="D366" i="10"/>
  <c r="D429" i="10"/>
  <c r="D247" i="10"/>
  <c r="D430" i="10"/>
  <c r="D840" i="10"/>
  <c r="D880" i="3"/>
  <c r="D907" i="10"/>
  <c r="D349" i="3"/>
  <c r="D386" i="3"/>
  <c r="D419" i="3"/>
  <c r="D901" i="10"/>
  <c r="D538" i="3"/>
  <c r="D836" i="10"/>
  <c r="D908" i="3"/>
  <c r="D457" i="3"/>
  <c r="D539" i="3"/>
  <c r="D423" i="10"/>
  <c r="D227" i="3"/>
  <c r="D689" i="10"/>
  <c r="D816" i="10"/>
  <c r="D214" i="10"/>
  <c r="D310" i="3"/>
  <c r="D208" i="10"/>
  <c r="D221" i="3"/>
  <c r="D217" i="3"/>
  <c r="D522" i="10"/>
  <c r="D240" i="3"/>
  <c r="D382" i="3"/>
  <c r="D613" i="3"/>
  <c r="D298" i="3"/>
  <c r="D377" i="10"/>
  <c r="D331" i="3"/>
  <c r="D582" i="10"/>
  <c r="D979" i="3"/>
  <c r="D416" i="10"/>
  <c r="D970" i="3"/>
  <c r="D211" i="10"/>
  <c r="D849" i="10"/>
  <c r="D432" i="3"/>
  <c r="D441" i="3"/>
  <c r="D702" i="10"/>
  <c r="D911" i="10"/>
  <c r="D930" i="3"/>
  <c r="D764" i="10"/>
  <c r="D293" i="10"/>
  <c r="D363" i="3"/>
  <c r="D447" i="3"/>
  <c r="D353" i="3"/>
  <c r="D664" i="10"/>
  <c r="D948" i="10"/>
  <c r="D897" i="3"/>
  <c r="D849" i="3"/>
  <c r="D480" i="10"/>
  <c r="D936" i="10"/>
  <c r="D339" i="3"/>
  <c r="D832" i="10"/>
  <c r="D549" i="10"/>
  <c r="D281" i="10"/>
  <c r="D535" i="10"/>
  <c r="D962" i="3"/>
  <c r="D754" i="3"/>
  <c r="D291" i="3"/>
  <c r="D280" i="3"/>
  <c r="D288" i="3"/>
  <c r="D350" i="3"/>
  <c r="D302" i="3"/>
  <c r="D386" i="10"/>
  <c r="D279" i="3"/>
  <c r="D965" i="10"/>
  <c r="D240" i="10"/>
  <c r="D695" i="3"/>
  <c r="D782" i="10"/>
  <c r="D715" i="3"/>
  <c r="D359" i="3"/>
  <c r="D223" i="3"/>
  <c r="D693" i="10"/>
  <c r="D204" i="3"/>
  <c r="D523" i="10"/>
  <c r="D438" i="3"/>
  <c r="D396" i="10"/>
  <c r="D320" i="3"/>
  <c r="D465" i="10"/>
  <c r="D563" i="10"/>
  <c r="D258" i="3"/>
  <c r="D896" i="10"/>
  <c r="D263" i="3"/>
  <c r="D314" i="3"/>
  <c r="D904" i="10"/>
  <c r="D620" i="3"/>
  <c r="D210" i="10"/>
  <c r="D456" i="3"/>
  <c r="D546" i="3"/>
  <c r="D253" i="10"/>
  <c r="D591" i="10"/>
  <c r="D521" i="3"/>
  <c r="D992" i="10"/>
  <c r="D964" i="3"/>
  <c r="D348" i="3"/>
  <c r="D913" i="10"/>
  <c r="D963" i="10"/>
  <c r="D656" i="10"/>
  <c r="D426" i="3"/>
  <c r="D229" i="3"/>
  <c r="D210" i="3"/>
  <c r="D224" i="10"/>
  <c r="D248" i="10"/>
  <c r="D453" i="3"/>
  <c r="D794" i="3"/>
  <c r="D351" i="10"/>
  <c r="D437" i="3"/>
  <c r="D215" i="10"/>
  <c r="D214" i="3"/>
  <c r="D489" i="3"/>
  <c r="D291" i="10"/>
  <c r="D496" i="3"/>
  <c r="D224" i="3"/>
  <c r="D723" i="10"/>
  <c r="D286" i="3"/>
  <c r="D987" i="3"/>
  <c r="D617" i="10"/>
  <c r="D825" i="10"/>
  <c r="D967" i="10"/>
  <c r="D929" i="10"/>
  <c r="D334" i="3"/>
  <c r="D256" i="3"/>
  <c r="D239" i="10"/>
  <c r="D646" i="3"/>
  <c r="D660" i="10"/>
  <c r="D292" i="3"/>
  <c r="D872" i="3"/>
  <c r="D462" i="10"/>
  <c r="D364" i="10"/>
  <c r="D982" i="3"/>
  <c r="D355" i="3"/>
  <c r="D213" i="10"/>
  <c r="D402" i="3"/>
  <c r="D577" i="10"/>
  <c r="D368" i="10"/>
  <c r="D443" i="10"/>
  <c r="D883" i="10"/>
  <c r="D878" i="10"/>
  <c r="D272" i="3"/>
  <c r="D552" i="3"/>
  <c r="D680" i="3"/>
  <c r="D527" i="10"/>
  <c r="D984" i="10"/>
  <c r="D543" i="3"/>
  <c r="D897" i="10"/>
  <c r="D743" i="3"/>
  <c r="D621" i="10"/>
  <c r="D264" i="10"/>
  <c r="D415" i="10"/>
  <c r="D908" i="10"/>
  <c r="D649" i="10"/>
  <c r="D286" i="10"/>
  <c r="D809" i="10"/>
  <c r="D394" i="10"/>
  <c r="D909" i="10"/>
  <c r="D924" i="10"/>
  <c r="D322" i="3"/>
  <c r="D305" i="10"/>
  <c r="D309" i="3"/>
  <c r="D246" i="3"/>
  <c r="D303" i="3"/>
  <c r="D637" i="10"/>
  <c r="D663" i="3"/>
  <c r="D318" i="10"/>
  <c r="D404" i="3"/>
  <c r="D621" i="3"/>
  <c r="D215" i="3"/>
  <c r="D602" i="3"/>
  <c r="D358" i="3"/>
  <c r="D442" i="3"/>
  <c r="D228" i="3"/>
  <c r="D727" i="10"/>
  <c r="D471" i="10"/>
  <c r="D459" i="3"/>
  <c r="D241" i="10"/>
  <c r="D574" i="10"/>
  <c r="D575" i="10"/>
  <c r="D517" i="10"/>
  <c r="D333" i="3"/>
  <c r="D798" i="10"/>
  <c r="D219" i="3"/>
  <c r="D905" i="10"/>
  <c r="D244" i="10"/>
  <c r="D204" i="10"/>
  <c r="D409" i="3"/>
  <c r="D354" i="3"/>
  <c r="D427" i="3"/>
  <c r="D305" i="3"/>
  <c r="D407" i="3"/>
  <c r="D985" i="10"/>
  <c r="D322" i="10"/>
  <c r="D344" i="10"/>
  <c r="D289" i="3"/>
  <c r="D818" i="3"/>
  <c r="D956" i="10"/>
  <c r="D953" i="10"/>
  <c r="D341" i="10"/>
  <c r="D430" i="3"/>
  <c r="D281" i="3"/>
  <c r="D389" i="3"/>
  <c r="D436" i="3"/>
  <c r="D233" i="3"/>
  <c r="D403" i="3"/>
  <c r="D237" i="3"/>
  <c r="D796" i="3"/>
  <c r="D815" i="3"/>
  <c r="D511" i="10"/>
  <c r="D315" i="10"/>
  <c r="D299" i="3"/>
  <c r="D641" i="10"/>
  <c r="D644" i="3"/>
  <c r="D255" i="10"/>
  <c r="D726" i="3"/>
  <c r="D675" i="3"/>
  <c r="D790" i="3"/>
  <c r="D343" i="3"/>
  <c r="D307" i="3"/>
  <c r="D588" i="10"/>
  <c r="D216" i="10"/>
  <c r="D235" i="3"/>
  <c r="D435" i="10"/>
  <c r="D205" i="3"/>
  <c r="D254" i="3"/>
  <c r="D346" i="3"/>
  <c r="D433" i="10"/>
  <c r="D972" i="10"/>
  <c r="D927" i="3"/>
  <c r="D344" i="3"/>
  <c r="D859" i="10"/>
  <c r="D272" i="10"/>
  <c r="D875" i="10"/>
  <c r="D226" i="10"/>
  <c r="D506" i="10"/>
  <c r="D448" i="3"/>
  <c r="D218" i="10"/>
  <c r="D826" i="10"/>
  <c r="D209" i="10"/>
  <c r="D230" i="3"/>
  <c r="D283" i="3"/>
  <c r="D425" i="3"/>
  <c r="D392" i="3"/>
  <c r="D295" i="3"/>
  <c r="D559" i="3"/>
  <c r="D596" i="3"/>
  <c r="D901" i="3"/>
  <c r="D222" i="10"/>
  <c r="D815" i="10"/>
  <c r="D757" i="10"/>
  <c r="D799" i="10"/>
  <c r="D514" i="10"/>
  <c r="D940" i="10"/>
  <c r="D958" i="3"/>
  <c r="D278" i="3"/>
  <c r="D261" i="3"/>
  <c r="D236" i="3"/>
  <c r="D264" i="3"/>
  <c r="D242" i="10"/>
  <c r="D713" i="3"/>
  <c r="D265" i="10"/>
  <c r="D381" i="10"/>
  <c r="D795" i="10"/>
  <c r="D710" i="10"/>
  <c r="D525" i="10"/>
  <c r="D906" i="3"/>
  <c r="D788" i="10"/>
  <c r="D306" i="3"/>
  <c r="D644" i="10"/>
  <c r="D284" i="10"/>
  <c r="D253" i="3"/>
  <c r="D643" i="10"/>
  <c r="D381" i="3"/>
  <c r="D273" i="10"/>
  <c r="D285" i="3"/>
  <c r="D217" i="10"/>
  <c r="D213" i="3"/>
  <c r="D375" i="3"/>
  <c r="D856" i="10"/>
  <c r="D697" i="10"/>
  <c r="D228" i="10"/>
  <c r="D787" i="10"/>
  <c r="D262" i="10"/>
  <c r="D718" i="10"/>
  <c r="D894" i="3"/>
  <c r="D818" i="10"/>
  <c r="D367" i="3"/>
  <c r="D400" i="3"/>
  <c r="D299" i="10"/>
  <c r="D418" i="3"/>
  <c r="D643" i="3"/>
  <c r="D545" i="3"/>
  <c r="D203" i="10"/>
  <c r="D673" i="3"/>
  <c r="D434" i="3"/>
  <c r="D759" i="10"/>
  <c r="D763" i="10"/>
  <c r="D280" i="10"/>
  <c r="D261" i="10"/>
  <c r="D806" i="3"/>
  <c r="D733" i="3"/>
  <c r="D294" i="10"/>
  <c r="D630" i="10"/>
  <c r="D367" i="10"/>
  <c r="D383" i="10"/>
  <c r="D701" i="3"/>
  <c r="D928" i="3"/>
  <c r="D349" i="10"/>
  <c r="D356" i="3"/>
  <c r="D238" i="3"/>
  <c r="D235" i="10"/>
  <c r="D711" i="10"/>
  <c r="D810" i="10"/>
  <c r="D254" i="10"/>
  <c r="D288" i="10"/>
  <c r="D385" i="10"/>
  <c r="D692" i="10"/>
  <c r="D706" i="10"/>
  <c r="D455" i="10"/>
  <c r="D352" i="10"/>
  <c r="D638" i="3"/>
  <c r="D282" i="3"/>
  <c r="D964" i="10"/>
  <c r="D478" i="10"/>
  <c r="D290" i="3"/>
  <c r="D408" i="10"/>
  <c r="D337" i="3"/>
  <c r="D408" i="3"/>
  <c r="D231" i="10"/>
  <c r="D229" i="10"/>
  <c r="D979" i="10"/>
  <c r="D516" i="10"/>
  <c r="D366" i="3"/>
  <c r="D926" i="3"/>
  <c r="D212" i="3"/>
  <c r="D421" i="10"/>
  <c r="D259" i="10"/>
  <c r="D440" i="3"/>
  <c r="D314" i="10"/>
  <c r="D461" i="10"/>
  <c r="D977" i="10"/>
  <c r="D626" i="10"/>
  <c r="D871" i="10"/>
  <c r="D221" i="10"/>
  <c r="D393" i="3"/>
  <c r="D250" i="10"/>
  <c r="D452" i="3"/>
  <c r="D220" i="10"/>
  <c r="D216" i="3"/>
  <c r="D423" i="3"/>
  <c r="D327" i="3"/>
  <c r="D797" i="3"/>
  <c r="D289" i="10"/>
  <c r="D700" i="10"/>
  <c r="D776" i="3"/>
  <c r="D705" i="10"/>
  <c r="D347" i="3"/>
  <c r="D332" i="3"/>
  <c r="D809" i="3"/>
  <c r="D596" i="10"/>
  <c r="D212" i="10"/>
  <c r="D920" i="3"/>
  <c r="D466" i="3"/>
  <c r="D611" i="10"/>
  <c r="D247" i="3"/>
  <c r="D343" i="10"/>
  <c r="D431" i="3"/>
  <c r="D259" i="3"/>
  <c r="D209" i="3"/>
  <c r="D651" i="3"/>
  <c r="D760" i="3"/>
  <c r="D774" i="3"/>
  <c r="D537" i="10"/>
  <c r="D357" i="3"/>
  <c r="D252" i="3"/>
  <c r="D208" i="3"/>
  <c r="D811" i="10"/>
  <c r="D597" i="3"/>
  <c r="D431" i="10"/>
  <c r="D895" i="3"/>
  <c r="D380" i="10"/>
  <c r="D374" i="3"/>
  <c r="D342" i="3"/>
  <c r="D237" i="10"/>
  <c r="D412" i="3"/>
  <c r="D275" i="3"/>
  <c r="D395" i="3"/>
  <c r="D385" i="3"/>
  <c r="D325" i="10"/>
  <c r="D338" i="3"/>
  <c r="D205" i="10"/>
  <c r="D223" i="10"/>
  <c r="D734" i="3"/>
  <c r="D376" i="3"/>
  <c r="D249" i="10"/>
  <c r="D667" i="10"/>
  <c r="D219" i="10"/>
  <c r="D995" i="3"/>
  <c r="D696" i="10"/>
  <c r="D397" i="3"/>
  <c r="D218" i="3"/>
  <c r="D317" i="10"/>
  <c r="D578" i="10"/>
  <c r="D831" i="3"/>
  <c r="D451" i="10"/>
  <c r="D405" i="3"/>
  <c r="D273" i="3"/>
  <c r="D629" i="10"/>
  <c r="D257" i="3"/>
  <c r="D206" i="3"/>
  <c r="D239" i="3"/>
  <c r="D227" i="10"/>
  <c r="D803" i="10"/>
  <c r="D337" i="10"/>
  <c r="D804" i="10"/>
  <c r="D220" i="3"/>
  <c r="D926" i="10"/>
  <c r="D957" i="10"/>
  <c r="D449" i="3"/>
  <c r="D345" i="3"/>
  <c r="D225" i="10"/>
  <c r="D828" i="10"/>
  <c r="D554" i="10"/>
  <c r="D870" i="3"/>
  <c r="D756" i="3"/>
  <c r="D231" i="3"/>
  <c r="D225" i="3"/>
  <c r="D207" i="3"/>
  <c r="D316" i="10"/>
  <c r="D622" i="10"/>
  <c r="D728" i="10"/>
  <c r="D900" i="3"/>
  <c r="D684" i="3"/>
  <c r="D704" i="10"/>
  <c r="D766" i="10"/>
  <c r="D232" i="3"/>
  <c r="D315" i="3"/>
  <c r="D659" i="3"/>
  <c r="D708" i="3"/>
  <c r="D682" i="10"/>
  <c r="D468" i="10"/>
  <c r="D635" i="10"/>
  <c r="D578" i="3"/>
  <c r="D232" i="10"/>
  <c r="D593" i="3"/>
  <c r="D329" i="3"/>
  <c r="D395" i="10"/>
  <c r="D451" i="3"/>
  <c r="D965" i="3"/>
  <c r="D276" i="3"/>
  <c r="D375" i="10"/>
  <c r="D785" i="10"/>
  <c r="D267" i="3"/>
  <c r="D587" i="3"/>
  <c r="D417" i="3"/>
  <c r="D444" i="3"/>
  <c r="D436" i="10"/>
  <c r="D390" i="3"/>
  <c r="D454" i="3"/>
  <c r="D963" i="3"/>
  <c r="D325" i="3"/>
  <c r="D202" i="10"/>
  <c r="D201" i="10"/>
  <c r="D201" i="3"/>
  <c r="D202" i="3"/>
  <c r="D200" i="10"/>
  <c r="D200" i="3"/>
  <c r="D197" i="3"/>
  <c r="D184" i="3"/>
  <c r="D188" i="3"/>
  <c r="D183" i="3"/>
  <c r="D196" i="3"/>
  <c r="D194" i="3"/>
  <c r="D191" i="3"/>
  <c r="D193" i="3"/>
  <c r="D185" i="3"/>
  <c r="D198" i="3"/>
  <c r="D192" i="3"/>
  <c r="D187" i="3"/>
  <c r="D189" i="3"/>
  <c r="D199" i="3"/>
  <c r="D182" i="3"/>
  <c r="D186" i="3"/>
  <c r="D195" i="3"/>
  <c r="D190" i="3"/>
  <c r="D187" i="10"/>
  <c r="D189" i="10"/>
  <c r="D183" i="10"/>
  <c r="D192" i="10"/>
  <c r="D199" i="10"/>
  <c r="D178" i="10"/>
  <c r="D193" i="10"/>
  <c r="D188" i="10"/>
  <c r="D186" i="10"/>
  <c r="D197" i="10"/>
  <c r="D184" i="10"/>
  <c r="D180" i="10"/>
  <c r="D179" i="10"/>
  <c r="D191" i="10"/>
  <c r="D194" i="10"/>
  <c r="D181" i="10"/>
  <c r="D198" i="10"/>
  <c r="D196" i="10"/>
  <c r="D190" i="10"/>
  <c r="D185" i="10"/>
  <c r="D195" i="10"/>
  <c r="D182" i="10"/>
  <c r="D2" i="10"/>
  <c r="D3" i="10"/>
  <c r="D2" i="3"/>
  <c r="D3" i="3"/>
  <c r="D164" i="10"/>
  <c r="D168" i="10"/>
  <c r="D169" i="10"/>
  <c r="D170" i="10"/>
  <c r="D176" i="10"/>
  <c r="D159" i="10"/>
  <c r="D167" i="10"/>
  <c r="D166" i="10"/>
  <c r="D165" i="10"/>
  <c r="D177" i="10"/>
  <c r="D163" i="10"/>
  <c r="D157" i="10"/>
  <c r="D171" i="10"/>
  <c r="D160" i="10"/>
  <c r="D158" i="10"/>
  <c r="D173" i="10"/>
  <c r="D174" i="10"/>
  <c r="D175" i="10"/>
  <c r="D172" i="10"/>
  <c r="D162" i="10"/>
  <c r="D161" i="10"/>
  <c r="K184" i="3" l="1"/>
  <c r="J184" i="3"/>
  <c r="F184" i="3"/>
  <c r="I184" i="3"/>
  <c r="H184" i="3"/>
  <c r="F199" i="3"/>
  <c r="I199" i="3"/>
  <c r="J199" i="3"/>
  <c r="K199" i="3"/>
  <c r="H199" i="3"/>
  <c r="H190" i="3"/>
  <c r="F190" i="3"/>
  <c r="J190" i="3"/>
  <c r="I190" i="3"/>
  <c r="K190" i="3"/>
  <c r="I196" i="3"/>
  <c r="F196" i="3"/>
  <c r="H196" i="3"/>
  <c r="J196" i="3"/>
  <c r="K196" i="3"/>
  <c r="J189" i="3"/>
  <c r="K189" i="3"/>
  <c r="H189" i="3"/>
  <c r="I189" i="3"/>
  <c r="F189" i="3"/>
  <c r="K191" i="3"/>
  <c r="F191" i="3"/>
  <c r="J191" i="3"/>
  <c r="I191" i="3"/>
  <c r="H191" i="3"/>
  <c r="K192" i="3"/>
  <c r="H192" i="3"/>
  <c r="F192" i="3"/>
  <c r="I192" i="3"/>
  <c r="J192" i="3"/>
  <c r="I200" i="3"/>
  <c r="J200" i="3"/>
  <c r="H200" i="3"/>
  <c r="F200" i="3"/>
  <c r="K200" i="3"/>
  <c r="K195" i="3"/>
  <c r="I195" i="3"/>
  <c r="H195" i="3"/>
  <c r="J195" i="3"/>
  <c r="F195" i="3"/>
  <c r="K193" i="3"/>
  <c r="H193" i="3"/>
  <c r="I193" i="3"/>
  <c r="J193" i="3"/>
  <c r="F193" i="3"/>
  <c r="H188" i="3"/>
  <c r="I188" i="3"/>
  <c r="K188" i="3"/>
  <c r="J188" i="3"/>
  <c r="F188" i="3"/>
  <c r="F2" i="3"/>
  <c r="K2" i="3"/>
  <c r="I2" i="3"/>
  <c r="H2" i="3"/>
  <c r="J2" i="3"/>
  <c r="K4" i="8"/>
  <c r="J4" i="8"/>
  <c r="I325" i="3"/>
  <c r="K325" i="3"/>
  <c r="J325" i="3"/>
  <c r="F325" i="3"/>
  <c r="H325" i="3"/>
  <c r="I963" i="3"/>
  <c r="J963" i="3"/>
  <c r="F963" i="3"/>
  <c r="K963" i="3"/>
  <c r="H963" i="3"/>
  <c r="K454" i="3"/>
  <c r="I454" i="3"/>
  <c r="H454" i="3"/>
  <c r="J454" i="3"/>
  <c r="F454" i="3"/>
  <c r="J390" i="3"/>
  <c r="K390" i="3"/>
  <c r="H390" i="3"/>
  <c r="I390" i="3"/>
  <c r="F390" i="3"/>
  <c r="J444" i="3"/>
  <c r="H444" i="3"/>
  <c r="F444" i="3"/>
  <c r="I444" i="3"/>
  <c r="K444" i="3"/>
  <c r="I417" i="3"/>
  <c r="K417" i="3"/>
  <c r="F417" i="3"/>
  <c r="H417" i="3"/>
  <c r="J417" i="3"/>
  <c r="F587" i="3"/>
  <c r="K587" i="3"/>
  <c r="H587" i="3"/>
  <c r="J587" i="3"/>
  <c r="I587" i="3"/>
  <c r="I267" i="3"/>
  <c r="J267" i="3"/>
  <c r="F267" i="3"/>
  <c r="K267" i="3"/>
  <c r="H267" i="3"/>
  <c r="J786" i="8"/>
  <c r="K786" i="8"/>
  <c r="H276" i="3"/>
  <c r="K276" i="3"/>
  <c r="I276" i="3"/>
  <c r="J276" i="3"/>
  <c r="F276" i="3"/>
  <c r="I965" i="3"/>
  <c r="K965" i="3"/>
  <c r="J965" i="3"/>
  <c r="F965" i="3"/>
  <c r="H965" i="3"/>
  <c r="H451" i="3"/>
  <c r="K451" i="3"/>
  <c r="F451" i="3"/>
  <c r="J451" i="3"/>
  <c r="I451" i="3"/>
  <c r="F329" i="3"/>
  <c r="H329" i="3"/>
  <c r="J329" i="3"/>
  <c r="I329" i="3"/>
  <c r="K329" i="3"/>
  <c r="J593" i="3"/>
  <c r="K593" i="3"/>
  <c r="F593" i="3"/>
  <c r="I593" i="3"/>
  <c r="H593" i="3"/>
  <c r="H578" i="3"/>
  <c r="I578" i="3"/>
  <c r="J578" i="3"/>
  <c r="K578" i="3"/>
  <c r="F578" i="3"/>
  <c r="H708" i="3"/>
  <c r="K708" i="3"/>
  <c r="I708" i="3"/>
  <c r="F708" i="3"/>
  <c r="J708" i="3"/>
  <c r="F659" i="3"/>
  <c r="H659" i="3"/>
  <c r="J659" i="3"/>
  <c r="I659" i="3"/>
  <c r="K659" i="3"/>
  <c r="K315" i="3"/>
  <c r="J315" i="3"/>
  <c r="I315" i="3"/>
  <c r="F315" i="3"/>
  <c r="H315" i="3"/>
  <c r="F232" i="3"/>
  <c r="I232" i="3"/>
  <c r="J232" i="3"/>
  <c r="K232" i="3"/>
  <c r="H232" i="3"/>
  <c r="J767" i="8"/>
  <c r="K767" i="8"/>
  <c r="K705" i="8"/>
  <c r="J705" i="8"/>
  <c r="J684" i="3"/>
  <c r="F684" i="3"/>
  <c r="H684" i="3"/>
  <c r="I684" i="3"/>
  <c r="K684" i="3"/>
  <c r="J900" i="3"/>
  <c r="I900" i="3"/>
  <c r="H900" i="3"/>
  <c r="K900" i="3"/>
  <c r="F900" i="3"/>
  <c r="K729" i="8"/>
  <c r="J729" i="8"/>
  <c r="F207" i="3"/>
  <c r="I207" i="3"/>
  <c r="H207" i="3"/>
  <c r="K207" i="3"/>
  <c r="J207" i="3"/>
  <c r="H225" i="3"/>
  <c r="F225" i="3"/>
  <c r="I225" i="3"/>
  <c r="K225" i="3"/>
  <c r="J225" i="3"/>
  <c r="I183" i="3"/>
  <c r="F183" i="3"/>
  <c r="J183" i="3"/>
  <c r="H183" i="3"/>
  <c r="K183" i="3"/>
  <c r="I198" i="3"/>
  <c r="F198" i="3"/>
  <c r="J198" i="3"/>
  <c r="H198" i="3"/>
  <c r="K198" i="3"/>
  <c r="F197" i="3"/>
  <c r="I197" i="3"/>
  <c r="J197" i="3"/>
  <c r="K197" i="3"/>
  <c r="H197" i="3"/>
  <c r="K194" i="3"/>
  <c r="J194" i="3"/>
  <c r="I194" i="3"/>
  <c r="H194" i="3"/>
  <c r="F194" i="3"/>
  <c r="I186" i="3"/>
  <c r="F186" i="3"/>
  <c r="H186" i="3"/>
  <c r="K186" i="3"/>
  <c r="J186" i="3"/>
  <c r="H187" i="3"/>
  <c r="K187" i="3"/>
  <c r="F187" i="3"/>
  <c r="I187" i="3"/>
  <c r="J187" i="3"/>
  <c r="F185" i="3"/>
  <c r="K185" i="3"/>
  <c r="H185" i="3"/>
  <c r="J185" i="3"/>
  <c r="I185" i="3"/>
  <c r="I3" i="3"/>
  <c r="H3" i="3"/>
  <c r="K3" i="3"/>
  <c r="F3" i="3"/>
  <c r="J3" i="3"/>
  <c r="J202" i="3"/>
  <c r="I202" i="3"/>
  <c r="K202" i="3"/>
  <c r="F202" i="3"/>
  <c r="H202" i="3"/>
  <c r="I182" i="3"/>
  <c r="H182" i="3"/>
  <c r="J182" i="3"/>
  <c r="K182" i="3"/>
  <c r="F182" i="3"/>
  <c r="K201" i="3"/>
  <c r="I201" i="3"/>
  <c r="H201" i="3"/>
  <c r="F201" i="3"/>
  <c r="J201" i="3"/>
  <c r="K3" i="8"/>
  <c r="J3" i="8"/>
  <c r="J231" i="3"/>
  <c r="K231" i="3"/>
  <c r="I231" i="3"/>
  <c r="F231" i="3"/>
  <c r="H231" i="3"/>
  <c r="K756" i="3"/>
  <c r="I756" i="3"/>
  <c r="F756" i="3"/>
  <c r="H756" i="3"/>
  <c r="J756" i="3"/>
  <c r="J870" i="3"/>
  <c r="F870" i="3"/>
  <c r="H870" i="3"/>
  <c r="K870" i="3"/>
  <c r="I870" i="3"/>
  <c r="J829" i="8"/>
  <c r="K829" i="8"/>
  <c r="I345" i="3"/>
  <c r="J345" i="3"/>
  <c r="F345" i="3"/>
  <c r="H345" i="3"/>
  <c r="K345" i="3"/>
  <c r="J449" i="3"/>
  <c r="K449" i="3"/>
  <c r="I449" i="3"/>
  <c r="F449" i="3"/>
  <c r="H449" i="3"/>
  <c r="J958" i="8"/>
  <c r="K958" i="8"/>
  <c r="K927" i="8"/>
  <c r="J927" i="8"/>
  <c r="H220" i="3"/>
  <c r="I220" i="3"/>
  <c r="F220" i="3"/>
  <c r="J220" i="3"/>
  <c r="K220" i="3"/>
  <c r="J805" i="8"/>
  <c r="K805" i="8"/>
  <c r="J804" i="8"/>
  <c r="K804" i="8"/>
  <c r="I239" i="3"/>
  <c r="H239" i="3"/>
  <c r="F239" i="3"/>
  <c r="J239" i="3"/>
  <c r="K239" i="3"/>
  <c r="J206" i="3"/>
  <c r="H206" i="3"/>
  <c r="K206" i="3"/>
  <c r="I206" i="3"/>
  <c r="F206" i="3"/>
  <c r="I257" i="3"/>
  <c r="J257" i="3"/>
  <c r="K257" i="3"/>
  <c r="F257" i="3"/>
  <c r="H257" i="3"/>
  <c r="H273" i="3"/>
  <c r="I273" i="3"/>
  <c r="K273" i="3"/>
  <c r="F273" i="3"/>
  <c r="J273" i="3"/>
  <c r="J405" i="3"/>
  <c r="K405" i="3"/>
  <c r="H405" i="3"/>
  <c r="I405" i="3"/>
  <c r="F405" i="3"/>
  <c r="K831" i="3"/>
  <c r="H831" i="3"/>
  <c r="I831" i="3"/>
  <c r="F831" i="3"/>
  <c r="J831" i="3"/>
  <c r="K218" i="3"/>
  <c r="H218" i="3"/>
  <c r="I218" i="3"/>
  <c r="F218" i="3"/>
  <c r="J218" i="3"/>
  <c r="I397" i="3"/>
  <c r="H397" i="3"/>
  <c r="J397" i="3"/>
  <c r="F397" i="3"/>
  <c r="K397" i="3"/>
  <c r="K697" i="8"/>
  <c r="J697" i="8"/>
  <c r="K995" i="3"/>
  <c r="J995" i="3"/>
  <c r="I995" i="3"/>
  <c r="F995" i="3"/>
  <c r="H995" i="3"/>
  <c r="I376" i="3"/>
  <c r="J376" i="3"/>
  <c r="F376" i="3"/>
  <c r="K376" i="3"/>
  <c r="H376" i="3"/>
  <c r="F734" i="3"/>
  <c r="J734" i="3"/>
  <c r="I734" i="3"/>
  <c r="H734" i="3"/>
  <c r="K734" i="3"/>
  <c r="H338" i="3"/>
  <c r="J338" i="3"/>
  <c r="F338" i="3"/>
  <c r="K338" i="3"/>
  <c r="I338" i="3"/>
  <c r="H385" i="3"/>
  <c r="F385" i="3"/>
  <c r="J385" i="3"/>
  <c r="K385" i="3"/>
  <c r="I385" i="3"/>
  <c r="H395" i="3"/>
  <c r="K395" i="3"/>
  <c r="F395" i="3"/>
  <c r="J395" i="3"/>
  <c r="I395" i="3"/>
  <c r="H275" i="3"/>
  <c r="K275" i="3"/>
  <c r="I275" i="3"/>
  <c r="F275" i="3"/>
  <c r="J275" i="3"/>
  <c r="F412" i="3"/>
  <c r="K412" i="3"/>
  <c r="I412" i="3"/>
  <c r="J412" i="3"/>
  <c r="H412" i="3"/>
  <c r="F342" i="3"/>
  <c r="J342" i="3"/>
  <c r="H342" i="3"/>
  <c r="K342" i="3"/>
  <c r="I342" i="3"/>
  <c r="K374" i="3"/>
  <c r="F374" i="3"/>
  <c r="J374" i="3"/>
  <c r="H374" i="3"/>
  <c r="I374" i="3"/>
  <c r="I895" i="3"/>
  <c r="J895" i="3"/>
  <c r="F895" i="3"/>
  <c r="H895" i="3"/>
  <c r="K895" i="3"/>
  <c r="K597" i="3"/>
  <c r="H597" i="3"/>
  <c r="I597" i="3"/>
  <c r="F597" i="3"/>
  <c r="J597" i="3"/>
  <c r="K812" i="8"/>
  <c r="J812" i="8"/>
  <c r="K208" i="3"/>
  <c r="J208" i="3"/>
  <c r="I208" i="3"/>
  <c r="H208" i="3"/>
  <c r="F208" i="3"/>
  <c r="H252" i="3"/>
  <c r="I252" i="3"/>
  <c r="F252" i="3"/>
  <c r="K252" i="3"/>
  <c r="J252" i="3"/>
  <c r="K357" i="3"/>
  <c r="J357" i="3"/>
  <c r="H357" i="3"/>
  <c r="I357" i="3"/>
  <c r="F357" i="3"/>
  <c r="H774" i="3"/>
  <c r="J774" i="3"/>
  <c r="K774" i="3"/>
  <c r="F774" i="3"/>
  <c r="I774" i="3"/>
  <c r="J760" i="3"/>
  <c r="H760" i="3"/>
  <c r="F760" i="3"/>
  <c r="K760" i="3"/>
  <c r="I760" i="3"/>
  <c r="H651" i="3"/>
  <c r="K651" i="3"/>
  <c r="I651" i="3"/>
  <c r="J651" i="3"/>
  <c r="F651" i="3"/>
  <c r="I209" i="3"/>
  <c r="J209" i="3"/>
  <c r="K209" i="3"/>
  <c r="F209" i="3"/>
  <c r="H209" i="3"/>
  <c r="K259" i="3"/>
  <c r="J259" i="3"/>
  <c r="H259" i="3"/>
  <c r="I259" i="3"/>
  <c r="F259" i="3"/>
  <c r="K431" i="3"/>
  <c r="F431" i="3"/>
  <c r="H431" i="3"/>
  <c r="I431" i="3"/>
  <c r="J431" i="3"/>
  <c r="J247" i="3"/>
  <c r="I247" i="3"/>
  <c r="H247" i="3"/>
  <c r="K247" i="3"/>
  <c r="F247" i="3"/>
  <c r="K466" i="3"/>
  <c r="J466" i="3"/>
  <c r="I466" i="3"/>
  <c r="F466" i="3"/>
  <c r="H466" i="3"/>
  <c r="I920" i="3"/>
  <c r="K920" i="3"/>
  <c r="J920" i="3"/>
  <c r="F920" i="3"/>
  <c r="H920" i="3"/>
  <c r="J809" i="3"/>
  <c r="K809" i="3"/>
  <c r="I809" i="3"/>
  <c r="H809" i="3"/>
  <c r="F809" i="3"/>
  <c r="J332" i="3"/>
  <c r="F332" i="3"/>
  <c r="H332" i="3"/>
  <c r="I332" i="3"/>
  <c r="K332" i="3"/>
  <c r="F347" i="3"/>
  <c r="K347" i="3"/>
  <c r="H347" i="3"/>
  <c r="J347" i="3"/>
  <c r="I347" i="3"/>
  <c r="J706" i="8"/>
  <c r="K706" i="8"/>
  <c r="I776" i="3"/>
  <c r="F776" i="3"/>
  <c r="J776" i="3"/>
  <c r="K776" i="3"/>
  <c r="H776" i="3"/>
  <c r="J701" i="8"/>
  <c r="K701" i="8"/>
  <c r="I797" i="3"/>
  <c r="H797" i="3"/>
  <c r="K797" i="3"/>
  <c r="J797" i="3"/>
  <c r="F797" i="3"/>
  <c r="K327" i="3"/>
  <c r="I327" i="3"/>
  <c r="H327" i="3"/>
  <c r="F327" i="3"/>
  <c r="J327" i="3"/>
  <c r="J423" i="3"/>
  <c r="I423" i="3"/>
  <c r="K423" i="3"/>
  <c r="H423" i="3"/>
  <c r="F423" i="3"/>
  <c r="J216" i="3"/>
  <c r="F216" i="3"/>
  <c r="K216" i="3"/>
  <c r="H216" i="3"/>
  <c r="I216" i="3"/>
  <c r="J452" i="3"/>
  <c r="I452" i="3"/>
  <c r="F452" i="3"/>
  <c r="H452" i="3"/>
  <c r="K452" i="3"/>
  <c r="K393" i="3"/>
  <c r="H393" i="3"/>
  <c r="J393" i="3"/>
  <c r="I393" i="3"/>
  <c r="F393" i="3"/>
  <c r="K872" i="8"/>
  <c r="J872" i="8"/>
  <c r="K978" i="8"/>
  <c r="J978" i="8"/>
  <c r="K440" i="3"/>
  <c r="F440" i="3"/>
  <c r="J440" i="3"/>
  <c r="H440" i="3"/>
  <c r="I440" i="3"/>
  <c r="F212" i="3"/>
  <c r="K212" i="3"/>
  <c r="H212" i="3"/>
  <c r="I212" i="3"/>
  <c r="J212" i="3"/>
  <c r="J926" i="3"/>
  <c r="H926" i="3"/>
  <c r="F926" i="3"/>
  <c r="K926" i="3"/>
  <c r="I926" i="3"/>
  <c r="F366" i="3"/>
  <c r="K366" i="3"/>
  <c r="J366" i="3"/>
  <c r="I366" i="3"/>
  <c r="H366" i="3"/>
  <c r="K980" i="8"/>
  <c r="J980" i="8"/>
  <c r="H408" i="3"/>
  <c r="I408" i="3"/>
  <c r="F408" i="3"/>
  <c r="J408" i="3"/>
  <c r="K408" i="3"/>
  <c r="H337" i="3"/>
  <c r="J337" i="3"/>
  <c r="K337" i="3"/>
  <c r="F337" i="3"/>
  <c r="I337" i="3"/>
  <c r="J290" i="3"/>
  <c r="I290" i="3"/>
  <c r="K290" i="3"/>
  <c r="H290" i="3"/>
  <c r="F290" i="3"/>
  <c r="J965" i="8"/>
  <c r="K965" i="8"/>
  <c r="F282" i="3"/>
  <c r="J282" i="3"/>
  <c r="K282" i="3"/>
  <c r="H282" i="3"/>
  <c r="I282" i="3"/>
  <c r="F638" i="3"/>
  <c r="H638" i="3"/>
  <c r="J638" i="3"/>
  <c r="I638" i="3"/>
  <c r="K638" i="3"/>
  <c r="J707" i="8"/>
  <c r="K707" i="8"/>
  <c r="K693" i="8"/>
  <c r="J693" i="8"/>
  <c r="J811" i="8"/>
  <c r="K811" i="8"/>
  <c r="J712" i="8"/>
  <c r="K712" i="8"/>
  <c r="I238" i="3"/>
  <c r="K238" i="3"/>
  <c r="J238" i="3"/>
  <c r="H238" i="3"/>
  <c r="F238" i="3"/>
  <c r="F356" i="3"/>
  <c r="H356" i="3"/>
  <c r="I356" i="3"/>
  <c r="J356" i="3"/>
  <c r="K356" i="3"/>
  <c r="F928" i="3"/>
  <c r="H928" i="3"/>
  <c r="K928" i="3"/>
  <c r="I928" i="3"/>
  <c r="J928" i="3"/>
  <c r="H701" i="3"/>
  <c r="F701" i="3"/>
  <c r="J701" i="3"/>
  <c r="I701" i="3"/>
  <c r="K701" i="3"/>
  <c r="I733" i="3"/>
  <c r="J733" i="3"/>
  <c r="K733" i="3"/>
  <c r="F733" i="3"/>
  <c r="H733" i="3"/>
  <c r="F806" i="3"/>
  <c r="H806" i="3"/>
  <c r="I806" i="3"/>
  <c r="J806" i="3"/>
  <c r="K806" i="3"/>
  <c r="K764" i="8"/>
  <c r="J764" i="8"/>
  <c r="J760" i="8"/>
  <c r="K760" i="8"/>
  <c r="K434" i="3"/>
  <c r="F434" i="3"/>
  <c r="J434" i="3"/>
  <c r="H434" i="3"/>
  <c r="I434" i="3"/>
  <c r="H673" i="3"/>
  <c r="F673" i="3"/>
  <c r="I673" i="3"/>
  <c r="K673" i="3"/>
  <c r="J673" i="3"/>
  <c r="F545" i="3"/>
  <c r="K545" i="3"/>
  <c r="H545" i="3"/>
  <c r="J545" i="3"/>
  <c r="I545" i="3"/>
  <c r="K643" i="3"/>
  <c r="H643" i="3"/>
  <c r="F643" i="3"/>
  <c r="J643" i="3"/>
  <c r="I643" i="3"/>
  <c r="J418" i="3"/>
  <c r="H418" i="3"/>
  <c r="I418" i="3"/>
  <c r="K418" i="3"/>
  <c r="F418" i="3"/>
  <c r="F400" i="3"/>
  <c r="K400" i="3"/>
  <c r="I400" i="3"/>
  <c r="H400" i="3"/>
  <c r="J400" i="3"/>
  <c r="F367" i="3"/>
  <c r="H367" i="3"/>
  <c r="I367" i="3"/>
  <c r="J367" i="3"/>
  <c r="K367" i="3"/>
  <c r="J819" i="8"/>
  <c r="K819" i="8"/>
  <c r="I894" i="3"/>
  <c r="H894" i="3"/>
  <c r="J894" i="3"/>
  <c r="K894" i="3"/>
  <c r="F894" i="3"/>
  <c r="J719" i="8"/>
  <c r="K719" i="8"/>
  <c r="J788" i="8"/>
  <c r="K788" i="8"/>
  <c r="K698" i="8"/>
  <c r="J698" i="8"/>
  <c r="K857" i="8"/>
  <c r="J857" i="8"/>
  <c r="J375" i="3"/>
  <c r="I375" i="3"/>
  <c r="K375" i="3"/>
  <c r="H375" i="3"/>
  <c r="F375" i="3"/>
  <c r="K213" i="3"/>
  <c r="H213" i="3"/>
  <c r="J213" i="3"/>
  <c r="F213" i="3"/>
  <c r="I213" i="3"/>
  <c r="J285" i="3"/>
  <c r="I285" i="3"/>
  <c r="K285" i="3"/>
  <c r="F285" i="3"/>
  <c r="H285" i="3"/>
  <c r="F381" i="3"/>
  <c r="I381" i="3"/>
  <c r="K381" i="3"/>
  <c r="H381" i="3"/>
  <c r="J381" i="3"/>
  <c r="H253" i="3"/>
  <c r="F253" i="3"/>
  <c r="K253" i="3"/>
  <c r="I253" i="3"/>
  <c r="J253" i="3"/>
  <c r="I306" i="3"/>
  <c r="J306" i="3"/>
  <c r="H306" i="3"/>
  <c r="F306" i="3"/>
  <c r="K306" i="3"/>
  <c r="K789" i="8"/>
  <c r="J789" i="8"/>
  <c r="H906" i="3"/>
  <c r="F906" i="3"/>
  <c r="K906" i="3"/>
  <c r="I906" i="3"/>
  <c r="J906" i="3"/>
  <c r="K711" i="8"/>
  <c r="J711" i="8"/>
  <c r="J796" i="8"/>
  <c r="K796" i="8"/>
  <c r="I713" i="3"/>
  <c r="F713" i="3"/>
  <c r="J713" i="3"/>
  <c r="H713" i="3"/>
  <c r="K713" i="3"/>
  <c r="H264" i="3"/>
  <c r="J264" i="3"/>
  <c r="F264" i="3"/>
  <c r="I264" i="3"/>
  <c r="K264" i="3"/>
  <c r="H236" i="3"/>
  <c r="J236" i="3"/>
  <c r="F236" i="3"/>
  <c r="I236" i="3"/>
  <c r="K236" i="3"/>
  <c r="J261" i="3"/>
  <c r="H261" i="3"/>
  <c r="F261" i="3"/>
  <c r="K261" i="3"/>
  <c r="I261" i="3"/>
  <c r="I278" i="3"/>
  <c r="K278" i="3"/>
  <c r="J278" i="3"/>
  <c r="H278" i="3"/>
  <c r="F278" i="3"/>
  <c r="K958" i="3"/>
  <c r="F958" i="3"/>
  <c r="J958" i="3"/>
  <c r="H958" i="3"/>
  <c r="I958" i="3"/>
  <c r="K941" i="8"/>
  <c r="J941" i="8"/>
  <c r="K800" i="8"/>
  <c r="J800" i="8"/>
  <c r="J758" i="8"/>
  <c r="K758" i="8"/>
  <c r="J816" i="8"/>
  <c r="K816" i="8"/>
  <c r="I901" i="3"/>
  <c r="F901" i="3"/>
  <c r="K901" i="3"/>
  <c r="H901" i="3"/>
  <c r="J901" i="3"/>
  <c r="H596" i="3"/>
  <c r="I596" i="3"/>
  <c r="K596" i="3"/>
  <c r="J596" i="3"/>
  <c r="F596" i="3"/>
  <c r="I559" i="3"/>
  <c r="H559" i="3"/>
  <c r="K559" i="3"/>
  <c r="F559" i="3"/>
  <c r="J559" i="3"/>
  <c r="K295" i="3"/>
  <c r="I295" i="3"/>
  <c r="F295" i="3"/>
  <c r="J295" i="3"/>
  <c r="H295" i="3"/>
  <c r="H392" i="3"/>
  <c r="K392" i="3"/>
  <c r="F392" i="3"/>
  <c r="J392" i="3"/>
  <c r="I392" i="3"/>
  <c r="H425" i="3"/>
  <c r="I425" i="3"/>
  <c r="F425" i="3"/>
  <c r="K425" i="3"/>
  <c r="J425" i="3"/>
  <c r="F283" i="3"/>
  <c r="H283" i="3"/>
  <c r="I283" i="3"/>
  <c r="K283" i="3"/>
  <c r="J283" i="3"/>
  <c r="J230" i="3"/>
  <c r="H230" i="3"/>
  <c r="F230" i="3"/>
  <c r="K230" i="3"/>
  <c r="I230" i="3"/>
  <c r="K827" i="8"/>
  <c r="J827" i="8"/>
  <c r="H448" i="3"/>
  <c r="J448" i="3"/>
  <c r="F448" i="3"/>
  <c r="I448" i="3"/>
  <c r="K448" i="3"/>
  <c r="K876" i="8"/>
  <c r="J876" i="8"/>
  <c r="K860" i="8"/>
  <c r="J860" i="8"/>
  <c r="J344" i="3"/>
  <c r="I344" i="3"/>
  <c r="H344" i="3"/>
  <c r="F344" i="3"/>
  <c r="K344" i="3"/>
  <c r="J927" i="3"/>
  <c r="H927" i="3"/>
  <c r="F927" i="3"/>
  <c r="K927" i="3"/>
  <c r="I927" i="3"/>
  <c r="K973" i="8"/>
  <c r="J973" i="8"/>
  <c r="F346" i="3"/>
  <c r="I346" i="3"/>
  <c r="H346" i="3"/>
  <c r="J346" i="3"/>
  <c r="K346" i="3"/>
  <c r="F254" i="3"/>
  <c r="H254" i="3"/>
  <c r="I254" i="3"/>
  <c r="J254" i="3"/>
  <c r="K254" i="3"/>
  <c r="H205" i="3"/>
  <c r="F205" i="3"/>
  <c r="J205" i="3"/>
  <c r="I205" i="3"/>
  <c r="K205" i="3"/>
  <c r="I235" i="3"/>
  <c r="J235" i="3"/>
  <c r="K235" i="3"/>
  <c r="F235" i="3"/>
  <c r="H235" i="3"/>
  <c r="F307" i="3"/>
  <c r="J307" i="3"/>
  <c r="K307" i="3"/>
  <c r="H307" i="3"/>
  <c r="I307" i="3"/>
  <c r="F343" i="3"/>
  <c r="K343" i="3"/>
  <c r="J343" i="3"/>
  <c r="I343" i="3"/>
  <c r="H343" i="3"/>
  <c r="K790" i="3"/>
  <c r="J790" i="3"/>
  <c r="I790" i="3"/>
  <c r="F790" i="3"/>
  <c r="H790" i="3"/>
  <c r="F675" i="3"/>
  <c r="H675" i="3"/>
  <c r="K675" i="3"/>
  <c r="I675" i="3"/>
  <c r="J675" i="3"/>
  <c r="I726" i="3"/>
  <c r="H726" i="3"/>
  <c r="J726" i="3"/>
  <c r="F726" i="3"/>
  <c r="K726" i="3"/>
  <c r="J644" i="3"/>
  <c r="K644" i="3"/>
  <c r="H644" i="3"/>
  <c r="F644" i="3"/>
  <c r="I644" i="3"/>
  <c r="F299" i="3"/>
  <c r="H299" i="3"/>
  <c r="K299" i="3"/>
  <c r="J299" i="3"/>
  <c r="I299" i="3"/>
  <c r="I815" i="3"/>
  <c r="F815" i="3"/>
  <c r="H815" i="3"/>
  <c r="J815" i="3"/>
  <c r="K815" i="3"/>
  <c r="K796" i="3"/>
  <c r="H796" i="3"/>
  <c r="F796" i="3"/>
  <c r="J796" i="3"/>
  <c r="I796" i="3"/>
  <c r="H237" i="3"/>
  <c r="F237" i="3"/>
  <c r="I237" i="3"/>
  <c r="K237" i="3"/>
  <c r="J237" i="3"/>
  <c r="J403" i="3"/>
  <c r="F403" i="3"/>
  <c r="K403" i="3"/>
  <c r="H403" i="3"/>
  <c r="I403" i="3"/>
  <c r="K233" i="3"/>
  <c r="J233" i="3"/>
  <c r="I233" i="3"/>
  <c r="H233" i="3"/>
  <c r="F233" i="3"/>
  <c r="K436" i="3"/>
  <c r="J436" i="3"/>
  <c r="F436" i="3"/>
  <c r="H436" i="3"/>
  <c r="I436" i="3"/>
  <c r="H389" i="3"/>
  <c r="F389" i="3"/>
  <c r="J389" i="3"/>
  <c r="K389" i="3"/>
  <c r="I389" i="3"/>
  <c r="F281" i="3"/>
  <c r="H281" i="3"/>
  <c r="I281" i="3"/>
  <c r="J281" i="3"/>
  <c r="K281" i="3"/>
  <c r="H430" i="3"/>
  <c r="J430" i="3"/>
  <c r="F430" i="3"/>
  <c r="K430" i="3"/>
  <c r="I430" i="3"/>
  <c r="J954" i="8"/>
  <c r="K954" i="8"/>
  <c r="K957" i="8"/>
  <c r="J957" i="8"/>
  <c r="J818" i="3"/>
  <c r="H818" i="3"/>
  <c r="I818" i="3"/>
  <c r="F818" i="3"/>
  <c r="K818" i="3"/>
  <c r="F289" i="3"/>
  <c r="J289" i="3"/>
  <c r="K289" i="3"/>
  <c r="H289" i="3"/>
  <c r="I289" i="3"/>
  <c r="J986" i="8"/>
  <c r="K986" i="8"/>
  <c r="J407" i="3"/>
  <c r="K407" i="3"/>
  <c r="I407" i="3"/>
  <c r="F407" i="3"/>
  <c r="H407" i="3"/>
  <c r="F305" i="3"/>
  <c r="I305" i="3"/>
  <c r="K305" i="3"/>
  <c r="J305" i="3"/>
  <c r="H305" i="3"/>
  <c r="J427" i="3"/>
  <c r="I427" i="3"/>
  <c r="K427" i="3"/>
  <c r="H427" i="3"/>
  <c r="F427" i="3"/>
  <c r="J354" i="3"/>
  <c r="K354" i="3"/>
  <c r="I354" i="3"/>
  <c r="H354" i="3"/>
  <c r="F354" i="3"/>
  <c r="K409" i="3"/>
  <c r="H409" i="3"/>
  <c r="I409" i="3"/>
  <c r="F409" i="3"/>
  <c r="J409" i="3"/>
  <c r="K906" i="8"/>
  <c r="J906" i="8"/>
  <c r="I219" i="3"/>
  <c r="K219" i="3"/>
  <c r="F219" i="3"/>
  <c r="J219" i="3"/>
  <c r="H219" i="3"/>
  <c r="J799" i="8"/>
  <c r="K799" i="8"/>
  <c r="I333" i="3"/>
  <c r="F333" i="3"/>
  <c r="H333" i="3"/>
  <c r="J333" i="3"/>
  <c r="K333" i="3"/>
  <c r="H459" i="3"/>
  <c r="K459" i="3"/>
  <c r="I459" i="3"/>
  <c r="F459" i="3"/>
  <c r="J459" i="3"/>
  <c r="J728" i="8"/>
  <c r="K728" i="8"/>
  <c r="H228" i="3"/>
  <c r="I228" i="3"/>
  <c r="K228" i="3"/>
  <c r="J228" i="3"/>
  <c r="F228" i="3"/>
  <c r="H442" i="3"/>
  <c r="I442" i="3"/>
  <c r="K442" i="3"/>
  <c r="J442" i="3"/>
  <c r="F442" i="3"/>
  <c r="J358" i="3"/>
  <c r="F358" i="3"/>
  <c r="I358" i="3"/>
  <c r="H358" i="3"/>
  <c r="K358" i="3"/>
  <c r="J602" i="3"/>
  <c r="H602" i="3"/>
  <c r="F602" i="3"/>
  <c r="K602" i="3"/>
  <c r="I602" i="3"/>
  <c r="I215" i="3"/>
  <c r="F215" i="3"/>
  <c r="K215" i="3"/>
  <c r="J215" i="3"/>
  <c r="H215" i="3"/>
  <c r="H621" i="3"/>
  <c r="K621" i="3"/>
  <c r="J621" i="3"/>
  <c r="F621" i="3"/>
  <c r="I621" i="3"/>
  <c r="I404" i="3"/>
  <c r="K404" i="3"/>
  <c r="F404" i="3"/>
  <c r="J404" i="3"/>
  <c r="H404" i="3"/>
  <c r="J663" i="3"/>
  <c r="F663" i="3"/>
  <c r="I663" i="3"/>
  <c r="H663" i="3"/>
  <c r="K663" i="3"/>
  <c r="I303" i="3"/>
  <c r="H303" i="3"/>
  <c r="J303" i="3"/>
  <c r="K303" i="3"/>
  <c r="F303" i="3"/>
  <c r="J246" i="3"/>
  <c r="F246" i="3"/>
  <c r="K246" i="3"/>
  <c r="H246" i="3"/>
  <c r="I246" i="3"/>
  <c r="I309" i="3"/>
  <c r="F309" i="3"/>
  <c r="K309" i="3"/>
  <c r="J309" i="3"/>
  <c r="H309" i="3"/>
  <c r="I322" i="3"/>
  <c r="H322" i="3"/>
  <c r="F322" i="3"/>
  <c r="J322" i="3"/>
  <c r="K322" i="3"/>
  <c r="K925" i="8"/>
  <c r="J925" i="8"/>
  <c r="K910" i="8"/>
  <c r="J910" i="8"/>
  <c r="K810" i="8"/>
  <c r="J810" i="8"/>
  <c r="K909" i="8"/>
  <c r="J909" i="8"/>
  <c r="I743" i="3"/>
  <c r="F743" i="3"/>
  <c r="J743" i="3"/>
  <c r="H743" i="3"/>
  <c r="K743" i="3"/>
  <c r="J898" i="8"/>
  <c r="K898" i="8"/>
  <c r="K543" i="3"/>
  <c r="I543" i="3"/>
  <c r="F543" i="3"/>
  <c r="H543" i="3"/>
  <c r="J543" i="3"/>
  <c r="K985" i="8"/>
  <c r="J985" i="8"/>
  <c r="J680" i="3"/>
  <c r="K680" i="3"/>
  <c r="I680" i="3"/>
  <c r="H680" i="3"/>
  <c r="F680" i="3"/>
  <c r="H552" i="3"/>
  <c r="I552" i="3"/>
  <c r="J552" i="3"/>
  <c r="K552" i="3"/>
  <c r="F552" i="3"/>
  <c r="J272" i="3"/>
  <c r="K272" i="3"/>
  <c r="H272" i="3"/>
  <c r="I272" i="3"/>
  <c r="F272" i="3"/>
  <c r="K879" i="8"/>
  <c r="J879" i="8"/>
  <c r="J884" i="8"/>
  <c r="K884" i="8"/>
  <c r="H402" i="3"/>
  <c r="K402" i="3"/>
  <c r="I402" i="3"/>
  <c r="J402" i="3"/>
  <c r="F402" i="3"/>
  <c r="J355" i="3"/>
  <c r="H355" i="3"/>
  <c r="I355" i="3"/>
  <c r="F355" i="3"/>
  <c r="K355" i="3"/>
  <c r="K982" i="3"/>
  <c r="H982" i="3"/>
  <c r="J982" i="3"/>
  <c r="F982" i="3"/>
  <c r="I982" i="3"/>
  <c r="I872" i="3"/>
  <c r="J872" i="3"/>
  <c r="K872" i="3"/>
  <c r="F872" i="3"/>
  <c r="H872" i="3"/>
  <c r="J292" i="3"/>
  <c r="H292" i="3"/>
  <c r="I292" i="3"/>
  <c r="K292" i="3"/>
  <c r="F292" i="3"/>
  <c r="F646" i="3"/>
  <c r="J646" i="3"/>
  <c r="I646" i="3"/>
  <c r="H646" i="3"/>
  <c r="K646" i="3"/>
  <c r="H256" i="3"/>
  <c r="F256" i="3"/>
  <c r="J256" i="3"/>
  <c r="I256" i="3"/>
  <c r="K256" i="3"/>
  <c r="I334" i="3"/>
  <c r="K334" i="3"/>
  <c r="F334" i="3"/>
  <c r="J334" i="3"/>
  <c r="H334" i="3"/>
  <c r="K930" i="8"/>
  <c r="J930" i="8"/>
  <c r="J968" i="8"/>
  <c r="K968" i="8"/>
  <c r="J826" i="8"/>
  <c r="K826" i="8"/>
  <c r="J987" i="3"/>
  <c r="I987" i="3"/>
  <c r="F987" i="3"/>
  <c r="H987" i="3"/>
  <c r="K987" i="3"/>
  <c r="F286" i="3"/>
  <c r="H286" i="3"/>
  <c r="J286" i="3"/>
  <c r="K286" i="3"/>
  <c r="I286" i="3"/>
  <c r="J724" i="8"/>
  <c r="K724" i="8"/>
  <c r="K224" i="3"/>
  <c r="H224" i="3"/>
  <c r="I224" i="3"/>
  <c r="F224" i="3"/>
  <c r="J224" i="3"/>
  <c r="I496" i="3"/>
  <c r="H496" i="3"/>
  <c r="J496" i="3"/>
  <c r="K496" i="3"/>
  <c r="F496" i="3"/>
  <c r="I489" i="3"/>
  <c r="K489" i="3"/>
  <c r="F489" i="3"/>
  <c r="J489" i="3"/>
  <c r="H489" i="3"/>
  <c r="I214" i="3"/>
  <c r="F214" i="3"/>
  <c r="H214" i="3"/>
  <c r="J214" i="3"/>
  <c r="K214" i="3"/>
  <c r="F437" i="3"/>
  <c r="I437" i="3"/>
  <c r="J437" i="3"/>
  <c r="K437" i="3"/>
  <c r="H437" i="3"/>
  <c r="F794" i="3"/>
  <c r="I794" i="3"/>
  <c r="J794" i="3"/>
  <c r="H794" i="3"/>
  <c r="K794" i="3"/>
  <c r="K453" i="3"/>
  <c r="H453" i="3"/>
  <c r="F453" i="3"/>
  <c r="J453" i="3"/>
  <c r="I453" i="3"/>
  <c r="I210" i="3"/>
  <c r="F210" i="3"/>
  <c r="J210" i="3"/>
  <c r="K210" i="3"/>
  <c r="H210" i="3"/>
  <c r="I229" i="3"/>
  <c r="K229" i="3"/>
  <c r="F229" i="3"/>
  <c r="H229" i="3"/>
  <c r="J229" i="3"/>
  <c r="H426" i="3"/>
  <c r="I426" i="3"/>
  <c r="J426" i="3"/>
  <c r="F426" i="3"/>
  <c r="K426" i="3"/>
  <c r="K964" i="8"/>
  <c r="J964" i="8"/>
  <c r="J914" i="8"/>
  <c r="K914" i="8"/>
  <c r="F348" i="3"/>
  <c r="I348" i="3"/>
  <c r="H348" i="3"/>
  <c r="K348" i="3"/>
  <c r="J348" i="3"/>
  <c r="J964" i="3"/>
  <c r="K964" i="3"/>
  <c r="F964" i="3"/>
  <c r="H964" i="3"/>
  <c r="I964" i="3"/>
  <c r="K993" i="8"/>
  <c r="J993" i="8"/>
  <c r="I521" i="3"/>
  <c r="H521" i="3"/>
  <c r="F521" i="3"/>
  <c r="K521" i="3"/>
  <c r="J521" i="3"/>
  <c r="J546" i="3"/>
  <c r="K546" i="3"/>
  <c r="F546" i="3"/>
  <c r="I546" i="3"/>
  <c r="H546" i="3"/>
  <c r="J456" i="3"/>
  <c r="K456" i="3"/>
  <c r="I456" i="3"/>
  <c r="H456" i="3"/>
  <c r="F456" i="3"/>
  <c r="F620" i="3"/>
  <c r="I620" i="3"/>
  <c r="K620" i="3"/>
  <c r="J620" i="3"/>
  <c r="H620" i="3"/>
  <c r="K905" i="8"/>
  <c r="J905" i="8"/>
  <c r="J314" i="3"/>
  <c r="H314" i="3"/>
  <c r="I314" i="3"/>
  <c r="K314" i="3"/>
  <c r="F314" i="3"/>
  <c r="J263" i="3"/>
  <c r="H263" i="3"/>
  <c r="K263" i="3"/>
  <c r="I263" i="3"/>
  <c r="F263" i="3"/>
  <c r="J897" i="8"/>
  <c r="K897" i="8"/>
  <c r="I258" i="3"/>
  <c r="K258" i="3"/>
  <c r="H258" i="3"/>
  <c r="J258" i="3"/>
  <c r="F258" i="3"/>
  <c r="H320" i="3"/>
  <c r="I320" i="3"/>
  <c r="K320" i="3"/>
  <c r="F320" i="3"/>
  <c r="J320" i="3"/>
  <c r="K438" i="3"/>
  <c r="F438" i="3"/>
  <c r="J438" i="3"/>
  <c r="I438" i="3"/>
  <c r="H438" i="3"/>
  <c r="H204" i="3"/>
  <c r="K204" i="3"/>
  <c r="F204" i="3"/>
  <c r="J204" i="3"/>
  <c r="I204" i="3"/>
  <c r="J694" i="8"/>
  <c r="K694" i="8"/>
  <c r="J223" i="3"/>
  <c r="I223" i="3"/>
  <c r="F223" i="3"/>
  <c r="K223" i="3"/>
  <c r="H223" i="3"/>
  <c r="H359" i="3"/>
  <c r="I359" i="3"/>
  <c r="J359" i="3"/>
  <c r="F359" i="3"/>
  <c r="K359" i="3"/>
  <c r="H715" i="3"/>
  <c r="J715" i="3"/>
  <c r="I715" i="3"/>
  <c r="K715" i="3"/>
  <c r="F715" i="3"/>
  <c r="J783" i="8"/>
  <c r="K783" i="8"/>
  <c r="K695" i="3"/>
  <c r="F695" i="3"/>
  <c r="H695" i="3"/>
  <c r="J695" i="3"/>
  <c r="I695" i="3"/>
  <c r="K966" i="8"/>
  <c r="J966" i="8"/>
  <c r="J279" i="3"/>
  <c r="K279" i="3"/>
  <c r="H279" i="3"/>
  <c r="I279" i="3"/>
  <c r="F279" i="3"/>
  <c r="K302" i="3"/>
  <c r="H302" i="3"/>
  <c r="I302" i="3"/>
  <c r="J302" i="3"/>
  <c r="F302" i="3"/>
  <c r="F350" i="3"/>
  <c r="H350" i="3"/>
  <c r="J350" i="3"/>
  <c r="K350" i="3"/>
  <c r="I350" i="3"/>
  <c r="F288" i="3"/>
  <c r="I288" i="3"/>
  <c r="H288" i="3"/>
  <c r="J288" i="3"/>
  <c r="K288" i="3"/>
  <c r="F280" i="3"/>
  <c r="J280" i="3"/>
  <c r="I280" i="3"/>
  <c r="K280" i="3"/>
  <c r="H280" i="3"/>
  <c r="K291" i="3"/>
  <c r="J291" i="3"/>
  <c r="H291" i="3"/>
  <c r="I291" i="3"/>
  <c r="F291" i="3"/>
  <c r="I754" i="3"/>
  <c r="J754" i="3"/>
  <c r="F754" i="3"/>
  <c r="H754" i="3"/>
  <c r="K754" i="3"/>
  <c r="I962" i="3"/>
  <c r="H962" i="3"/>
  <c r="F962" i="3"/>
  <c r="K962" i="3"/>
  <c r="J962" i="3"/>
  <c r="J833" i="8"/>
  <c r="K833" i="8"/>
  <c r="K339" i="3"/>
  <c r="J339" i="3"/>
  <c r="I339" i="3"/>
  <c r="H339" i="3"/>
  <c r="F339" i="3"/>
  <c r="J937" i="8"/>
  <c r="K937" i="8"/>
  <c r="H849" i="3"/>
  <c r="I849" i="3"/>
  <c r="K849" i="3"/>
  <c r="F849" i="3"/>
  <c r="J849" i="3"/>
  <c r="H897" i="3"/>
  <c r="I897" i="3"/>
  <c r="K897" i="3"/>
  <c r="J897" i="3"/>
  <c r="F897" i="3"/>
  <c r="J949" i="8"/>
  <c r="K949" i="8"/>
  <c r="F353" i="3"/>
  <c r="H353" i="3"/>
  <c r="J353" i="3"/>
  <c r="I353" i="3"/>
  <c r="K353" i="3"/>
  <c r="K447" i="3"/>
  <c r="H447" i="3"/>
  <c r="F447" i="3"/>
  <c r="I447" i="3"/>
  <c r="J447" i="3"/>
  <c r="J363" i="3"/>
  <c r="K363" i="3"/>
  <c r="H363" i="3"/>
  <c r="F363" i="3"/>
  <c r="I363" i="3"/>
  <c r="J765" i="8"/>
  <c r="K765" i="8"/>
  <c r="I930" i="3"/>
  <c r="H930" i="3"/>
  <c r="F930" i="3"/>
  <c r="J930" i="3"/>
  <c r="K930" i="3"/>
  <c r="J912" i="8"/>
  <c r="K912" i="8"/>
  <c r="K703" i="8"/>
  <c r="J703" i="8"/>
  <c r="H441" i="3"/>
  <c r="F441" i="3"/>
  <c r="K441" i="3"/>
  <c r="J441" i="3"/>
  <c r="I441" i="3"/>
  <c r="H432" i="3"/>
  <c r="K432" i="3"/>
  <c r="J432" i="3"/>
  <c r="I432" i="3"/>
  <c r="F432" i="3"/>
  <c r="K850" i="8"/>
  <c r="J850" i="8"/>
  <c r="K970" i="3"/>
  <c r="F970" i="3"/>
  <c r="I970" i="3"/>
  <c r="H970" i="3"/>
  <c r="J970" i="3"/>
  <c r="F979" i="3"/>
  <c r="I979" i="3"/>
  <c r="J979" i="3"/>
  <c r="H979" i="3"/>
  <c r="K979" i="3"/>
  <c r="H331" i="3"/>
  <c r="J331" i="3"/>
  <c r="I331" i="3"/>
  <c r="K331" i="3"/>
  <c r="F331" i="3"/>
  <c r="K298" i="3"/>
  <c r="H298" i="3"/>
  <c r="F298" i="3"/>
  <c r="J298" i="3"/>
  <c r="I298" i="3"/>
  <c r="I613" i="3"/>
  <c r="J613" i="3"/>
  <c r="F613" i="3"/>
  <c r="K613" i="3"/>
  <c r="H613" i="3"/>
  <c r="H382" i="3"/>
  <c r="F382" i="3"/>
  <c r="J382" i="3"/>
  <c r="I382" i="3"/>
  <c r="K382" i="3"/>
  <c r="I240" i="3"/>
  <c r="F240" i="3"/>
  <c r="J240" i="3"/>
  <c r="K240" i="3"/>
  <c r="H240" i="3"/>
  <c r="J217" i="3"/>
  <c r="I217" i="3"/>
  <c r="F217" i="3"/>
  <c r="H217" i="3"/>
  <c r="K217" i="3"/>
  <c r="J221" i="3"/>
  <c r="H221" i="3"/>
  <c r="F221" i="3"/>
  <c r="I221" i="3"/>
  <c r="K221" i="3"/>
  <c r="J310" i="3"/>
  <c r="H310" i="3"/>
  <c r="K310" i="3"/>
  <c r="I310" i="3"/>
  <c r="F310" i="3"/>
  <c r="J817" i="8"/>
  <c r="K817" i="8"/>
  <c r="H227" i="3"/>
  <c r="F227" i="3"/>
  <c r="J227" i="3"/>
  <c r="I227" i="3"/>
  <c r="K227" i="3"/>
  <c r="K539" i="3"/>
  <c r="H539" i="3"/>
  <c r="I539" i="3"/>
  <c r="F539" i="3"/>
  <c r="J539" i="3"/>
  <c r="H457" i="3"/>
  <c r="I457" i="3"/>
  <c r="J457" i="3"/>
  <c r="K457" i="3"/>
  <c r="F457" i="3"/>
  <c r="I908" i="3"/>
  <c r="J908" i="3"/>
  <c r="F908" i="3"/>
  <c r="H908" i="3"/>
  <c r="K908" i="3"/>
  <c r="K837" i="8"/>
  <c r="J837" i="8"/>
  <c r="F538" i="3"/>
  <c r="J538" i="3"/>
  <c r="K538" i="3"/>
  <c r="H538" i="3"/>
  <c r="I538" i="3"/>
  <c r="J902" i="8"/>
  <c r="K902" i="8"/>
  <c r="F419" i="3"/>
  <c r="J419" i="3"/>
  <c r="K419" i="3"/>
  <c r="I419" i="3"/>
  <c r="H419" i="3"/>
  <c r="H386" i="3"/>
  <c r="K386" i="3"/>
  <c r="J386" i="3"/>
  <c r="F386" i="3"/>
  <c r="I386" i="3"/>
  <c r="H349" i="3"/>
  <c r="K349" i="3"/>
  <c r="F349" i="3"/>
  <c r="I349" i="3"/>
  <c r="J349" i="3"/>
  <c r="K908" i="8"/>
  <c r="J908" i="8"/>
  <c r="F880" i="3"/>
  <c r="K880" i="3"/>
  <c r="J880" i="3"/>
  <c r="I880" i="3"/>
  <c r="H880" i="3"/>
  <c r="J841" i="8"/>
  <c r="K841" i="8"/>
  <c r="I932" i="3"/>
  <c r="K932" i="3"/>
  <c r="F932" i="3"/>
  <c r="J932" i="3"/>
  <c r="H932" i="3"/>
  <c r="I883" i="3"/>
  <c r="H883" i="3"/>
  <c r="K883" i="3"/>
  <c r="F883" i="3"/>
  <c r="J883" i="3"/>
  <c r="J460" i="3"/>
  <c r="H460" i="3"/>
  <c r="K460" i="3"/>
  <c r="I460" i="3"/>
  <c r="F460" i="3"/>
  <c r="K859" i="8"/>
  <c r="J859" i="8"/>
  <c r="H277" i="3"/>
  <c r="F277" i="3"/>
  <c r="J277" i="3"/>
  <c r="K277" i="3"/>
  <c r="I277" i="3"/>
  <c r="J369" i="3"/>
  <c r="H369" i="3"/>
  <c r="I369" i="3"/>
  <c r="F369" i="3"/>
  <c r="K369" i="3"/>
  <c r="F284" i="3"/>
  <c r="J284" i="3"/>
  <c r="H284" i="3"/>
  <c r="K284" i="3"/>
  <c r="I284" i="3"/>
  <c r="J820" i="8"/>
  <c r="K820" i="8"/>
  <c r="K949" i="3"/>
  <c r="I949" i="3"/>
  <c r="J949" i="3"/>
  <c r="F949" i="3"/>
  <c r="H949" i="3"/>
  <c r="I704" i="3"/>
  <c r="J704" i="3"/>
  <c r="H704" i="3"/>
  <c r="F704" i="3"/>
  <c r="K704" i="3"/>
  <c r="K960" i="8"/>
  <c r="J960" i="8"/>
  <c r="J293" i="3"/>
  <c r="I293" i="3"/>
  <c r="H293" i="3"/>
  <c r="F293" i="3"/>
  <c r="K293" i="3"/>
  <c r="J274" i="3"/>
  <c r="H274" i="3"/>
  <c r="I274" i="3"/>
  <c r="F274" i="3"/>
  <c r="K274" i="3"/>
  <c r="H211" i="3"/>
  <c r="K211" i="3"/>
  <c r="J211" i="3"/>
  <c r="F211" i="3"/>
  <c r="I211" i="3"/>
  <c r="I326" i="3"/>
  <c r="J326" i="3"/>
  <c r="H326" i="3"/>
  <c r="F326" i="3"/>
  <c r="K326" i="3"/>
  <c r="F226" i="3"/>
  <c r="I226" i="3"/>
  <c r="J226" i="3"/>
  <c r="H226" i="3"/>
  <c r="K226" i="3"/>
  <c r="J313" i="3"/>
  <c r="H313" i="3"/>
  <c r="I313" i="3"/>
  <c r="F313" i="3"/>
  <c r="K313" i="3"/>
  <c r="J445" i="3"/>
  <c r="I445" i="3"/>
  <c r="F445" i="3"/>
  <c r="H445" i="3"/>
  <c r="K445" i="3"/>
  <c r="F364" i="3"/>
  <c r="I364" i="3"/>
  <c r="J364" i="3"/>
  <c r="H364" i="3"/>
  <c r="K364" i="3"/>
  <c r="H300" i="3"/>
  <c r="K300" i="3"/>
  <c r="J300" i="3"/>
  <c r="F300" i="3"/>
  <c r="I300" i="3"/>
  <c r="J871" i="8"/>
  <c r="K871" i="8"/>
  <c r="I294" i="3"/>
  <c r="J294" i="3"/>
  <c r="F294" i="3"/>
  <c r="H294" i="3"/>
  <c r="K294" i="3"/>
  <c r="H710" i="3"/>
  <c r="I710" i="3"/>
  <c r="K710" i="3"/>
  <c r="F710" i="3"/>
  <c r="J710" i="3"/>
  <c r="I622" i="3"/>
  <c r="K622" i="3"/>
  <c r="J622" i="3"/>
  <c r="H622" i="3"/>
  <c r="F622" i="3"/>
  <c r="F416" i="3"/>
  <c r="J416" i="3"/>
  <c r="K416" i="3"/>
  <c r="H416" i="3"/>
  <c r="I416" i="3"/>
  <c r="K891" i="3"/>
  <c r="H891" i="3"/>
  <c r="J891" i="3"/>
  <c r="F891" i="3"/>
  <c r="I891" i="3"/>
  <c r="J744" i="8"/>
  <c r="K744" i="8"/>
  <c r="K713" i="8"/>
  <c r="J713" i="8"/>
  <c r="H398" i="3"/>
  <c r="K398" i="3"/>
  <c r="J398" i="3"/>
  <c r="F398" i="3"/>
  <c r="I398" i="3"/>
  <c r="J616" i="3"/>
  <c r="I616" i="3"/>
  <c r="F616" i="3"/>
  <c r="H616" i="3"/>
  <c r="K616" i="3"/>
  <c r="H670" i="3"/>
  <c r="K670" i="3"/>
  <c r="I670" i="3"/>
  <c r="F670" i="3"/>
  <c r="J670" i="3"/>
  <c r="F691" i="3"/>
  <c r="I691" i="3"/>
  <c r="J691" i="3"/>
  <c r="H691" i="3"/>
  <c r="K691" i="3"/>
  <c r="K825" i="8"/>
  <c r="J825" i="8"/>
  <c r="F600" i="3"/>
  <c r="J600" i="3"/>
  <c r="H600" i="3"/>
  <c r="K600" i="3"/>
  <c r="I600" i="3"/>
  <c r="K775" i="8"/>
  <c r="J775" i="8"/>
  <c r="K920" i="8"/>
  <c r="J920" i="8"/>
  <c r="K923" i="8"/>
  <c r="J923" i="8"/>
  <c r="J502" i="3"/>
  <c r="K502" i="3"/>
  <c r="I502" i="3"/>
  <c r="H502" i="3"/>
  <c r="F502" i="3"/>
  <c r="H820" i="3"/>
  <c r="I820" i="3"/>
  <c r="J820" i="3"/>
  <c r="K820" i="3"/>
  <c r="F820" i="3"/>
  <c r="I650" i="3"/>
  <c r="K650" i="3"/>
  <c r="H650" i="3"/>
  <c r="F650" i="3"/>
  <c r="J650" i="3"/>
  <c r="J1001" i="8"/>
  <c r="K1001" i="8"/>
  <c r="K752" i="8"/>
  <c r="J752" i="8"/>
  <c r="J723" i="8"/>
  <c r="K723" i="8"/>
  <c r="K491" i="3"/>
  <c r="I491" i="3"/>
  <c r="F491" i="3"/>
  <c r="H491" i="3"/>
  <c r="J491" i="3"/>
  <c r="H380" i="3"/>
  <c r="K380" i="3"/>
  <c r="F380" i="3"/>
  <c r="I380" i="3"/>
  <c r="J380" i="3"/>
  <c r="K899" i="8"/>
  <c r="J899" i="8"/>
  <c r="F262" i="3"/>
  <c r="I262" i="3"/>
  <c r="K262" i="3"/>
  <c r="H262" i="3"/>
  <c r="J262" i="3"/>
  <c r="I203" i="3"/>
  <c r="H203" i="3"/>
  <c r="J203" i="3"/>
  <c r="K203" i="3"/>
  <c r="F203" i="3"/>
  <c r="J335" i="3"/>
  <c r="H335" i="3"/>
  <c r="I335" i="3"/>
  <c r="F335" i="3"/>
  <c r="K335" i="3"/>
  <c r="H455" i="3"/>
  <c r="I455" i="3"/>
  <c r="F455" i="3"/>
  <c r="K455" i="3"/>
  <c r="J455" i="3"/>
  <c r="I443" i="3"/>
  <c r="J443" i="3"/>
  <c r="H443" i="3"/>
  <c r="K443" i="3"/>
  <c r="F443" i="3"/>
  <c r="I833" i="3"/>
  <c r="F833" i="3"/>
  <c r="J833" i="3"/>
  <c r="K833" i="3"/>
  <c r="H833" i="3"/>
  <c r="J885" i="8"/>
  <c r="K885" i="8"/>
  <c r="I352" i="3"/>
  <c r="F352" i="3"/>
  <c r="K352" i="3"/>
  <c r="H352" i="3"/>
  <c r="J352" i="3"/>
  <c r="I954" i="3"/>
  <c r="F954" i="3"/>
  <c r="H954" i="3"/>
  <c r="K954" i="3"/>
  <c r="J954" i="3"/>
  <c r="F341" i="3"/>
  <c r="J341" i="3"/>
  <c r="H341" i="3"/>
  <c r="I341" i="3"/>
  <c r="K341" i="3"/>
  <c r="H260" i="3"/>
  <c r="F260" i="3"/>
  <c r="I260" i="3"/>
  <c r="K260" i="3"/>
  <c r="J260" i="3"/>
  <c r="J372" i="3"/>
  <c r="I372" i="3"/>
  <c r="K372" i="3"/>
  <c r="F372" i="3"/>
  <c r="H372" i="3"/>
  <c r="J245" i="3"/>
  <c r="H245" i="3"/>
  <c r="I245" i="3"/>
  <c r="K245" i="3"/>
  <c r="F245" i="3"/>
  <c r="F656" i="3"/>
  <c r="I656" i="3"/>
  <c r="K656" i="3"/>
  <c r="J656" i="3"/>
  <c r="H656" i="3"/>
  <c r="K222" i="3"/>
  <c r="F222" i="3"/>
  <c r="J222" i="3"/>
  <c r="H222" i="3"/>
  <c r="I222" i="3"/>
  <c r="K891" i="8"/>
  <c r="J891" i="8"/>
  <c r="K979" i="8"/>
  <c r="J979" i="8"/>
  <c r="J990" i="8"/>
  <c r="K990" i="8"/>
  <c r="J962" i="8"/>
  <c r="K962" i="8"/>
  <c r="K867" i="3"/>
  <c r="H867" i="3"/>
  <c r="J867" i="3"/>
  <c r="F867" i="3"/>
  <c r="I867" i="3"/>
  <c r="H413" i="3"/>
  <c r="F413" i="3"/>
  <c r="K413" i="3"/>
  <c r="I413" i="3"/>
  <c r="J413" i="3"/>
  <c r="H788" i="3"/>
  <c r="I788" i="3"/>
  <c r="K788" i="3"/>
  <c r="J788" i="3"/>
  <c r="F788" i="3"/>
  <c r="I340" i="3"/>
  <c r="F340" i="3"/>
  <c r="H340" i="3"/>
  <c r="K340" i="3"/>
  <c r="J340" i="3"/>
  <c r="H248" i="3"/>
  <c r="K248" i="3"/>
  <c r="I248" i="3"/>
  <c r="J248" i="3"/>
  <c r="F248" i="3"/>
  <c r="H377" i="3"/>
  <c r="J377" i="3"/>
  <c r="K377" i="3"/>
  <c r="I377" i="3"/>
  <c r="F377" i="3"/>
  <c r="F317" i="3"/>
  <c r="I317" i="3"/>
  <c r="K317" i="3"/>
  <c r="J317" i="3"/>
  <c r="H317" i="3"/>
  <c r="I428" i="3"/>
  <c r="H428" i="3"/>
  <c r="K428" i="3"/>
  <c r="F428" i="3"/>
  <c r="J428" i="3"/>
  <c r="K266" i="3"/>
  <c r="J266" i="3"/>
  <c r="H266" i="3"/>
  <c r="I266" i="3"/>
  <c r="F266" i="3"/>
  <c r="J722" i="8"/>
  <c r="K722" i="8"/>
  <c r="F461" i="3"/>
  <c r="J461" i="3"/>
  <c r="H461" i="3"/>
  <c r="K461" i="3"/>
  <c r="I461" i="3"/>
  <c r="K716" i="3"/>
  <c r="I716" i="3"/>
  <c r="F716" i="3"/>
  <c r="J716" i="3"/>
  <c r="H716" i="3"/>
  <c r="K953" i="8"/>
  <c r="J953" i="8"/>
  <c r="I505" i="3"/>
  <c r="F505" i="3"/>
  <c r="J505" i="3"/>
  <c r="H505" i="3"/>
  <c r="K505" i="3"/>
  <c r="K323" i="3"/>
  <c r="I323" i="3"/>
  <c r="F323" i="3"/>
  <c r="H323" i="3"/>
  <c r="J323" i="3"/>
  <c r="K989" i="8"/>
  <c r="J989" i="8"/>
  <c r="J271" i="3"/>
  <c r="I271" i="3"/>
  <c r="F271" i="3"/>
  <c r="H271" i="3"/>
  <c r="K271" i="3"/>
  <c r="K351" i="3"/>
  <c r="J351" i="3"/>
  <c r="I351" i="3"/>
  <c r="H351" i="3"/>
  <c r="F351" i="3"/>
  <c r="K415" i="3"/>
  <c r="H415" i="3"/>
  <c r="I415" i="3"/>
  <c r="J415" i="3"/>
  <c r="F415" i="3"/>
  <c r="K399" i="3"/>
  <c r="J399" i="3"/>
  <c r="F399" i="3"/>
  <c r="H399" i="3"/>
  <c r="I399" i="3"/>
  <c r="I681" i="3"/>
  <c r="K681" i="3"/>
  <c r="J681" i="3"/>
  <c r="F681" i="3"/>
  <c r="H681" i="3"/>
  <c r="J947" i="8"/>
  <c r="K947" i="8"/>
  <c r="H589" i="3"/>
  <c r="K589" i="3"/>
  <c r="J589" i="3"/>
  <c r="F589" i="3"/>
  <c r="I589" i="3"/>
  <c r="F977" i="3"/>
  <c r="H977" i="3"/>
  <c r="J977" i="3"/>
  <c r="K977" i="3"/>
  <c r="I977" i="3"/>
  <c r="K913" i="8"/>
  <c r="J913" i="8"/>
  <c r="I837" i="3"/>
  <c r="K837" i="3"/>
  <c r="J837" i="3"/>
  <c r="H837" i="3"/>
  <c r="F837" i="3"/>
  <c r="K677" i="3"/>
  <c r="J677" i="3"/>
  <c r="F677" i="3"/>
  <c r="I677" i="3"/>
  <c r="H677" i="3"/>
  <c r="J762" i="3"/>
  <c r="I762" i="3"/>
  <c r="H762" i="3"/>
  <c r="F762" i="3"/>
  <c r="K762" i="3"/>
  <c r="I241" i="3"/>
  <c r="F241" i="3"/>
  <c r="K241" i="3"/>
  <c r="H241" i="3"/>
  <c r="J241" i="3"/>
  <c r="K880" i="8"/>
  <c r="J880" i="8"/>
  <c r="J970" i="8"/>
  <c r="K970" i="8"/>
  <c r="J933" i="8"/>
  <c r="K933" i="8"/>
  <c r="K734" i="8"/>
  <c r="J734" i="8"/>
  <c r="K929" i="8"/>
  <c r="J929" i="8"/>
  <c r="H370" i="3"/>
  <c r="I370" i="3"/>
  <c r="K370" i="3"/>
  <c r="J370" i="3"/>
  <c r="F370" i="3"/>
  <c r="K924" i="8"/>
  <c r="J924" i="8"/>
  <c r="J739" i="8"/>
  <c r="K739" i="8"/>
  <c r="H503" i="3"/>
  <c r="F503" i="3"/>
  <c r="K503" i="3"/>
  <c r="J503" i="3"/>
  <c r="I503" i="3"/>
  <c r="J846" i="3"/>
  <c r="F846" i="3"/>
  <c r="K846" i="3"/>
  <c r="I846" i="3"/>
  <c r="H846" i="3"/>
  <c r="F544" i="3"/>
  <c r="K544" i="3"/>
  <c r="H544" i="3"/>
  <c r="J544" i="3"/>
  <c r="I544" i="3"/>
  <c r="K864" i="8"/>
  <c r="J864" i="8"/>
  <c r="I957" i="3"/>
  <c r="F957" i="3"/>
  <c r="J957" i="3"/>
  <c r="H957" i="3"/>
  <c r="K957" i="3"/>
  <c r="J601" i="3"/>
  <c r="K601" i="3"/>
  <c r="F601" i="3"/>
  <c r="H601" i="3"/>
  <c r="I601" i="3"/>
  <c r="K733" i="8"/>
  <c r="J733" i="8"/>
  <c r="K732" i="8"/>
  <c r="J732" i="8"/>
  <c r="K831" i="8"/>
  <c r="J831" i="8"/>
  <c r="H674" i="3"/>
  <c r="F674" i="3"/>
  <c r="K674" i="3"/>
  <c r="I674" i="3"/>
  <c r="J674" i="3"/>
  <c r="I477" i="3"/>
  <c r="H477" i="3"/>
  <c r="K477" i="3"/>
  <c r="F477" i="3"/>
  <c r="J477" i="3"/>
  <c r="H534" i="3"/>
  <c r="I534" i="3"/>
  <c r="F534" i="3"/>
  <c r="J534" i="3"/>
  <c r="K534" i="3"/>
  <c r="I504" i="3"/>
  <c r="H504" i="3"/>
  <c r="J504" i="3"/>
  <c r="F504" i="3"/>
  <c r="K504" i="3"/>
  <c r="F529" i="3"/>
  <c r="J529" i="3"/>
  <c r="I529" i="3"/>
  <c r="K529" i="3"/>
  <c r="H529" i="3"/>
  <c r="J806" i="8"/>
  <c r="K806" i="8"/>
  <c r="I575" i="3"/>
  <c r="F575" i="3"/>
  <c r="K575" i="3"/>
  <c r="H575" i="3"/>
  <c r="J575" i="3"/>
  <c r="J794" i="8"/>
  <c r="K794" i="8"/>
  <c r="J851" i="3"/>
  <c r="I851" i="3"/>
  <c r="K851" i="3"/>
  <c r="F851" i="3"/>
  <c r="H851" i="3"/>
  <c r="I859" i="3"/>
  <c r="J859" i="3"/>
  <c r="F859" i="3"/>
  <c r="H859" i="3"/>
  <c r="K859" i="3"/>
  <c r="K700" i="8"/>
  <c r="J700" i="8"/>
  <c r="K845" i="8"/>
  <c r="J845" i="8"/>
  <c r="I610" i="3"/>
  <c r="K610" i="3"/>
  <c r="F610" i="3"/>
  <c r="H610" i="3"/>
  <c r="J610" i="3"/>
  <c r="J836" i="3"/>
  <c r="I836" i="3"/>
  <c r="K836" i="3"/>
  <c r="F836" i="3"/>
  <c r="H836" i="3"/>
  <c r="K756" i="8"/>
  <c r="J756" i="8"/>
  <c r="F749" i="3"/>
  <c r="H749" i="3"/>
  <c r="I749" i="3"/>
  <c r="K749" i="3"/>
  <c r="J749" i="3"/>
  <c r="F391" i="3"/>
  <c r="I391" i="3"/>
  <c r="K391" i="3"/>
  <c r="H391" i="3"/>
  <c r="J391" i="3"/>
  <c r="J763" i="8"/>
  <c r="K763" i="8"/>
  <c r="I707" i="3"/>
  <c r="J707" i="3"/>
  <c r="H707" i="3"/>
  <c r="K707" i="3"/>
  <c r="F707" i="3"/>
  <c r="J660" i="3"/>
  <c r="H660" i="3"/>
  <c r="I660" i="3"/>
  <c r="K660" i="3"/>
  <c r="F660" i="3"/>
  <c r="F316" i="3"/>
  <c r="K316" i="3"/>
  <c r="H316" i="3"/>
  <c r="I316" i="3"/>
  <c r="J316" i="3"/>
  <c r="J324" i="3"/>
  <c r="F324" i="3"/>
  <c r="K324" i="3"/>
  <c r="H324" i="3"/>
  <c r="I324" i="3"/>
  <c r="K874" i="8"/>
  <c r="J874" i="8"/>
  <c r="K846" i="8"/>
  <c r="J846" i="8"/>
  <c r="H319" i="3"/>
  <c r="F319" i="3"/>
  <c r="J319" i="3"/>
  <c r="I319" i="3"/>
  <c r="K319" i="3"/>
  <c r="K928" i="8"/>
  <c r="J928" i="8"/>
  <c r="I548" i="3"/>
  <c r="K548" i="3"/>
  <c r="J548" i="3"/>
  <c r="H548" i="3"/>
  <c r="F548" i="3"/>
  <c r="I268" i="3"/>
  <c r="H268" i="3"/>
  <c r="F268" i="3"/>
  <c r="K268" i="3"/>
  <c r="J268" i="3"/>
  <c r="J918" i="8"/>
  <c r="K918" i="8"/>
  <c r="K827" i="3"/>
  <c r="H827" i="3"/>
  <c r="J827" i="3"/>
  <c r="I827" i="3"/>
  <c r="F827" i="3"/>
  <c r="J692" i="3"/>
  <c r="K692" i="3"/>
  <c r="I692" i="3"/>
  <c r="H692" i="3"/>
  <c r="F692" i="3"/>
  <c r="I463" i="3"/>
  <c r="H463" i="3"/>
  <c r="K463" i="3"/>
  <c r="J463" i="3"/>
  <c r="F463" i="3"/>
  <c r="I287" i="3"/>
  <c r="H287" i="3"/>
  <c r="F287" i="3"/>
  <c r="K287" i="3"/>
  <c r="J287" i="3"/>
  <c r="H304" i="3"/>
  <c r="J304" i="3"/>
  <c r="I304" i="3"/>
  <c r="K304" i="3"/>
  <c r="F304" i="3"/>
  <c r="H896" i="3"/>
  <c r="K896" i="3"/>
  <c r="J896" i="3"/>
  <c r="I896" i="3"/>
  <c r="F896" i="3"/>
  <c r="F923" i="3"/>
  <c r="J923" i="3"/>
  <c r="H923" i="3"/>
  <c r="I923" i="3"/>
  <c r="K923" i="3"/>
  <c r="J868" i="8"/>
  <c r="K868" i="8"/>
  <c r="J738" i="3"/>
  <c r="K738" i="3"/>
  <c r="I738" i="3"/>
  <c r="H738" i="3"/>
  <c r="F738" i="3"/>
  <c r="I786" i="3"/>
  <c r="H786" i="3"/>
  <c r="J786" i="3"/>
  <c r="K786" i="3"/>
  <c r="F786" i="3"/>
  <c r="J458" i="3"/>
  <c r="F458" i="3"/>
  <c r="K458" i="3"/>
  <c r="H458" i="3"/>
  <c r="I458" i="3"/>
  <c r="H611" i="3"/>
  <c r="J611" i="3"/>
  <c r="F611" i="3"/>
  <c r="I611" i="3"/>
  <c r="K611" i="3"/>
  <c r="J605" i="3"/>
  <c r="H605" i="3"/>
  <c r="K605" i="3"/>
  <c r="F605" i="3"/>
  <c r="I605" i="3"/>
  <c r="F890" i="3"/>
  <c r="I890" i="3"/>
  <c r="K890" i="3"/>
  <c r="J890" i="3"/>
  <c r="H890" i="3"/>
  <c r="K699" i="3"/>
  <c r="H699" i="3"/>
  <c r="I699" i="3"/>
  <c r="F699" i="3"/>
  <c r="J699" i="3"/>
  <c r="K862" i="3"/>
  <c r="F862" i="3"/>
  <c r="H862" i="3"/>
  <c r="J862" i="3"/>
  <c r="I862" i="3"/>
  <c r="J769" i="3"/>
  <c r="K769" i="3"/>
  <c r="H769" i="3"/>
  <c r="F769" i="3"/>
  <c r="I769" i="3"/>
  <c r="H935" i="3"/>
  <c r="J935" i="3"/>
  <c r="I935" i="3"/>
  <c r="K935" i="3"/>
  <c r="F935" i="3"/>
  <c r="J741" i="8"/>
  <c r="K741" i="8"/>
  <c r="K251" i="3"/>
  <c r="J251" i="3"/>
  <c r="I251" i="3"/>
  <c r="F251" i="3"/>
  <c r="H251" i="3"/>
  <c r="K861" i="8"/>
  <c r="J861" i="8"/>
  <c r="F499" i="3"/>
  <c r="J499" i="3"/>
  <c r="K499" i="3"/>
  <c r="H499" i="3"/>
  <c r="I499" i="3"/>
  <c r="J881" i="8"/>
  <c r="K881" i="8"/>
  <c r="J641" i="3"/>
  <c r="F641" i="3"/>
  <c r="H641" i="3"/>
  <c r="I641" i="3"/>
  <c r="K641" i="3"/>
  <c r="K863" i="8"/>
  <c r="J863" i="8"/>
  <c r="K946" i="8"/>
  <c r="J946" i="8"/>
  <c r="H757" i="3"/>
  <c r="F757" i="3"/>
  <c r="J757" i="3"/>
  <c r="I757" i="3"/>
  <c r="K757" i="3"/>
  <c r="J901" i="8"/>
  <c r="K901" i="8"/>
  <c r="K735" i="8"/>
  <c r="J735" i="8"/>
  <c r="J890" i="8"/>
  <c r="K890" i="8"/>
  <c r="K907" i="8"/>
  <c r="J907" i="8"/>
  <c r="K981" i="3"/>
  <c r="H981" i="3"/>
  <c r="F981" i="3"/>
  <c r="J981" i="3"/>
  <c r="I981" i="3"/>
  <c r="J848" i="8"/>
  <c r="K848" i="8"/>
  <c r="K429" i="3"/>
  <c r="I429" i="3"/>
  <c r="H429" i="3"/>
  <c r="F429" i="3"/>
  <c r="J429" i="3"/>
  <c r="K818" i="8"/>
  <c r="J818" i="8"/>
  <c r="J971" i="3"/>
  <c r="K971" i="3"/>
  <c r="I971" i="3"/>
  <c r="H971" i="3"/>
  <c r="F971" i="3"/>
  <c r="F871" i="3"/>
  <c r="K871" i="3"/>
  <c r="H871" i="3"/>
  <c r="J871" i="3"/>
  <c r="I871" i="3"/>
  <c r="J740" i="8"/>
  <c r="K740" i="8"/>
  <c r="J414" i="3"/>
  <c r="F414" i="3"/>
  <c r="H414" i="3"/>
  <c r="I414" i="3"/>
  <c r="K414" i="3"/>
  <c r="F361" i="3"/>
  <c r="I361" i="3"/>
  <c r="J361" i="3"/>
  <c r="K361" i="3"/>
  <c r="H361" i="3"/>
  <c r="K983" i="8"/>
  <c r="J983" i="8"/>
  <c r="I527" i="3"/>
  <c r="H527" i="3"/>
  <c r="F527" i="3"/>
  <c r="K527" i="3"/>
  <c r="J527" i="3"/>
  <c r="J813" i="8"/>
  <c r="K813" i="8"/>
  <c r="I234" i="3"/>
  <c r="J234" i="3"/>
  <c r="F234" i="3"/>
  <c r="K234" i="3"/>
  <c r="H234" i="3"/>
  <c r="F520" i="3"/>
  <c r="J520" i="3"/>
  <c r="I520" i="3"/>
  <c r="K520" i="3"/>
  <c r="H520" i="3"/>
  <c r="J832" i="8"/>
  <c r="K832" i="8"/>
  <c r="H388" i="3"/>
  <c r="I388" i="3"/>
  <c r="F388" i="3"/>
  <c r="K388" i="3"/>
  <c r="J388" i="3"/>
  <c r="F318" i="3"/>
  <c r="H318" i="3"/>
  <c r="J318" i="3"/>
  <c r="I318" i="3"/>
  <c r="K318" i="3"/>
  <c r="J321" i="3"/>
  <c r="H321" i="3"/>
  <c r="K321" i="3"/>
  <c r="F321" i="3"/>
  <c r="I321" i="3"/>
  <c r="I401" i="3"/>
  <c r="J401" i="3"/>
  <c r="H401" i="3"/>
  <c r="K401" i="3"/>
  <c r="F401" i="3"/>
  <c r="K330" i="3"/>
  <c r="F330" i="3"/>
  <c r="H330" i="3"/>
  <c r="J330" i="3"/>
  <c r="I330" i="3"/>
  <c r="J270" i="3"/>
  <c r="I270" i="3"/>
  <c r="F270" i="3"/>
  <c r="H270" i="3"/>
  <c r="K270" i="3"/>
  <c r="K773" i="8"/>
  <c r="J773" i="8"/>
  <c r="K555" i="3"/>
  <c r="J555" i="3"/>
  <c r="I555" i="3"/>
  <c r="H555" i="3"/>
  <c r="F555" i="3"/>
  <c r="H933" i="3"/>
  <c r="I933" i="3"/>
  <c r="F933" i="3"/>
  <c r="K933" i="3"/>
  <c r="J933" i="3"/>
  <c r="J771" i="8"/>
  <c r="K771" i="8"/>
  <c r="H387" i="3"/>
  <c r="F387" i="3"/>
  <c r="J387" i="3"/>
  <c r="K387" i="3"/>
  <c r="I387" i="3"/>
  <c r="F537" i="3"/>
  <c r="H537" i="3"/>
  <c r="K537" i="3"/>
  <c r="J537" i="3"/>
  <c r="I537" i="3"/>
  <c r="K807" i="8"/>
  <c r="J807" i="8"/>
  <c r="I857" i="3"/>
  <c r="F857" i="3"/>
  <c r="K857" i="3"/>
  <c r="H857" i="3"/>
  <c r="J857" i="3"/>
  <c r="F712" i="3"/>
  <c r="K712" i="3"/>
  <c r="H712" i="3"/>
  <c r="J712" i="3"/>
  <c r="I712" i="3"/>
  <c r="J982" i="8"/>
  <c r="K982" i="8"/>
  <c r="K853" i="8"/>
  <c r="J853" i="8"/>
  <c r="I420" i="3"/>
  <c r="H420" i="3"/>
  <c r="J420" i="3"/>
  <c r="F420" i="3"/>
  <c r="K420" i="3"/>
  <c r="J784" i="8"/>
  <c r="K784" i="8"/>
  <c r="J873" i="8"/>
  <c r="K873" i="8"/>
  <c r="I516" i="3"/>
  <c r="J516" i="3"/>
  <c r="H516" i="3"/>
  <c r="F516" i="3"/>
  <c r="K516" i="3"/>
  <c r="H528" i="3"/>
  <c r="I528" i="3"/>
  <c r="K528" i="3"/>
  <c r="J528" i="3"/>
  <c r="F528" i="3"/>
  <c r="K795" i="8"/>
  <c r="J795" i="8"/>
  <c r="I966" i="3"/>
  <c r="H966" i="3"/>
  <c r="F966" i="3"/>
  <c r="K966" i="3"/>
  <c r="J966" i="3"/>
  <c r="K994" i="8"/>
  <c r="J994" i="8"/>
  <c r="H636" i="3"/>
  <c r="K636" i="3"/>
  <c r="F636" i="3"/>
  <c r="I636" i="3"/>
  <c r="J636" i="3"/>
  <c r="J629" i="3"/>
  <c r="H629" i="3"/>
  <c r="K629" i="3"/>
  <c r="F629" i="3"/>
  <c r="I629" i="3"/>
  <c r="J696" i="3"/>
  <c r="H696" i="3"/>
  <c r="K696" i="3"/>
  <c r="I696" i="3"/>
  <c r="F696" i="3"/>
  <c r="F992" i="3"/>
  <c r="K992" i="3"/>
  <c r="H992" i="3"/>
  <c r="I992" i="3"/>
  <c r="J992" i="3"/>
  <c r="F731" i="3"/>
  <c r="H731" i="3"/>
  <c r="K731" i="3"/>
  <c r="I731" i="3"/>
  <c r="J731" i="3"/>
  <c r="H976" i="3"/>
  <c r="F976" i="3"/>
  <c r="K976" i="3"/>
  <c r="I976" i="3"/>
  <c r="J976" i="3"/>
  <c r="K903" i="8"/>
  <c r="J903" i="8"/>
  <c r="J945" i="8"/>
  <c r="K945" i="8"/>
  <c r="J741" i="3"/>
  <c r="F741" i="3"/>
  <c r="I741" i="3"/>
  <c r="K741" i="3"/>
  <c r="H741" i="3"/>
  <c r="J784" i="3"/>
  <c r="F784" i="3"/>
  <c r="K784" i="3"/>
  <c r="H784" i="3"/>
  <c r="I784" i="3"/>
  <c r="J710" i="8"/>
  <c r="K710" i="8"/>
  <c r="K904" i="8"/>
  <c r="J904" i="8"/>
  <c r="K661" i="3"/>
  <c r="J661" i="3"/>
  <c r="I661" i="3"/>
  <c r="H661" i="3"/>
  <c r="F661" i="3"/>
  <c r="I693" i="3"/>
  <c r="J693" i="3"/>
  <c r="F693" i="3"/>
  <c r="H693" i="3"/>
  <c r="K693" i="3"/>
  <c r="I586" i="3"/>
  <c r="F586" i="3"/>
  <c r="H586" i="3"/>
  <c r="J586" i="3"/>
  <c r="K586" i="3"/>
  <c r="J384" i="3"/>
  <c r="H384" i="3"/>
  <c r="F384" i="3"/>
  <c r="I384" i="3"/>
  <c r="K384" i="3"/>
  <c r="H481" i="3"/>
  <c r="I481" i="3"/>
  <c r="K481" i="3"/>
  <c r="J481" i="3"/>
  <c r="F481" i="3"/>
  <c r="J922" i="3"/>
  <c r="I922" i="3"/>
  <c r="H922" i="3"/>
  <c r="F922" i="3"/>
  <c r="K922" i="3"/>
  <c r="H813" i="3"/>
  <c r="J813" i="3"/>
  <c r="I813" i="3"/>
  <c r="K813" i="3"/>
  <c r="F813" i="3"/>
  <c r="K368" i="3"/>
  <c r="I368" i="3"/>
  <c r="J368" i="3"/>
  <c r="H368" i="3"/>
  <c r="F368" i="3"/>
  <c r="I308" i="3"/>
  <c r="H308" i="3"/>
  <c r="F308" i="3"/>
  <c r="J308" i="3"/>
  <c r="K308" i="3"/>
  <c r="J311" i="3"/>
  <c r="H311" i="3"/>
  <c r="I311" i="3"/>
  <c r="F311" i="3"/>
  <c r="K311" i="3"/>
  <c r="J360" i="3"/>
  <c r="F360" i="3"/>
  <c r="H360" i="3"/>
  <c r="K360" i="3"/>
  <c r="I360" i="3"/>
  <c r="I265" i="3"/>
  <c r="J265" i="3"/>
  <c r="F265" i="3"/>
  <c r="K265" i="3"/>
  <c r="H265" i="3"/>
  <c r="F394" i="3"/>
  <c r="J394" i="3"/>
  <c r="I394" i="3"/>
  <c r="H394" i="3"/>
  <c r="K394" i="3"/>
  <c r="H462" i="3"/>
  <c r="J462" i="3"/>
  <c r="I462" i="3"/>
  <c r="K462" i="3"/>
  <c r="F462" i="3"/>
  <c r="K851" i="8"/>
  <c r="J851" i="8"/>
  <c r="J832" i="3"/>
  <c r="I832" i="3"/>
  <c r="F832" i="3"/>
  <c r="K832" i="3"/>
  <c r="H832" i="3"/>
  <c r="K790" i="8"/>
  <c r="J790" i="8"/>
  <c r="I799" i="3"/>
  <c r="H799" i="3"/>
  <c r="F799" i="3"/>
  <c r="K799" i="3"/>
  <c r="J799" i="3"/>
  <c r="K435" i="3"/>
  <c r="F435" i="3"/>
  <c r="J435" i="3"/>
  <c r="H435" i="3"/>
  <c r="I435" i="3"/>
  <c r="K992" i="8"/>
  <c r="J992" i="8"/>
  <c r="K991" i="8"/>
  <c r="J991" i="8"/>
  <c r="J714" i="3"/>
  <c r="I714" i="3"/>
  <c r="F714" i="3"/>
  <c r="H714" i="3"/>
  <c r="K714" i="3"/>
  <c r="I501" i="3"/>
  <c r="H501" i="3"/>
  <c r="K501" i="3"/>
  <c r="F501" i="3"/>
  <c r="J501" i="3"/>
  <c r="F328" i="3"/>
  <c r="J328" i="3"/>
  <c r="H328" i="3"/>
  <c r="K328" i="3"/>
  <c r="I328" i="3"/>
  <c r="K916" i="8"/>
  <c r="J916" i="8"/>
  <c r="F904" i="3"/>
  <c r="K904" i="3"/>
  <c r="H904" i="3"/>
  <c r="J904" i="3"/>
  <c r="I904" i="3"/>
  <c r="K782" i="8"/>
  <c r="J782" i="8"/>
  <c r="H547" i="3"/>
  <c r="F547" i="3"/>
  <c r="K547" i="3"/>
  <c r="J547" i="3"/>
  <c r="I547" i="3"/>
  <c r="K772" i="8"/>
  <c r="J772" i="8"/>
  <c r="J935" i="8"/>
  <c r="K935" i="8"/>
  <c r="F630" i="3"/>
  <c r="J630" i="3"/>
  <c r="I630" i="3"/>
  <c r="H630" i="3"/>
  <c r="K630" i="3"/>
  <c r="K704" i="8"/>
  <c r="J704" i="8"/>
  <c r="H592" i="3"/>
  <c r="F592" i="3"/>
  <c r="K592" i="3"/>
  <c r="J592" i="3"/>
  <c r="I592" i="3"/>
  <c r="J682" i="3"/>
  <c r="I682" i="3"/>
  <c r="K682" i="3"/>
  <c r="F682" i="3"/>
  <c r="H682" i="3"/>
  <c r="J896" i="8"/>
  <c r="K896" i="8"/>
  <c r="H811" i="3"/>
  <c r="J811" i="3"/>
  <c r="K811" i="3"/>
  <c r="F811" i="3"/>
  <c r="I811" i="3"/>
  <c r="K852" i="3"/>
  <c r="F852" i="3"/>
  <c r="H852" i="3"/>
  <c r="J852" i="3"/>
  <c r="I852" i="3"/>
  <c r="H892" i="3"/>
  <c r="J892" i="3"/>
  <c r="K892" i="3"/>
  <c r="I892" i="3"/>
  <c r="F892" i="3"/>
  <c r="K856" i="3"/>
  <c r="H856" i="3"/>
  <c r="J856" i="3"/>
  <c r="F856" i="3"/>
  <c r="I856" i="3"/>
  <c r="F938" i="3"/>
  <c r="I938" i="3"/>
  <c r="J938" i="3"/>
  <c r="K938" i="3"/>
  <c r="H938" i="3"/>
  <c r="J706" i="3"/>
  <c r="F706" i="3"/>
  <c r="H706" i="3"/>
  <c r="K706" i="3"/>
  <c r="I706" i="3"/>
  <c r="J919" i="8"/>
  <c r="K919" i="8"/>
  <c r="J570" i="3"/>
  <c r="I570" i="3"/>
  <c r="H570" i="3"/>
  <c r="F570" i="3"/>
  <c r="K570" i="3"/>
  <c r="K697" i="3"/>
  <c r="F697" i="3"/>
  <c r="H697" i="3"/>
  <c r="J697" i="3"/>
  <c r="I697" i="3"/>
  <c r="J915" i="8"/>
  <c r="K915" i="8"/>
  <c r="J297" i="3"/>
  <c r="F297" i="3"/>
  <c r="I297" i="3"/>
  <c r="K297" i="3"/>
  <c r="H297" i="3"/>
  <c r="K893" i="8"/>
  <c r="J893" i="8"/>
  <c r="I980" i="3"/>
  <c r="K980" i="3"/>
  <c r="J980" i="3"/>
  <c r="F980" i="3"/>
  <c r="H980" i="3"/>
  <c r="K668" i="3"/>
  <c r="H668" i="3"/>
  <c r="J668" i="3"/>
  <c r="I668" i="3"/>
  <c r="F668" i="3"/>
  <c r="K628" i="3"/>
  <c r="J628" i="3"/>
  <c r="F628" i="3"/>
  <c r="I628" i="3"/>
  <c r="H628" i="3"/>
  <c r="J619" i="3"/>
  <c r="F619" i="3"/>
  <c r="K619" i="3"/>
  <c r="H619" i="3"/>
  <c r="I619" i="3"/>
  <c r="K373" i="3"/>
  <c r="I373" i="3"/>
  <c r="F373" i="3"/>
  <c r="H373" i="3"/>
  <c r="J373" i="3"/>
  <c r="F312" i="3"/>
  <c r="H312" i="3"/>
  <c r="I312" i="3"/>
  <c r="J312" i="3"/>
  <c r="K312" i="3"/>
  <c r="J757" i="8"/>
  <c r="K757" i="8"/>
  <c r="K383" i="3"/>
  <c r="H383" i="3"/>
  <c r="I383" i="3"/>
  <c r="F383" i="3"/>
  <c r="J383" i="3"/>
  <c r="F446" i="3"/>
  <c r="I446" i="3"/>
  <c r="H446" i="3"/>
  <c r="J446" i="3"/>
  <c r="K446" i="3"/>
  <c r="F244" i="3"/>
  <c r="H244" i="3"/>
  <c r="K244" i="3"/>
  <c r="I244" i="3"/>
  <c r="J244" i="3"/>
  <c r="I655" i="3"/>
  <c r="J655" i="3"/>
  <c r="F655" i="3"/>
  <c r="K655" i="3"/>
  <c r="H655" i="3"/>
  <c r="K926" i="8"/>
  <c r="J926" i="8"/>
  <c r="J743" i="8"/>
  <c r="K743" i="8"/>
  <c r="H902" i="3"/>
  <c r="F902" i="3"/>
  <c r="J902" i="3"/>
  <c r="I902" i="3"/>
  <c r="K902" i="3"/>
  <c r="J767" i="3"/>
  <c r="K767" i="3"/>
  <c r="I767" i="3"/>
  <c r="F767" i="3"/>
  <c r="H767" i="3"/>
  <c r="K406" i="3"/>
  <c r="H406" i="3"/>
  <c r="J406" i="3"/>
  <c r="F406" i="3"/>
  <c r="I406" i="3"/>
  <c r="K580" i="3"/>
  <c r="I580" i="3"/>
  <c r="F580" i="3"/>
  <c r="H580" i="3"/>
  <c r="J580" i="3"/>
  <c r="F873" i="3"/>
  <c r="J873" i="3"/>
  <c r="K873" i="3"/>
  <c r="I873" i="3"/>
  <c r="H873" i="3"/>
  <c r="K994" i="3"/>
  <c r="H994" i="3"/>
  <c r="F994" i="3"/>
  <c r="I994" i="3"/>
  <c r="J994" i="3"/>
  <c r="H469" i="3"/>
  <c r="I469" i="3"/>
  <c r="F469" i="3"/>
  <c r="J469" i="3"/>
  <c r="K469" i="3"/>
  <c r="J492" i="3"/>
  <c r="K492" i="3"/>
  <c r="F492" i="3"/>
  <c r="H492" i="3"/>
  <c r="I492" i="3"/>
  <c r="J942" i="8"/>
  <c r="K942" i="8"/>
  <c r="K929" i="3"/>
  <c r="I929" i="3"/>
  <c r="H929" i="3"/>
  <c r="J929" i="3"/>
  <c r="F929" i="3"/>
  <c r="J795" i="3"/>
  <c r="H795" i="3"/>
  <c r="K795" i="3"/>
  <c r="I795" i="3"/>
  <c r="F795" i="3"/>
  <c r="I378" i="3"/>
  <c r="J378" i="3"/>
  <c r="H378" i="3"/>
  <c r="F378" i="3"/>
  <c r="K378" i="3"/>
  <c r="H472" i="3"/>
  <c r="K472" i="3"/>
  <c r="F472" i="3"/>
  <c r="I472" i="3"/>
  <c r="J472" i="3"/>
  <c r="J588" i="3"/>
  <c r="F588" i="3"/>
  <c r="I588" i="3"/>
  <c r="H588" i="3"/>
  <c r="K588" i="3"/>
  <c r="J336" i="3"/>
  <c r="K336" i="3"/>
  <c r="I336" i="3"/>
  <c r="F336" i="3"/>
  <c r="H336" i="3"/>
  <c r="K745" i="8"/>
  <c r="J745" i="8"/>
  <c r="F739" i="3"/>
  <c r="I739" i="3"/>
  <c r="K739" i="3"/>
  <c r="J739" i="3"/>
  <c r="H739" i="3"/>
  <c r="K411" i="3"/>
  <c r="F411" i="3"/>
  <c r="H411" i="3"/>
  <c r="I411" i="3"/>
  <c r="J411" i="3"/>
  <c r="K751" i="8"/>
  <c r="J751" i="8"/>
  <c r="H819" i="3"/>
  <c r="K819" i="3"/>
  <c r="J819" i="3"/>
  <c r="F819" i="3"/>
  <c r="I819" i="3"/>
  <c r="I822" i="3"/>
  <c r="H822" i="3"/>
  <c r="K822" i="3"/>
  <c r="F822" i="3"/>
  <c r="J822" i="3"/>
  <c r="K886" i="8"/>
  <c r="J886" i="8"/>
  <c r="J854" i="8"/>
  <c r="K854" i="8"/>
  <c r="K877" i="8"/>
  <c r="J877" i="8"/>
  <c r="J776" i="8"/>
  <c r="K776" i="8"/>
  <c r="K838" i="8"/>
  <c r="J838" i="8"/>
  <c r="J858" i="8"/>
  <c r="K858" i="8"/>
  <c r="F998" i="3"/>
  <c r="H998" i="3"/>
  <c r="J998" i="3"/>
  <c r="K998" i="3"/>
  <c r="I998" i="3"/>
  <c r="J748" i="8"/>
  <c r="K748" i="8"/>
  <c r="K956" i="8"/>
  <c r="J956" i="8"/>
  <c r="J936" i="8"/>
  <c r="K936" i="8"/>
  <c r="K830" i="8"/>
  <c r="J830" i="8"/>
  <c r="J769" i="8"/>
  <c r="K769" i="8"/>
  <c r="J671" i="3"/>
  <c r="I671" i="3"/>
  <c r="F671" i="3"/>
  <c r="H671" i="3"/>
  <c r="K671" i="3"/>
  <c r="I243" i="3"/>
  <c r="K243" i="3"/>
  <c r="F243" i="3"/>
  <c r="J243" i="3"/>
  <c r="H243" i="3"/>
  <c r="J779" i="8"/>
  <c r="K779" i="8"/>
  <c r="K917" i="8"/>
  <c r="J917" i="8"/>
  <c r="J627" i="3"/>
  <c r="H627" i="3"/>
  <c r="K627" i="3"/>
  <c r="F627" i="3"/>
  <c r="I627" i="3"/>
  <c r="K727" i="8"/>
  <c r="J727" i="8"/>
  <c r="J997" i="8"/>
  <c r="K997" i="8"/>
  <c r="K732" i="3"/>
  <c r="H732" i="3"/>
  <c r="J732" i="3"/>
  <c r="I732" i="3"/>
  <c r="F732" i="3"/>
  <c r="F703" i="3"/>
  <c r="J703" i="3"/>
  <c r="K703" i="3"/>
  <c r="I703" i="3"/>
  <c r="H703" i="3"/>
  <c r="I823" i="3"/>
  <c r="K823" i="3"/>
  <c r="J823" i="3"/>
  <c r="H823" i="3"/>
  <c r="F823" i="3"/>
  <c r="I744" i="3"/>
  <c r="H744" i="3"/>
  <c r="K744" i="3"/>
  <c r="F744" i="3"/>
  <c r="J744" i="3"/>
  <c r="J869" i="3"/>
  <c r="F869" i="3"/>
  <c r="K869" i="3"/>
  <c r="H869" i="3"/>
  <c r="I869" i="3"/>
  <c r="I773" i="3"/>
  <c r="J773" i="3"/>
  <c r="K773" i="3"/>
  <c r="H773" i="3"/>
  <c r="F773" i="3"/>
  <c r="F647" i="3"/>
  <c r="J647" i="3"/>
  <c r="I647" i="3"/>
  <c r="H647" i="3"/>
  <c r="K647" i="3"/>
  <c r="H918" i="3"/>
  <c r="F918" i="3"/>
  <c r="I918" i="3"/>
  <c r="K918" i="3"/>
  <c r="J918" i="3"/>
  <c r="I571" i="3"/>
  <c r="F571" i="3"/>
  <c r="K571" i="3"/>
  <c r="H571" i="3"/>
  <c r="J571" i="3"/>
  <c r="J868" i="3"/>
  <c r="I868" i="3"/>
  <c r="H868" i="3"/>
  <c r="F868" i="3"/>
  <c r="K868" i="3"/>
  <c r="F421" i="3"/>
  <c r="I421" i="3"/>
  <c r="J421" i="3"/>
  <c r="H421" i="3"/>
  <c r="K421" i="3"/>
  <c r="K617" i="3"/>
  <c r="H617" i="3"/>
  <c r="I617" i="3"/>
  <c r="J617" i="3"/>
  <c r="F617" i="3"/>
  <c r="K959" i="8"/>
  <c r="J959" i="8"/>
  <c r="J999" i="3"/>
  <c r="O993" i="2"/>
  <c r="H999" i="3"/>
  <c r="K999" i="3"/>
  <c r="I999" i="3"/>
  <c r="F999" i="3"/>
  <c r="N993" i="2"/>
  <c r="K909" i="3"/>
  <c r="H909" i="3"/>
  <c r="J909" i="3"/>
  <c r="F909" i="3"/>
  <c r="I909" i="3"/>
  <c r="F269" i="3"/>
  <c r="J269" i="3"/>
  <c r="I269" i="3"/>
  <c r="H269" i="3"/>
  <c r="K269" i="3"/>
  <c r="K956" i="3"/>
  <c r="I956" i="3"/>
  <c r="F956" i="3"/>
  <c r="J956" i="3"/>
  <c r="H956" i="3"/>
  <c r="K1000" i="8"/>
  <c r="J1000" i="8"/>
  <c r="J917" i="3"/>
  <c r="F917" i="3"/>
  <c r="K917" i="3"/>
  <c r="H917" i="3"/>
  <c r="I917" i="3"/>
  <c r="J803" i="8"/>
  <c r="K803" i="8"/>
  <c r="J494" i="3"/>
  <c r="I494" i="3"/>
  <c r="H494" i="3"/>
  <c r="F494" i="3"/>
  <c r="K494" i="3"/>
  <c r="J535" i="3"/>
  <c r="H535" i="3"/>
  <c r="K535" i="3"/>
  <c r="F535" i="3"/>
  <c r="I535" i="3"/>
  <c r="K301" i="3"/>
  <c r="H301" i="3"/>
  <c r="J301" i="3"/>
  <c r="I301" i="3"/>
  <c r="F301" i="3"/>
  <c r="I735" i="3"/>
  <c r="F735" i="3"/>
  <c r="J735" i="3"/>
  <c r="K735" i="3"/>
  <c r="H735" i="3"/>
  <c r="I780" i="3"/>
  <c r="F780" i="3"/>
  <c r="J780" i="3"/>
  <c r="K780" i="3"/>
  <c r="H780" i="3"/>
  <c r="K822" i="8"/>
  <c r="J822" i="8"/>
  <c r="K755" i="8"/>
  <c r="J755" i="8"/>
  <c r="I506" i="3"/>
  <c r="H506" i="3"/>
  <c r="J506" i="3"/>
  <c r="F506" i="3"/>
  <c r="K506" i="3"/>
  <c r="H519" i="3"/>
  <c r="K519" i="3"/>
  <c r="I519" i="3"/>
  <c r="F519" i="3"/>
  <c r="J519" i="3"/>
  <c r="J541" i="3"/>
  <c r="H541" i="3"/>
  <c r="I541" i="3"/>
  <c r="K541" i="3"/>
  <c r="F541" i="3"/>
  <c r="F755" i="3"/>
  <c r="K755" i="3"/>
  <c r="I755" i="3"/>
  <c r="H755" i="3"/>
  <c r="J755" i="3"/>
  <c r="I581" i="3"/>
  <c r="H581" i="3"/>
  <c r="F581" i="3"/>
  <c r="K581" i="3"/>
  <c r="J581" i="3"/>
  <c r="K770" i="3"/>
  <c r="I770" i="3"/>
  <c r="J770" i="3"/>
  <c r="H770" i="3"/>
  <c r="F770" i="3"/>
  <c r="F365" i="3"/>
  <c r="J365" i="3"/>
  <c r="I365" i="3"/>
  <c r="H365" i="3"/>
  <c r="K365" i="3"/>
  <c r="H513" i="3"/>
  <c r="K513" i="3"/>
  <c r="F513" i="3"/>
  <c r="I513" i="3"/>
  <c r="J513" i="3"/>
  <c r="K951" i="8"/>
  <c r="J951" i="8"/>
  <c r="K839" i="8"/>
  <c r="J839" i="8"/>
  <c r="J709" i="8"/>
  <c r="K709" i="8"/>
  <c r="J699" i="8"/>
  <c r="K699" i="8"/>
  <c r="K695" i="8"/>
  <c r="J695" i="8"/>
  <c r="J797" i="8"/>
  <c r="K797" i="8"/>
  <c r="K653" i="3"/>
  <c r="I653" i="3"/>
  <c r="J653" i="3"/>
  <c r="H653" i="3"/>
  <c r="F653" i="3"/>
  <c r="J948" i="8"/>
  <c r="K948" i="8"/>
  <c r="F439" i="3"/>
  <c r="K439" i="3"/>
  <c r="J439" i="3"/>
  <c r="H439" i="3"/>
  <c r="I439" i="3"/>
  <c r="K737" i="8"/>
  <c r="J737" i="8"/>
  <c r="K861" i="3"/>
  <c r="H861" i="3"/>
  <c r="F861" i="3"/>
  <c r="I861" i="3"/>
  <c r="J861" i="3"/>
  <c r="F493" i="3"/>
  <c r="K493" i="3"/>
  <c r="I493" i="3"/>
  <c r="J493" i="3"/>
  <c r="H493" i="3"/>
  <c r="H662" i="3"/>
  <c r="J662" i="3"/>
  <c r="I662" i="3"/>
  <c r="F662" i="3"/>
  <c r="K662" i="3"/>
  <c r="F249" i="3"/>
  <c r="J249" i="3"/>
  <c r="K249" i="3"/>
  <c r="I249" i="3"/>
  <c r="H249" i="3"/>
  <c r="H725" i="3"/>
  <c r="J725" i="3"/>
  <c r="K725" i="3"/>
  <c r="F725" i="3"/>
  <c r="I725" i="3"/>
  <c r="H972" i="3"/>
  <c r="F972" i="3"/>
  <c r="I972" i="3"/>
  <c r="K972" i="3"/>
  <c r="J972" i="3"/>
  <c r="J785" i="8"/>
  <c r="K785" i="8"/>
  <c r="J843" i="8"/>
  <c r="K843" i="8"/>
  <c r="H789" i="3"/>
  <c r="I789" i="3"/>
  <c r="K789" i="3"/>
  <c r="J789" i="3"/>
  <c r="F789" i="3"/>
  <c r="J557" i="3"/>
  <c r="K557" i="3"/>
  <c r="I557" i="3"/>
  <c r="F557" i="3"/>
  <c r="H557" i="3"/>
  <c r="K708" i="8"/>
  <c r="J708" i="8"/>
  <c r="H804" i="3"/>
  <c r="J804" i="3"/>
  <c r="I804" i="3"/>
  <c r="K804" i="3"/>
  <c r="F804" i="3"/>
  <c r="J410" i="3"/>
  <c r="F410" i="3"/>
  <c r="K410" i="3"/>
  <c r="I410" i="3"/>
  <c r="H410" i="3"/>
  <c r="F847" i="3"/>
  <c r="K847" i="3"/>
  <c r="J847" i="3"/>
  <c r="H847" i="3"/>
  <c r="I847" i="3"/>
  <c r="K911" i="8"/>
  <c r="J911" i="8"/>
  <c r="J870" i="8"/>
  <c r="K870" i="8"/>
  <c r="K433" i="3"/>
  <c r="I433" i="3"/>
  <c r="H433" i="3"/>
  <c r="J433" i="3"/>
  <c r="F433" i="3"/>
  <c r="J691" i="8"/>
  <c r="K691" i="8"/>
  <c r="H946" i="3"/>
  <c r="F946" i="3"/>
  <c r="J946" i="3"/>
  <c r="I946" i="3"/>
  <c r="K946" i="3"/>
  <c r="H727" i="3"/>
  <c r="I727" i="3"/>
  <c r="F727" i="3"/>
  <c r="K727" i="3"/>
  <c r="J727" i="3"/>
  <c r="K888" i="8"/>
  <c r="J888" i="8"/>
  <c r="J750" i="8"/>
  <c r="K750" i="8"/>
  <c r="J855" i="8"/>
  <c r="K855" i="8"/>
  <c r="K986" i="3"/>
  <c r="H986" i="3"/>
  <c r="F986" i="3"/>
  <c r="J986" i="3"/>
  <c r="I986" i="3"/>
  <c r="J921" i="3"/>
  <c r="I921" i="3"/>
  <c r="H921" i="3"/>
  <c r="K921" i="3"/>
  <c r="F921" i="3"/>
  <c r="F886" i="3"/>
  <c r="I886" i="3"/>
  <c r="K886" i="3"/>
  <c r="J886" i="3"/>
  <c r="H886" i="3"/>
  <c r="I889" i="3"/>
  <c r="K889" i="3"/>
  <c r="J889" i="3"/>
  <c r="H889" i="3"/>
  <c r="F889" i="3"/>
  <c r="I645" i="3"/>
  <c r="J645" i="3"/>
  <c r="K645" i="3"/>
  <c r="F645" i="3"/>
  <c r="H645" i="3"/>
  <c r="I625" i="3"/>
  <c r="F625" i="3"/>
  <c r="K625" i="3"/>
  <c r="H625" i="3"/>
  <c r="J625" i="3"/>
  <c r="K842" i="3"/>
  <c r="J842" i="3"/>
  <c r="F842" i="3"/>
  <c r="I842" i="3"/>
  <c r="H842" i="3"/>
  <c r="K889" i="8"/>
  <c r="J889" i="8"/>
  <c r="H967" i="3"/>
  <c r="J967" i="3"/>
  <c r="F967" i="3"/>
  <c r="I967" i="3"/>
  <c r="K967" i="3"/>
  <c r="K944" i="3"/>
  <c r="J944" i="3"/>
  <c r="H944" i="3"/>
  <c r="I944" i="3"/>
  <c r="F944" i="3"/>
  <c r="J731" i="8"/>
  <c r="K731" i="8"/>
  <c r="I657" i="3"/>
  <c r="J657" i="3"/>
  <c r="K657" i="3"/>
  <c r="H657" i="3"/>
  <c r="F657" i="3"/>
  <c r="K750" i="3"/>
  <c r="I750" i="3"/>
  <c r="F750" i="3"/>
  <c r="H750" i="3"/>
  <c r="J750" i="3"/>
  <c r="J562" i="3"/>
  <c r="F562" i="3"/>
  <c r="H562" i="3"/>
  <c r="I562" i="3"/>
  <c r="K562" i="3"/>
  <c r="J556" i="3"/>
  <c r="K556" i="3"/>
  <c r="I556" i="3"/>
  <c r="H556" i="3"/>
  <c r="F556" i="3"/>
  <c r="J821" i="3"/>
  <c r="K821" i="3"/>
  <c r="F821" i="3"/>
  <c r="H821" i="3"/>
  <c r="I821" i="3"/>
  <c r="F885" i="3"/>
  <c r="J885" i="3"/>
  <c r="H885" i="3"/>
  <c r="I885" i="3"/>
  <c r="K885" i="3"/>
  <c r="F255" i="3"/>
  <c r="J255" i="3"/>
  <c r="K255" i="3"/>
  <c r="H255" i="3"/>
  <c r="I255" i="3"/>
  <c r="J450" i="3"/>
  <c r="H450" i="3"/>
  <c r="I450" i="3"/>
  <c r="K450" i="3"/>
  <c r="F450" i="3"/>
  <c r="F830" i="3"/>
  <c r="K830" i="3"/>
  <c r="I830" i="3"/>
  <c r="H830" i="3"/>
  <c r="J830" i="3"/>
  <c r="J940" i="8"/>
  <c r="K940" i="8"/>
  <c r="H512" i="3"/>
  <c r="I512" i="3"/>
  <c r="J512" i="3"/>
  <c r="K512" i="3"/>
  <c r="F512" i="3"/>
  <c r="J792" i="8"/>
  <c r="K792" i="8"/>
  <c r="F983" i="3"/>
  <c r="I983" i="3"/>
  <c r="K983" i="3"/>
  <c r="H983" i="3"/>
  <c r="J983" i="3"/>
  <c r="J702" i="8"/>
  <c r="K702" i="8"/>
  <c r="I665" i="3"/>
  <c r="J665" i="3"/>
  <c r="H665" i="3"/>
  <c r="F665" i="3"/>
  <c r="K665" i="3"/>
  <c r="K488" i="3"/>
  <c r="H488" i="3"/>
  <c r="J488" i="3"/>
  <c r="I488" i="3"/>
  <c r="F488" i="3"/>
  <c r="F523" i="3"/>
  <c r="I523" i="3"/>
  <c r="K523" i="3"/>
  <c r="H523" i="3"/>
  <c r="J523" i="3"/>
  <c r="I771" i="3"/>
  <c r="J771" i="3"/>
  <c r="K771" i="3"/>
  <c r="H771" i="3"/>
  <c r="F771" i="3"/>
  <c r="K987" i="8"/>
  <c r="J987" i="8"/>
  <c r="J726" i="8"/>
  <c r="K726" i="8"/>
  <c r="F615" i="3"/>
  <c r="H615" i="3"/>
  <c r="I615" i="3"/>
  <c r="K615" i="3"/>
  <c r="J615" i="3"/>
  <c r="K718" i="8"/>
  <c r="J718" i="8"/>
  <c r="K778" i="8"/>
  <c r="J778" i="8"/>
  <c r="I465" i="3"/>
  <c r="F465" i="3"/>
  <c r="J465" i="3"/>
  <c r="K465" i="3"/>
  <c r="H465" i="3"/>
  <c r="J777" i="8"/>
  <c r="K777" i="8"/>
  <c r="H711" i="3"/>
  <c r="J711" i="3"/>
  <c r="I711" i="3"/>
  <c r="K711" i="3"/>
  <c r="F711" i="3"/>
  <c r="K762" i="8"/>
  <c r="J762" i="8"/>
  <c r="H722" i="3"/>
  <c r="K722" i="3"/>
  <c r="J722" i="3"/>
  <c r="I722" i="3"/>
  <c r="F722" i="3"/>
  <c r="K754" i="8"/>
  <c r="J754" i="8"/>
  <c r="I362" i="3"/>
  <c r="K362" i="3"/>
  <c r="J362" i="3"/>
  <c r="F362" i="3"/>
  <c r="H362" i="3"/>
  <c r="K950" i="3"/>
  <c r="F950" i="3"/>
  <c r="I950" i="3"/>
  <c r="H950" i="3"/>
  <c r="J950" i="3"/>
  <c r="H525" i="3"/>
  <c r="I525" i="3"/>
  <c r="F525" i="3"/>
  <c r="J525" i="3"/>
  <c r="K525" i="3"/>
  <c r="H371" i="3"/>
  <c r="F371" i="3"/>
  <c r="K371" i="3"/>
  <c r="I371" i="3"/>
  <c r="J371" i="3"/>
  <c r="K568" i="3"/>
  <c r="I568" i="3"/>
  <c r="H568" i="3"/>
  <c r="F568" i="3"/>
  <c r="J568" i="3"/>
  <c r="H840" i="3"/>
  <c r="K840" i="3"/>
  <c r="F840" i="3"/>
  <c r="J840" i="3"/>
  <c r="I840" i="3"/>
  <c r="J763" i="3"/>
  <c r="I763" i="3"/>
  <c r="H763" i="3"/>
  <c r="F763" i="3"/>
  <c r="K763" i="3"/>
  <c r="F250" i="3"/>
  <c r="H250" i="3"/>
  <c r="K250" i="3"/>
  <c r="I250" i="3"/>
  <c r="J250" i="3"/>
  <c r="K840" i="8"/>
  <c r="J840" i="8"/>
  <c r="I737" i="3"/>
  <c r="K737" i="3"/>
  <c r="F737" i="3"/>
  <c r="H737" i="3"/>
  <c r="J737" i="3"/>
  <c r="J486" i="3"/>
  <c r="I486" i="3"/>
  <c r="F486" i="3"/>
  <c r="K486" i="3"/>
  <c r="H486" i="3"/>
  <c r="J978" i="3"/>
  <c r="F978" i="3"/>
  <c r="K978" i="3"/>
  <c r="H978" i="3"/>
  <c r="I978" i="3"/>
  <c r="F803" i="3"/>
  <c r="I803" i="3"/>
  <c r="J803" i="3"/>
  <c r="K803" i="3"/>
  <c r="H803" i="3"/>
  <c r="I919" i="3"/>
  <c r="H919" i="3"/>
  <c r="F919" i="3"/>
  <c r="K919" i="3"/>
  <c r="J919" i="3"/>
  <c r="H396" i="3"/>
  <c r="J396" i="3"/>
  <c r="I396" i="3"/>
  <c r="F396" i="3"/>
  <c r="K396" i="3"/>
  <c r="K730" i="8"/>
  <c r="J730" i="8"/>
  <c r="J936" i="3"/>
  <c r="K936" i="3"/>
  <c r="F936" i="3"/>
  <c r="I936" i="3"/>
  <c r="H936" i="3"/>
  <c r="I640" i="3"/>
  <c r="F640" i="3"/>
  <c r="H640" i="3"/>
  <c r="J640" i="3"/>
  <c r="K640" i="3"/>
  <c r="K895" i="8"/>
  <c r="J895" i="8"/>
  <c r="J845" i="3"/>
  <c r="F845" i="3"/>
  <c r="K845" i="3"/>
  <c r="H845" i="3"/>
  <c r="I845" i="3"/>
  <c r="K530" i="3"/>
  <c r="J530" i="3"/>
  <c r="F530" i="3"/>
  <c r="I530" i="3"/>
  <c r="H530" i="3"/>
  <c r="H500" i="3"/>
  <c r="J500" i="3"/>
  <c r="K500" i="3"/>
  <c r="I500" i="3"/>
  <c r="F500" i="3"/>
  <c r="J683" i="3"/>
  <c r="K683" i="3"/>
  <c r="F683" i="3"/>
  <c r="H683" i="3"/>
  <c r="I683" i="3"/>
  <c r="I758" i="3"/>
  <c r="J758" i="3"/>
  <c r="K758" i="3"/>
  <c r="H758" i="3"/>
  <c r="F758" i="3"/>
  <c r="K998" i="8"/>
  <c r="J998" i="8"/>
  <c r="J842" i="8"/>
  <c r="K842" i="8"/>
  <c r="J470" i="3"/>
  <c r="H470" i="3"/>
  <c r="F470" i="3"/>
  <c r="K470" i="3"/>
  <c r="I470" i="3"/>
  <c r="J487" i="3"/>
  <c r="K487" i="3"/>
  <c r="I487" i="3"/>
  <c r="H487" i="3"/>
  <c r="F487" i="3"/>
  <c r="I810" i="3"/>
  <c r="K810" i="3"/>
  <c r="H810" i="3"/>
  <c r="J810" i="3"/>
  <c r="F810" i="3"/>
  <c r="J815" i="8"/>
  <c r="K815" i="8"/>
  <c r="H690" i="3"/>
  <c r="J690" i="3"/>
  <c r="K690" i="3"/>
  <c r="I690" i="3"/>
  <c r="F690" i="3"/>
  <c r="H473" i="3"/>
  <c r="K473" i="3"/>
  <c r="J473" i="3"/>
  <c r="F473" i="3"/>
  <c r="I473" i="3"/>
  <c r="J787" i="8"/>
  <c r="K787" i="8"/>
  <c r="K952" i="8"/>
  <c r="J952" i="8"/>
  <c r="K777" i="3"/>
  <c r="H777" i="3"/>
  <c r="I777" i="3"/>
  <c r="F777" i="3"/>
  <c r="J777" i="3"/>
  <c r="I785" i="3"/>
  <c r="F785" i="3"/>
  <c r="K785" i="3"/>
  <c r="J785" i="3"/>
  <c r="H785" i="3"/>
  <c r="K687" i="3"/>
  <c r="F687" i="3"/>
  <c r="H687" i="3"/>
  <c r="J687" i="3"/>
  <c r="I687" i="3"/>
  <c r="K878" i="3"/>
  <c r="F878" i="3"/>
  <c r="I878" i="3"/>
  <c r="H878" i="3"/>
  <c r="J878" i="3"/>
  <c r="J725" i="8"/>
  <c r="K725" i="8"/>
  <c r="J532" i="3"/>
  <c r="F532" i="3"/>
  <c r="K532" i="3"/>
  <c r="H532" i="3"/>
  <c r="I532" i="3"/>
  <c r="H584" i="3"/>
  <c r="J584" i="3"/>
  <c r="K584" i="3"/>
  <c r="I584" i="3"/>
  <c r="F584" i="3"/>
  <c r="F974" i="3"/>
  <c r="J974" i="3"/>
  <c r="H974" i="3"/>
  <c r="K974" i="3"/>
  <c r="I974" i="3"/>
  <c r="J747" i="8"/>
  <c r="K747" i="8"/>
  <c r="J835" i="8"/>
  <c r="K835" i="8"/>
  <c r="H591" i="3"/>
  <c r="I591" i="3"/>
  <c r="K591" i="3"/>
  <c r="F591" i="3"/>
  <c r="J591" i="3"/>
  <c r="K718" i="3"/>
  <c r="F718" i="3"/>
  <c r="J718" i="3"/>
  <c r="H718" i="3"/>
  <c r="I718" i="3"/>
  <c r="J649" i="3"/>
  <c r="F649" i="3"/>
  <c r="K649" i="3"/>
  <c r="I649" i="3"/>
  <c r="H649" i="3"/>
  <c r="I717" i="3"/>
  <c r="K717" i="3"/>
  <c r="F717" i="3"/>
  <c r="J717" i="3"/>
  <c r="H717" i="3"/>
  <c r="I728" i="3"/>
  <c r="F728" i="3"/>
  <c r="H728" i="3"/>
  <c r="K728" i="3"/>
  <c r="J728" i="3"/>
  <c r="F951" i="3"/>
  <c r="J951" i="3"/>
  <c r="H951" i="3"/>
  <c r="I951" i="3"/>
  <c r="K951" i="3"/>
  <c r="K834" i="3"/>
  <c r="H834" i="3"/>
  <c r="J834" i="3"/>
  <c r="I834" i="3"/>
  <c r="F834" i="3"/>
  <c r="F654" i="3"/>
  <c r="K654" i="3"/>
  <c r="J654" i="3"/>
  <c r="I654" i="3"/>
  <c r="H654" i="3"/>
  <c r="J844" i="8"/>
  <c r="K844" i="8"/>
  <c r="I495" i="3"/>
  <c r="H495" i="3"/>
  <c r="J495" i="3"/>
  <c r="F495" i="3"/>
  <c r="K495" i="3"/>
  <c r="K967" i="8"/>
  <c r="J967" i="8"/>
  <c r="I793" i="3"/>
  <c r="F793" i="3"/>
  <c r="K793" i="3"/>
  <c r="H793" i="3"/>
  <c r="J793" i="3"/>
  <c r="J938" i="8"/>
  <c r="K938" i="8"/>
  <c r="H511" i="3"/>
  <c r="F511" i="3"/>
  <c r="K511" i="3"/>
  <c r="I511" i="3"/>
  <c r="J511" i="3"/>
  <c r="I943" i="3"/>
  <c r="F943" i="3"/>
  <c r="H943" i="3"/>
  <c r="J943" i="3"/>
  <c r="K943" i="3"/>
  <c r="J787" i="3"/>
  <c r="H787" i="3"/>
  <c r="I787" i="3"/>
  <c r="K787" i="3"/>
  <c r="F787" i="3"/>
  <c r="J821" i="8"/>
  <c r="K821" i="8"/>
  <c r="F905" i="3"/>
  <c r="I905" i="3"/>
  <c r="K905" i="3"/>
  <c r="H905" i="3"/>
  <c r="J905" i="3"/>
  <c r="I618" i="3"/>
  <c r="H618" i="3"/>
  <c r="F618" i="3"/>
  <c r="K618" i="3"/>
  <c r="J618" i="3"/>
  <c r="K801" i="8"/>
  <c r="J801" i="8"/>
  <c r="K950" i="8"/>
  <c r="J950" i="8"/>
  <c r="K553" i="3"/>
  <c r="H553" i="3"/>
  <c r="F553" i="3"/>
  <c r="J553" i="3"/>
  <c r="I553" i="3"/>
  <c r="K878" i="8"/>
  <c r="J878" i="8"/>
  <c r="K780" i="8"/>
  <c r="J780" i="8"/>
  <c r="F814" i="3"/>
  <c r="K814" i="3"/>
  <c r="I814" i="3"/>
  <c r="H814" i="3"/>
  <c r="J814" i="3"/>
  <c r="H990" i="3"/>
  <c r="K990" i="3"/>
  <c r="J990" i="3"/>
  <c r="F990" i="3"/>
  <c r="I990" i="3"/>
  <c r="F768" i="3"/>
  <c r="J768" i="3"/>
  <c r="K768" i="3"/>
  <c r="H768" i="3"/>
  <c r="I768" i="3"/>
  <c r="K900" i="8"/>
  <c r="J900" i="8"/>
  <c r="K633" i="3"/>
  <c r="J633" i="3"/>
  <c r="H633" i="3"/>
  <c r="F633" i="3"/>
  <c r="I633" i="3"/>
  <c r="H623" i="3"/>
  <c r="K623" i="3"/>
  <c r="J623" i="3"/>
  <c r="F623" i="3"/>
  <c r="I623" i="3"/>
  <c r="K772" i="3"/>
  <c r="I772" i="3"/>
  <c r="J772" i="3"/>
  <c r="H772" i="3"/>
  <c r="F772" i="3"/>
  <c r="F533" i="3"/>
  <c r="J533" i="3"/>
  <c r="H533" i="3"/>
  <c r="I533" i="3"/>
  <c r="K533" i="3"/>
  <c r="J738" i="8"/>
  <c r="K738" i="8"/>
  <c r="H424" i="3"/>
  <c r="K424" i="3"/>
  <c r="I424" i="3"/>
  <c r="J424" i="3"/>
  <c r="F424" i="3"/>
  <c r="H509" i="3"/>
  <c r="K509" i="3"/>
  <c r="F509" i="3"/>
  <c r="J509" i="3"/>
  <c r="I509" i="3"/>
  <c r="F658" i="3"/>
  <c r="I658" i="3"/>
  <c r="H658" i="3"/>
  <c r="J658" i="3"/>
  <c r="K658" i="3"/>
  <c r="J639" i="3"/>
  <c r="I639" i="3"/>
  <c r="K639" i="3"/>
  <c r="F639" i="3"/>
  <c r="H639" i="3"/>
  <c r="K759" i="8"/>
  <c r="J759" i="8"/>
  <c r="I549" i="3"/>
  <c r="J549" i="3"/>
  <c r="F549" i="3"/>
  <c r="H549" i="3"/>
  <c r="K549" i="3"/>
  <c r="I955" i="3"/>
  <c r="H955" i="3"/>
  <c r="J955" i="3"/>
  <c r="K955" i="3"/>
  <c r="F955" i="3"/>
  <c r="F759" i="3"/>
  <c r="I759" i="3"/>
  <c r="K759" i="3"/>
  <c r="J759" i="3"/>
  <c r="H759" i="3"/>
  <c r="J963" i="8"/>
  <c r="K963" i="8"/>
  <c r="J975" i="3"/>
  <c r="H975" i="3"/>
  <c r="F975" i="3"/>
  <c r="K975" i="3"/>
  <c r="I975" i="3"/>
  <c r="K692" i="8"/>
  <c r="J692" i="8"/>
  <c r="H566" i="3"/>
  <c r="F566" i="3"/>
  <c r="I566" i="3"/>
  <c r="J566" i="3"/>
  <c r="K566" i="3"/>
  <c r="F934" i="3"/>
  <c r="H934" i="3"/>
  <c r="I934" i="3"/>
  <c r="K934" i="3"/>
  <c r="J934" i="3"/>
  <c r="F985" i="3"/>
  <c r="J985" i="3"/>
  <c r="K985" i="3"/>
  <c r="I985" i="3"/>
  <c r="H985" i="3"/>
  <c r="K720" i="8"/>
  <c r="J720" i="8"/>
  <c r="K717" i="8"/>
  <c r="J717" i="8"/>
  <c r="H672" i="3"/>
  <c r="J672" i="3"/>
  <c r="F672" i="3"/>
  <c r="I672" i="3"/>
  <c r="K672" i="3"/>
  <c r="J997" i="3"/>
  <c r="I997" i="3"/>
  <c r="K997" i="3"/>
  <c r="F997" i="3"/>
  <c r="H997" i="3"/>
  <c r="F599" i="3"/>
  <c r="J599" i="3"/>
  <c r="H599" i="3"/>
  <c r="K599" i="3"/>
  <c r="I599" i="3"/>
  <c r="K536" i="3"/>
  <c r="H536" i="3"/>
  <c r="I536" i="3"/>
  <c r="F536" i="3"/>
  <c r="J536" i="3"/>
  <c r="J709" i="3"/>
  <c r="H709" i="3"/>
  <c r="I709" i="3"/>
  <c r="K709" i="3"/>
  <c r="F709" i="3"/>
  <c r="K931" i="3"/>
  <c r="J931" i="3"/>
  <c r="F931" i="3"/>
  <c r="H931" i="3"/>
  <c r="I931" i="3"/>
  <c r="K793" i="8"/>
  <c r="J793" i="8"/>
  <c r="F882" i="3"/>
  <c r="I882" i="3"/>
  <c r="J882" i="3"/>
  <c r="H882" i="3"/>
  <c r="K882" i="3"/>
  <c r="J522" i="3"/>
  <c r="H522" i="3"/>
  <c r="K522" i="3"/>
  <c r="F522" i="3"/>
  <c r="I522" i="3"/>
  <c r="J971" i="8"/>
  <c r="K971" i="8"/>
  <c r="I730" i="3"/>
  <c r="H730" i="3"/>
  <c r="F730" i="3"/>
  <c r="J730" i="3"/>
  <c r="K730" i="3"/>
  <c r="K921" i="8"/>
  <c r="J921" i="8"/>
  <c r="F664" i="3"/>
  <c r="I664" i="3"/>
  <c r="J664" i="3"/>
  <c r="K664" i="3"/>
  <c r="H664" i="3"/>
  <c r="K753" i="3"/>
  <c r="H753" i="3"/>
  <c r="I753" i="3"/>
  <c r="F753" i="3"/>
  <c r="J753" i="3"/>
  <c r="H612" i="3"/>
  <c r="J612" i="3"/>
  <c r="I612" i="3"/>
  <c r="K612" i="3"/>
  <c r="F612" i="3"/>
  <c r="K916" i="3"/>
  <c r="F916" i="3"/>
  <c r="I916" i="3"/>
  <c r="H916" i="3"/>
  <c r="J916" i="3"/>
  <c r="J242" i="3"/>
  <c r="I242" i="3"/>
  <c r="H242" i="3"/>
  <c r="F242" i="3"/>
  <c r="K242" i="3"/>
  <c r="K565" i="3"/>
  <c r="I565" i="3"/>
  <c r="J565" i="3"/>
  <c r="F565" i="3"/>
  <c r="H565" i="3"/>
  <c r="H910" i="3"/>
  <c r="K910" i="3"/>
  <c r="J910" i="3"/>
  <c r="F910" i="3"/>
  <c r="I910" i="3"/>
  <c r="J778" i="3"/>
  <c r="H778" i="3"/>
  <c r="F778" i="3"/>
  <c r="I778" i="3"/>
  <c r="K778" i="3"/>
  <c r="J875" i="8"/>
  <c r="K875" i="8"/>
  <c r="K507" i="3"/>
  <c r="I507" i="3"/>
  <c r="H507" i="3"/>
  <c r="J507" i="3"/>
  <c r="F507" i="3"/>
  <c r="J939" i="8"/>
  <c r="K939" i="8"/>
  <c r="F569" i="3"/>
  <c r="K569" i="3"/>
  <c r="I569" i="3"/>
  <c r="J569" i="3"/>
  <c r="H569" i="3"/>
  <c r="J624" i="3"/>
  <c r="H624" i="3"/>
  <c r="F624" i="3"/>
  <c r="I624" i="3"/>
  <c r="K624" i="3"/>
  <c r="J981" i="8"/>
  <c r="K981" i="8"/>
  <c r="F564" i="3"/>
  <c r="K564" i="3"/>
  <c r="I564" i="3"/>
  <c r="J564" i="3"/>
  <c r="H564" i="3"/>
  <c r="K887" i="3"/>
  <c r="J887" i="3"/>
  <c r="F887" i="3"/>
  <c r="H887" i="3"/>
  <c r="I887" i="3"/>
  <c r="K975" i="8"/>
  <c r="J975" i="8"/>
  <c r="F807" i="3"/>
  <c r="H807" i="3"/>
  <c r="I807" i="3"/>
  <c r="J807" i="3"/>
  <c r="K807" i="3"/>
  <c r="K894" i="8"/>
  <c r="J894" i="8"/>
  <c r="K898" i="3"/>
  <c r="H898" i="3"/>
  <c r="F898" i="3"/>
  <c r="J898" i="3"/>
  <c r="I898" i="3"/>
  <c r="J768" i="8"/>
  <c r="K768" i="8"/>
  <c r="I524" i="3"/>
  <c r="J524" i="3"/>
  <c r="F524" i="3"/>
  <c r="K524" i="3"/>
  <c r="H524" i="3"/>
  <c r="K968" i="3"/>
  <c r="F968" i="3"/>
  <c r="I968" i="3"/>
  <c r="H968" i="3"/>
  <c r="J968" i="3"/>
  <c r="H729" i="3"/>
  <c r="K729" i="3"/>
  <c r="I729" i="3"/>
  <c r="F729" i="3"/>
  <c r="J729" i="3"/>
  <c r="K781" i="8"/>
  <c r="J781" i="8"/>
  <c r="K560" i="3"/>
  <c r="H560" i="3"/>
  <c r="F560" i="3"/>
  <c r="I560" i="3"/>
  <c r="J560" i="3"/>
  <c r="H579" i="3"/>
  <c r="F579" i="3"/>
  <c r="I579" i="3"/>
  <c r="J579" i="3"/>
  <c r="K579" i="3"/>
  <c r="J742" i="8"/>
  <c r="K742" i="8"/>
  <c r="J802" i="8"/>
  <c r="K802" i="8"/>
  <c r="J931" i="8"/>
  <c r="K931" i="8"/>
  <c r="K899" i="3"/>
  <c r="F899" i="3"/>
  <c r="H899" i="3"/>
  <c r="I899" i="3"/>
  <c r="J899" i="3"/>
  <c r="J984" i="3"/>
  <c r="K984" i="3"/>
  <c r="I984" i="3"/>
  <c r="F984" i="3"/>
  <c r="H984" i="3"/>
  <c r="K993" i="3"/>
  <c r="H993" i="3"/>
  <c r="F993" i="3"/>
  <c r="I993" i="3"/>
  <c r="J993" i="3"/>
  <c r="K766" i="8"/>
  <c r="J766" i="8"/>
  <c r="F812" i="3"/>
  <c r="I812" i="3"/>
  <c r="J812" i="3"/>
  <c r="K812" i="3"/>
  <c r="H812" i="3"/>
  <c r="J836" i="8"/>
  <c r="K836" i="8"/>
  <c r="K828" i="8"/>
  <c r="J828" i="8"/>
  <c r="K715" i="8"/>
  <c r="J715" i="8"/>
  <c r="K554" i="3"/>
  <c r="J554" i="3"/>
  <c r="H554" i="3"/>
  <c r="F554" i="3"/>
  <c r="I554" i="3"/>
  <c r="J814" i="8"/>
  <c r="K814" i="8"/>
  <c r="H637" i="3"/>
  <c r="J637" i="3"/>
  <c r="F637" i="3"/>
  <c r="K637" i="3"/>
  <c r="I637" i="3"/>
  <c r="I848" i="3"/>
  <c r="J848" i="3"/>
  <c r="F848" i="3"/>
  <c r="H848" i="3"/>
  <c r="K848" i="3"/>
  <c r="K999" i="8"/>
  <c r="J999" i="8"/>
  <c r="J751" i="3"/>
  <c r="I751" i="3"/>
  <c r="F751" i="3"/>
  <c r="H751" i="3"/>
  <c r="K751" i="3"/>
  <c r="K973" i="3"/>
  <c r="I973" i="3"/>
  <c r="F973" i="3"/>
  <c r="H973" i="3"/>
  <c r="J973" i="3"/>
  <c r="F888" i="3"/>
  <c r="I888" i="3"/>
  <c r="H888" i="3"/>
  <c r="K888" i="3"/>
  <c r="J888" i="3"/>
  <c r="J761" i="8"/>
  <c r="K761" i="8"/>
  <c r="J824" i="8"/>
  <c r="K824" i="8"/>
  <c r="K996" i="8"/>
  <c r="J996" i="8"/>
  <c r="F296" i="3"/>
  <c r="K296" i="3"/>
  <c r="I296" i="3"/>
  <c r="J296" i="3"/>
  <c r="H296" i="3"/>
  <c r="K887" i="8"/>
  <c r="J887" i="8"/>
  <c r="J892" i="8"/>
  <c r="K892" i="8"/>
  <c r="J753" i="8"/>
  <c r="K753" i="8"/>
  <c r="H824" i="3"/>
  <c r="I824" i="3"/>
  <c r="J824" i="3"/>
  <c r="K824" i="3"/>
  <c r="F824" i="3"/>
  <c r="H913" i="3"/>
  <c r="I913" i="3"/>
  <c r="K913" i="3"/>
  <c r="J913" i="3"/>
  <c r="F913" i="3"/>
  <c r="J590" i="3"/>
  <c r="I590" i="3"/>
  <c r="H590" i="3"/>
  <c r="F590" i="3"/>
  <c r="K590" i="3"/>
  <c r="F686" i="3"/>
  <c r="H686" i="3"/>
  <c r="K686" i="3"/>
  <c r="I686" i="3"/>
  <c r="J686" i="3"/>
  <c r="H561" i="3"/>
  <c r="K561" i="3"/>
  <c r="I561" i="3"/>
  <c r="J561" i="3"/>
  <c r="F561" i="3"/>
  <c r="K464" i="3"/>
  <c r="H464" i="3"/>
  <c r="I464" i="3"/>
  <c r="F464" i="3"/>
  <c r="J464" i="3"/>
  <c r="H567" i="3"/>
  <c r="K567" i="3"/>
  <c r="F567" i="3"/>
  <c r="I567" i="3"/>
  <c r="J567" i="3"/>
  <c r="K594" i="3"/>
  <c r="I594" i="3"/>
  <c r="H594" i="3"/>
  <c r="J594" i="3"/>
  <c r="F594" i="3"/>
  <c r="H468" i="3"/>
  <c r="K468" i="3"/>
  <c r="F468" i="3"/>
  <c r="I468" i="3"/>
  <c r="J468" i="3"/>
  <c r="K508" i="3"/>
  <c r="F508" i="3"/>
  <c r="J508" i="3"/>
  <c r="H508" i="3"/>
  <c r="I508" i="3"/>
  <c r="F518" i="3"/>
  <c r="H518" i="3"/>
  <c r="J518" i="3"/>
  <c r="I518" i="3"/>
  <c r="K518" i="3"/>
  <c r="F606" i="3"/>
  <c r="H606" i="3"/>
  <c r="I606" i="3"/>
  <c r="J606" i="3"/>
  <c r="K606" i="3"/>
  <c r="K922" i="8"/>
  <c r="J922" i="8"/>
  <c r="K955" i="8"/>
  <c r="J955" i="8"/>
  <c r="K736" i="8"/>
  <c r="J736" i="8"/>
  <c r="J866" i="8"/>
  <c r="K866" i="8"/>
  <c r="I866" i="3"/>
  <c r="J866" i="3"/>
  <c r="K866" i="3"/>
  <c r="H866" i="3"/>
  <c r="F866" i="3"/>
  <c r="J801" i="3"/>
  <c r="H801" i="3"/>
  <c r="I801" i="3"/>
  <c r="F801" i="3"/>
  <c r="K801" i="3"/>
  <c r="F700" i="3"/>
  <c r="H700" i="3"/>
  <c r="I700" i="3"/>
  <c r="J700" i="3"/>
  <c r="K700" i="3"/>
  <c r="F515" i="3"/>
  <c r="I515" i="3"/>
  <c r="H515" i="3"/>
  <c r="K515" i="3"/>
  <c r="J515" i="3"/>
  <c r="H598" i="3"/>
  <c r="J598" i="3"/>
  <c r="F598" i="3"/>
  <c r="K598" i="3"/>
  <c r="I598" i="3"/>
  <c r="H779" i="3"/>
  <c r="K779" i="3"/>
  <c r="F779" i="3"/>
  <c r="I779" i="3"/>
  <c r="J779" i="3"/>
  <c r="H478" i="3"/>
  <c r="J478" i="3"/>
  <c r="I478" i="3"/>
  <c r="K478" i="3"/>
  <c r="F478" i="3"/>
  <c r="H422" i="3"/>
  <c r="F422" i="3"/>
  <c r="K422" i="3"/>
  <c r="I422" i="3"/>
  <c r="J422" i="3"/>
  <c r="I843" i="3"/>
  <c r="H843" i="3"/>
  <c r="F843" i="3"/>
  <c r="K843" i="3"/>
  <c r="J843" i="3"/>
  <c r="H550" i="3"/>
  <c r="F550" i="3"/>
  <c r="I550" i="3"/>
  <c r="J550" i="3"/>
  <c r="K550" i="3"/>
  <c r="J471" i="3"/>
  <c r="H471" i="3"/>
  <c r="I471" i="3"/>
  <c r="F471" i="3"/>
  <c r="K471" i="3"/>
  <c r="J514" i="3"/>
  <c r="F514" i="3"/>
  <c r="K514" i="3"/>
  <c r="H514" i="3"/>
  <c r="I514" i="3"/>
  <c r="J826" i="3"/>
  <c r="K826" i="3"/>
  <c r="I826" i="3"/>
  <c r="H826" i="3"/>
  <c r="F826" i="3"/>
  <c r="J988" i="8"/>
  <c r="K988" i="8"/>
  <c r="H669" i="3"/>
  <c r="I669" i="3"/>
  <c r="K669" i="3"/>
  <c r="J669" i="3"/>
  <c r="F669" i="3"/>
  <c r="J984" i="8"/>
  <c r="K984" i="8"/>
  <c r="J914" i="3"/>
  <c r="H914" i="3"/>
  <c r="K914" i="3"/>
  <c r="I914" i="3"/>
  <c r="F914" i="3"/>
  <c r="K876" i="3"/>
  <c r="I876" i="3"/>
  <c r="J876" i="3"/>
  <c r="F876" i="3"/>
  <c r="H876" i="3"/>
  <c r="K648" i="3"/>
  <c r="F648" i="3"/>
  <c r="H648" i="3"/>
  <c r="J648" i="3"/>
  <c r="I648" i="3"/>
  <c r="F694" i="3"/>
  <c r="K694" i="3"/>
  <c r="I694" i="3"/>
  <c r="J694" i="3"/>
  <c r="H694" i="3"/>
  <c r="K761" i="3"/>
  <c r="J761" i="3"/>
  <c r="H761" i="3"/>
  <c r="F761" i="3"/>
  <c r="I761" i="3"/>
  <c r="K953" i="3"/>
  <c r="J953" i="3"/>
  <c r="I953" i="3"/>
  <c r="F953" i="3"/>
  <c r="H953" i="3"/>
  <c r="K841" i="3"/>
  <c r="J841" i="3"/>
  <c r="F841" i="3"/>
  <c r="H841" i="3"/>
  <c r="I841" i="3"/>
  <c r="J867" i="8"/>
  <c r="K867" i="8"/>
  <c r="I853" i="3"/>
  <c r="K853" i="3"/>
  <c r="F853" i="3"/>
  <c r="H853" i="3"/>
  <c r="J853" i="3"/>
  <c r="F631" i="3"/>
  <c r="H631" i="3"/>
  <c r="I631" i="3"/>
  <c r="K631" i="3"/>
  <c r="J631" i="3"/>
  <c r="N994" i="2"/>
  <c r="O994" i="2"/>
  <c r="F1000" i="3"/>
  <c r="H1000" i="3"/>
  <c r="I1000" i="3"/>
  <c r="K1000" i="3"/>
  <c r="J1000" i="3"/>
  <c r="H879" i="3"/>
  <c r="F879" i="3"/>
  <c r="K879" i="3"/>
  <c r="J879" i="3"/>
  <c r="I879" i="3"/>
  <c r="J882" i="8"/>
  <c r="K882" i="8"/>
  <c r="H792" i="3"/>
  <c r="F792" i="3"/>
  <c r="I792" i="3"/>
  <c r="J792" i="3"/>
  <c r="K792" i="3"/>
  <c r="J934" i="8"/>
  <c r="K934" i="8"/>
  <c r="I585" i="3"/>
  <c r="K585" i="3"/>
  <c r="H585" i="3"/>
  <c r="F585" i="3"/>
  <c r="J585" i="3"/>
  <c r="K607" i="3"/>
  <c r="J607" i="3"/>
  <c r="H607" i="3"/>
  <c r="I607" i="3"/>
  <c r="F607" i="3"/>
  <c r="K802" i="3"/>
  <c r="F802" i="3"/>
  <c r="J802" i="3"/>
  <c r="I802" i="3"/>
  <c r="H802" i="3"/>
  <c r="I467" i="3"/>
  <c r="J467" i="3"/>
  <c r="K467" i="3"/>
  <c r="F467" i="3"/>
  <c r="H467" i="3"/>
  <c r="J855" i="3"/>
  <c r="I855" i="3"/>
  <c r="H855" i="3"/>
  <c r="K855" i="3"/>
  <c r="F855" i="3"/>
  <c r="I884" i="3"/>
  <c r="K884" i="3"/>
  <c r="J884" i="3"/>
  <c r="F884" i="3"/>
  <c r="H884" i="3"/>
  <c r="F736" i="3"/>
  <c r="H736" i="3"/>
  <c r="I736" i="3"/>
  <c r="J736" i="3"/>
  <c r="K736" i="3"/>
  <c r="F542" i="3"/>
  <c r="I542" i="3"/>
  <c r="H542" i="3"/>
  <c r="K542" i="3"/>
  <c r="J542" i="3"/>
  <c r="J540" i="3"/>
  <c r="I540" i="3"/>
  <c r="F540" i="3"/>
  <c r="K540" i="3"/>
  <c r="H540" i="3"/>
  <c r="J816" i="3"/>
  <c r="K816" i="3"/>
  <c r="F816" i="3"/>
  <c r="I816" i="3"/>
  <c r="H816" i="3"/>
  <c r="F666" i="3"/>
  <c r="J666" i="3"/>
  <c r="I666" i="3"/>
  <c r="K666" i="3"/>
  <c r="H666" i="3"/>
  <c r="I808" i="3"/>
  <c r="J808" i="3"/>
  <c r="K808" i="3"/>
  <c r="H808" i="3"/>
  <c r="F808" i="3"/>
  <c r="J961" i="8"/>
  <c r="K961" i="8"/>
  <c r="J490" i="3"/>
  <c r="F490" i="3"/>
  <c r="H490" i="3"/>
  <c r="K490" i="3"/>
  <c r="I490" i="3"/>
  <c r="I705" i="3"/>
  <c r="F705" i="3"/>
  <c r="K705" i="3"/>
  <c r="J705" i="3"/>
  <c r="H705" i="3"/>
  <c r="H667" i="3"/>
  <c r="I667" i="3"/>
  <c r="J667" i="3"/>
  <c r="K667" i="3"/>
  <c r="F667" i="3"/>
  <c r="I828" i="3"/>
  <c r="J828" i="3"/>
  <c r="F828" i="3"/>
  <c r="K828" i="3"/>
  <c r="H828" i="3"/>
  <c r="K577" i="3"/>
  <c r="H577" i="3"/>
  <c r="J577" i="3"/>
  <c r="I577" i="3"/>
  <c r="F577" i="3"/>
  <c r="F839" i="3"/>
  <c r="H839" i="3"/>
  <c r="I839" i="3"/>
  <c r="J839" i="3"/>
  <c r="K839" i="3"/>
  <c r="J988" i="3"/>
  <c r="F988" i="3"/>
  <c r="I988" i="3"/>
  <c r="K988" i="3"/>
  <c r="H988" i="3"/>
  <c r="K996" i="3"/>
  <c r="J996" i="3"/>
  <c r="F996" i="3"/>
  <c r="I996" i="3"/>
  <c r="H996" i="3"/>
  <c r="K676" i="3"/>
  <c r="J676" i="3"/>
  <c r="F676" i="3"/>
  <c r="I676" i="3"/>
  <c r="H676" i="3"/>
  <c r="F609" i="3"/>
  <c r="I609" i="3"/>
  <c r="J609" i="3"/>
  <c r="H609" i="3"/>
  <c r="K609" i="3"/>
  <c r="J941" i="3"/>
  <c r="K941" i="3"/>
  <c r="I941" i="3"/>
  <c r="F941" i="3"/>
  <c r="H941" i="3"/>
  <c r="K721" i="8"/>
  <c r="J721" i="8"/>
  <c r="H781" i="3"/>
  <c r="J781" i="3"/>
  <c r="K781" i="3"/>
  <c r="I781" i="3"/>
  <c r="F781" i="3"/>
  <c r="F740" i="3"/>
  <c r="I740" i="3"/>
  <c r="H740" i="3"/>
  <c r="K740" i="3"/>
  <c r="J740" i="3"/>
  <c r="K558" i="3"/>
  <c r="F558" i="3"/>
  <c r="I558" i="3"/>
  <c r="H558" i="3"/>
  <c r="J558" i="3"/>
  <c r="K642" i="3"/>
  <c r="J642" i="3"/>
  <c r="H642" i="3"/>
  <c r="F642" i="3"/>
  <c r="I642" i="3"/>
  <c r="J719" i="3"/>
  <c r="F719" i="3"/>
  <c r="K719" i="3"/>
  <c r="I719" i="3"/>
  <c r="H719" i="3"/>
  <c r="H483" i="3"/>
  <c r="J483" i="3"/>
  <c r="I483" i="3"/>
  <c r="K483" i="3"/>
  <c r="F483" i="3"/>
  <c r="I573" i="3"/>
  <c r="F573" i="3"/>
  <c r="K573" i="3"/>
  <c r="H573" i="3"/>
  <c r="J573" i="3"/>
  <c r="H604" i="3"/>
  <c r="J604" i="3"/>
  <c r="F604" i="3"/>
  <c r="I604" i="3"/>
  <c r="K604" i="3"/>
  <c r="K847" i="8"/>
  <c r="J847" i="8"/>
  <c r="J723" i="3"/>
  <c r="K723" i="3"/>
  <c r="I723" i="3"/>
  <c r="F723" i="3"/>
  <c r="H723" i="3"/>
  <c r="K852" i="8"/>
  <c r="J852" i="8"/>
  <c r="J484" i="3"/>
  <c r="K484" i="3"/>
  <c r="F484" i="3"/>
  <c r="H484" i="3"/>
  <c r="I484" i="3"/>
  <c r="J869" i="8"/>
  <c r="K869" i="8"/>
  <c r="J881" i="3"/>
  <c r="F881" i="3"/>
  <c r="I881" i="3"/>
  <c r="H881" i="3"/>
  <c r="K881" i="3"/>
  <c r="H960" i="3"/>
  <c r="F960" i="3"/>
  <c r="I960" i="3"/>
  <c r="J960" i="3"/>
  <c r="K960" i="3"/>
  <c r="H698" i="3"/>
  <c r="I698" i="3"/>
  <c r="K698" i="3"/>
  <c r="J698" i="3"/>
  <c r="F698" i="3"/>
  <c r="I959" i="3"/>
  <c r="J959" i="3"/>
  <c r="F959" i="3"/>
  <c r="H959" i="3"/>
  <c r="K959" i="3"/>
  <c r="J688" i="3"/>
  <c r="I688" i="3"/>
  <c r="F688" i="3"/>
  <c r="H688" i="3"/>
  <c r="K688" i="3"/>
  <c r="J1002" i="8"/>
  <c r="K1002" i="8"/>
  <c r="H510" i="3"/>
  <c r="I510" i="3"/>
  <c r="K510" i="3"/>
  <c r="J510" i="3"/>
  <c r="F510" i="3"/>
  <c r="I961" i="3"/>
  <c r="H961" i="3"/>
  <c r="J961" i="3"/>
  <c r="K961" i="3"/>
  <c r="F961" i="3"/>
  <c r="F517" i="3"/>
  <c r="J517" i="3"/>
  <c r="I517" i="3"/>
  <c r="H517" i="3"/>
  <c r="K517" i="3"/>
  <c r="K809" i="8"/>
  <c r="J809" i="8"/>
  <c r="I775" i="3"/>
  <c r="H775" i="3"/>
  <c r="J775" i="3"/>
  <c r="K775" i="3"/>
  <c r="F775" i="3"/>
  <c r="J531" i="3"/>
  <c r="K531" i="3"/>
  <c r="I531" i="3"/>
  <c r="H531" i="3"/>
  <c r="F531" i="3"/>
  <c r="H874" i="3"/>
  <c r="F874" i="3"/>
  <c r="I874" i="3"/>
  <c r="J874" i="3"/>
  <c r="K874" i="3"/>
  <c r="I782" i="3"/>
  <c r="J782" i="3"/>
  <c r="K782" i="3"/>
  <c r="F782" i="3"/>
  <c r="H782" i="3"/>
  <c r="F766" i="3"/>
  <c r="H766" i="3"/>
  <c r="K766" i="3"/>
  <c r="I766" i="3"/>
  <c r="J766" i="3"/>
  <c r="F764" i="3"/>
  <c r="J764" i="3"/>
  <c r="I764" i="3"/>
  <c r="K764" i="3"/>
  <c r="H764" i="3"/>
  <c r="I480" i="3"/>
  <c r="J480" i="3"/>
  <c r="F480" i="3"/>
  <c r="K480" i="3"/>
  <c r="H480" i="3"/>
  <c r="J991" i="3"/>
  <c r="H991" i="3"/>
  <c r="I991" i="3"/>
  <c r="F991" i="3"/>
  <c r="K991" i="3"/>
  <c r="K696" i="8"/>
  <c r="J696" i="8"/>
  <c r="J747" i="3"/>
  <c r="H747" i="3"/>
  <c r="F747" i="3"/>
  <c r="K747" i="3"/>
  <c r="I747" i="3"/>
  <c r="H563" i="3"/>
  <c r="J563" i="3"/>
  <c r="F563" i="3"/>
  <c r="K563" i="3"/>
  <c r="I563" i="3"/>
  <c r="K862" i="8"/>
  <c r="J862" i="8"/>
  <c r="K969" i="8"/>
  <c r="J969" i="8"/>
  <c r="I865" i="3"/>
  <c r="J865" i="3"/>
  <c r="H865" i="3"/>
  <c r="K865" i="3"/>
  <c r="F865" i="3"/>
  <c r="J932" i="8"/>
  <c r="K932" i="8"/>
  <c r="H485" i="3"/>
  <c r="I485" i="3"/>
  <c r="F485" i="3"/>
  <c r="J485" i="3"/>
  <c r="K485" i="3"/>
  <c r="F765" i="3"/>
  <c r="I765" i="3"/>
  <c r="K765" i="3"/>
  <c r="H765" i="3"/>
  <c r="J765" i="3"/>
  <c r="H497" i="3"/>
  <c r="F497" i="3"/>
  <c r="J497" i="3"/>
  <c r="K497" i="3"/>
  <c r="I497" i="3"/>
  <c r="K969" i="3"/>
  <c r="F969" i="3"/>
  <c r="H969" i="3"/>
  <c r="J969" i="3"/>
  <c r="I969" i="3"/>
  <c r="I825" i="3"/>
  <c r="H825" i="3"/>
  <c r="J825" i="3"/>
  <c r="K825" i="3"/>
  <c r="F825" i="3"/>
  <c r="J798" i="8"/>
  <c r="K798" i="8"/>
  <c r="J943" i="8"/>
  <c r="K943" i="8"/>
  <c r="K945" i="3"/>
  <c r="F945" i="3"/>
  <c r="J945" i="3"/>
  <c r="H945" i="3"/>
  <c r="I945" i="3"/>
  <c r="H720" i="3"/>
  <c r="J720" i="3"/>
  <c r="F720" i="3"/>
  <c r="I720" i="3"/>
  <c r="K720" i="3"/>
  <c r="K805" i="3"/>
  <c r="F805" i="3"/>
  <c r="I805" i="3"/>
  <c r="J805" i="3"/>
  <c r="H805" i="3"/>
  <c r="H724" i="3"/>
  <c r="K724" i="3"/>
  <c r="J724" i="3"/>
  <c r="F724" i="3"/>
  <c r="I724" i="3"/>
  <c r="K912" i="3"/>
  <c r="F912" i="3"/>
  <c r="I912" i="3"/>
  <c r="H912" i="3"/>
  <c r="J912" i="3"/>
  <c r="K844" i="3"/>
  <c r="H844" i="3"/>
  <c r="J844" i="3"/>
  <c r="I844" i="3"/>
  <c r="F844" i="3"/>
  <c r="H948" i="3"/>
  <c r="K948" i="3"/>
  <c r="J948" i="3"/>
  <c r="I948" i="3"/>
  <c r="F948" i="3"/>
  <c r="J915" i="3"/>
  <c r="K915" i="3"/>
  <c r="I915" i="3"/>
  <c r="F915" i="3"/>
  <c r="H915" i="3"/>
  <c r="K925" i="3"/>
  <c r="I925" i="3"/>
  <c r="H925" i="3"/>
  <c r="J925" i="3"/>
  <c r="F925" i="3"/>
  <c r="K479" i="3"/>
  <c r="I479" i="3"/>
  <c r="H479" i="3"/>
  <c r="F479" i="3"/>
  <c r="J479" i="3"/>
  <c r="J749" i="8"/>
  <c r="K749" i="8"/>
  <c r="J800" i="3"/>
  <c r="H800" i="3"/>
  <c r="K800" i="3"/>
  <c r="F800" i="3"/>
  <c r="I800" i="3"/>
  <c r="J745" i="3"/>
  <c r="K745" i="3"/>
  <c r="H745" i="3"/>
  <c r="I745" i="3"/>
  <c r="F745" i="3"/>
  <c r="K702" i="3"/>
  <c r="H702" i="3"/>
  <c r="J702" i="3"/>
  <c r="I702" i="3"/>
  <c r="F702" i="3"/>
  <c r="J877" i="3"/>
  <c r="K877" i="3"/>
  <c r="F877" i="3"/>
  <c r="I877" i="3"/>
  <c r="H877" i="3"/>
  <c r="J865" i="8"/>
  <c r="K865" i="8"/>
  <c r="K808" i="8"/>
  <c r="J808" i="8"/>
  <c r="J944" i="8"/>
  <c r="K944" i="8"/>
  <c r="H911" i="3"/>
  <c r="J911" i="3"/>
  <c r="K911" i="3"/>
  <c r="F911" i="3"/>
  <c r="I911" i="3"/>
  <c r="J976" i="8"/>
  <c r="K976" i="8"/>
  <c r="K903" i="3"/>
  <c r="F903" i="3"/>
  <c r="J903" i="3"/>
  <c r="I903" i="3"/>
  <c r="H903" i="3"/>
  <c r="H689" i="3"/>
  <c r="F689" i="3"/>
  <c r="K689" i="3"/>
  <c r="I689" i="3"/>
  <c r="J689" i="3"/>
  <c r="K614" i="3"/>
  <c r="F614" i="3"/>
  <c r="H614" i="3"/>
  <c r="J614" i="3"/>
  <c r="I614" i="3"/>
  <c r="K974" i="8"/>
  <c r="J974" i="8"/>
  <c r="H742" i="3"/>
  <c r="I742" i="3"/>
  <c r="J742" i="3"/>
  <c r="K742" i="3"/>
  <c r="F742" i="3"/>
  <c r="K721" i="3"/>
  <c r="J721" i="3"/>
  <c r="F721" i="3"/>
  <c r="I721" i="3"/>
  <c r="H721" i="3"/>
  <c r="H582" i="3"/>
  <c r="J582" i="3"/>
  <c r="F582" i="3"/>
  <c r="I582" i="3"/>
  <c r="K582" i="3"/>
  <c r="I939" i="3"/>
  <c r="F939" i="3"/>
  <c r="H939" i="3"/>
  <c r="J939" i="3"/>
  <c r="K939" i="3"/>
  <c r="J475" i="3"/>
  <c r="K475" i="3"/>
  <c r="I475" i="3"/>
  <c r="H475" i="3"/>
  <c r="F475" i="3"/>
  <c r="K746" i="3"/>
  <c r="I746" i="3"/>
  <c r="J746" i="3"/>
  <c r="F746" i="3"/>
  <c r="H746" i="3"/>
  <c r="J714" i="8"/>
  <c r="K714" i="8"/>
  <c r="K574" i="3"/>
  <c r="F574" i="3"/>
  <c r="J574" i="3"/>
  <c r="I574" i="3"/>
  <c r="H574" i="3"/>
  <c r="I829" i="3"/>
  <c r="J829" i="3"/>
  <c r="K829" i="3"/>
  <c r="F829" i="3"/>
  <c r="H829" i="3"/>
  <c r="J526" i="3"/>
  <c r="F526" i="3"/>
  <c r="H526" i="3"/>
  <c r="K526" i="3"/>
  <c r="I526" i="3"/>
  <c r="K572" i="3"/>
  <c r="F572" i="3"/>
  <c r="I572" i="3"/>
  <c r="H572" i="3"/>
  <c r="J572" i="3"/>
  <c r="J595" i="3"/>
  <c r="F595" i="3"/>
  <c r="H595" i="3"/>
  <c r="I595" i="3"/>
  <c r="K595" i="3"/>
  <c r="K856" i="8"/>
  <c r="J856" i="8"/>
  <c r="O995" i="2"/>
  <c r="H1001" i="3"/>
  <c r="N995" i="2"/>
  <c r="F1001" i="3"/>
  <c r="I1001" i="3"/>
  <c r="K1001" i="3"/>
  <c r="J1001" i="3"/>
  <c r="K834" i="8"/>
  <c r="J834" i="8"/>
  <c r="K576" i="3"/>
  <c r="J576" i="3"/>
  <c r="I576" i="3"/>
  <c r="F576" i="3"/>
  <c r="H576" i="3"/>
  <c r="K791" i="8"/>
  <c r="J791" i="8"/>
  <c r="F482" i="3"/>
  <c r="J482" i="3"/>
  <c r="H482" i="3"/>
  <c r="K482" i="3"/>
  <c r="I482" i="3"/>
  <c r="K678" i="3"/>
  <c r="I678" i="3"/>
  <c r="H678" i="3"/>
  <c r="J678" i="3"/>
  <c r="F678" i="3"/>
  <c r="J883" i="8"/>
  <c r="K883" i="8"/>
  <c r="K893" i="3"/>
  <c r="F893" i="3"/>
  <c r="I893" i="3"/>
  <c r="J893" i="3"/>
  <c r="H893" i="3"/>
  <c r="K770" i="8"/>
  <c r="J770" i="8"/>
  <c r="J854" i="3"/>
  <c r="H854" i="3"/>
  <c r="K854" i="3"/>
  <c r="F854" i="3"/>
  <c r="I854" i="3"/>
  <c r="J685" i="3"/>
  <c r="K685" i="3"/>
  <c r="F685" i="3"/>
  <c r="H685" i="3"/>
  <c r="I685" i="3"/>
  <c r="F875" i="3"/>
  <c r="H875" i="3"/>
  <c r="K875" i="3"/>
  <c r="J875" i="3"/>
  <c r="I875" i="3"/>
  <c r="H379" i="3"/>
  <c r="F379" i="3"/>
  <c r="J379" i="3"/>
  <c r="I379" i="3"/>
  <c r="K379" i="3"/>
  <c r="F864" i="3"/>
  <c r="J864" i="3"/>
  <c r="K864" i="3"/>
  <c r="H864" i="3"/>
  <c r="I864" i="3"/>
  <c r="J972" i="8"/>
  <c r="K972" i="8"/>
  <c r="I940" i="3"/>
  <c r="K940" i="3"/>
  <c r="J940" i="3"/>
  <c r="H940" i="3"/>
  <c r="F940" i="3"/>
  <c r="I498" i="3"/>
  <c r="H498" i="3"/>
  <c r="F498" i="3"/>
  <c r="K498" i="3"/>
  <c r="J498" i="3"/>
  <c r="H835" i="3"/>
  <c r="I835" i="3"/>
  <c r="F835" i="3"/>
  <c r="K835" i="3"/>
  <c r="J835" i="3"/>
  <c r="J989" i="3"/>
  <c r="K989" i="3"/>
  <c r="H989" i="3"/>
  <c r="I989" i="3"/>
  <c r="F989" i="3"/>
  <c r="I583" i="3"/>
  <c r="K583" i="3"/>
  <c r="H583" i="3"/>
  <c r="F583" i="3"/>
  <c r="J583" i="3"/>
  <c r="I626" i="3"/>
  <c r="F626" i="3"/>
  <c r="J626" i="3"/>
  <c r="K626" i="3"/>
  <c r="H626" i="3"/>
  <c r="J995" i="8"/>
  <c r="K995" i="8"/>
  <c r="F924" i="3"/>
  <c r="H924" i="3"/>
  <c r="I924" i="3"/>
  <c r="J924" i="3"/>
  <c r="K924" i="3"/>
  <c r="I838" i="3"/>
  <c r="F838" i="3"/>
  <c r="H838" i="3"/>
  <c r="J838" i="3"/>
  <c r="K838" i="3"/>
  <c r="I634" i="3"/>
  <c r="K634" i="3"/>
  <c r="F634" i="3"/>
  <c r="H634" i="3"/>
  <c r="J634" i="3"/>
  <c r="J952" i="3"/>
  <c r="K952" i="3"/>
  <c r="F952" i="3"/>
  <c r="I952" i="3"/>
  <c r="H952" i="3"/>
  <c r="F850" i="3"/>
  <c r="K850" i="3"/>
  <c r="J850" i="3"/>
  <c r="I850" i="3"/>
  <c r="H850" i="3"/>
  <c r="H942" i="3"/>
  <c r="F942" i="3"/>
  <c r="I942" i="3"/>
  <c r="J942" i="3"/>
  <c r="K942" i="3"/>
  <c r="I679" i="3"/>
  <c r="F679" i="3"/>
  <c r="K679" i="3"/>
  <c r="H679" i="3"/>
  <c r="J679" i="3"/>
  <c r="K937" i="3"/>
  <c r="H937" i="3"/>
  <c r="I937" i="3"/>
  <c r="F937" i="3"/>
  <c r="J937" i="3"/>
  <c r="F783" i="3"/>
  <c r="K783" i="3"/>
  <c r="I783" i="3"/>
  <c r="J783" i="3"/>
  <c r="H783" i="3"/>
  <c r="K632" i="3"/>
  <c r="F632" i="3"/>
  <c r="J632" i="3"/>
  <c r="H632" i="3"/>
  <c r="I632" i="3"/>
  <c r="H474" i="3"/>
  <c r="I474" i="3"/>
  <c r="J474" i="3"/>
  <c r="F474" i="3"/>
  <c r="K474" i="3"/>
  <c r="I635" i="3"/>
  <c r="K635" i="3"/>
  <c r="J635" i="3"/>
  <c r="H635" i="3"/>
  <c r="F635" i="3"/>
  <c r="I798" i="3"/>
  <c r="J798" i="3"/>
  <c r="H798" i="3"/>
  <c r="K798" i="3"/>
  <c r="F798" i="3"/>
  <c r="H476" i="3"/>
  <c r="F476" i="3"/>
  <c r="I476" i="3"/>
  <c r="K476" i="3"/>
  <c r="J476" i="3"/>
  <c r="K603" i="3"/>
  <c r="H603" i="3"/>
  <c r="I603" i="3"/>
  <c r="J603" i="3"/>
  <c r="F603" i="3"/>
  <c r="H863" i="3"/>
  <c r="J863" i="3"/>
  <c r="K863" i="3"/>
  <c r="I863" i="3"/>
  <c r="F863" i="3"/>
  <c r="J817" i="3"/>
  <c r="H817" i="3"/>
  <c r="I817" i="3"/>
  <c r="K817" i="3"/>
  <c r="F817" i="3"/>
  <c r="I907" i="3"/>
  <c r="F907" i="3"/>
  <c r="K907" i="3"/>
  <c r="H907" i="3"/>
  <c r="J907" i="3"/>
  <c r="J791" i="3"/>
  <c r="I791" i="3"/>
  <c r="H791" i="3"/>
  <c r="F791" i="3"/>
  <c r="K791" i="3"/>
  <c r="J977" i="8"/>
  <c r="K977" i="8"/>
  <c r="F860" i="3"/>
  <c r="I860" i="3"/>
  <c r="H860" i="3"/>
  <c r="K860" i="3"/>
  <c r="J860" i="3"/>
  <c r="K823" i="8"/>
  <c r="J823" i="8"/>
  <c r="F551" i="3"/>
  <c r="H551" i="3"/>
  <c r="K551" i="3"/>
  <c r="I551" i="3"/>
  <c r="J551" i="3"/>
  <c r="F748" i="3"/>
  <c r="K748" i="3"/>
  <c r="J748" i="3"/>
  <c r="I748" i="3"/>
  <c r="H748" i="3"/>
  <c r="K716" i="8"/>
  <c r="J716" i="8"/>
  <c r="K774" i="8"/>
  <c r="J774" i="8"/>
  <c r="I947" i="3"/>
  <c r="J947" i="3"/>
  <c r="K947" i="3"/>
  <c r="H947" i="3"/>
  <c r="F947" i="3"/>
  <c r="I858" i="3"/>
  <c r="J858" i="3"/>
  <c r="F858" i="3"/>
  <c r="K858" i="3"/>
  <c r="H858" i="3"/>
  <c r="J652" i="3"/>
  <c r="K652" i="3"/>
  <c r="F652" i="3"/>
  <c r="H652" i="3"/>
  <c r="I652" i="3"/>
  <c r="J752" i="3"/>
  <c r="K752" i="3"/>
  <c r="H752" i="3"/>
  <c r="F752" i="3"/>
  <c r="I752" i="3"/>
  <c r="K746" i="8"/>
  <c r="J746" i="8"/>
  <c r="J849" i="8"/>
  <c r="K849" i="8"/>
  <c r="H608" i="3"/>
  <c r="F608" i="3"/>
  <c r="J608" i="3"/>
  <c r="K608" i="3"/>
  <c r="I608" i="3"/>
  <c r="D180" i="3"/>
  <c r="D179" i="3"/>
  <c r="D178" i="3"/>
  <c r="D181" i="3"/>
  <c r="D156" i="10"/>
  <c r="D56" i="10"/>
  <c r="D65" i="10"/>
  <c r="D77" i="10"/>
  <c r="D155" i="10"/>
  <c r="D149" i="10"/>
  <c r="D38" i="10"/>
  <c r="D95" i="10"/>
  <c r="D100" i="10"/>
  <c r="D19" i="10"/>
  <c r="D81" i="10"/>
  <c r="D67" i="10"/>
  <c r="D60" i="10"/>
  <c r="D76" i="10"/>
  <c r="D26" i="10"/>
  <c r="D80" i="10"/>
  <c r="D101" i="10"/>
  <c r="D144" i="10"/>
  <c r="D135" i="10"/>
  <c r="D25" i="10"/>
  <c r="D96" i="10"/>
  <c r="D28" i="10"/>
  <c r="D53" i="10"/>
  <c r="D140" i="10"/>
  <c r="D110" i="10"/>
  <c r="D66" i="10"/>
  <c r="D93" i="10"/>
  <c r="D113" i="10"/>
  <c r="D151" i="10"/>
  <c r="D42" i="10"/>
  <c r="D46" i="10"/>
  <c r="D133" i="10"/>
  <c r="D154" i="10"/>
  <c r="D24" i="10"/>
  <c r="D98" i="10"/>
  <c r="D147" i="10"/>
  <c r="D14" i="10"/>
  <c r="D103" i="10"/>
  <c r="D104" i="10"/>
  <c r="D43" i="10"/>
  <c r="D88" i="10"/>
  <c r="D105" i="10"/>
  <c r="D45" i="10"/>
  <c r="D138" i="10"/>
  <c r="D34" i="10"/>
  <c r="D114" i="10"/>
  <c r="D15" i="10"/>
  <c r="D85" i="10"/>
  <c r="D78" i="10"/>
  <c r="D47" i="10"/>
  <c r="D79" i="10"/>
  <c r="D106" i="10"/>
  <c r="D55" i="10"/>
  <c r="D49" i="10"/>
  <c r="D107" i="10"/>
  <c r="D48" i="10"/>
  <c r="D4" i="10"/>
  <c r="D145" i="10"/>
  <c r="D112" i="10"/>
  <c r="D82" i="10"/>
  <c r="D70" i="10"/>
  <c r="D52" i="10"/>
  <c r="D17" i="10"/>
  <c r="D137" i="10"/>
  <c r="D118" i="10"/>
  <c r="D74" i="10"/>
  <c r="D111" i="10"/>
  <c r="D99" i="10"/>
  <c r="D130" i="10"/>
  <c r="D39" i="10"/>
  <c r="D5" i="10"/>
  <c r="D152" i="10"/>
  <c r="D102" i="10"/>
  <c r="D22" i="10"/>
  <c r="D75" i="10"/>
  <c r="D129" i="10"/>
  <c r="D20" i="10"/>
  <c r="D84" i="10"/>
  <c r="D36" i="10"/>
  <c r="D86" i="10"/>
  <c r="D69" i="10"/>
  <c r="D29" i="10"/>
  <c r="D122" i="10"/>
  <c r="D94" i="10"/>
  <c r="D97" i="10"/>
  <c r="D108" i="10"/>
  <c r="D13" i="10"/>
  <c r="D21" i="10"/>
  <c r="D126" i="10"/>
  <c r="D143" i="10"/>
  <c r="D146" i="10"/>
  <c r="D64" i="10"/>
  <c r="D8" i="10"/>
  <c r="D153" i="10"/>
  <c r="D83" i="10"/>
  <c r="D32" i="10"/>
  <c r="D12" i="10"/>
  <c r="D35" i="10"/>
  <c r="D117" i="10"/>
  <c r="D127" i="10"/>
  <c r="D72" i="10"/>
  <c r="D63" i="10"/>
  <c r="D18" i="10"/>
  <c r="D50" i="10"/>
  <c r="D139" i="10"/>
  <c r="D41" i="10"/>
  <c r="D119" i="10"/>
  <c r="D16" i="10"/>
  <c r="D73" i="10"/>
  <c r="D115" i="10"/>
  <c r="D87" i="10"/>
  <c r="D125" i="10"/>
  <c r="D59" i="10"/>
  <c r="D89" i="10"/>
  <c r="D90" i="10"/>
  <c r="D62" i="10"/>
  <c r="D123" i="10"/>
  <c r="D37" i="10"/>
  <c r="D134" i="10"/>
  <c r="D131" i="10"/>
  <c r="D44" i="10"/>
  <c r="D30" i="10"/>
  <c r="D54" i="10"/>
  <c r="D27" i="10"/>
  <c r="D11" i="10"/>
  <c r="D92" i="10"/>
  <c r="D142" i="10"/>
  <c r="D51" i="10"/>
  <c r="D68" i="10"/>
  <c r="D9" i="10"/>
  <c r="D71" i="10"/>
  <c r="D33" i="10"/>
  <c r="D61" i="10"/>
  <c r="D132" i="10"/>
  <c r="D150" i="10"/>
  <c r="D120" i="10"/>
  <c r="D40" i="10"/>
  <c r="D58" i="10"/>
  <c r="D109" i="10"/>
  <c r="D23" i="10"/>
  <c r="D136" i="10"/>
  <c r="D31" i="10"/>
  <c r="D6" i="10"/>
  <c r="D91" i="10"/>
  <c r="D10" i="10"/>
  <c r="D128" i="10"/>
  <c r="D141" i="10"/>
  <c r="D57" i="10"/>
  <c r="D7" i="10"/>
  <c r="D121" i="10"/>
  <c r="D116" i="10"/>
  <c r="D148" i="10"/>
  <c r="D124" i="10"/>
  <c r="D170" i="3"/>
  <c r="D171" i="3"/>
  <c r="D173" i="3"/>
  <c r="D166" i="3"/>
  <c r="D110" i="3"/>
  <c r="D150" i="3"/>
  <c r="D57" i="3"/>
  <c r="D37" i="3"/>
  <c r="D102" i="3"/>
  <c r="D43" i="3"/>
  <c r="D93" i="3"/>
  <c r="D61" i="3"/>
  <c r="D56" i="3"/>
  <c r="D13" i="3"/>
  <c r="D78" i="3"/>
  <c r="D100" i="3"/>
  <c r="D154" i="3"/>
  <c r="D82" i="3"/>
  <c r="D59" i="3"/>
  <c r="D119" i="3"/>
  <c r="D128" i="3"/>
  <c r="D51" i="3"/>
  <c r="D75" i="3"/>
  <c r="D17" i="3"/>
  <c r="D74" i="3"/>
  <c r="D122" i="3"/>
  <c r="D80" i="3"/>
  <c r="D140" i="3"/>
  <c r="D141" i="3"/>
  <c r="D90" i="3"/>
  <c r="D94" i="3"/>
  <c r="D39" i="3"/>
  <c r="D5" i="3"/>
  <c r="D11" i="3"/>
  <c r="D158" i="3"/>
  <c r="D147" i="3"/>
  <c r="D126" i="3"/>
  <c r="D160" i="3"/>
  <c r="D63" i="3"/>
  <c r="D99" i="3"/>
  <c r="D58" i="3"/>
  <c r="D98" i="3"/>
  <c r="D4" i="3"/>
  <c r="D7" i="3"/>
  <c r="D164" i="3"/>
  <c r="D168" i="3"/>
  <c r="D165" i="3"/>
  <c r="D36" i="3"/>
  <c r="D109" i="3"/>
  <c r="D64" i="3"/>
  <c r="D28" i="3"/>
  <c r="D123" i="3"/>
  <c r="D70" i="3"/>
  <c r="D83" i="3"/>
  <c r="D127" i="3"/>
  <c r="D115" i="3"/>
  <c r="D12" i="3"/>
  <c r="D44" i="3"/>
  <c r="D131" i="3"/>
  <c r="D50" i="3"/>
  <c r="D111" i="3"/>
  <c r="D157" i="3"/>
  <c r="D144" i="3"/>
  <c r="D29" i="3"/>
  <c r="D143" i="3"/>
  <c r="D52" i="3"/>
  <c r="D21" i="3"/>
  <c r="D10" i="3"/>
  <c r="D139" i="3"/>
  <c r="D81" i="3"/>
  <c r="D146" i="3"/>
  <c r="D96" i="3"/>
  <c r="D41" i="3"/>
  <c r="D145" i="3"/>
  <c r="D135" i="3"/>
  <c r="D19" i="3"/>
  <c r="D20" i="3"/>
  <c r="D46" i="3"/>
  <c r="D137" i="3"/>
  <c r="D87" i="3"/>
  <c r="D67" i="3"/>
  <c r="D86" i="3"/>
  <c r="D124" i="3"/>
  <c r="D121" i="3"/>
  <c r="D91" i="3"/>
  <c r="D68" i="3"/>
  <c r="D9" i="3"/>
  <c r="D172" i="3"/>
  <c r="D175" i="3"/>
  <c r="D174" i="3"/>
  <c r="D114" i="3"/>
  <c r="D132" i="3"/>
  <c r="D153" i="3"/>
  <c r="D95" i="3"/>
  <c r="D108" i="3"/>
  <c r="D47" i="3"/>
  <c r="D129" i="3"/>
  <c r="D71" i="3"/>
  <c r="D106" i="3"/>
  <c r="D23" i="3"/>
  <c r="D14" i="3"/>
  <c r="D116" i="3"/>
  <c r="D49" i="3"/>
  <c r="D38" i="3"/>
  <c r="D136" i="3"/>
  <c r="D97" i="3"/>
  <c r="D112" i="3"/>
  <c r="D76" i="3"/>
  <c r="D62" i="3"/>
  <c r="D15" i="3"/>
  <c r="D22" i="3"/>
  <c r="D31" i="3"/>
  <c r="D89" i="3"/>
  <c r="D105" i="3"/>
  <c r="D42" i="3"/>
  <c r="D161" i="3"/>
  <c r="D148" i="3"/>
  <c r="D159" i="3"/>
  <c r="D152" i="3"/>
  <c r="D18" i="3"/>
  <c r="D107" i="3"/>
  <c r="D30" i="3"/>
  <c r="D162" i="3"/>
  <c r="D118" i="3"/>
  <c r="D84" i="3"/>
  <c r="D125" i="3"/>
  <c r="D133" i="3"/>
  <c r="D34" i="3"/>
  <c r="D104" i="3"/>
  <c r="D24" i="3"/>
  <c r="D176" i="3"/>
  <c r="D169" i="3"/>
  <c r="D177" i="3"/>
  <c r="D167" i="3"/>
  <c r="D156" i="3"/>
  <c r="D79" i="3"/>
  <c r="D85" i="3"/>
  <c r="D55" i="3"/>
  <c r="D103" i="3"/>
  <c r="D69" i="3"/>
  <c r="D77" i="3"/>
  <c r="D40" i="3"/>
  <c r="D25" i="3"/>
  <c r="D6" i="3"/>
  <c r="D66" i="3"/>
  <c r="D53" i="3"/>
  <c r="D92" i="3"/>
  <c r="D149" i="3"/>
  <c r="D142" i="3"/>
  <c r="D163" i="3"/>
  <c r="D151" i="3"/>
  <c r="D54" i="3"/>
  <c r="D88" i="3"/>
  <c r="D16" i="3"/>
  <c r="D117" i="3"/>
  <c r="D72" i="3"/>
  <c r="D60" i="3"/>
  <c r="D101" i="3"/>
  <c r="D65" i="3"/>
  <c r="D33" i="3"/>
  <c r="D113" i="3"/>
  <c r="D130" i="3"/>
  <c r="D26" i="3"/>
  <c r="D120" i="3"/>
  <c r="D138" i="3"/>
  <c r="D73" i="3"/>
  <c r="D134" i="3"/>
  <c r="D155" i="3"/>
  <c r="D45" i="3"/>
  <c r="D32" i="3"/>
  <c r="D48" i="3"/>
  <c r="D35" i="3"/>
  <c r="D8" i="3"/>
  <c r="D27" i="3"/>
  <c r="I108" i="3" l="1"/>
  <c r="K108" i="3"/>
  <c r="H108" i="3"/>
  <c r="J108" i="3"/>
  <c r="F108" i="3"/>
  <c r="H40" i="3"/>
  <c r="K40" i="3"/>
  <c r="I40" i="3"/>
  <c r="F40" i="3"/>
  <c r="J40" i="3"/>
  <c r="J136" i="3"/>
  <c r="F136" i="3"/>
  <c r="H136" i="3"/>
  <c r="I136" i="3"/>
  <c r="K136" i="3"/>
  <c r="H68" i="3"/>
  <c r="I68" i="3"/>
  <c r="F68" i="3"/>
  <c r="J68" i="3"/>
  <c r="K68" i="3"/>
  <c r="J42" i="3"/>
  <c r="H42" i="3"/>
  <c r="F42" i="3"/>
  <c r="K42" i="3"/>
  <c r="I42" i="3"/>
  <c r="J62" i="3"/>
  <c r="H62" i="3"/>
  <c r="I62" i="3"/>
  <c r="F62" i="3"/>
  <c r="K62" i="3"/>
  <c r="J160" i="3"/>
  <c r="H160" i="3"/>
  <c r="F160" i="3"/>
  <c r="I160" i="3"/>
  <c r="K160" i="3"/>
  <c r="F56" i="3"/>
  <c r="J56" i="3"/>
  <c r="I56" i="3"/>
  <c r="H56" i="3"/>
  <c r="K56" i="3"/>
  <c r="K178" i="3"/>
  <c r="F178" i="3"/>
  <c r="J178" i="3"/>
  <c r="H178" i="3"/>
  <c r="I178" i="3"/>
  <c r="J135" i="3"/>
  <c r="F135" i="3"/>
  <c r="H135" i="3"/>
  <c r="I135" i="3"/>
  <c r="K135" i="3"/>
  <c r="J149" i="3"/>
  <c r="F149" i="3"/>
  <c r="H149" i="3"/>
  <c r="I149" i="3"/>
  <c r="K149" i="3"/>
  <c r="I88" i="3"/>
  <c r="K88" i="3"/>
  <c r="F88" i="3"/>
  <c r="J88" i="3"/>
  <c r="H88" i="3"/>
  <c r="H168" i="3"/>
  <c r="F168" i="3"/>
  <c r="K168" i="3"/>
  <c r="J168" i="3"/>
  <c r="I168" i="3"/>
  <c r="J91" i="3"/>
  <c r="F91" i="3"/>
  <c r="H91" i="3"/>
  <c r="I91" i="3"/>
  <c r="K91" i="3"/>
  <c r="H171" i="3"/>
  <c r="I171" i="3"/>
  <c r="F171" i="3"/>
  <c r="K171" i="3"/>
  <c r="J171" i="3"/>
  <c r="F152" i="3"/>
  <c r="J152" i="3"/>
  <c r="H152" i="3"/>
  <c r="I152" i="3"/>
  <c r="K152" i="3"/>
  <c r="H55" i="3"/>
  <c r="F55" i="3"/>
  <c r="K55" i="3"/>
  <c r="J55" i="3"/>
  <c r="I55" i="3"/>
  <c r="J61" i="3"/>
  <c r="H61" i="3"/>
  <c r="F61" i="3"/>
  <c r="K61" i="3"/>
  <c r="I61" i="3"/>
  <c r="F82" i="3"/>
  <c r="K82" i="3"/>
  <c r="J82" i="3"/>
  <c r="I82" i="3"/>
  <c r="H82" i="3"/>
  <c r="F104" i="3"/>
  <c r="J104" i="3"/>
  <c r="K104" i="3"/>
  <c r="H104" i="3"/>
  <c r="I104" i="3"/>
  <c r="I172" i="3"/>
  <c r="J172" i="3"/>
  <c r="F172" i="3"/>
  <c r="H172" i="3"/>
  <c r="K172" i="3"/>
  <c r="F54" i="3"/>
  <c r="J54" i="3"/>
  <c r="H54" i="3"/>
  <c r="I54" i="3"/>
  <c r="K54" i="3"/>
  <c r="F67" i="3"/>
  <c r="J67" i="3"/>
  <c r="K67" i="3"/>
  <c r="I67" i="3"/>
  <c r="H67" i="3"/>
  <c r="F115" i="3"/>
  <c r="K115" i="3"/>
  <c r="I115" i="3"/>
  <c r="J115" i="3"/>
  <c r="H115" i="3"/>
  <c r="F37" i="3"/>
  <c r="J37" i="3"/>
  <c r="K37" i="3"/>
  <c r="I37" i="3"/>
  <c r="H37" i="3"/>
  <c r="I159" i="3"/>
  <c r="J159" i="3"/>
  <c r="F159" i="3"/>
  <c r="H159" i="3"/>
  <c r="K159" i="3"/>
  <c r="I111" i="3"/>
  <c r="H111" i="3"/>
  <c r="J111" i="3"/>
  <c r="K111" i="3"/>
  <c r="F111" i="3"/>
  <c r="K75" i="3"/>
  <c r="J75" i="3"/>
  <c r="F75" i="3"/>
  <c r="I75" i="3"/>
  <c r="H75" i="3"/>
  <c r="F101" i="3"/>
  <c r="J101" i="3"/>
  <c r="I101" i="3"/>
  <c r="H101" i="3"/>
  <c r="K101" i="3"/>
  <c r="F27" i="3"/>
  <c r="I27" i="3"/>
  <c r="J27" i="3"/>
  <c r="K27" i="3"/>
  <c r="H27" i="3"/>
  <c r="K167" i="3"/>
  <c r="F167" i="3"/>
  <c r="I167" i="3"/>
  <c r="H167" i="3"/>
  <c r="J167" i="3"/>
  <c r="K118" i="3"/>
  <c r="H118" i="3"/>
  <c r="I118" i="3"/>
  <c r="F118" i="3"/>
  <c r="J118" i="3"/>
  <c r="J130" i="3"/>
  <c r="I130" i="3"/>
  <c r="H130" i="3"/>
  <c r="F130" i="3"/>
  <c r="K130" i="3"/>
  <c r="F175" i="3"/>
  <c r="I175" i="3"/>
  <c r="H175" i="3"/>
  <c r="K175" i="3"/>
  <c r="J175" i="3"/>
  <c r="K127" i="3"/>
  <c r="F127" i="3"/>
  <c r="I127" i="3"/>
  <c r="J127" i="3"/>
  <c r="H127" i="3"/>
  <c r="H166" i="3"/>
  <c r="I166" i="3"/>
  <c r="J166" i="3"/>
  <c r="K166" i="3"/>
  <c r="F166" i="3"/>
  <c r="J35" i="3"/>
  <c r="K35" i="3"/>
  <c r="I35" i="3"/>
  <c r="H35" i="3"/>
  <c r="F35" i="3"/>
  <c r="J140" i="3"/>
  <c r="K140" i="3"/>
  <c r="I140" i="3"/>
  <c r="H140" i="3"/>
  <c r="F140" i="3"/>
  <c r="H51" i="3"/>
  <c r="F51" i="3"/>
  <c r="I51" i="3"/>
  <c r="J51" i="3"/>
  <c r="K51" i="3"/>
  <c r="I164" i="3"/>
  <c r="J164" i="3"/>
  <c r="F164" i="3"/>
  <c r="K164" i="3"/>
  <c r="H164" i="3"/>
  <c r="K106" i="3"/>
  <c r="H106" i="3"/>
  <c r="I106" i="3"/>
  <c r="J106" i="3"/>
  <c r="F106" i="3"/>
  <c r="J28" i="3"/>
  <c r="K28" i="3"/>
  <c r="H28" i="3"/>
  <c r="F28" i="3"/>
  <c r="I28" i="3"/>
  <c r="I169" i="3"/>
  <c r="K169" i="3"/>
  <c r="J169" i="3"/>
  <c r="F169" i="3"/>
  <c r="H169" i="3"/>
  <c r="I38" i="3"/>
  <c r="H38" i="3"/>
  <c r="J38" i="3"/>
  <c r="F38" i="3"/>
  <c r="K38" i="3"/>
  <c r="K52" i="3"/>
  <c r="I52" i="3"/>
  <c r="F52" i="3"/>
  <c r="H52" i="3"/>
  <c r="J52" i="3"/>
  <c r="F146" i="3"/>
  <c r="K146" i="3"/>
  <c r="H146" i="3"/>
  <c r="I146" i="3"/>
  <c r="J146" i="3"/>
  <c r="K34" i="3"/>
  <c r="I34" i="3"/>
  <c r="H34" i="3"/>
  <c r="J34" i="3"/>
  <c r="F34" i="3"/>
  <c r="K134" i="3"/>
  <c r="I134" i="3"/>
  <c r="J134" i="3"/>
  <c r="H134" i="3"/>
  <c r="F134" i="3"/>
  <c r="I17" i="3"/>
  <c r="H17" i="3"/>
  <c r="K17" i="3"/>
  <c r="J17" i="3"/>
  <c r="F17" i="3"/>
  <c r="J39" i="3"/>
  <c r="F39" i="3"/>
  <c r="I39" i="3"/>
  <c r="K39" i="3"/>
  <c r="H39" i="3"/>
  <c r="K176" i="3"/>
  <c r="H176" i="3"/>
  <c r="J176" i="3"/>
  <c r="F176" i="3"/>
  <c r="I176" i="3"/>
  <c r="K71" i="3"/>
  <c r="J71" i="3"/>
  <c r="I71" i="3"/>
  <c r="F71" i="3"/>
  <c r="H71" i="3"/>
  <c r="I92" i="3"/>
  <c r="F92" i="3"/>
  <c r="K92" i="3"/>
  <c r="J92" i="3"/>
  <c r="H92" i="3"/>
  <c r="K98" i="3"/>
  <c r="F98" i="3"/>
  <c r="J98" i="3"/>
  <c r="I98" i="3"/>
  <c r="H98" i="3"/>
  <c r="K105" i="3"/>
  <c r="J105" i="3"/>
  <c r="I105" i="3"/>
  <c r="H105" i="3"/>
  <c r="F105" i="3"/>
  <c r="I143" i="3"/>
  <c r="F143" i="3"/>
  <c r="K143" i="3"/>
  <c r="H143" i="3"/>
  <c r="J143" i="3"/>
  <c r="J126" i="3"/>
  <c r="H126" i="3"/>
  <c r="K126" i="3"/>
  <c r="F126" i="3"/>
  <c r="I126" i="3"/>
  <c r="K113" i="3"/>
  <c r="I113" i="3"/>
  <c r="F113" i="3"/>
  <c r="H113" i="3"/>
  <c r="J113" i="3"/>
  <c r="J95" i="3"/>
  <c r="H95" i="3"/>
  <c r="F95" i="3"/>
  <c r="I95" i="3"/>
  <c r="K95" i="3"/>
  <c r="H14" i="3"/>
  <c r="I14" i="3"/>
  <c r="K14" i="3"/>
  <c r="J14" i="3"/>
  <c r="F14" i="3"/>
  <c r="I48" i="3"/>
  <c r="K48" i="3"/>
  <c r="H48" i="3"/>
  <c r="J48" i="3"/>
  <c r="F48" i="3"/>
  <c r="H154" i="3"/>
  <c r="F154" i="3"/>
  <c r="J154" i="3"/>
  <c r="I154" i="3"/>
  <c r="K154" i="3"/>
  <c r="J77" i="3"/>
  <c r="K77" i="3"/>
  <c r="F77" i="3"/>
  <c r="I77" i="3"/>
  <c r="H77" i="3"/>
  <c r="J60" i="3"/>
  <c r="I60" i="3"/>
  <c r="K60" i="3"/>
  <c r="H60" i="3"/>
  <c r="F60" i="3"/>
  <c r="J76" i="3"/>
  <c r="H76" i="3"/>
  <c r="F76" i="3"/>
  <c r="I76" i="3"/>
  <c r="K76" i="3"/>
  <c r="H87" i="3"/>
  <c r="K87" i="3"/>
  <c r="I87" i="3"/>
  <c r="J87" i="3"/>
  <c r="F87" i="3"/>
  <c r="I94" i="3"/>
  <c r="K94" i="3"/>
  <c r="J94" i="3"/>
  <c r="F94" i="3"/>
  <c r="H94" i="3"/>
  <c r="K10" i="3"/>
  <c r="F10" i="3"/>
  <c r="H10" i="3"/>
  <c r="I10" i="3"/>
  <c r="J10" i="3"/>
  <c r="I85" i="3"/>
  <c r="H85" i="3"/>
  <c r="K85" i="3"/>
  <c r="J85" i="3"/>
  <c r="F85" i="3"/>
  <c r="F58" i="3"/>
  <c r="J58" i="3"/>
  <c r="H58" i="3"/>
  <c r="K58" i="3"/>
  <c r="I58" i="3"/>
  <c r="F50" i="3"/>
  <c r="K50" i="3"/>
  <c r="J50" i="3"/>
  <c r="H50" i="3"/>
  <c r="I50" i="3"/>
  <c r="K93" i="3"/>
  <c r="H93" i="3"/>
  <c r="F93" i="3"/>
  <c r="J93" i="3"/>
  <c r="I93" i="3"/>
  <c r="I26" i="3"/>
  <c r="K26" i="3"/>
  <c r="H26" i="3"/>
  <c r="F26" i="3"/>
  <c r="J26" i="3"/>
  <c r="H11" i="3"/>
  <c r="F11" i="3"/>
  <c r="I11" i="3"/>
  <c r="K11" i="3"/>
  <c r="J11" i="3"/>
  <c r="H80" i="3"/>
  <c r="J80" i="3"/>
  <c r="F80" i="3"/>
  <c r="I80" i="3"/>
  <c r="K80" i="3"/>
  <c r="I151" i="3"/>
  <c r="F151" i="3"/>
  <c r="J151" i="3"/>
  <c r="K151" i="3"/>
  <c r="H151" i="3"/>
  <c r="H162" i="3"/>
  <c r="I162" i="3"/>
  <c r="K162" i="3"/>
  <c r="J162" i="3"/>
  <c r="F162" i="3"/>
  <c r="J145" i="3"/>
  <c r="F145" i="3"/>
  <c r="I145" i="3"/>
  <c r="K145" i="3"/>
  <c r="H145" i="3"/>
  <c r="H57" i="3"/>
  <c r="K57" i="3"/>
  <c r="J57" i="3"/>
  <c r="I57" i="3"/>
  <c r="F57" i="3"/>
  <c r="F121" i="3"/>
  <c r="H121" i="3"/>
  <c r="I121" i="3"/>
  <c r="J121" i="3"/>
  <c r="K121" i="3"/>
  <c r="I49" i="3"/>
  <c r="F49" i="3"/>
  <c r="K49" i="3"/>
  <c r="J49" i="3"/>
  <c r="H49" i="3"/>
  <c r="H83" i="3"/>
  <c r="K83" i="3"/>
  <c r="I83" i="3"/>
  <c r="J83" i="3"/>
  <c r="F83" i="3"/>
  <c r="F181" i="3"/>
  <c r="H181" i="3"/>
  <c r="K181" i="3"/>
  <c r="I181" i="3"/>
  <c r="J181" i="3"/>
  <c r="I128" i="3"/>
  <c r="H128" i="3"/>
  <c r="K128" i="3"/>
  <c r="F128" i="3"/>
  <c r="J128" i="3"/>
  <c r="F73" i="3"/>
  <c r="I73" i="3"/>
  <c r="K73" i="3"/>
  <c r="H73" i="3"/>
  <c r="J73" i="3"/>
  <c r="I148" i="3"/>
  <c r="K148" i="3"/>
  <c r="F148" i="3"/>
  <c r="H148" i="3"/>
  <c r="J148" i="3"/>
  <c r="K64" i="3"/>
  <c r="I64" i="3"/>
  <c r="J64" i="3"/>
  <c r="H64" i="3"/>
  <c r="F64" i="3"/>
  <c r="H133" i="3"/>
  <c r="K133" i="3"/>
  <c r="J133" i="3"/>
  <c r="I133" i="3"/>
  <c r="F133" i="3"/>
  <c r="I53" i="3"/>
  <c r="F53" i="3"/>
  <c r="H53" i="3"/>
  <c r="J53" i="3"/>
  <c r="K53" i="3"/>
  <c r="K7" i="3"/>
  <c r="J7" i="3"/>
  <c r="I7" i="3"/>
  <c r="F7" i="3"/>
  <c r="H7" i="3"/>
  <c r="J129" i="3"/>
  <c r="I129" i="3"/>
  <c r="H129" i="3"/>
  <c r="K129" i="3"/>
  <c r="F129" i="3"/>
  <c r="H180" i="3"/>
  <c r="I180" i="3"/>
  <c r="F180" i="3"/>
  <c r="K180" i="3"/>
  <c r="J180" i="3"/>
  <c r="H29" i="3"/>
  <c r="F29" i="3"/>
  <c r="K29" i="3"/>
  <c r="J29" i="3"/>
  <c r="I29" i="3"/>
  <c r="K147" i="3"/>
  <c r="H147" i="3"/>
  <c r="F147" i="3"/>
  <c r="I147" i="3"/>
  <c r="J147" i="3"/>
  <c r="K33" i="3"/>
  <c r="H33" i="3"/>
  <c r="F33" i="3"/>
  <c r="I33" i="3"/>
  <c r="J33" i="3"/>
  <c r="H153" i="3"/>
  <c r="K153" i="3"/>
  <c r="J153" i="3"/>
  <c r="I153" i="3"/>
  <c r="F153" i="3"/>
  <c r="I32" i="3"/>
  <c r="J32" i="3"/>
  <c r="F32" i="3"/>
  <c r="H32" i="3"/>
  <c r="K32" i="3"/>
  <c r="K100" i="3"/>
  <c r="H100" i="3"/>
  <c r="I100" i="3"/>
  <c r="F100" i="3"/>
  <c r="J100" i="3"/>
  <c r="J8" i="3"/>
  <c r="F8" i="3"/>
  <c r="K8" i="3"/>
  <c r="I8" i="3"/>
  <c r="H8" i="3"/>
  <c r="H69" i="3"/>
  <c r="F69" i="3"/>
  <c r="I69" i="3"/>
  <c r="J69" i="3"/>
  <c r="K69" i="3"/>
  <c r="K81" i="3"/>
  <c r="H81" i="3"/>
  <c r="I81" i="3"/>
  <c r="F81" i="3"/>
  <c r="J81" i="3"/>
  <c r="I112" i="3"/>
  <c r="H112" i="3"/>
  <c r="J112" i="3"/>
  <c r="F112" i="3"/>
  <c r="K112" i="3"/>
  <c r="F23" i="3"/>
  <c r="J23" i="3"/>
  <c r="H23" i="3"/>
  <c r="K23" i="3"/>
  <c r="I23" i="3"/>
  <c r="J6" i="3"/>
  <c r="I6" i="3"/>
  <c r="K6" i="3"/>
  <c r="F6" i="3"/>
  <c r="H6" i="3"/>
  <c r="I165" i="3"/>
  <c r="F165" i="3"/>
  <c r="H165" i="3"/>
  <c r="K165" i="3"/>
  <c r="J165" i="3"/>
  <c r="K177" i="3"/>
  <c r="J177" i="3"/>
  <c r="F177" i="3"/>
  <c r="I177" i="3"/>
  <c r="H177" i="3"/>
  <c r="J79" i="3"/>
  <c r="H79" i="3"/>
  <c r="I79" i="3"/>
  <c r="F79" i="3"/>
  <c r="K79" i="3"/>
  <c r="F99" i="3"/>
  <c r="J99" i="3"/>
  <c r="I99" i="3"/>
  <c r="K99" i="3"/>
  <c r="H99" i="3"/>
  <c r="I21" i="3"/>
  <c r="K21" i="3"/>
  <c r="F21" i="3"/>
  <c r="J21" i="3"/>
  <c r="H21" i="3"/>
  <c r="F22" i="3"/>
  <c r="I22" i="3"/>
  <c r="K22" i="3"/>
  <c r="H22" i="3"/>
  <c r="J22" i="3"/>
  <c r="H131" i="3"/>
  <c r="F131" i="3"/>
  <c r="I131" i="3"/>
  <c r="K131" i="3"/>
  <c r="J131" i="3"/>
  <c r="F43" i="3"/>
  <c r="J43" i="3"/>
  <c r="I43" i="3"/>
  <c r="H43" i="3"/>
  <c r="K43" i="3"/>
  <c r="J89" i="3"/>
  <c r="F89" i="3"/>
  <c r="H89" i="3"/>
  <c r="I89" i="3"/>
  <c r="K89" i="3"/>
  <c r="I163" i="3"/>
  <c r="H163" i="3"/>
  <c r="J163" i="3"/>
  <c r="K163" i="3"/>
  <c r="F163" i="3"/>
  <c r="F137" i="3"/>
  <c r="K137" i="3"/>
  <c r="H137" i="3"/>
  <c r="I137" i="3"/>
  <c r="J137" i="3"/>
  <c r="I90" i="3"/>
  <c r="K90" i="3"/>
  <c r="J90" i="3"/>
  <c r="F90" i="3"/>
  <c r="H90" i="3"/>
  <c r="J5" i="3"/>
  <c r="F5" i="3"/>
  <c r="K5" i="3"/>
  <c r="I5" i="3"/>
  <c r="H5" i="3"/>
  <c r="K150" i="3"/>
  <c r="I150" i="3"/>
  <c r="F150" i="3"/>
  <c r="H150" i="3"/>
  <c r="J150" i="3"/>
  <c r="F124" i="3"/>
  <c r="H124" i="3"/>
  <c r="I124" i="3"/>
  <c r="K124" i="3"/>
  <c r="J124" i="3"/>
  <c r="J20" i="3"/>
  <c r="I20" i="3"/>
  <c r="K20" i="3"/>
  <c r="F20" i="3"/>
  <c r="H20" i="3"/>
  <c r="H116" i="3"/>
  <c r="J116" i="3"/>
  <c r="F116" i="3"/>
  <c r="K116" i="3"/>
  <c r="I116" i="3"/>
  <c r="F70" i="3"/>
  <c r="J70" i="3"/>
  <c r="H70" i="3"/>
  <c r="I70" i="3"/>
  <c r="K70" i="3"/>
  <c r="K72" i="3"/>
  <c r="H72" i="3"/>
  <c r="J72" i="3"/>
  <c r="F72" i="3"/>
  <c r="I72" i="3"/>
  <c r="K119" i="3"/>
  <c r="I119" i="3"/>
  <c r="F119" i="3"/>
  <c r="H119" i="3"/>
  <c r="J119" i="3"/>
  <c r="J30" i="3"/>
  <c r="I30" i="3"/>
  <c r="F30" i="3"/>
  <c r="K30" i="3"/>
  <c r="H30" i="3"/>
  <c r="I9" i="3"/>
  <c r="F9" i="3"/>
  <c r="K9" i="3"/>
  <c r="H9" i="3"/>
  <c r="J9" i="3"/>
  <c r="F170" i="3"/>
  <c r="H170" i="3"/>
  <c r="K170" i="3"/>
  <c r="J170" i="3"/>
  <c r="I170" i="3"/>
  <c r="H13" i="3"/>
  <c r="K13" i="3"/>
  <c r="F13" i="3"/>
  <c r="J13" i="3"/>
  <c r="I13" i="3"/>
  <c r="F4" i="3"/>
  <c r="H4" i="3"/>
  <c r="K4" i="3"/>
  <c r="I4" i="3"/>
  <c r="J4" i="3"/>
  <c r="H109" i="3"/>
  <c r="J109" i="3"/>
  <c r="F109" i="3"/>
  <c r="K109" i="3"/>
  <c r="I109" i="3"/>
  <c r="I25" i="3"/>
  <c r="J25" i="3"/>
  <c r="H25" i="3"/>
  <c r="K25" i="3"/>
  <c r="F25" i="3"/>
  <c r="F125" i="3"/>
  <c r="K125" i="3"/>
  <c r="J125" i="3"/>
  <c r="H125" i="3"/>
  <c r="I125" i="3"/>
  <c r="K15" i="3"/>
  <c r="F15" i="3"/>
  <c r="J15" i="3"/>
  <c r="I15" i="3"/>
  <c r="H15" i="3"/>
  <c r="I179" i="3"/>
  <c r="K179" i="3"/>
  <c r="H179" i="3"/>
  <c r="F179" i="3"/>
  <c r="J179" i="3"/>
  <c r="H47" i="3"/>
  <c r="J47" i="3"/>
  <c r="I47" i="3"/>
  <c r="F47" i="3"/>
  <c r="K47" i="3"/>
  <c r="I122" i="3"/>
  <c r="J122" i="3"/>
  <c r="K122" i="3"/>
  <c r="F122" i="3"/>
  <c r="H122" i="3"/>
  <c r="I144" i="3"/>
  <c r="F144" i="3"/>
  <c r="K144" i="3"/>
  <c r="J144" i="3"/>
  <c r="H144" i="3"/>
  <c r="H138" i="3"/>
  <c r="J138" i="3"/>
  <c r="I138" i="3"/>
  <c r="K138" i="3"/>
  <c r="F138" i="3"/>
  <c r="H41" i="3"/>
  <c r="J41" i="3"/>
  <c r="K41" i="3"/>
  <c r="I41" i="3"/>
  <c r="F41" i="3"/>
  <c r="F132" i="3"/>
  <c r="K132" i="3"/>
  <c r="H132" i="3"/>
  <c r="J132" i="3"/>
  <c r="I132" i="3"/>
  <c r="I45" i="3"/>
  <c r="K45" i="3"/>
  <c r="F45" i="3"/>
  <c r="H45" i="3"/>
  <c r="J45" i="3"/>
  <c r="H66" i="3"/>
  <c r="I66" i="3"/>
  <c r="F66" i="3"/>
  <c r="J66" i="3"/>
  <c r="K66" i="3"/>
  <c r="F103" i="3"/>
  <c r="K103" i="3"/>
  <c r="H103" i="3"/>
  <c r="I103" i="3"/>
  <c r="J103" i="3"/>
  <c r="J139" i="3"/>
  <c r="H139" i="3"/>
  <c r="I139" i="3"/>
  <c r="F139" i="3"/>
  <c r="K139" i="3"/>
  <c r="F97" i="3"/>
  <c r="K97" i="3"/>
  <c r="I97" i="3"/>
  <c r="H97" i="3"/>
  <c r="J97" i="3"/>
  <c r="J158" i="3"/>
  <c r="F158" i="3"/>
  <c r="H158" i="3"/>
  <c r="I158" i="3"/>
  <c r="K158" i="3"/>
  <c r="F161" i="3"/>
  <c r="I161" i="3"/>
  <c r="J161" i="3"/>
  <c r="K161" i="3"/>
  <c r="H161" i="3"/>
  <c r="I156" i="3"/>
  <c r="K156" i="3"/>
  <c r="J156" i="3"/>
  <c r="F156" i="3"/>
  <c r="H156" i="3"/>
  <c r="H19" i="3"/>
  <c r="I19" i="3"/>
  <c r="J19" i="3"/>
  <c r="K19" i="3"/>
  <c r="F19" i="3"/>
  <c r="F63" i="3"/>
  <c r="K63" i="3"/>
  <c r="I63" i="3"/>
  <c r="H63" i="3"/>
  <c r="J63" i="3"/>
  <c r="I78" i="3"/>
  <c r="H78" i="3"/>
  <c r="K78" i="3"/>
  <c r="F78" i="3"/>
  <c r="J78" i="3"/>
  <c r="I173" i="3"/>
  <c r="J173" i="3"/>
  <c r="H173" i="3"/>
  <c r="K173" i="3"/>
  <c r="F173" i="3"/>
  <c r="J31" i="3"/>
  <c r="K31" i="3"/>
  <c r="I31" i="3"/>
  <c r="F31" i="3"/>
  <c r="H31" i="3"/>
  <c r="J142" i="3"/>
  <c r="F142" i="3"/>
  <c r="K142" i="3"/>
  <c r="H142" i="3"/>
  <c r="I142" i="3"/>
  <c r="I46" i="3"/>
  <c r="H46" i="3"/>
  <c r="K46" i="3"/>
  <c r="J46" i="3"/>
  <c r="F46" i="3"/>
  <c r="K65" i="3"/>
  <c r="I65" i="3"/>
  <c r="F65" i="3"/>
  <c r="J65" i="3"/>
  <c r="H65" i="3"/>
  <c r="F110" i="3"/>
  <c r="J110" i="3"/>
  <c r="K110" i="3"/>
  <c r="H110" i="3"/>
  <c r="I110" i="3"/>
  <c r="F16" i="3"/>
  <c r="H16" i="3"/>
  <c r="K16" i="3"/>
  <c r="J16" i="3"/>
  <c r="I16" i="3"/>
  <c r="I86" i="3"/>
  <c r="F86" i="3"/>
  <c r="H86" i="3"/>
  <c r="J86" i="3"/>
  <c r="K86" i="3"/>
  <c r="H174" i="3"/>
  <c r="F174" i="3"/>
  <c r="J174" i="3"/>
  <c r="K174" i="3"/>
  <c r="I174" i="3"/>
  <c r="K102" i="3"/>
  <c r="F102" i="3"/>
  <c r="H102" i="3"/>
  <c r="J102" i="3"/>
  <c r="I102" i="3"/>
  <c r="F117" i="3"/>
  <c r="K117" i="3"/>
  <c r="I117" i="3"/>
  <c r="J117" i="3"/>
  <c r="H117" i="3"/>
  <c r="I59" i="3"/>
  <c r="F59" i="3"/>
  <c r="H59" i="3"/>
  <c r="K59" i="3"/>
  <c r="J59" i="3"/>
  <c r="H18" i="3"/>
  <c r="K18" i="3"/>
  <c r="F18" i="3"/>
  <c r="J18" i="3"/>
  <c r="I18" i="3"/>
  <c r="K107" i="3"/>
  <c r="F107" i="3"/>
  <c r="H107" i="3"/>
  <c r="J107" i="3"/>
  <c r="I107" i="3"/>
  <c r="F141" i="3"/>
  <c r="K141" i="3"/>
  <c r="H141" i="3"/>
  <c r="I141" i="3"/>
  <c r="J141" i="3"/>
  <c r="J36" i="3"/>
  <c r="I36" i="3"/>
  <c r="H36" i="3"/>
  <c r="F36" i="3"/>
  <c r="K36" i="3"/>
  <c r="H84" i="3"/>
  <c r="I84" i="3"/>
  <c r="J84" i="3"/>
  <c r="F84" i="3"/>
  <c r="K84" i="3"/>
  <c r="I44" i="3"/>
  <c r="J44" i="3"/>
  <c r="H44" i="3"/>
  <c r="K44" i="3"/>
  <c r="F44" i="3"/>
  <c r="F123" i="3"/>
  <c r="H123" i="3"/>
  <c r="J123" i="3"/>
  <c r="K123" i="3"/>
  <c r="I123" i="3"/>
  <c r="H74" i="3"/>
  <c r="K74" i="3"/>
  <c r="I74" i="3"/>
  <c r="F74" i="3"/>
  <c r="J74" i="3"/>
  <c r="K24" i="3"/>
  <c r="J24" i="3"/>
  <c r="H24" i="3"/>
  <c r="F24" i="3"/>
  <c r="I24" i="3"/>
  <c r="K157" i="3"/>
  <c r="I157" i="3"/>
  <c r="J157" i="3"/>
  <c r="H157" i="3"/>
  <c r="F157" i="3"/>
  <c r="H120" i="3"/>
  <c r="K120" i="3"/>
  <c r="J120" i="3"/>
  <c r="I120" i="3"/>
  <c r="F120" i="3"/>
  <c r="H96" i="3"/>
  <c r="F96" i="3"/>
  <c r="I96" i="3"/>
  <c r="K96" i="3"/>
  <c r="J96" i="3"/>
  <c r="I12" i="3"/>
  <c r="K12" i="3"/>
  <c r="J12" i="3"/>
  <c r="H12" i="3"/>
  <c r="F12" i="3"/>
  <c r="I114" i="3"/>
  <c r="H114" i="3"/>
  <c r="F114" i="3"/>
  <c r="K114" i="3"/>
  <c r="J114" i="3"/>
  <c r="I155" i="3"/>
  <c r="J155" i="3"/>
  <c r="K155" i="3"/>
  <c r="H155" i="3"/>
  <c r="F155" i="3"/>
</calcChain>
</file>

<file path=xl/sharedStrings.xml><?xml version="1.0" encoding="utf-8"?>
<sst xmlns="http://schemas.openxmlformats.org/spreadsheetml/2006/main" count="1482" uniqueCount="429">
  <si>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</si>
  <si>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</si>
  <si>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</si>
  <si>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</si>
  <si>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</si>
  <si>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</si>
  <si>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</si>
  <si>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</si>
  <si>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</si>
  <si>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</si>
  <si>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</si>
  <si>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</si>
  <si>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</si>
  <si>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</si>
  <si>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</si>
  <si>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</si>
  <si>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</si>
  <si>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</si>
  <si>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</si>
  <si>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</si>
  <si>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</si>
  <si>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</si>
  <si>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</si>
  <si>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</si>
  <si>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</si>
  <si>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</si>
  <si>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</si>
  <si>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</si>
  <si>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</si>
  <si>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</si>
  <si>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</si>
  <si>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</si>
  <si>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</si>
  <si>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</si>
  <si>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</si>
  <si>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</si>
  <si>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</si>
  <si>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</si>
  <si>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</si>
  <si>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</si>
  <si>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</si>
  <si>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</si>
  <si>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</si>
  <si>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</si>
  <si>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</si>
  <si>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</si>
  <si>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</si>
  <si>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</si>
  <si>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</si>
  <si>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</si>
  <si>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</si>
  <si>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</si>
  <si>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</si>
  <si>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</si>
  <si>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</si>
  <si>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</si>
  <si>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</si>
  <si>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</si>
  <si>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</si>
  <si>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</si>
  <si>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</si>
  <si>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</si>
  <si>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</si>
  <si>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</si>
  <si>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</si>
  <si>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</si>
  <si>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</si>
  <si>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</si>
  <si>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Amorebieta</t>
  </si>
  <si>
    <t>Levante</t>
  </si>
  <si>
    <t>Valladolid</t>
  </si>
  <si>
    <t>Sp Gijon</t>
  </si>
  <si>
    <t>Santander</t>
  </si>
  <si>
    <t>Eibar</t>
  </si>
  <si>
    <t>Zaragoza</t>
  </si>
  <si>
    <t>Villarreal B</t>
  </si>
  <si>
    <t>Elche</t>
  </si>
  <si>
    <t>Ferrol</t>
  </si>
  <si>
    <t>Burgos</t>
  </si>
  <si>
    <t>Huesca</t>
  </si>
  <si>
    <t>Albacete</t>
  </si>
  <si>
    <t>Espanol</t>
  </si>
  <si>
    <t>Cartagena</t>
  </si>
  <si>
    <t>Eldense</t>
  </si>
  <si>
    <t>Leganes</t>
  </si>
  <si>
    <t>Andorra</t>
  </si>
  <si>
    <t>Mirandes</t>
  </si>
  <si>
    <t>Alcorcon</t>
  </si>
  <si>
    <t>Tenerife</t>
  </si>
  <si>
    <t>Oviedo</t>
  </si>
  <si>
    <t>SP2</t>
  </si>
  <si>
    <t>St Truiden</t>
  </si>
  <si>
    <t>RWD Molenbeek</t>
  </si>
  <si>
    <t>Bochum</t>
  </si>
  <si>
    <t>Mainz</t>
  </si>
  <si>
    <t>Braunschweig</t>
  </si>
  <si>
    <t>Fortuna Dusseldorf</t>
  </si>
  <si>
    <t>Greuther Furth</t>
  </si>
  <si>
    <t>Osnabruck</t>
  </si>
  <si>
    <t>Crystal Palace</t>
  </si>
  <si>
    <t>Tottenham</t>
  </si>
  <si>
    <t>Clermont</t>
  </si>
  <si>
    <t>Nice</t>
  </si>
  <si>
    <t>Genoa</t>
  </si>
  <si>
    <t>Salernitana</t>
  </si>
  <si>
    <t>Cittadella</t>
  </si>
  <si>
    <t>Cremonese</t>
  </si>
  <si>
    <t>Vitesse</t>
  </si>
  <si>
    <t>Zwolle</t>
  </si>
  <si>
    <t>Girona</t>
  </si>
  <si>
    <t>Celta</t>
  </si>
  <si>
    <t>Hatayspor</t>
  </si>
  <si>
    <t>Kayserispor</t>
  </si>
  <si>
    <t>Kasimpasa</t>
  </si>
  <si>
    <t>Istanbulspor</t>
  </si>
  <si>
    <t>Mechelen</t>
  </si>
  <si>
    <t>Cercle Brugge</t>
  </si>
  <si>
    <t>Eupen</t>
  </si>
  <si>
    <t>Charleroi</t>
  </si>
  <si>
    <t>Anderlecht</t>
  </si>
  <si>
    <t>Oud-Heverlee Leuven</t>
  </si>
  <si>
    <t>Augsburg</t>
  </si>
  <si>
    <t>Wolfsburg</t>
  </si>
  <si>
    <t>Bayern Munich</t>
  </si>
  <si>
    <t>Darmstadt</t>
  </si>
  <si>
    <t>Mgladbach</t>
  </si>
  <si>
    <t>Heidenheim</t>
  </si>
  <si>
    <t>Stuttgart</t>
  </si>
  <si>
    <t>Hoffenheim</t>
  </si>
  <si>
    <t>Werder Bremen</t>
  </si>
  <si>
    <t>Union Berlin</t>
  </si>
  <si>
    <t>RB Leipzig</t>
  </si>
  <si>
    <t>FC Koln</t>
  </si>
  <si>
    <t>Hertha</t>
  </si>
  <si>
    <t>Paderborn</t>
  </si>
  <si>
    <t>Schalke 04</t>
  </si>
  <si>
    <t>Hannover</t>
  </si>
  <si>
    <t>St Pauli</t>
  </si>
  <si>
    <t>Karlsruhe</t>
  </si>
  <si>
    <t>Kaiserslautern</t>
  </si>
  <si>
    <t>Hamburg</t>
  </si>
  <si>
    <t>Chelsea</t>
  </si>
  <si>
    <t>Brentford</t>
  </si>
  <si>
    <t>Arsenal</t>
  </si>
  <si>
    <t>Sheffield United</t>
  </si>
  <si>
    <t>Bournemouth</t>
  </si>
  <si>
    <t>Burnley</t>
  </si>
  <si>
    <t>Wolves</t>
  </si>
  <si>
    <t>Newcastle</t>
  </si>
  <si>
    <t>Leeds</t>
  </si>
  <si>
    <t>Huddersfield</t>
  </si>
  <si>
    <t>Southampton</t>
  </si>
  <si>
    <t>Birmingham</t>
  </si>
  <si>
    <t>Blackburn</t>
  </si>
  <si>
    <t>Swansea</t>
  </si>
  <si>
    <t>Cardiff</t>
  </si>
  <si>
    <t>Bristol City</t>
  </si>
  <si>
    <t>Hull</t>
  </si>
  <si>
    <t>Preston</t>
  </si>
  <si>
    <t>Ipswich</t>
  </si>
  <si>
    <t>Plymouth</t>
  </si>
  <si>
    <t>Middlesbrough</t>
  </si>
  <si>
    <t>Stoke</t>
  </si>
  <si>
    <t>QPR</t>
  </si>
  <si>
    <t>Leicester</t>
  </si>
  <si>
    <t>Sunderland</t>
  </si>
  <si>
    <t>Norwich</t>
  </si>
  <si>
    <t>Watford</t>
  </si>
  <si>
    <t>Millwall</t>
  </si>
  <si>
    <t>Reims</t>
  </si>
  <si>
    <t>Lorient</t>
  </si>
  <si>
    <t>Lens</t>
  </si>
  <si>
    <t>Nantes</t>
  </si>
  <si>
    <t>Sassuolo</t>
  </si>
  <si>
    <t>Bologna</t>
  </si>
  <si>
    <t>Lecce</t>
  </si>
  <si>
    <t>Torino</t>
  </si>
  <si>
    <t>Juventus</t>
  </si>
  <si>
    <t>Verona</t>
  </si>
  <si>
    <t>Como</t>
  </si>
  <si>
    <t>Catanzaro</t>
  </si>
  <si>
    <t>FeralpiSalo</t>
  </si>
  <si>
    <t>Reggiana</t>
  </si>
  <si>
    <t>Spezia</t>
  </si>
  <si>
    <t>Cosenza</t>
  </si>
  <si>
    <t>Sudtirol</t>
  </si>
  <si>
    <t>Sampdoria</t>
  </si>
  <si>
    <t>Ascoli</t>
  </si>
  <si>
    <t>Parma</t>
  </si>
  <si>
    <t>Heracles</t>
  </si>
  <si>
    <t>Almere City</t>
  </si>
  <si>
    <t>Go Ahead Eagles</t>
  </si>
  <si>
    <t>Sparta Rotterdam</t>
  </si>
  <si>
    <t>Waalwijk</t>
  </si>
  <si>
    <t>For Sittard</t>
  </si>
  <si>
    <t>Utrecht</t>
  </si>
  <si>
    <t>Celtic</t>
  </si>
  <si>
    <t>Livingston</t>
  </si>
  <si>
    <t>Dundee</t>
  </si>
  <si>
    <t>Motherwell</t>
  </si>
  <si>
    <t>Ross County</t>
  </si>
  <si>
    <t>Almeria</t>
  </si>
  <si>
    <t>Las Palmas</t>
  </si>
  <si>
    <t>Barcelona</t>
  </si>
  <si>
    <t>Real Madrid</t>
  </si>
  <si>
    <t>Getafe</t>
  </si>
  <si>
    <t>Sevilla</t>
  </si>
  <si>
    <t>Alanyaspor</t>
  </si>
  <si>
    <t>Sivasspor</t>
  </si>
  <si>
    <t>Ad. Demirspor</t>
  </si>
  <si>
    <t>Konyaspor</t>
  </si>
  <si>
    <t>Rizespor</t>
  </si>
  <si>
    <t>Galatasaray</t>
  </si>
  <si>
    <t>Club Brugge</t>
  </si>
  <si>
    <t>Antwerp</t>
  </si>
  <si>
    <t>Westerlo</t>
  </si>
  <si>
    <t>St. Gilloise</t>
  </si>
  <si>
    <t>Gent</t>
  </si>
  <si>
    <t>Standard</t>
  </si>
  <si>
    <t>Kortrijk</t>
  </si>
  <si>
    <t>Genk</t>
  </si>
  <si>
    <t>Ein Frankfurt</t>
  </si>
  <si>
    <t>Dortmund</t>
  </si>
  <si>
    <t>Leverkusen</t>
  </si>
  <si>
    <t>Freiburg</t>
  </si>
  <si>
    <t>Holstein Kiel</t>
  </si>
  <si>
    <t>Nurnberg</t>
  </si>
  <si>
    <t>Magdeburg</t>
  </si>
  <si>
    <t>Elversberg</t>
  </si>
  <si>
    <t>Wehen</t>
  </si>
  <si>
    <t>Hansa Rostock</t>
  </si>
  <si>
    <t>West Ham</t>
  </si>
  <si>
    <t>Everton</t>
  </si>
  <si>
    <t>Aston Villa</t>
  </si>
  <si>
    <t>Luton</t>
  </si>
  <si>
    <t>Brighton</t>
  </si>
  <si>
    <t>Fulham</t>
  </si>
  <si>
    <t>Liverpool</t>
  </si>
  <si>
    <t>Nottm Forest</t>
  </si>
  <si>
    <t>Man United</t>
  </si>
  <si>
    <t>Man City</t>
  </si>
  <si>
    <t>Sheffield Weds</t>
  </si>
  <si>
    <t>Rotherham</t>
  </si>
  <si>
    <t>Lille</t>
  </si>
  <si>
    <t>Monaco</t>
  </si>
  <si>
    <t>Metz</t>
  </si>
  <si>
    <t>Le Havre</t>
  </si>
  <si>
    <t>Montpellier</t>
  </si>
  <si>
    <t>Toulouse</t>
  </si>
  <si>
    <t>Rennes</t>
  </si>
  <si>
    <t>Marseille</t>
  </si>
  <si>
    <t>Lyon</t>
  </si>
  <si>
    <t>Cagliari</t>
  </si>
  <si>
    <t>Frosinone</t>
  </si>
  <si>
    <t>Monza</t>
  </si>
  <si>
    <t>Udinese</t>
  </si>
  <si>
    <t>Inter</t>
  </si>
  <si>
    <t>Roma</t>
  </si>
  <si>
    <t>Napoli</t>
  </si>
  <si>
    <t>Milan</t>
  </si>
  <si>
    <t>Brescia</t>
  </si>
  <si>
    <t>Bari</t>
  </si>
  <si>
    <t>Modena</t>
  </si>
  <si>
    <t>Ternana</t>
  </si>
  <si>
    <t>Palermo</t>
  </si>
  <si>
    <t>Lecco</t>
  </si>
  <si>
    <t>Venezia</t>
  </si>
  <si>
    <t>Pisa</t>
  </si>
  <si>
    <t>Twente</t>
  </si>
  <si>
    <t>Ajax</t>
  </si>
  <si>
    <t>Excelsior</t>
  </si>
  <si>
    <t>AZ Alkmaar</t>
  </si>
  <si>
    <t>Nijmegen</t>
  </si>
  <si>
    <t>Kilmarnock</t>
  </si>
  <si>
    <t>Betis</t>
  </si>
  <si>
    <t>Osasuna</t>
  </si>
  <si>
    <t>Vallecano</t>
  </si>
  <si>
    <t>Sociedad</t>
  </si>
  <si>
    <t>Ath Bilbao</t>
  </si>
  <si>
    <t>Valencia</t>
  </si>
  <si>
    <t>Ath Madrid</t>
  </si>
  <si>
    <t>Alaves</t>
  </si>
  <si>
    <t>Karagumruk</t>
  </si>
  <si>
    <t>Trabzonspor</t>
  </si>
  <si>
    <t>Ankaragucu</t>
  </si>
  <si>
    <t>Samsunspor</t>
  </si>
  <si>
    <t>Antalyaspor</t>
  </si>
  <si>
    <t>Buyuksehyr</t>
  </si>
  <si>
    <t>Pendikspor</t>
  </si>
  <si>
    <t>Fenerbahce</t>
  </si>
  <si>
    <t>Coventry</t>
  </si>
  <si>
    <t>West Brom</t>
  </si>
  <si>
    <t>Empoli</t>
  </si>
  <si>
    <t>Atalanta</t>
  </si>
  <si>
    <t>Lazio</t>
  </si>
  <si>
    <t>Fiorentina</t>
  </si>
  <si>
    <t>Granada</t>
  </si>
  <si>
    <t>Villarreal</t>
  </si>
  <si>
    <t>Besiktas</t>
  </si>
  <si>
    <t>Gaziantep</t>
  </si>
  <si>
    <t>B1</t>
  </si>
  <si>
    <t>D1</t>
  </si>
  <si>
    <t>D2</t>
  </si>
  <si>
    <t>E0</t>
  </si>
  <si>
    <t>F1</t>
  </si>
  <si>
    <t>I1</t>
  </si>
  <si>
    <t>I2</t>
  </si>
  <si>
    <t>N1</t>
  </si>
  <si>
    <t>SP1</t>
  </si>
  <si>
    <t>T1</t>
  </si>
  <si>
    <t>E1</t>
  </si>
  <si>
    <t>SC0</t>
  </si>
  <si>
    <t>Peterboro</t>
  </si>
  <si>
    <t>Cambridge</t>
  </si>
  <si>
    <t>Bolton</t>
  </si>
  <si>
    <t>Blackpool</t>
  </si>
  <si>
    <t>Carlisle</t>
  </si>
  <si>
    <t>Bristol Rvs</t>
  </si>
  <si>
    <t>Cheltenham</t>
  </si>
  <si>
    <t>Wigan</t>
  </si>
  <si>
    <t>Derby</t>
  </si>
  <si>
    <t>Barnsley</t>
  </si>
  <si>
    <t>Fleetwood Town</t>
  </si>
  <si>
    <t>Exeter</t>
  </si>
  <si>
    <t>Leyton Orient</t>
  </si>
  <si>
    <t>Oxford</t>
  </si>
  <si>
    <t>Lincoln</t>
  </si>
  <si>
    <t>Port Vale</t>
  </si>
  <si>
    <t>Northampton</t>
  </si>
  <si>
    <t>Burton</t>
  </si>
  <si>
    <t>Portsmouth</t>
  </si>
  <si>
    <t>Charlton</t>
  </si>
  <si>
    <t>Shrewsbury</t>
  </si>
  <si>
    <t>Reading</t>
  </si>
  <si>
    <t>Wycombe</t>
  </si>
  <si>
    <t>Stevenage</t>
  </si>
  <si>
    <t>AFC Wimbledon</t>
  </si>
  <si>
    <t>Doncaster</t>
  </si>
  <si>
    <t>Bradford</t>
  </si>
  <si>
    <t>Barrow</t>
  </si>
  <si>
    <t>Colchester</t>
  </si>
  <si>
    <t>Sutton</t>
  </si>
  <si>
    <t>Crawley Town</t>
  </si>
  <si>
    <t>Accrington</t>
  </si>
  <si>
    <t>Crewe</t>
  </si>
  <si>
    <t>Notts County</t>
  </si>
  <si>
    <t>Grimsby</t>
  </si>
  <si>
    <t>Morecambe</t>
  </si>
  <si>
    <t>Newport County</t>
  </si>
  <si>
    <t>Milton Keynes Dons</t>
  </si>
  <si>
    <t>Salford</t>
  </si>
  <si>
    <t>Mansfield</t>
  </si>
  <si>
    <t>Swindon</t>
  </si>
  <si>
    <t>Stockport</t>
  </si>
  <si>
    <t>Tranmere</t>
  </si>
  <si>
    <t>Forest Green</t>
  </si>
  <si>
    <t>Walsall</t>
  </si>
  <si>
    <t>Harrogate</t>
  </si>
  <si>
    <t>Wrexham</t>
  </si>
  <si>
    <t>Gillingham</t>
  </si>
  <si>
    <t>St Mirren</t>
  </si>
  <si>
    <t>Hibernian</t>
  </si>
  <si>
    <t>Hearts</t>
  </si>
  <si>
    <t>St Johnstone</t>
  </si>
  <si>
    <t>Rangers</t>
  </si>
  <si>
    <t>Aberdeen</t>
  </si>
  <si>
    <t>E2</t>
  </si>
  <si>
    <t>E3</t>
  </si>
  <si>
    <t>Strasbourg</t>
  </si>
  <si>
    <t>Mallorca</t>
  </si>
  <si>
    <t>Brest</t>
  </si>
  <si>
    <t>Cadiz</t>
  </si>
  <si>
    <t>Vizela</t>
  </si>
  <si>
    <t>Sp Braga</t>
  </si>
  <si>
    <t>Benfica</t>
  </si>
  <si>
    <t>Farense</t>
  </si>
  <si>
    <t>Raith Rvs</t>
  </si>
  <si>
    <t>Partick</t>
  </si>
  <si>
    <t>Paris SG</t>
  </si>
  <si>
    <t>Portimonense</t>
  </si>
  <si>
    <t>Famalicao</t>
  </si>
  <si>
    <t>Guimaraes</t>
  </si>
  <si>
    <t>Sp Lisbon</t>
  </si>
  <si>
    <t>Porto</t>
  </si>
  <si>
    <t>Casa Pia</t>
  </si>
  <si>
    <t>Airdrie Utd</t>
  </si>
  <si>
    <t>Dunfermline</t>
  </si>
  <si>
    <t>Arbroath</t>
  </si>
  <si>
    <t>Morton</t>
  </si>
  <si>
    <t>Dundee United</t>
  </si>
  <si>
    <t>Ayr</t>
  </si>
  <si>
    <t>Queens Park</t>
  </si>
  <si>
    <t>Inverness C</t>
  </si>
  <si>
    <t>Alloa</t>
  </si>
  <si>
    <t>Hamilton</t>
  </si>
  <si>
    <t>Annan Athletic</t>
  </si>
  <si>
    <t>Cove Rangers</t>
  </si>
  <si>
    <t>Edinburgh City</t>
  </si>
  <si>
    <t>Stirling</t>
  </si>
  <si>
    <t>Falkirk</t>
  </si>
  <si>
    <t>Kelty Hearts</t>
  </si>
  <si>
    <t>Montrose</t>
  </si>
  <si>
    <t>Queen of Sth</t>
  </si>
  <si>
    <t>Bonnyrigg Rose</t>
  </si>
  <si>
    <t>Peterhead</t>
  </si>
  <si>
    <t>Clyde</t>
  </si>
  <si>
    <t>Stranraer</t>
  </si>
  <si>
    <t>Dumbarton</t>
  </si>
  <si>
    <t>Stenhousemuir</t>
  </si>
  <si>
    <t>East Fife</t>
  </si>
  <si>
    <t>Elgin</t>
  </si>
  <si>
    <t>Spartans</t>
  </si>
  <si>
    <t>Forfar</t>
  </si>
  <si>
    <t>Estrela</t>
  </si>
  <si>
    <t>Boavista</t>
  </si>
  <si>
    <t>Arouca</t>
  </si>
  <si>
    <t>Rio Ave</t>
  </si>
  <si>
    <t>Estoril</t>
  </si>
  <si>
    <t>Chaves</t>
  </si>
  <si>
    <t>Gil Vicente</t>
  </si>
  <si>
    <t>Moreirense</t>
  </si>
  <si>
    <t>08/12/2023</t>
  </si>
  <si>
    <t>09/12/2023</t>
  </si>
  <si>
    <t>10/12/2023</t>
  </si>
  <si>
    <t>11/12/2023</t>
  </si>
  <si>
    <t>P1</t>
  </si>
  <si>
    <t>SC1</t>
  </si>
  <si>
    <t>SC2</t>
  </si>
  <si>
    <t>SC3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</si>
</sst>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1.0503245504598744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1.0558828310536696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1.0485981343437822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1.0522559150967761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1.0533067630678474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1.0385777255461535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1.0434058512320166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1.0701795726365226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1.0523293923701496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1.0756289977715436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1.0729832486866209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1.0535296042238604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1.0509442098096211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1.0484438729518561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1.0800842718000656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1.0730165337508553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1.0580097445486314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1.0715316850742669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1.0672116470367523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1.0487772084693074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1.051738571938915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1.048153965543114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1.0533218816775407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1.0650522192189402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1.0538644213740753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1.0715850864470786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1.0529232824658912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1.0524934496338532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1.0570323013866483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1.0556315371027907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1.0605979647980854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1.0421804198806015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1.0457565564423787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1.051738571938915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1.0586589767516819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1.042106143326367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1.0512150176064545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1.0502439111838868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1.0735476924363523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1.0510694237812139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1.0421804198806015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1.0484438729518561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1.0421804198806015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1.0518428764688503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1.0461347781928274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1.0502857379813271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1.0569383568656741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1.0789786104679466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1.0593568958392465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1.0857175561235832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1.0597111971376585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1.0512018249471584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1.0758089270163143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1.0607092988079927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1.0485981343437822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1.0608381246291672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1.0597111971376585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1.0569028949649302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1.0586373210952964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1.0501502456550436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1.0597968244159457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1.0597065109096055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1.0557821208912506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1.1006609792203492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1.0500631329117833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1.0567919280515341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1.0552914984182968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1.0593568958392465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1.0494125025023127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1.0810590438854562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1.047073470420135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1.0509442098096211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1.0611367580726192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1.048418440111401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1.056395562482233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1.0529232824658912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1.080350824048925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1.0421804198806015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1.0509442098096211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1.0543819242504819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1.0625613324205492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1.0487772084693074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1.0692284197375537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1.0468011795556451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1.0522559150967761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1.0567609363032806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1.0424343751332963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1.0439719885779606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1.0538644213740753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1.0710230963426288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1.0510869493716231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1.0626247827424988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1.0713419446858048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1.0754427289104427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1.0682468217514451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1.0855074934514506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1.0905834773492293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1.1053105442693982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1.0962469988664891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1.1000814878026304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1.0719067123302282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1.0858375829061273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1.0758089270163143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1.0964339903099811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1.0723310006406619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1.054131501614133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1.0502085589023142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1.0420112422030368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1.0523293923701496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1.0421804198806015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1.0497253316960662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1.0536369139215562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1.042106143326367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1.08505570062963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1.086976930295475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1.074921319897685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1.0902902592260295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1.0725753995856002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1.0708425290899795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1.0558399741144113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1.0459631209894389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1.0523293923701496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1.0537461604267786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1.052267086616911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1.0509442098096211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1.0399586640868308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1.0815526105052171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1.0518374708906593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1.0468011795556451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1.0485981343437822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1.0556120689697279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1.0516104099147749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1.0509442098096211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1.0460060256260135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1.047073470420135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1.0538644213740753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1.0490547245227648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1.0524934496338532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1.0874847379247663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1.04299513543169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1.0918769435025473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1.0517344996321181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1.0502085589023142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1.0488145277884962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1.0420112422030368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1.0524934496338532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1.0457565564423787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1.0540333908812936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1.0761167628409323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1.050305669221034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1.0526045231274919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1.0646997112616061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1.0484438729518561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1.0536369139215562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1.0499964535568072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1.054302385067432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1.0698761144099667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1.0459631209894389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1.0437075600663159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1.0518428764688503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1.0459631209894389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1.064224351228114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1.0468011795556451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1.0494125025023127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1.0501502456550436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1.0509442098096211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1.0636409575061661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1.0505862061664459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1.0505862061664459</v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1.0310083486237451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10.748158783183635</v>
      </c>
      <c r="I2" s="6">
        <f>IF('Log_working_3-way'!$D2="","",'True_Odds_Calculator_3-way'!O3/'True_Odds_Calculator_3-way'!B3-1)</f>
        <v>7.4703274641298716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3.3395102280568079E-2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1.0316743034474871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31.415468345945875</v>
      </c>
      <c r="I3" s="6">
        <f>IF('Log_working_3-way'!$D3="","",'True_Odds_Calculator_3-way'!O4/'True_Odds_Calculator_3-way'!B4-1)</f>
        <v>4.1984876121282042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3.0755101615503655E-2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1.0284432243634232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21.8861941900762</v>
      </c>
      <c r="I4" s="6">
        <f>IF('Log_working_3-way'!$D4="","",'True_Odds_Calculator_3-way'!O5/'True_Odds_Calculator_3-way'!B5-1)</f>
        <v>6.1715392888267493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2.9655587671363559E-2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1.0285231561133716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25.086427878330369</v>
      </c>
      <c r="I5" s="6">
        <f>IF('Log_working_3-way'!$D5="","",'True_Odds_Calculator_3-way'!O6/'True_Odds_Calculator_3-way'!B6-1)</f>
        <v>5.5555294453697259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2.9131256173201781E-2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1.0309159350292831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30.699024332073776</v>
      </c>
      <c r="I6" s="6">
        <f>IF('Log_working_3-way'!$D6="","",'True_Odds_Calculator_3-way'!O7/'True_Odds_Calculator_3-way'!B7-1)</f>
        <v>5.5154945110590852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3.0096727344718355E-2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1.0265072604157666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6.9860700846140684</v>
      </c>
      <c r="I7" s="6">
        <f>IF('Log_working_3-way'!$D7="","",'True_Odds_Calculator_3-way'!O8/'True_Odds_Calculator_3-way'!B8-1)</f>
        <v>6.8953200248056294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2.8054240755893245E-2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1.0264157604821187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17.225890995479823</v>
      </c>
      <c r="I8" s="6">
        <f>IF('Log_working_3-way'!$D8="","",'True_Odds_Calculator_3-way'!O9/'True_Odds_Calculator_3-way'!B9-1)</f>
        <v>7.823412046467185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2.8222899236364896E-2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1.0554347794020191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59.765430107455451</v>
      </c>
      <c r="I9" s="6">
        <f>IF('Log_working_3-way'!$D9="","",'True_Odds_Calculator_3-way'!O10/'True_Odds_Calculator_3-way'!B10-1)</f>
        <v>1.1299408260145909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3.6578826396314934E-2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1.0337179003747305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1.8155419736917264</v>
      </c>
      <c r="I10" s="6">
        <f>IF('Log_working_3-way'!$D10="","",'True_Odds_Calculator_3-way'!O11/'True_Odds_Calculator_3-way'!B11-1)</f>
        <v>4.198412221005789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3.077005036922742E-2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1.0629780184195547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68.443752601886075</v>
      </c>
      <c r="I11" s="6">
        <f>IF('Log_working_3-way'!$D11="","",'True_Odds_Calculator_3-way'!O12/'True_Odds_Calculator_3-way'!B12-1)</f>
        <v>0.42757037012834442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3.4195882067089123E-2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1.0425616978186261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16.931112444117069</v>
      </c>
      <c r="I12" s="6">
        <f>IF('Log_working_3-way'!$D12="","",'True_Odds_Calculator_3-way'!O13/'True_Odds_Calculator_3-way'!B13-1)</f>
        <v>6.3828865056368134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4.5126371213327854E-2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1.0258311822734465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11.769781978340175</v>
      </c>
      <c r="I13" s="6">
        <f>IF('Log_working_3-way'!$D13="","",'True_Odds_Calculator_3-way'!O14/'True_Odds_Calculator_3-way'!B14-1)</f>
        <v>10.727803240524221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2.8012400381550284E-2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1.0376341825300248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39.809001295135971</v>
      </c>
      <c r="I14" s="6">
        <f>IF('Log_working_3-way'!$D14="","",'True_Odds_Calculator_3-way'!O15/'True_Odds_Calculator_3-way'!B15-1)</f>
        <v>4.3081313160026378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3.3243285623770547E-2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1.0297967038853524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27.685828647075223</v>
      </c>
      <c r="I15" s="6">
        <f>IF('Log_working_3-way'!$D15="","",'True_Odds_Calculator_3-way'!O16/'True_Odds_Calculator_3-way'!B16-1)</f>
        <v>6.7063075951230209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2.9667379219748158E-2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1.0565916323315241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58.724381132373132</v>
      </c>
      <c r="I16" s="6">
        <f>IF('Log_working_3-way'!$D16="","",'True_Odds_Calculator_3-way'!O17/'True_Odds_Calculator_3-way'!B17-1)</f>
        <v>1.1848566176242161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3.8104084541803918E-2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1.0299534524875198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11.445188960159301</v>
      </c>
      <c r="I17" s="6">
        <f>IF('Log_working_3-way'!$D17="","",'True_Odds_Calculator_3-way'!O18/'True_Odds_Calculator_3-way'!B18-1)</f>
        <v>7.1864010431969998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3.2262375938812315E-2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1.0342996087931791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27.871531859598608</v>
      </c>
      <c r="I18" s="6">
        <f>IF('Log_working_3-way'!$D18="","",'True_Odds_Calculator_3-way'!O19/'True_Odds_Calculator_3-way'!B19-1)</f>
        <v>4.7238515663895999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3.4255867370896365E-2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1.0524529597869441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53.422583935493854</v>
      </c>
      <c r="I19" s="6">
        <f>IF('Log_working_3-way'!$D19="","",'True_Odds_Calculator_3-way'!O20/'True_Odds_Calculator_3-way'!B20-1)</f>
        <v>1.6563754462835698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3.876560291865494E-2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1.0560764737410402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0.19741334664609766</v>
      </c>
      <c r="I20" s="6">
        <f>IF('Log_working_3-way'!$D20="","",'True_Odds_Calculator_3-way'!O21/'True_Odds_Calculator_3-way'!B21-1)</f>
        <v>1.6263304236077696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4.0255177681444154E-2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1.0330660701036201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21.560023748944488</v>
      </c>
      <c r="I21" s="6">
        <f>IF('Log_working_3-way'!$D21="","",'True_Odds_Calculator_3-way'!O22/'True_Odds_Calculator_3-way'!B22-1)</f>
        <v>5.9480443158401357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3.4474421165092028E-2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1.0326233502771378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19.342107362481258</v>
      </c>
      <c r="I22" s="6">
        <f>IF('Log_working_3-way'!$D22="","",'True_Odds_Calculator_3-way'!O23/'True_Odds_Calculator_3-way'!B23-1)</f>
        <v>6.1386040162346358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3.4406094546212795E-2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1.0314206901897947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15.118514862790235</v>
      </c>
      <c r="I23" s="6">
        <f>IF('Log_working_3-way'!$D23="","",'True_Odds_Calculator_3-way'!O24/'True_Odds_Calculator_3-way'!B24-1)</f>
        <v>6.0292562146379636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3.3576930402860139E-2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1.0325785185449496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17.431951915426009</v>
      </c>
      <c r="I24" s="6">
        <f>IF('Log_working_3-way'!$D24="","",'True_Odds_Calculator_3-way'!O25/'True_Odds_Calculator_3-way'!B25-1)</f>
        <v>5.7648581394477727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3.4564820591021395E-2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1.0315177012957322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13.422699405141051</v>
      </c>
      <c r="I25" s="6">
        <f>IF('Log_working_3-way'!$D25="","",'True_Odds_Calculator_3-way'!O26/'True_Odds_Calculator_3-way'!B26-1)</f>
        <v>5.4598755336302354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3.3603377282682256E-2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1.0283828461028115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24.554970791145386</v>
      </c>
      <c r="I26" s="6">
        <f>IF('Log_working_3-way'!$D26="","",'True_Odds_Calculator_3-way'!O27/'True_Odds_Calculator_3-way'!B27-1)</f>
        <v>5.2596805143993883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2.9094811020547562E-2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1.0309352756633765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35.130889259203158</v>
      </c>
      <c r="I27" s="6">
        <f>IF('Log_working_3-way'!$D27="","",'True_Odds_Calculator_3-way'!O28/'True_Odds_Calculator_3-way'!B28-1)</f>
        <v>3.2710001692774462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2.9043309301017617E-2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1.0255370755132112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16.042148405523523</v>
      </c>
      <c r="I28" s="6">
        <f>IF('Log_working_3-way'!$D28="","",'True_Odds_Calculator_3-way'!O29/'True_Odds_Calculator_3-way'!B29-1)</f>
        <v>5.6017290518657035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2.725876425679985E-2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1.0382084509320837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1.155683304504898</v>
      </c>
      <c r="I29" s="6">
        <f>IF('Log_working_3-way'!$D29="","",'True_Odds_Calculator_3-way'!O30/'True_Odds_Calculator_3-way'!B30-1)</f>
        <v>3.9532474529199266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3.3392812076791678E-2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1.0445539632428746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1.4253109112536504</v>
      </c>
      <c r="I30" s="6">
        <f>IF('Log_working_3-way'!$D30="","",'True_Odds_Calculator_3-way'!O31/'True_Odds_Calculator_3-way'!B31-1)</f>
        <v>3.5690209400780031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3.8846738106574463E-2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1.0442628328391999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41.802337547195329</v>
      </c>
      <c r="I31" s="6">
        <f>IF('Log_working_3-way'!$D31="","",'True_Odds_Calculator_3-way'!O32/'True_Odds_Calculator_3-way'!B32-1)</f>
        <v>3.3782879456444324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3.8364888259629915E-2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1.0435886559884486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39.057591279475972</v>
      </c>
      <c r="I32" s="6">
        <f>IF('Log_working_3-way'!$D32="","",'True_Odds_Calculator_3-way'!O33/'True_Odds_Calculator_3-way'!B33-1)</f>
        <v>3.3566483951535089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3.9086668059244101E-2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1.0369131920292902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3.8279952706152001</v>
      </c>
      <c r="I33" s="6">
        <f>IF('Log_working_3-way'!$D33="","",'True_Odds_Calculator_3-way'!O34/'True_Odds_Calculator_3-way'!B34-1)</f>
        <v>5.542133972346682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3.6616501044409056E-2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1.0349058642103193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26.042185974360422</v>
      </c>
      <c r="I34" s="6">
        <f>IF('Log_working_3-way'!$D34="","",'True_Odds_Calculator_3-way'!O35/'True_Odds_Calculator_3-way'!B35-1)</f>
        <v>6.6219379275827608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3.522463073024884E-2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1.0326547014713976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7.2184119132387927</v>
      </c>
      <c r="I35" s="6">
        <f>IF('Log_working_3-way'!$D35="","",'True_Odds_Calculator_3-way'!O36/'True_Odds_Calculator_3-way'!B36-1)</f>
        <v>6.101063764078047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3.4246012739020504E-2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1.0311838774994997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4.1749792163865864</v>
      </c>
      <c r="I36" s="6">
        <f>IF('Log_working_3-way'!$D36="","",'True_Odds_Calculator_3-way'!O37/'True_Odds_Calculator_3-way'!B37-1)</f>
        <v>4.3464462424844319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3.0660417667078166E-2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1.0253936617587378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17.729471105060675</v>
      </c>
      <c r="I37" s="6">
        <f>IF('Log_working_3-way'!$D37="","",'True_Odds_Calculator_3-way'!O38/'True_Odds_Calculator_3-way'!B38-1)</f>
        <v>7.0860469393938494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2.7081229568716392E-2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1.0277262976602155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20.217586259681941</v>
      </c>
      <c r="I38" s="6">
        <f>IF('Log_working_3-way'!$D38="","",'True_Odds_Calculator_3-way'!O39/'True_Odds_Calculator_3-way'!B39-1)</f>
        <v>7.8688546138534168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2.9144782991805673E-2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1.0247524804340811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8.2782203928973281</v>
      </c>
      <c r="I39" s="6">
        <f>IF('Log_working_3-way'!$D39="","",'True_Odds_Calculator_3-way'!O40/'True_Odds_Calculator_3-way'!B40-1)</f>
        <v>8.7539503281203945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2.6704097213984701E-2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1.0572872508329734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57.732581409993408</v>
      </c>
      <c r="I40" s="6">
        <f>IF('Log_working_3-way'!$D40="","",'True_Odds_Calculator_3-way'!O41/'True_Odds_Calculator_3-way'!B41-1)</f>
        <v>1.3640555169007085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3.9204386811011238E-2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1.0265624623936602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16.167241311501201</v>
      </c>
      <c r="I41" s="6">
        <f>IF('Log_working_3-way'!$D41="","",'True_Odds_Calculator_3-way'!O42/'True_Odds_Calculator_3-way'!B42-1)</f>
        <v>5.8056690521589127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2.8360943461004151E-2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1.0295247010658262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25.061043440008657</v>
      </c>
      <c r="I42" s="6">
        <f>IF('Log_working_3-way'!$D42="","",'True_Odds_Calculator_3-way'!O43/'True_Odds_Calculator_3-way'!B43-1)</f>
        <v>5.9773218171400808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3.0133668795605306E-2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1.0265011336405268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8.4364641214767406</v>
      </c>
      <c r="I43" s="6">
        <f>IF('Log_working_3-way'!$D43="","",'True_Odds_Calculator_3-way'!O44/'True_Odds_Calculator_3-way'!B44-1)</f>
        <v>7.6642254358751156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2.8443984278350154E-2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1.027850153529152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7.5535394975353984</v>
      </c>
      <c r="I44" s="6">
        <f>IF('Log_working_3-way'!$D44="","",'True_Odds_Calculator_3-way'!O45/'True_Odds_Calculator_3-way'!B45-1)</f>
        <v>6.2915513394302707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2.9424104114511573E-2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1.0266743355011652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22.381737632291408</v>
      </c>
      <c r="I45" s="6">
        <f>IF('Log_working_3-way'!$D45="","",'True_Odds_Calculator_3-way'!O46/'True_Odds_Calculator_3-way'!B46-1)</f>
        <v>7.3192639898211365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2.7691778465772199E-2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1.025794383952765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8.3860993291072177</v>
      </c>
      <c r="I46" s="6">
        <f>IF('Log_working_3-way'!$D46="","",'True_Odds_Calculator_3-way'!O47/'True_Odds_Calculator_3-way'!B47-1)</f>
        <v>6.8543737315918198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2.7550348202522112E-2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1.0446627690711641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41.795966996531746</v>
      </c>
      <c r="I47" s="6">
        <f>IF('Log_working_3-way'!$D47="","",'True_Odds_Calculator_3-way'!O48/'True_Odds_Calculator_3-way'!B48-1)</f>
        <v>3.8844922156377537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3.851945787429667E-2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1.0377177027475728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35.362996354048612</v>
      </c>
      <c r="I48" s="6">
        <f>IF('Log_working_3-way'!$D48="","",'True_Odds_Calculator_3-way'!O49/'True_Odds_Calculator_3-way'!B49-1)</f>
        <v>4.7194099616431187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3.5059054378017374E-2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1.0532898118363638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9.3148993387244072</v>
      </c>
      <c r="I49" s="6">
        <f>IF('Log_working_3-way'!$D49="","",'True_Odds_Calculator_3-way'!O50/'True_Odds_Calculator_3-way'!B50-1)</f>
        <v>6.1868238613706499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5.5965547414692285E-2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1.0403379928240952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34.82643671537032</v>
      </c>
      <c r="I50" s="6">
        <f>IF('Log_working_3-way'!$D50="","",'True_Odds_Calculator_3-way'!O51/'True_Odds_Calculator_3-way'!B51-1)</f>
        <v>4.235723789245875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3.7788104540350975E-2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1.052190088279034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17.232689875158115</v>
      </c>
      <c r="I51" s="6">
        <f>IF('Log_working_3-way'!$D51="","",'True_Odds_Calculator_3-way'!O52/'True_Odds_Calculator_3-way'!B52-1)</f>
        <v>6.4786023739917571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5.5065837431222286E-2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1.0318519371130455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5.2987194138752249</v>
      </c>
      <c r="I52" s="6">
        <f>IF('Log_working_3-way'!$D52="","",'True_Odds_Calculator_3-way'!O53/'True_Odds_Calculator_3-way'!B53-1)</f>
        <v>7.4221893301809274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3.3179078993403222E-2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1.030983719504843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16.232144577384734</v>
      </c>
      <c r="I53" s="6">
        <f>IF('Log_working_3-way'!$D53="","",'True_Odds_Calculator_3-way'!O54/'True_Odds_Calculator_3-way'!B54-1)</f>
        <v>7.1793564829563543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3.3151423201467356E-2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1.0573052591612575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24.910403484779469</v>
      </c>
      <c r="I54" s="6">
        <f>IF('Log_working_3-way'!$D54="","",'True_Odds_Calculator_3-way'!O55/'True_Odds_Calculator_3-way'!B55-1)</f>
        <v>6.5428311590558232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5.7935253896041594E-2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1.0304903591751222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11.089899458818566</v>
      </c>
      <c r="I55" s="6">
        <f>IF('Log_working_3-way'!$D55="","",'True_Odds_Calculator_3-way'!O56/'True_Odds_Calculator_3-way'!B56-1)</f>
        <v>6.9042282265903694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3.2771963575224383E-2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1.0320611990425166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17.279381824184636</v>
      </c>
      <c r="I56" s="6">
        <f>IF('Log_working_3-way'!$D56="","",'True_Odds_Calculator_3-way'!O57/'True_Odds_Calculator_3-way'!B57-1)</f>
        <v>6.8487942346195849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3.4148302400968555E-2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1.0345790828113952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24.400796225807383</v>
      </c>
      <c r="I57" s="6">
        <f>IF('Log_working_3-way'!$D57="","",'True_Odds_Calculator_3-way'!O58/'True_Odds_Calculator_3-way'!B58-1)</f>
        <v>6.7511678649722402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3.5341081561448551E-2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1.0337670201929094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23.402581026013877</v>
      </c>
      <c r="I58" s="6">
        <f>IF('Log_working_3-way'!$D58="","",'True_Odds_Calculator_3-way'!O59/'True_Odds_Calculator_3-way'!B59-1)</f>
        <v>5.4858560713789348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3.4803964042870561E-2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1.0333626625352841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23.167860685550536</v>
      </c>
      <c r="I59" s="6">
        <f>IF('Log_working_3-way'!$D59="","",'True_Odds_Calculator_3-way'!O60/'True_Odds_Calculator_3-way'!B60-1)</f>
        <v>5.2910924316822507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3.4431649754874005E-2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1.0325637594428176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21.139765762854552</v>
      </c>
      <c r="I60" s="6">
        <f>IF('Log_working_3-way'!$D60="","",'True_Odds_Calculator_3-way'!O61/'True_Odds_Calculator_3-way'!B61-1)</f>
        <v>7.0316845774589058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3.4033016706261909E-2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1.0336871054346142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25.227734538164562</v>
      </c>
      <c r="I61" s="6">
        <f>IF('Log_working_3-way'!$D61="","",'True_Odds_Calculator_3-way'!O62/'True_Odds_Calculator_3-way'!B62-1)</f>
        <v>6.17845708272315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3.427675278771769E-2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1.0313934289106288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15.797824260180331</v>
      </c>
      <c r="I62" s="6">
        <f>IF('Log_working_3-way'!$D62="","",'True_Odds_Calculator_3-way'!O63/'True_Odds_Calculator_3-way'!B63-1)</f>
        <v>6.2229290019587555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3.3533322066362281E-2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1.0363509483827738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3.7060709768152549</v>
      </c>
      <c r="I63" s="6">
        <f>IF('Log_working_3-way'!$D63="","",'True_Odds_Calculator_3-way'!O64/'True_Odds_Calculator_3-way'!B64-1)</f>
        <v>4.7170400310280032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3.5488125738041054E-2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1.0306730579666812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15.950352049014477</v>
      </c>
      <c r="I64" s="6">
        <f>IF('Log_working_3-way'!$D64="","",'True_Odds_Calculator_3-way'!O65/'True_Odds_Calculator_3-way'!B65-1)</f>
        <v>6.7700732643047941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3.2821988635743704E-2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1.054692485782059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24.973754870422987</v>
      </c>
      <c r="I65" s="6">
        <f>IF('Log_working_3-way'!$D65="","",'True_Odds_Calculator_3-way'!O66/'True_Odds_Calculator_3-way'!B66-1)</f>
        <v>5.2618443667957564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5.5354892889718288E-2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1.0353351827142683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3.0432446497697612</v>
      </c>
      <c r="I66" s="6">
        <f>IF('Log_working_3-way'!$D66="","",'True_Odds_Calculator_3-way'!O67/'True_Odds_Calculator_3-way'!B67-1)</f>
        <v>5.2918100784672708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3.4313661999599843E-2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1.0431800681802745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37.540338221414643</v>
      </c>
      <c r="I67" s="6">
        <f>IF('Log_working_3-way'!$D67="","",'True_Odds_Calculator_3-way'!O68/'True_Odds_Calculator_3-way'!B68-1)</f>
        <v>3.4881536199702161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3.9370304263543154E-2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1.0333038536278811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20.912014447639869</v>
      </c>
      <c r="I68" s="6">
        <f>IF('Log_working_3-way'!$D68="","",'True_Odds_Calculator_3-way'!O69/'True_Odds_Calculator_3-way'!B69-1)</f>
        <v>6.582011919598572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3.4854053041829536E-2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1.0311435612114948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15.253872689126048</v>
      </c>
      <c r="I69" s="6">
        <f>IF('Log_working_3-way'!$D69="","",'True_Odds_Calculator_3-way'!O70/'True_Odds_Calculator_3-way'!B70-1)</f>
        <v>6.8995148115902722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3.338818912589403E-2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1.0301398581746679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13.44124405238067</v>
      </c>
      <c r="I70" s="6">
        <f>IF('Log_working_3-way'!$D70="","",'True_Odds_Calculator_3-way'!O71/'True_Odds_Calculator_3-way'!B71-1)</f>
        <v>6.0003258489257973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3.2276080967499121E-2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1.0760543413477517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63.200176564601691</v>
      </c>
      <c r="I71" s="6">
        <f>IF('Log_working_3-way'!$D71="","",'True_Odds_Calculator_3-way'!O72/'True_Odds_Calculator_3-way'!B72-1)</f>
        <v>0.84327821756854093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4.6511767617784194E-2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1.0337977766632196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4.9202783993308845</v>
      </c>
      <c r="I72" s="6">
        <f>IF('Log_working_3-way'!$D72="","",'True_Odds_Calculator_3-way'!O73/'True_Odds_Calculator_3-way'!B73-1)</f>
        <v>7.1183294200814053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3.4892262749961045E-2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1.0306909527700452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13.209237853220747</v>
      </c>
      <c r="I73" s="6">
        <f>IF('Log_working_3-way'!$D73="","",'True_Odds_Calculator_3-way'!O74/'True_Odds_Calculator_3-way'!B74-1)</f>
        <v>7.9425217043380076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3.3113891478937063E-2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1.0682542420349899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58.280890649221391</v>
      </c>
      <c r="I74" s="6">
        <f>IF('Log_working_3-way'!$D74="","",'True_Odds_Calculator_3-way'!O75/'True_Odds_Calculator_3-way'!B75-1)</f>
        <v>1.5362112204938305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4.5870318769617224E-2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1.0255265927816539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9.0612097913013088</v>
      </c>
      <c r="I75" s="6">
        <f>IF('Log_working_3-way'!$D75="","",'True_Odds_Calculator_3-way'!O76/'True_Odds_Calculator_3-way'!B76-1)</f>
        <v>8.8698757781700444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2.7611645164552723E-2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1.0305681640765101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25.043754216163872</v>
      </c>
      <c r="I76" s="6">
        <f>IF('Log_working_3-way'!$D76="","",'True_Odds_Calculator_3-way'!O77/'True_Odds_Calculator_3-way'!B77-1)</f>
        <v>8.5331590766392633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3.0817526101354353E-2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1.0275479619988428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20.83208623383252</v>
      </c>
      <c r="I77" s="6">
        <f>IF('Log_working_3-way'!$D77="","",'True_Odds_Calculator_3-way'!O78/'True_Odds_Calculator_3-way'!B78-1)</f>
        <v>8.1458684107085109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2.8821073363145322E-2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1.0590814498420691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25.424694782707128</v>
      </c>
      <c r="I78" s="6">
        <f>IF('Log_working_3-way'!$D78="","",'True_Odds_Calculator_3-way'!O79/'True_Odds_Calculator_3-way'!B79-1)</f>
        <v>6.8392522347422622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5.9415717746202024E-2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1.0298279557064343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29.665276427454852</v>
      </c>
      <c r="I79" s="6">
        <f>IF('Log_working_3-way'!$D79="","",'True_Odds_Calculator_3-way'!O80/'True_Odds_Calculator_3-way'!B80-1)</f>
        <v>6.1744935781506944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2.9231599486432724E-2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1.0290413144260524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25.348848476216375</v>
      </c>
      <c r="I80" s="6">
        <f>IF('Log_working_3-way'!$D80="","",'True_Odds_Calculator_3-way'!O81/'True_Odds_Calculator_3-way'!B81-1)</f>
        <v>6.6641518607754708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2.9522642539650201E-2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1.0256318354294394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16.775083449339146</v>
      </c>
      <c r="I81" s="6">
        <f>IF('Log_working_3-way'!$D81="","",'True_Odds_Calculator_3-way'!O82/'True_Odds_Calculator_3-way'!B82-1)</f>
        <v>8.2146032601374106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2.7440395861448419E-2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1.0412064512037893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48.390740687447348</v>
      </c>
      <c r="I82" s="6">
        <f>IF('Log_working_3-way'!$D82="","",'True_Odds_Calculator_3-way'!O83/'True_Odds_Calculator_3-way'!B83-1)</f>
        <v>2.0005781264691032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3.2995404667663708E-2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1.0255628520920372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16.777503926626153</v>
      </c>
      <c r="I83" s="6">
        <f>IF('Log_working_3-way'!$D83="","",'True_Odds_Calculator_3-way'!O84/'True_Odds_Calculator_3-way'!B84-1)</f>
        <v>6.1490735600233641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2.7300505798580232E-2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1.0632235030741934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67.204789268813798</v>
      </c>
      <c r="I84" s="6">
        <f>IF('Log_working_3-way'!$D84="","",'True_Odds_Calculator_3-way'!O85/'True_Odds_Calculator_3-way'!B85-1)</f>
        <v>0.55545108872244864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3.535957876144824E-2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1.0260667815511157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9.9530340982557224</v>
      </c>
      <c r="I85" s="6">
        <f>IF('Log_working_3-way'!$D85="","",'True_Odds_Calculator_3-way'!O86/'True_Odds_Calculator_3-way'!B86-1)</f>
        <v>7.4141283742344388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2.8094491359473395E-2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1.0305052983978038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2.3092574112323927</v>
      </c>
      <c r="I86" s="6">
        <f>IF('Log_working_3-way'!$D86="","",'True_Odds_Calculator_3-way'!O87/'True_Odds_Calculator_3-way'!B87-1)</f>
        <v>4.5110016675355586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2.8657689174294454E-2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1.0627935202429675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62.659162285995727</v>
      </c>
      <c r="I87" s="6">
        <f>IF('Log_working_3-way'!$D87="","",'True_Odds_Calculator_3-way'!O88/'True_Odds_Calculator_3-way'!B88-1)</f>
        <v>1.3809863786658685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3.8314353884769448E-2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1.0250471614883492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12.865118244998927</v>
      </c>
      <c r="I88" s="6">
        <f>IF('Log_working_3-way'!$D88="","",'True_Odds_Calculator_3-way'!O89/'True_Odds_Calculator_3-way'!B89-1)</f>
        <v>7.0400146052570491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2.7033652984828294E-2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1.0272473211486615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6.4180113439854196</v>
      </c>
      <c r="I89" s="6">
        <f>IF('Log_working_3-way'!$D89="","",'True_Odds_Calculator_3-way'!O90/'True_Odds_Calculator_3-way'!B90-1)</f>
        <v>7.0268684648007138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2.8715694831499716E-2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1.0266553490181287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19.094585972597688</v>
      </c>
      <c r="I90" s="6">
        <f>IF('Log_working_3-way'!$D90="","",'True_Odds_Calculator_3-way'!O91/'True_Odds_Calculator_3-way'!B91-1)</f>
        <v>8.207838684721688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2.8195209046272929E-2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1.0660321010502083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69.60387246384451</v>
      </c>
      <c r="I91" s="6">
        <f>IF('Log_working_3-way'!$D91="","",'True_Odds_Calculator_3-way'!O92/'True_Odds_Calculator_3-way'!B92-1)</f>
        <v>0.3895306922197026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3.4664991499524067E-2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1.0257172680561155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18.057205803654242</v>
      </c>
      <c r="I92" s="6">
        <f>IF('Log_working_3-way'!$D92="","",'True_Odds_Calculator_3-way'!O93/'True_Odds_Calculator_3-way'!B93-1)</f>
        <v>8.272270267751141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2.736294533748862E-2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1.0407924155258648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12.239767011907837</v>
      </c>
      <c r="I93" s="6">
        <f>IF('Log_working_3-way'!$D93="","",'True_Odds_Calculator_3-way'!O94/'True_Odds_Calculator_3-way'!B94-1)</f>
        <v>7.6396556984792259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4.3794724092121928E-2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1.0419870921584946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11.746765982690192</v>
      </c>
      <c r="I94" s="6">
        <f>IF('Log_working_3-way'!$D94="","",'True_Odds_Calculator_3-way'!O95/'True_Odds_Calculator_3-way'!B95-1)</f>
        <v>7.1818012629223436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4.4958063693154582E-2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1.0627940586807434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46.875493256949788</v>
      </c>
      <c r="I95" s="6">
        <f>IF('Log_working_3-way'!$D95="","",'True_Odds_Calculator_3-way'!O96/'True_Odds_Calculator_3-way'!B96-1)</f>
        <v>2.9481032575832145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5.0626892768025122E-2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1.0416592124116111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15.350082549621728</v>
      </c>
      <c r="I96" s="6">
        <f>IF('Log_working_3-way'!$D96="","",'True_Odds_Calculator_3-way'!O97/'True_Odds_Calculator_3-way'!B97-1)</f>
        <v>6.3883197101546827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4.4357808733009652E-2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1.0728504070398746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1.2285176015771908</v>
      </c>
      <c r="I97" s="6">
        <f>IF('Log_working_3-way'!$D97="","",'True_Odds_Calculator_3-way'!O98/'True_Odds_Calculator_3-way'!B98-1)</f>
        <v>4.0922049035498276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6.2079969056713313E-2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1.065007852968064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4.7300745535034645</v>
      </c>
      <c r="I98" s="6">
        <f>IF('Log_working_3-way'!$D98="","",'True_Odds_Calculator_3-way'!O99/'True_Odds_Calculator_3-way'!B99-1)</f>
        <v>5.2755007954810784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6.397073094054595E-2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1.0694693418045569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2.6141064187670375</v>
      </c>
      <c r="I99" s="6">
        <f>IF('Log_working_3-way'!$D99="","",'True_Odds_Calculator_3-way'!O100/'True_Odds_Calculator_3-way'!B100-1)</f>
        <v>4.5379222801471988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6.3796877974490851E-2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1.1050360141232558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58.89326051880353</v>
      </c>
      <c r="I100" s="6">
        <f>IF('Log_working_3-way'!$D100="","",'True_Odds_Calculator_3-way'!O101/'True_Odds_Calculator_3-way'!B101-1)</f>
        <v>1.7819030784967449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6.8567639257294477E-2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1.061753049236281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24.263744043670506</v>
      </c>
      <c r="I101" s="6">
        <f>IF('Log_working_3-way'!$D101="","",'True_Odds_Calculator_3-way'!O102/'True_Odds_Calculator_3-way'!B102-1)</f>
        <v>5.6563575280293881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6.2643693867843631E-2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1.0616881955500852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9.159938467057815</v>
      </c>
      <c r="I102" s="6">
        <f>IF('Log_working_3-way'!$D102="","",'True_Odds_Calculator_3-way'!O103/'True_Odds_Calculator_3-way'!B103-1)</f>
        <v>7.4167671247769267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6.5029788733266702E-2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1.0619808971994313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14.38081552002874</v>
      </c>
      <c r="I103" s="6">
        <f>IF('Log_working_3-way'!$D103="","",'True_Odds_Calculator_3-way'!O104/'True_Odds_Calculator_3-way'!B104-1)</f>
        <v>7.2137195306662356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6.5679791410457211E-2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1.0669817272695026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17.455229968451981</v>
      </c>
      <c r="I104" s="6">
        <f>IF('Log_working_3-way'!$D104="","",'True_Odds_Calculator_3-way'!O105/'True_Odds_Calculator_3-way'!B105-1)</f>
        <v>7.4763392469233718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7.0324588396877497E-2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1.0720638555594755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27.817495512071751</v>
      </c>
      <c r="I105" s="6">
        <f>IF('Log_working_3-way'!$D105="","",'True_Odds_Calculator_3-way'!O106/'True_Odds_Calculator_3-way'!B106-1)</f>
        <v>5.1702397855626439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7.102289711245291E-2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1.0614797541426455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19.912607073060467</v>
      </c>
      <c r="I106" s="6">
        <f>IF('Log_working_3-way'!$D106="","",'True_Odds_Calculator_3-way'!O107/'True_Odds_Calculator_3-way'!B107-1)</f>
        <v>6.4580139836669685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6.3947260263797601E-2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1.0340172163123265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21.325369586467946</v>
      </c>
      <c r="I107" s="6">
        <f>IF('Log_working_3-way'!$D107="","",'True_Odds_Calculator_3-way'!O108/'True_Odds_Calculator_3-way'!B108-1)</f>
        <v>8.6727766963322086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3.5320165067000531E-2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1.0356367371423398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4.0115463267033071</v>
      </c>
      <c r="I108" s="6">
        <f>IF('Log_working_3-way'!$D108="","",'True_Odds_Calculator_3-way'!O109/'True_Odds_Calculator_3-way'!B109-1)</f>
        <v>5.285338268095245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3.537866146345281E-2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1.0327582350608657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7.1213435485600574</v>
      </c>
      <c r="I109" s="6">
        <f>IF('Log_working_3-way'!$D109="","",'True_Odds_Calculator_3-way'!O110/'True_Odds_Calculator_3-way'!B110-1)</f>
        <v>6.6702472990863821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3.4508176271801361E-2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1.030544973312332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12.377726051089423</v>
      </c>
      <c r="I110" s="6">
        <f>IF('Log_working_3-way'!$D110="","",'True_Odds_Calculator_3-way'!O111/'True_Odds_Calculator_3-way'!B111-1)</f>
        <v>8.6942160188960287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3.3030494305338998E-2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1.0405394856998362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47.728653252419363</v>
      </c>
      <c r="I111" s="6">
        <f>IF('Log_working_3-way'!$D111="","",'True_Odds_Calculator_3-way'!O112/'True_Odds_Calculator_3-way'!B112-1)</f>
        <v>3.2937367548425449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3.2232113203094936E-2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1.0284832824510963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23.781491677482087</v>
      </c>
      <c r="I112" s="6">
        <f>IF('Log_working_3-way'!$D112="","",'True_Odds_Calculator_3-way'!O113/'True_Odds_Calculator_3-way'!B113-1)</f>
        <v>6.7966567400750177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2.9300479452361694E-2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1.0256856825982457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20.064718771148133</v>
      </c>
      <c r="I113" s="6">
        <f>IF('Log_working_3-way'!$D113="","",'True_Odds_Calculator_3-way'!O114/'True_Odds_Calculator_3-way'!B114-1)</f>
        <v>8.5089514179328347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2.6992837673258663E-2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1.0301941259051499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27.359663943734052</v>
      </c>
      <c r="I114" s="6">
        <f>IF('Log_working_3-way'!$D114="","",'True_Odds_Calculator_3-way'!O115/'True_Odds_Calculator_3-way'!B115-1)</f>
        <v>5.686434362358332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3.0280459414317562E-2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1.0532193596178252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20.486873038047296</v>
      </c>
      <c r="I115" s="6">
        <f>IF('Log_working_3-way'!$D115="","",'True_Odds_Calculator_3-way'!O116/'True_Odds_Calculator_3-way'!B116-1)</f>
        <v>5.8843665839240167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5.5329778386031592E-2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1.0588515019436111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5.0505902560125344</v>
      </c>
      <c r="I116" s="6">
        <f>IF('Log_working_3-way'!$D116="","",'True_Odds_Calculator_3-way'!O117/'True_Odds_Calculator_3-way'!B117-1)</f>
        <v>6.2439848120744594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5.9273396311862125E-2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1.0547672361126244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2.5474271946082321</v>
      </c>
      <c r="I117" s="6">
        <f>IF('Log_working_3-way'!$D117="","",'True_Odds_Calculator_3-way'!O118/'True_Odds_Calculator_3-way'!B118-1)</f>
        <v>4.319762892354281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5.0574824857895884E-2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1.0702605409650312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0.7185530341037758</v>
      </c>
      <c r="I118" s="6">
        <f>IF('Log_working_3-way'!$D118="","",'True_Odds_Calculator_3-way'!O119/'True_Odds_Calculator_3-way'!B119-1)</f>
        <v>2.2176655980652993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5.4045682281002705E-2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1.0527386272403323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38.23247143862401</v>
      </c>
      <c r="I119" s="6">
        <f>IF('Log_working_3-way'!$D119="","",'True_Odds_Calculator_3-way'!O120/'True_Odds_Calculator_3-way'!B120-1)</f>
        <v>4.2120350299717986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4.7382072514027262E-2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1.0535228171758719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2.3163986118185358</v>
      </c>
      <c r="I120" s="6">
        <f>IF('Log_working_3-way'!$D120="","",'True_Odds_Calculator_3-way'!O121/'True_Odds_Calculator_3-way'!B121-1)</f>
        <v>4.7518491242387091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4.9551360496634E-2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1.0320055616010837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10.989945937893465</v>
      </c>
      <c r="I121" s="6">
        <f>IF('Log_working_3-way'!$D121="","",'True_Odds_Calculator_3-way'!O122/'True_Odds_Calculator_3-way'!B122-1)</f>
        <v>5.6271557767518381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3.4060847995270649E-2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1.0306298583437405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14.741119452325686</v>
      </c>
      <c r="I122" s="6">
        <f>IF('Log_working_3-way'!$D122="","",'True_Odds_Calculator_3-way'!O123/'True_Odds_Calculator_3-way'!B123-1)</f>
        <v>7.18129572400486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3.2906531717675325E-2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1.0274911889629137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23.309504467912262</v>
      </c>
      <c r="I123" s="6">
        <f>IF('Log_working_3-way'!$D123="","",'True_Odds_Calculator_3-way'!O124/'True_Odds_Calculator_3-way'!B124-1)</f>
        <v>5.1078773293917141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2.8404344193817987E-2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1.0271256167571359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23.564626441208809</v>
      </c>
      <c r="I124" s="6">
        <f>IF('Log_working_3-way'!$D124="","",'True_Odds_Calculator_3-way'!O125/'True_Odds_Calculator_3-way'!B125-1)</f>
        <v>4.9307042932376781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2.797767509441007E-2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1.0252140761720259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11.157463846450133</v>
      </c>
      <c r="I125" s="6">
        <f>IF('Log_working_3-way'!$D125="","",'True_Odds_Calculator_3-way'!O126/'True_Odds_Calculator_3-way'!B126-1)</f>
        <v>6.0360671898365768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2.7032394355581024E-2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1.0302506538629757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9.5512326644065553</v>
      </c>
      <c r="I126" s="6">
        <f>IF('Log_working_3-way'!$D126="","",'True_Odds_Calculator_3-way'!O127/'True_Odds_Calculator_3-way'!B127-1)</f>
        <v>6.516221318010424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3.2313348893078242E-2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1.0316739493404614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15.244464078384159</v>
      </c>
      <c r="I127" s="6">
        <f>IF('Log_working_3-way'!$D127="","",'True_Odds_Calculator_3-way'!O128/'True_Odds_Calculator_3-way'!B128-1)</f>
        <v>7.3661800464591618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3.3986715932924128E-2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1.0847498353905729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-0.71282801701035481</v>
      </c>
      <c r="I128" s="6">
        <f>IF('Log_working_3-way'!$D128="","",'True_Odds_Calculator_3-way'!O129/'True_Odds_Calculator_3-way'!B129-1)</f>
        <v>-5.4336943265076432E-2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3.8678744462910197E-2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1.0317172444811815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18.456752058215489</v>
      </c>
      <c r="I129" s="6">
        <f>IF('Log_working_3-way'!$D129="","",'True_Odds_Calculator_3-way'!O130/'True_Odds_Calculator_3-way'!B130-1)</f>
        <v>5.5617189066772337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3.3522484615533976E-2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1.0362931311062755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26.006256820585932</v>
      </c>
      <c r="I130" s="6">
        <f>IF('Log_working_3-way'!$D130="","",'True_Odds_Calculator_3-way'!O131/'True_Odds_Calculator_3-way'!B131-1)</f>
        <v>6.7417401623329782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3.660189471747044E-2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1.0367085898482591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2.7415878015799797</v>
      </c>
      <c r="I131" s="6">
        <f>IF('Log_working_3-way'!$D131="","",'True_Odds_Calculator_3-way'!O132/'True_Odds_Calculator_3-way'!B132-1)</f>
        <v>5.9030363638289325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3.5658644273743878E-2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1.0305161206888052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6.6430899861001489</v>
      </c>
      <c r="I132" s="6">
        <f>IF('Log_working_3-way'!$D132="","",'True_Odds_Calculator_3-way'!O133/'True_Odds_Calculator_3-way'!B133-1)</f>
        <v>7.8949003900678498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3.2359672708339948E-2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1.0327154825971365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19.719916920622275</v>
      </c>
      <c r="I133" s="6">
        <f>IF('Log_working_3-way'!$D133="","",'True_Odds_Calculator_3-way'!O134/'True_Odds_Calculator_3-way'!B134-1)</f>
        <v>7.7703988591282567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3.4438052510341599E-2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1.0316943231796352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23.207507641583955</v>
      </c>
      <c r="I134" s="6">
        <f>IF('Log_working_3-way'!$D134="","",'True_Odds_Calculator_3-way'!O135/'True_Odds_Calculator_3-way'!B135-1)</f>
        <v>6.0730482517411115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3.2737461871320095E-2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1.0356871932502758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3.6043730574523023</v>
      </c>
      <c r="I135" s="6">
        <f>IF('Log_working_3-way'!$D135="","",'True_Odds_Calculator_3-way'!O136/'True_Odds_Calculator_3-way'!B136-1)</f>
        <v>5.7595511745431613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3.5377063749280291E-2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1.0317324107456063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6.7637283889710531</v>
      </c>
      <c r="I136" s="6">
        <f>IF('Log_working_3-way'!$D136="","",'True_Odds_Calculator_3-way'!O137/'True_Odds_Calculator_3-way'!B137-1)</f>
        <v>7.937744762347851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3.3666058189896431E-2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1.0319844056940626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18.805073093430629</v>
      </c>
      <c r="I137" s="6">
        <f>IF('Log_working_3-way'!$D137="","",'True_Odds_Calculator_3-way'!O138/'True_Odds_Calculator_3-way'!B138-1)</f>
        <v>8.4462849116820848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3.3805892083880629E-2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1.0325097116380331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5.4571015596036974</v>
      </c>
      <c r="I138" s="6">
        <f>IF('Log_working_3-way'!$D138="","",'True_Odds_Calculator_3-way'!O139/'True_Odds_Calculator_3-way'!B139-1)</f>
        <v>7.9344485313354998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3.4047413805239568E-2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1.0311504413904509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19.752678028255204</v>
      </c>
      <c r="I139" s="6">
        <f>IF('Log_working_3-way'!$D139="","",'True_Odds_Calculator_3-way'!O140/'True_Odds_Calculator_3-way'!B140-1)</f>
        <v>7.7315869571037243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3.2805042239004489E-2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1.0527342485164559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18.756468208174763</v>
      </c>
      <c r="I140" s="6">
        <f>IF('Log_working_3-way'!$D140="","",'True_Odds_Calculator_3-way'!O141/'True_Odds_Calculator_3-way'!B141-1)</f>
        <v>8.138728943060352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5.5364448817736056E-2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1.0265204320311314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20.045008520109793</v>
      </c>
      <c r="I141" s="6">
        <f>IF('Log_working_3-way'!$D141="","",'True_Odds_Calculator_3-way'!O142/'True_Odds_Calculator_3-way'!B142-1)</f>
        <v>7.032810797678648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2.7954694572759564E-2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1.0514828423780764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16.61754888561817</v>
      </c>
      <c r="I142" s="6">
        <f>IF('Log_working_3-way'!$D142="","",'True_Odds_Calculator_3-way'!O143/'True_Odds_Calculator_3-way'!B143-1)</f>
        <v>8.7411956691682295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5.4577606301744241E-2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1.0263013027365975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18.739851281644956</v>
      </c>
      <c r="I143" s="6">
        <f>IF('Log_working_3-way'!$D143="","",'True_Odds_Calculator_3-way'!O144/'True_Odds_Calculator_3-way'!B144-1)</f>
        <v>6.4239097598103694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2.7898363650210811E-2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1.0296183976380173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24.523713144715686</v>
      </c>
      <c r="I144" s="6">
        <f>IF('Log_working_3-way'!$D144="","",'True_Odds_Calculator_3-way'!O145/'True_Odds_Calculator_3-way'!B145-1)</f>
        <v>5.6509908742072188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3.0355093235879593E-2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1.0276165415523166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22.358391163001045</v>
      </c>
      <c r="I145" s="6">
        <f>IF('Log_working_3-way'!$D145="","",'True_Odds_Calculator_3-way'!O146/'True_Odds_Calculator_3-way'!B146-1)</f>
        <v>5.8033006259584798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2.8718945721363021E-2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1.025410436023185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17.08772038146418</v>
      </c>
      <c r="I146" s="6">
        <f>IF('Log_working_3-way'!$D146="","",'True_Odds_Calculator_3-way'!O147/'True_Odds_Calculator_3-way'!B147-1)</f>
        <v>6.9929841447272825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2.716495726783319E-2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1.0272651784326743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19.266034129776166</v>
      </c>
      <c r="I147" s="6">
        <f>IF('Log_working_3-way'!$D147="","",'True_Odds_Calculator_3-way'!O148/'True_Odds_Calculator_3-way'!B148-1)</f>
        <v>7.8182180187454158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2.8828533870418838E-2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1.0263936897942976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23.093226075363113</v>
      </c>
      <c r="I148" s="6">
        <f>IF('Log_working_3-way'!$D148="","",'True_Odds_Calculator_3-way'!O149/'True_Odds_Calculator_3-way'!B149-1)</f>
        <v>5.7409309326228861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2.7336999214454094E-2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1.0438958630924677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0.24112487376607405</v>
      </c>
      <c r="I149" s="6">
        <f>IF('Log_working_3-way'!$D149="","",'True_Odds_Calculator_3-way'!O150/'True_Odds_Calculator_3-way'!B150-1)</f>
        <v>2.306300756461118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3.3387284321749977E-2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1.0804218709080426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66.548627337527037</v>
      </c>
      <c r="I150" s="6">
        <f>IF('Log_working_3-way'!$D150="","",'True_Odds_Calculator_3-way'!O151/'True_Odds_Calculator_3-way'!B151-1)</f>
        <v>0.64309008505557719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4.5416978408989728E-2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1.0400565567055453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3.0944866389738648</v>
      </c>
      <c r="I151" s="6">
        <f>IF('Log_working_3-way'!$D151="","",'True_Odds_Calculator_3-way'!O152/'True_Odds_Calculator_3-way'!B152-1)</f>
        <v>4.5653985972900513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3.8286158726285713E-2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1.0306757030289428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9.8266784239082092</v>
      </c>
      <c r="I152" s="6">
        <f>IF('Log_working_3-way'!$D152="","",'True_Odds_Calculator_3-way'!O153/'True_Odds_Calculator_3-way'!B153-1)</f>
        <v>8.8169893076374084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3.3147634996864017E-2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1.0424689246311813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40.721538531401841</v>
      </c>
      <c r="I153" s="6">
        <f>IF('Log_working_3-way'!$D153="","",'True_Odds_Calculator_3-way'!O154/'True_Odds_Calculator_3-way'!B154-1)</f>
        <v>3.0147206423553037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3.7414965986394488E-2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1.0319307010325245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31.040794856372386</v>
      </c>
      <c r="I154" s="6">
        <f>IF('Log_working_3-way'!$D154="","",'True_Odds_Calculator_3-way'!O155/'True_Odds_Calculator_3-way'!B155-1)</f>
        <v>6.0859540180535445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3.0856519896386381E-2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1.0245876017895015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14.586459845648355</v>
      </c>
      <c r="I155" s="6">
        <f>IF('Log_working_3-way'!$D155="","",'True_Odds_Calculator_3-way'!O156/'True_Odds_Calculator_3-way'!B156-1)</f>
        <v>9.1368755499794183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2.6532012942445338E-2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1.0306249891531456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30.711323731229616</v>
      </c>
      <c r="I156" s="6">
        <f>IF('Log_working_3-way'!$D156="","",'True_Odds_Calculator_3-way'!O157/'True_Odds_Calculator_3-way'!B157-1)</f>
        <v>6.1324335842782212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2.9697199058667856E-2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1.0302400637403388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26.757962981416156</v>
      </c>
      <c r="I157" s="6">
        <f>IF('Log_working_3-way'!$D157="","",'True_Odds_Calculator_3-way'!O158/'True_Odds_Calculator_3-way'!B158-1)</f>
        <v>7.4964480191269711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3.0218144857643958E-2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1.027361338808392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16.745068430528949</v>
      </c>
      <c r="I158" s="6">
        <f>IF('Log_working_3-way'!$D158="","",'True_Odds_Calculator_3-way'!O159/'True_Odds_Calculator_3-way'!B159-1)</f>
        <v>9.8684351067889917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2.9178267029929428E-2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1.0262125198077945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11.766691398403879</v>
      </c>
      <c r="I159" s="6">
        <f>IF('Log_working_3-way'!$D159="","",'True_Odds_Calculator_3-way'!O160/'True_Odds_Calculator_3-way'!B160-1)</f>
        <v>6.9389019099168463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2.8261263176125206E-2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1.0288273537705801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23.523137000173708</v>
      </c>
      <c r="I160" s="6">
        <f>IF('Log_working_3-way'!$D160="","",'True_Odds_Calculator_3-way'!O161/'True_Odds_Calculator_3-way'!B161-1)</f>
        <v>6.662706321359984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2.9716857937776453E-2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1.0300762876850498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26.167037880390378</v>
      </c>
      <c r="I161" s="6">
        <f>IF('Log_working_3-way'!$D161="","",'True_Odds_Calculator_3-way'!O162/'True_Odds_Calculator_3-way'!B162-1)</f>
        <v>5.2831987266050575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3.0467035556094091E-2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1.0255268999940637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8.3293565197126878</v>
      </c>
      <c r="I162" s="6">
        <f>IF('Log_working_3-way'!$D162="","",'True_Odds_Calculator_3-way'!O163/'True_Odds_Calculator_3-way'!B163-1)</f>
        <v>7.7249671586028974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2.7408762665608766E-2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1.0412557865148386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15.087275821011129</v>
      </c>
      <c r="I163" s="6">
        <f>IF('Log_working_3-way'!$D163="","",'True_Odds_Calculator_3-way'!O164/'True_Odds_Calculator_3-way'!B164-1)</f>
        <v>7.285225374392029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4.4089767054362738E-2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1.030176905188098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13.662939350371303</v>
      </c>
      <c r="I164" s="6">
        <f>IF('Log_working_3-way'!$D164="","",'True_Odds_Calculator_3-way'!O165/'True_Odds_Calculator_3-way'!B165-1)</f>
        <v>8.1128051597037363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3.2553861323764144E-2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1.0311207915348213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16.525403839932203</v>
      </c>
      <c r="I165" s="6">
        <f>IF('Log_working_3-way'!$D165="","",'True_Odds_Calculator_3-way'!O166/'True_Odds_Calculator_3-way'!B166-1)</f>
        <v>6.6366654073053892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3.3228176919026353E-2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1.030304422056626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10.758066202690861</v>
      </c>
      <c r="I166" s="6">
        <f>IF('Log_working_3-way'!$D166="","",'True_Odds_Calculator_3-way'!O167/'True_Odds_Calculator_3-way'!B167-1)</f>
        <v>6.728463684201885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3.2524357158154826E-2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1.0293798687261961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14.385847904331987</v>
      </c>
      <c r="I167" s="6">
        <f>IF('Log_working_3-way'!$D167="","",'True_Odds_Calculator_3-way'!O168/'True_Odds_Calculator_3-way'!B168-1)</f>
        <v>7.8473435238891511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3.1647005941939366E-2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1.0401691749240023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33.982060091845021</v>
      </c>
      <c r="I168" s="6">
        <f>IF('Log_working_3-way'!$D168="","",'True_Odds_Calculator_3-way'!O169/'True_Odds_Calculator_3-way'!B169-1)</f>
        <v>6.315572311324221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3.7381365391972565E-2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1.032898164580641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20.507992287037535</v>
      </c>
      <c r="I169" s="6">
        <f>IF('Log_working_3-way'!$D169="","",'True_Odds_Calculator_3-way'!O170/'True_Odds_Calculator_3-way'!B170-1)</f>
        <v>7.3130967685917323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3.4495024148097686E-2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1.0319218062253694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20.12694407922012</v>
      </c>
      <c r="I170" s="6">
        <f>IF('Log_working_3-way'!$D170="","",'True_Odds_Calculator_3-way'!O171/'True_Odds_Calculator_3-way'!B171-1)</f>
        <v>7.2238653201639167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3.3560183855815939E-2</v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2.87</v>
      </c>
      <c r="B2" s="4">
        <f>IF('True_Odds_Calculator_3-way'!B3="","",'True_Odds_Calculator_3-way'!B3)</f>
        <v>3.38</v>
      </c>
      <c r="C2" s="4">
        <f>IF('True_Odds_Calculator_3-way'!C3="","",'True_Odds_Calculator_3-way'!C3)</f>
        <v>2.57</v>
      </c>
      <c r="D2" s="9">
        <f>(K2/(AR2+K2-(AR2*K2)))</f>
        <v>0.33716658619151824</v>
      </c>
      <c r="E2" s="9">
        <f>(L2/(AR2+L2-(AR2*L2)))</f>
        <v>0.28554739801888551</v>
      </c>
      <c r="F2" s="9">
        <f>(M2/(AR2+M2-(AR2*M2)))</f>
        <v>0.3772860157895962</v>
      </c>
      <c r="G2" s="9">
        <f>AR2</f>
        <v>1.0512796508822471</v>
      </c>
      <c r="H2" s="9">
        <f>IF(A2="","",1/D2)</f>
        <v>2.9658929471498028</v>
      </c>
      <c r="I2" s="9">
        <f>IF(B2="","",1/E2)</f>
        <v>3.5020455690997476</v>
      </c>
      <c r="J2" s="9">
        <f>IF(C2="","",1/F2)</f>
        <v>2.6505090518851278</v>
      </c>
      <c r="K2" s="11">
        <f>1/A2</f>
        <v>0.34843205574912889</v>
      </c>
      <c r="L2" s="11">
        <f>1/B2</f>
        <v>0.29585798816568049</v>
      </c>
      <c r="M2" s="11">
        <f>1/C2</f>
        <v>0.38910505836575876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-0.28027637746503875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0.2334485949001831</v>
      </c>
      <c r="Q2" s="11">
        <f>2*'OddsRatio_working_3-way'!K2*'OddsRatio_working_3-way'!L2*'OddsRatio_working_3-way'!M2</f>
        <v>8.0222884845423739E-2</v>
      </c>
      <c r="R2" s="11">
        <f>O2/N2</f>
        <v>0</v>
      </c>
      <c r="S2" s="11">
        <f>P2/N2</f>
        <v>-0.83292283499455155</v>
      </c>
      <c r="T2" s="11">
        <f>Q2/N2</f>
        <v>-0.2862277783486431</v>
      </c>
      <c r="U2" s="11">
        <f>'OddsRatio_working_3-way'!S2-'OddsRatio_working_3-way'!R2^2/3</f>
        <v>-0.83292283499455155</v>
      </c>
      <c r="V2" s="11">
        <f>'OddsRatio_working_3-way'!S2*'OddsRatio_working_3-way'!R2/3-2*'OddsRatio_working_3-way'!R2^3/27-'OddsRatio_working_3-way'!T2</f>
        <v>0.2862277783486431</v>
      </c>
      <c r="W2" s="11">
        <f>'OddsRatio_working_3-way'!V2^2+4*'OddsRatio_working_3-way'!U2^3/27</f>
        <v>-3.6809063140866016E-3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0.14629358103868276</v>
      </c>
      <c r="Y2" s="11">
        <f>IF('OddsRatio_working_3-way'!W2&gt;=0,IF('OddsRatio_working_3-way'!V2+SQRT('OddsRatio_working_3-way'!W2)&gt;0,0,PI()),ACOS('OddsRatio_working_3-way'!V2/(2*'OddsRatio_working_3-way'!X2)))</f>
        <v>0.2088741279402051</v>
      </c>
      <c r="Z2" s="11">
        <f>'OddsRatio_working_3-way'!X2^(1/3)*COS('OddsRatio_working_3-way'!Y2/3)</f>
        <v>0.52563982544112353</v>
      </c>
      <c r="AA2" s="11">
        <f>'OddsRatio_working_3-way'!X2^(1/3)*COS(('OddsRatio_working_3-way'!Y2+2*PI())/3)</f>
        <v>-0.29456560819737898</v>
      </c>
      <c r="AB2" s="11">
        <f>'OddsRatio_working_3-way'!X2^(1/3)*COS(('OddsRatio_working_3-way'!Y2+4*PI())/3)</f>
        <v>-0.23107421724374458</v>
      </c>
      <c r="AC2" s="11">
        <f>'OddsRatio_working_3-way'!X2^(1/3)*SIN('OddsRatio_working_3-way'!Y2/3)</f>
        <v>3.6656771658304665E-2</v>
      </c>
      <c r="AD2" s="11">
        <f>'OddsRatio_working_3-way'!X2^(1/3)*SIN(('OddsRatio_working_3-way'!Y2+2*PI())/3)</f>
        <v>0.43688905624367852</v>
      </c>
      <c r="AE2" s="11">
        <f>'OddsRatio_working_3-way'!X2^(1/3)*SIN(('OddsRatio_working_3-way'!Y2+4*PI())/3)</f>
        <v>-0.47354582790198307</v>
      </c>
      <c r="AF2" s="11">
        <f>-'OddsRatio_working_3-way'!U2/(3*'OddsRatio_working_3-way'!X2^(1/3))*COS(('OddsRatio_working_3-way'!Y2)/3)</f>
        <v>0.52563982544112353</v>
      </c>
      <c r="AG2" s="11">
        <f>-'OddsRatio_working_3-way'!U2/(3*'OddsRatio_working_3-way'!X2^(1/3))*COS(('OddsRatio_working_3-way'!Y2+2*PI())/3)</f>
        <v>-0.29456560819737898</v>
      </c>
      <c r="AH2" s="11">
        <f>-'OddsRatio_working_3-way'!U2/(3*'OddsRatio_working_3-way'!X2^(1/3))*COS(('OddsRatio_working_3-way'!Y2+4*PI())/3)</f>
        <v>-0.23107421724374458</v>
      </c>
      <c r="AI2" s="11">
        <f>'OddsRatio_working_3-way'!U2/(3*'OddsRatio_working_3-way'!X2^(1/3))*SIN(('OddsRatio_working_3-way'!Y2)/3)</f>
        <v>-3.6656771658304665E-2</v>
      </c>
      <c r="AJ2" s="11">
        <f>'OddsRatio_working_3-way'!U2/(3*'OddsRatio_working_3-way'!X2^(1/3))*SIN(('OddsRatio_working_3-way'!Y2+2*PI())/3)</f>
        <v>-0.43688905624367852</v>
      </c>
      <c r="AK2" s="11">
        <f>'OddsRatio_working_3-way'!U2/(3*'OddsRatio_working_3-way'!X2^(1/3))*SIN(('OddsRatio_working_3-way'!Y2+4*PI())/3)</f>
        <v>0.47354582790198307</v>
      </c>
      <c r="AL2" s="11">
        <f>'OddsRatio_working_3-way'!Z2+'OddsRatio_working_3-way'!AF2</f>
        <v>1.0512796508822471</v>
      </c>
      <c r="AM2" s="11">
        <f>'OddsRatio_working_3-way'!AA2+'OddsRatio_working_3-way'!AG2</f>
        <v>-0.58913121639475796</v>
      </c>
      <c r="AN2" s="11">
        <f>'OddsRatio_working_3-way'!AB2+'OddsRatio_working_3-way'!AH2</f>
        <v>-0.46214843448748916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1.0512796508822471</v>
      </c>
      <c r="AS2" s="11">
        <f>IF(('OddsRatio_working_3-way'!X2=0),IF(Q2&gt;0,-Q2^(1/3),(-Q2)^(1/3)),'OddsRatio_working_3-way'!AM2-'OddsRatio_working_3-way'!R2/3)</f>
        <v>-0.58913121639475796</v>
      </c>
      <c r="AT2" s="11">
        <f>IF(('OddsRatio_working_3-way'!X2=0),IF(Q2&gt;0,-Q2^(1/3),(-Q2)^(1/3)),'OddsRatio_working_3-way'!AN2-'OddsRatio_working_3-way'!R2/3)</f>
        <v>-0.46214843448748916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1.73</v>
      </c>
      <c r="B3" s="4">
        <f>IF('True_Odds_Calculator_3-way'!B4="","",'True_Odds_Calculator_3-way'!B4)</f>
        <v>4.32</v>
      </c>
      <c r="C3" s="4">
        <f>IF('True_Odds_Calculator_3-way'!C4="","",'True_Odds_Calculator_3-way'!C4)</f>
        <v>4.5199999999999996</v>
      </c>
      <c r="D3" s="9">
        <f t="shared" ref="D3" si="0">(K3/(AR3+K3-(AR3*K3)))</f>
        <v>0.56527214614052379</v>
      </c>
      <c r="E3" s="9">
        <f t="shared" ref="E3" si="1">(L3/(AR3+L3-(AR3*L3)))</f>
        <v>0.22233882750971493</v>
      </c>
      <c r="F3" s="9">
        <f t="shared" ref="F3" si="2">(M3/(AR3+M3-(AR3*M3)))</f>
        <v>0.21238902634976153</v>
      </c>
      <c r="G3" s="9">
        <f t="shared" ref="G3" si="3">AR3</f>
        <v>1.0535060184597125</v>
      </c>
      <c r="H3" s="9">
        <f t="shared" ref="H3" si="4">IF(A3="","",1/D3)</f>
        <v>1.7690593934755898</v>
      </c>
      <c r="I3" s="9">
        <f t="shared" ref="I3" si="5">IF(B3="","",1/E3)</f>
        <v>4.4976399812862455</v>
      </c>
      <c r="J3" s="9">
        <f t="shared" ref="J3" si="6">IF(C3="","",1/F3)</f>
        <v>4.7083411849781891</v>
      </c>
      <c r="K3" s="11">
        <f t="shared" ref="K3" si="7">1/A3</f>
        <v>0.5780346820809249</v>
      </c>
      <c r="L3" s="11">
        <f t="shared" ref="L3" si="8">1/B3</f>
        <v>0.23148148148148145</v>
      </c>
      <c r="M3" s="11">
        <f t="shared" ref="M3" si="9">1/C3</f>
        <v>0.22123893805309736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-0.25254299263199975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0.22409264090424247</v>
      </c>
      <c r="Q3" s="11">
        <f>2*'OddsRatio_working_3-way'!K3*'OddsRatio_working_3-way'!L3*'OddsRatio_working_3-way'!M3</f>
        <v>5.9205453343260897E-2</v>
      </c>
      <c r="R3" s="11">
        <f t="shared" ref="R3" si="10">O3/N3</f>
        <v>0</v>
      </c>
      <c r="S3" s="11">
        <f t="shared" ref="S3" si="11">P3/N3</f>
        <v>-0.88734452129814378</v>
      </c>
      <c r="T3" s="11">
        <f t="shared" ref="T3" si="12">Q3/N3</f>
        <v>-0.23443712583834714</v>
      </c>
      <c r="U3" s="11">
        <f>'OddsRatio_working_3-way'!S3-'OddsRatio_working_3-way'!R3^2/3</f>
        <v>-0.88734452129814378</v>
      </c>
      <c r="V3" s="11">
        <f>'OddsRatio_working_3-way'!S3*'OddsRatio_working_3-way'!R3/3-2*'OddsRatio_working_3-way'!R3^3/27-'OddsRatio_working_3-way'!T3</f>
        <v>0.23443712583834714</v>
      </c>
      <c r="W3" s="11">
        <f>'OddsRatio_working_3-way'!V3^2+4*'OddsRatio_working_3-way'!U3^3/27</f>
        <v>-4.8547025868617338E-2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0.16086313424769078</v>
      </c>
      <c r="Y3" s="11">
        <f>IF('OddsRatio_working_3-way'!W3&gt;=0,IF('OddsRatio_working_3-way'!V3+SQRT('OddsRatio_working_3-way'!W3)&gt;0,0,PI()),ACOS('OddsRatio_working_3-way'!V3/(2*'OddsRatio_working_3-way'!X3)))</f>
        <v>0.7543963838508998</v>
      </c>
      <c r="Z3" s="11">
        <f>'OddsRatio_working_3-way'!X3^(1/3)*COS('OddsRatio_working_3-way'!Y3/3)</f>
        <v>0.52675300922985635</v>
      </c>
      <c r="AA3" s="11">
        <f>'OddsRatio_working_3-way'!X3^(1/3)*COS(('OddsRatio_working_3-way'!Y3+2*PI())/3)</f>
        <v>-0.38057113237151119</v>
      </c>
      <c r="AB3" s="11">
        <f>'OddsRatio_working_3-way'!X3^(1/3)*COS(('OddsRatio_working_3-way'!Y3+4*PI())/3)</f>
        <v>-0.14618187685834544</v>
      </c>
      <c r="AC3" s="11">
        <f>'OddsRatio_working_3-way'!X3^(1/3)*SIN('OddsRatio_working_3-way'!Y3/3)</f>
        <v>0.13532469976568248</v>
      </c>
      <c r="AD3" s="11">
        <f>'OddsRatio_working_3-way'!X3^(1/3)*SIN(('OddsRatio_working_3-way'!Y3+2*PI())/3)</f>
        <v>0.38851913763011348</v>
      </c>
      <c r="AE3" s="11">
        <f>'OddsRatio_working_3-way'!X3^(1/3)*SIN(('OddsRatio_working_3-way'!Y3+4*PI())/3)</f>
        <v>-0.52384383739579565</v>
      </c>
      <c r="AF3" s="11">
        <f>-'OddsRatio_working_3-way'!U3/(3*'OddsRatio_working_3-way'!X3^(1/3))*COS(('OddsRatio_working_3-way'!Y3)/3)</f>
        <v>0.52675300922985624</v>
      </c>
      <c r="AG3" s="11">
        <f>-'OddsRatio_working_3-way'!U3/(3*'OddsRatio_working_3-way'!X3^(1/3))*COS(('OddsRatio_working_3-way'!Y3+2*PI())/3)</f>
        <v>-0.38057113237151108</v>
      </c>
      <c r="AH3" s="11">
        <f>-'OddsRatio_working_3-way'!U3/(3*'OddsRatio_working_3-way'!X3^(1/3))*COS(('OddsRatio_working_3-way'!Y3+4*PI())/3)</f>
        <v>-0.14618187685834541</v>
      </c>
      <c r="AI3" s="11">
        <f>'OddsRatio_working_3-way'!U3/(3*'OddsRatio_working_3-way'!X3^(1/3))*SIN(('OddsRatio_working_3-way'!Y3)/3)</f>
        <v>-0.13532469976568245</v>
      </c>
      <c r="AJ3" s="11">
        <f>'OddsRatio_working_3-way'!U3/(3*'OddsRatio_working_3-way'!X3^(1/3))*SIN(('OddsRatio_working_3-way'!Y3+2*PI())/3)</f>
        <v>-0.38851913763011342</v>
      </c>
      <c r="AK3" s="11">
        <f>'OddsRatio_working_3-way'!U3/(3*'OddsRatio_working_3-way'!X3^(1/3))*SIN(('OddsRatio_working_3-way'!Y3+4*PI())/3)</f>
        <v>0.52384383739579554</v>
      </c>
      <c r="AL3" s="11">
        <f>'OddsRatio_working_3-way'!Z3+'OddsRatio_working_3-way'!AF3</f>
        <v>1.0535060184597125</v>
      </c>
      <c r="AM3" s="11">
        <f>'OddsRatio_working_3-way'!AA3+'OddsRatio_working_3-way'!AG3</f>
        <v>-0.76114226474302227</v>
      </c>
      <c r="AN3" s="11">
        <f>'OddsRatio_working_3-way'!AB3+'OddsRatio_working_3-way'!AH3</f>
        <v>-0.29236375371669088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1.0535060184597125</v>
      </c>
      <c r="AS3" s="11">
        <f>IF(('OddsRatio_working_3-way'!X3=0),IF(Q3&gt;0,-Q3^(1/3),(-Q3)^(1/3)),'OddsRatio_working_3-way'!AM3-'OddsRatio_working_3-way'!R3/3)</f>
        <v>-0.76114226474302227</v>
      </c>
      <c r="AT3" s="11">
        <f>IF(('OddsRatio_working_3-way'!X3=0),IF(Q3&gt;0,-Q3^(1/3),(-Q3)^(1/3)),'OddsRatio_working_3-way'!AN3-'OddsRatio_working_3-way'!R3/3)</f>
        <v>-0.29236375371669088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2.06</v>
      </c>
      <c r="B4" s="4">
        <f>IF('True_Odds_Calculator_3-way'!B5="","",'True_Odds_Calculator_3-way'!B5)</f>
        <v>3.68</v>
      </c>
      <c r="C4" s="4">
        <f>IF('True_Odds_Calculator_3-way'!C5="","",'True_Odds_Calculator_3-way'!C5)</f>
        <v>3.67</v>
      </c>
      <c r="D4" s="9">
        <f t="shared" ref="D4:D67" si="13">(K4/(AR4+K4-(AR4*K4)))</f>
        <v>0.47389953842752852</v>
      </c>
      <c r="E4" s="9">
        <f t="shared" ref="E4:E67" si="14">(L4/(AR4+L4-(AR4*L4)))</f>
        <v>0.26268788510742458</v>
      </c>
      <c r="F4" s="9">
        <f t="shared" ref="F4:F67" si="15">(M4/(AR4+M4-(AR4*M4)))</f>
        <v>0.26341257646504679</v>
      </c>
      <c r="G4" s="9">
        <f t="shared" ref="G4:G67" si="16">AR4</f>
        <v>1.0473130904697205</v>
      </c>
      <c r="H4" s="9">
        <f t="shared" ref="H4:H67" si="17">IF(A4="","",1/D4)</f>
        <v>2.1101518758979037</v>
      </c>
      <c r="I4" s="9">
        <f t="shared" ref="I4:I67" si="18">IF(B4="","",1/E4)</f>
        <v>3.8067990824588511</v>
      </c>
      <c r="J4" s="9">
        <f t="shared" ref="J4:J67" si="19">IF(C4="","",1/F4)</f>
        <v>3.7963259515541536</v>
      </c>
      <c r="K4" s="11">
        <f t="shared" ref="K4:K67" si="20">1/A4</f>
        <v>0.4854368932038835</v>
      </c>
      <c r="L4" s="11">
        <f t="shared" ref="L4:L67" si="21">1/B4</f>
        <v>0.27173913043478259</v>
      </c>
      <c r="M4" s="11">
        <f t="shared" ref="M4:M67" si="22">1/C4</f>
        <v>0.27247956403269757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-0.27262822584633717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0.23039705643858055</v>
      </c>
      <c r="Q4" s="11">
        <f>2*'OddsRatio_working_3-way'!K4*'OddsRatio_working_3-way'!L4*'OddsRatio_working_3-way'!M4</f>
        <v>7.1886757079120303E-2</v>
      </c>
      <c r="R4" s="11">
        <f t="shared" ref="R4:R67" si="23">O4/N4</f>
        <v>0</v>
      </c>
      <c r="S4" s="11">
        <f t="shared" ref="S4:S67" si="24">P4/N4</f>
        <v>-0.84509612210307383</v>
      </c>
      <c r="T4" s="11">
        <f t="shared" ref="T4:T67" si="25">Q4/N4</f>
        <v>-0.26368053731765179</v>
      </c>
      <c r="U4" s="11">
        <f>'OddsRatio_working_3-way'!S4-'OddsRatio_working_3-way'!R4^2/3</f>
        <v>-0.84509612210307383</v>
      </c>
      <c r="V4" s="11">
        <f>'OddsRatio_working_3-way'!S4*'OddsRatio_working_3-way'!R4/3-2*'OddsRatio_working_3-way'!R4^3/27-'OddsRatio_working_3-way'!T4</f>
        <v>0.26368053731765179</v>
      </c>
      <c r="W4" s="11">
        <f>'OddsRatio_working_3-way'!V4^2+4*'OddsRatio_working_3-way'!U4^3/27</f>
        <v>-1.9888433377186723E-2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0.14951242351165361</v>
      </c>
      <c r="Y4" s="11">
        <f>IF('OddsRatio_working_3-way'!W4&gt;=0,IF('OddsRatio_working_3-way'!V4+SQRT('OddsRatio_working_3-way'!W4)&gt;0,0,PI()),ACOS('OddsRatio_working_3-way'!V4/(2*'OddsRatio_working_3-way'!X4)))</f>
        <v>0.49112800572954685</v>
      </c>
      <c r="Z4" s="11">
        <f>'OddsRatio_working_3-way'!X4^(1/3)*COS('OddsRatio_working_3-way'!Y4/3)</f>
        <v>0.52365654523486027</v>
      </c>
      <c r="AA4" s="11">
        <f>'OddsRatio_working_3-way'!X4^(1/3)*COS(('OddsRatio_working_3-way'!Y4+2*PI())/3)</f>
        <v>-0.33674087169319694</v>
      </c>
      <c r="AB4" s="11">
        <f>'OddsRatio_working_3-way'!X4^(1/3)*COS(('OddsRatio_working_3-way'!Y4+4*PI())/3)</f>
        <v>-0.18691567354166339</v>
      </c>
      <c r="AC4" s="11">
        <f>'OddsRatio_working_3-way'!X4^(1/3)*SIN('OddsRatio_working_3-way'!Y4/3)</f>
        <v>8.6501618484177048E-2</v>
      </c>
      <c r="AD4" s="11">
        <f>'OddsRatio_working_3-way'!X4^(1/3)*SIN(('OddsRatio_working_3-way'!Y4+2*PI())/3)</f>
        <v>0.41024906178929549</v>
      </c>
      <c r="AE4" s="11">
        <f>'OddsRatio_working_3-way'!X4^(1/3)*SIN(('OddsRatio_working_3-way'!Y4+4*PI())/3)</f>
        <v>-0.49675068027347241</v>
      </c>
      <c r="AF4" s="11">
        <f>-'OddsRatio_working_3-way'!U4/(3*'OddsRatio_working_3-way'!X4^(1/3))*COS(('OddsRatio_working_3-way'!Y4)/3)</f>
        <v>0.52365654523486016</v>
      </c>
      <c r="AG4" s="11">
        <f>-'OddsRatio_working_3-way'!U4/(3*'OddsRatio_working_3-way'!X4^(1/3))*COS(('OddsRatio_working_3-way'!Y4+2*PI())/3)</f>
        <v>-0.33674087169319689</v>
      </c>
      <c r="AH4" s="11">
        <f>-'OddsRatio_working_3-way'!U4/(3*'OddsRatio_working_3-way'!X4^(1/3))*COS(('OddsRatio_working_3-way'!Y4+4*PI())/3)</f>
        <v>-0.18691567354166333</v>
      </c>
      <c r="AI4" s="11">
        <f>'OddsRatio_working_3-way'!U4/(3*'OddsRatio_working_3-way'!X4^(1/3))*SIN(('OddsRatio_working_3-way'!Y4)/3)</f>
        <v>-8.6501618484177034E-2</v>
      </c>
      <c r="AJ4" s="11">
        <f>'OddsRatio_working_3-way'!U4/(3*'OddsRatio_working_3-way'!X4^(1/3))*SIN(('OddsRatio_working_3-way'!Y4+2*PI())/3)</f>
        <v>-0.41024906178929538</v>
      </c>
      <c r="AK4" s="11">
        <f>'OddsRatio_working_3-way'!U4/(3*'OddsRatio_working_3-way'!X4^(1/3))*SIN(('OddsRatio_working_3-way'!Y4+4*PI())/3)</f>
        <v>0.4967506802734723</v>
      </c>
      <c r="AL4" s="11">
        <f>'OddsRatio_working_3-way'!Z4+'OddsRatio_working_3-way'!AF4</f>
        <v>1.0473130904697205</v>
      </c>
      <c r="AM4" s="11">
        <f>'OddsRatio_working_3-way'!AA4+'OddsRatio_working_3-way'!AG4</f>
        <v>-0.67348174338639377</v>
      </c>
      <c r="AN4" s="11">
        <f>'OddsRatio_working_3-way'!AB4+'OddsRatio_working_3-way'!AH4</f>
        <v>-0.37383134708332671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1.0473130904697205</v>
      </c>
      <c r="AS4" s="11">
        <f>IF(('OddsRatio_working_3-way'!X4=0),IF(Q4&gt;0,-Q4^(1/3),(-Q4)^(1/3)),'OddsRatio_working_3-way'!AM4-'OddsRatio_working_3-way'!R4/3)</f>
        <v>-0.67348174338639377</v>
      </c>
      <c r="AT4" s="11">
        <f>IF(('OddsRatio_working_3-way'!X4=0),IF(Q4&gt;0,-Q4^(1/3),(-Q4)^(1/3)),'OddsRatio_working_3-way'!AN4-'OddsRatio_working_3-way'!R4/3)</f>
        <v>-0.37383134708332671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1.93</v>
      </c>
      <c r="B5" s="4">
        <f>IF('True_Odds_Calculator_3-way'!B6="","",'True_Odds_Calculator_3-way'!B6)</f>
        <v>3.85</v>
      </c>
      <c r="C5" s="4">
        <f>IF('True_Odds_Calculator_3-way'!C6="","",'True_Odds_Calculator_3-way'!C6)</f>
        <v>3.98</v>
      </c>
      <c r="D5" s="9">
        <f t="shared" si="13"/>
        <v>0.5065064132503222</v>
      </c>
      <c r="E5" s="9">
        <f t="shared" si="14"/>
        <v>0.25089163026864725</v>
      </c>
      <c r="F5" s="9">
        <f t="shared" si="15"/>
        <v>0.24260195648103031</v>
      </c>
      <c r="G5" s="9">
        <f t="shared" si="16"/>
        <v>1.0476437246214803</v>
      </c>
      <c r="H5" s="9">
        <f t="shared" si="17"/>
        <v>1.9743086638979765</v>
      </c>
      <c r="I5" s="9">
        <f t="shared" si="18"/>
        <v>3.9857846151712191</v>
      </c>
      <c r="J5" s="9">
        <f t="shared" si="19"/>
        <v>4.1219782993720111</v>
      </c>
      <c r="K5" s="11">
        <f t="shared" si="20"/>
        <v>0.5181347150259068</v>
      </c>
      <c r="L5" s="11">
        <f t="shared" si="21"/>
        <v>0.25974025974025972</v>
      </c>
      <c r="M5" s="11">
        <f t="shared" si="22"/>
        <v>0.25125628140703515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-0.26708098057070884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0.22858387219050641</v>
      </c>
      <c r="Q5" s="11">
        <f>2*'OddsRatio_working_3-way'!K5*'OddsRatio_working_3-way'!L5*'OddsRatio_working_3-way'!M5</f>
        <v>6.7628364553404263E-2</v>
      </c>
      <c r="R5" s="11">
        <f t="shared" si="23"/>
        <v>0</v>
      </c>
      <c r="S5" s="11">
        <f t="shared" si="24"/>
        <v>-0.85585979092206288</v>
      </c>
      <c r="T5" s="11">
        <f t="shared" si="25"/>
        <v>-0.25321295589410148</v>
      </c>
      <c r="U5" s="11">
        <f>'OddsRatio_working_3-way'!S5-'OddsRatio_working_3-way'!R5^2/3</f>
        <v>-0.85585979092206288</v>
      </c>
      <c r="V5" s="11">
        <f>'OddsRatio_working_3-way'!S5*'OddsRatio_working_3-way'!R5/3-2*'OddsRatio_working_3-way'!R5^3/27-'OddsRatio_working_3-way'!T5</f>
        <v>0.25321295589410148</v>
      </c>
      <c r="W5" s="11">
        <f>'OddsRatio_working_3-way'!V5^2+4*'OddsRatio_working_3-way'!U5^3/27</f>
        <v>-2.8759326043475128E-2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0.15237792415250256</v>
      </c>
      <c r="Y5" s="11">
        <f>IF('OddsRatio_working_3-way'!W5&gt;=0,IF('OddsRatio_working_3-way'!V5+SQRT('OddsRatio_working_3-way'!W5)&gt;0,0,PI()),ACOS('OddsRatio_working_3-way'!V5/(2*'OddsRatio_working_3-way'!X5)))</f>
        <v>0.59012428881698697</v>
      </c>
      <c r="Z5" s="11">
        <f>'OddsRatio_working_3-way'!X5^(1/3)*COS('OddsRatio_working_3-way'!Y5/3)</f>
        <v>0.52382186231074013</v>
      </c>
      <c r="AA5" s="11">
        <f>'OddsRatio_working_3-way'!X5^(1/3)*COS(('OddsRatio_working_3-way'!Y5+2*PI())/3)</f>
        <v>-0.35231524606620113</v>
      </c>
      <c r="AB5" s="11">
        <f>'OddsRatio_working_3-way'!X5^(1/3)*COS(('OddsRatio_working_3-way'!Y5+4*PI())/3)</f>
        <v>-0.1715066162445387</v>
      </c>
      <c r="AC5" s="11">
        <f>'OddsRatio_working_3-way'!X5^(1/3)*SIN('OddsRatio_working_3-way'!Y5/3)</f>
        <v>0.1043899110993442</v>
      </c>
      <c r="AD5" s="11">
        <f>'OddsRatio_working_3-way'!X5^(1/3)*SIN(('OddsRatio_working_3-way'!Y5+2*PI())/3)</f>
        <v>0.40144808426910333</v>
      </c>
      <c r="AE5" s="11">
        <f>'OddsRatio_working_3-way'!X5^(1/3)*SIN(('OddsRatio_working_3-way'!Y5+4*PI())/3)</f>
        <v>-0.50583799536844753</v>
      </c>
      <c r="AF5" s="11">
        <f>-'OddsRatio_working_3-way'!U5/(3*'OddsRatio_working_3-way'!X5^(1/3))*COS(('OddsRatio_working_3-way'!Y5)/3)</f>
        <v>0.52382186231074013</v>
      </c>
      <c r="AG5" s="11">
        <f>-'OddsRatio_working_3-way'!U5/(3*'OddsRatio_working_3-way'!X5^(1/3))*COS(('OddsRatio_working_3-way'!Y5+2*PI())/3)</f>
        <v>-0.35231524606620113</v>
      </c>
      <c r="AH5" s="11">
        <f>-'OddsRatio_working_3-way'!U5/(3*'OddsRatio_working_3-way'!X5^(1/3))*COS(('OddsRatio_working_3-way'!Y5+4*PI())/3)</f>
        <v>-0.1715066162445387</v>
      </c>
      <c r="AI5" s="11">
        <f>'OddsRatio_working_3-way'!U5/(3*'OddsRatio_working_3-way'!X5^(1/3))*SIN(('OddsRatio_working_3-way'!Y5)/3)</f>
        <v>-0.1043899110993442</v>
      </c>
      <c r="AJ5" s="11">
        <f>'OddsRatio_working_3-way'!U5/(3*'OddsRatio_working_3-way'!X5^(1/3))*SIN(('OddsRatio_working_3-way'!Y5+2*PI())/3)</f>
        <v>-0.40144808426910333</v>
      </c>
      <c r="AK5" s="11">
        <f>'OddsRatio_working_3-way'!U5/(3*'OddsRatio_working_3-way'!X5^(1/3))*SIN(('OddsRatio_working_3-way'!Y5+4*PI())/3)</f>
        <v>0.50583799536844753</v>
      </c>
      <c r="AL5" s="11">
        <f>'OddsRatio_working_3-way'!Z5+'OddsRatio_working_3-way'!AF5</f>
        <v>1.0476437246214803</v>
      </c>
      <c r="AM5" s="11">
        <f>'OddsRatio_working_3-way'!AA5+'OddsRatio_working_3-way'!AG5</f>
        <v>-0.70463049213240225</v>
      </c>
      <c r="AN5" s="11">
        <f>'OddsRatio_working_3-way'!AB5+'OddsRatio_working_3-way'!AH5</f>
        <v>-0.34301323248907739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1.0476437246214803</v>
      </c>
      <c r="AS5" s="11">
        <f>IF(('OddsRatio_working_3-way'!X5=0),IF(Q5&gt;0,-Q5^(1/3),(-Q5)^(1/3)),'OddsRatio_working_3-way'!AM5-'OddsRatio_working_3-way'!R5/3)</f>
        <v>-0.70463049213240225</v>
      </c>
      <c r="AT5" s="11">
        <f>IF(('OddsRatio_working_3-way'!X5=0),IF(Q5&gt;0,-Q5^(1/3),(-Q5)^(1/3)),'OddsRatio_working_3-way'!AN5-'OddsRatio_working_3-way'!R5/3)</f>
        <v>-0.34301323248907739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1.75</v>
      </c>
      <c r="B6" s="4">
        <f>IF('True_Odds_Calculator_3-way'!B7="","",'True_Odds_Calculator_3-way'!B7)</f>
        <v>3.86</v>
      </c>
      <c r="C6" s="4">
        <f>IF('True_Odds_Calculator_3-way'!C7="","",'True_Odds_Calculator_3-way'!C7)</f>
        <v>5.01</v>
      </c>
      <c r="D6" s="9">
        <f t="shared" si="13"/>
        <v>0.55894934242908001</v>
      </c>
      <c r="E6" s="9">
        <f t="shared" si="14"/>
        <v>0.24943936357305921</v>
      </c>
      <c r="F6" s="9">
        <f t="shared" si="15"/>
        <v>0.19161129399786073</v>
      </c>
      <c r="G6" s="9">
        <f t="shared" si="16"/>
        <v>1.0520945259051051</v>
      </c>
      <c r="H6" s="9">
        <f t="shared" si="17"/>
        <v>1.7890708944288289</v>
      </c>
      <c r="I6" s="9">
        <f t="shared" si="18"/>
        <v>4.0089903440886001</v>
      </c>
      <c r="J6" s="9">
        <f t="shared" si="19"/>
        <v>5.2188990488794706</v>
      </c>
      <c r="K6" s="11">
        <f t="shared" si="20"/>
        <v>0.5714285714285714</v>
      </c>
      <c r="L6" s="11">
        <f t="shared" si="21"/>
        <v>0.2590673575129534</v>
      </c>
      <c r="M6" s="11">
        <f t="shared" si="22"/>
        <v>0.19960079840319361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-0.25416081235013321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0.22516033809509034</v>
      </c>
      <c r="Q6" s="11">
        <f>2*'OddsRatio_working_3-way'!K6*'OddsRatio_working_3-way'!L6*'OddsRatio_working_3-way'!M6</f>
        <v>5.909720159976125E-2</v>
      </c>
      <c r="R6" s="11">
        <f t="shared" si="23"/>
        <v>0</v>
      </c>
      <c r="S6" s="11">
        <f t="shared" si="24"/>
        <v>-0.88589714524876606</v>
      </c>
      <c r="T6" s="11">
        <f t="shared" si="25"/>
        <v>-0.23251893576083102</v>
      </c>
      <c r="U6" s="11">
        <f>'OddsRatio_working_3-way'!S6-'OddsRatio_working_3-way'!R6^2/3</f>
        <v>-0.88589714524876606</v>
      </c>
      <c r="V6" s="11">
        <f>'OddsRatio_working_3-way'!S6*'OddsRatio_working_3-way'!R6/3-2*'OddsRatio_working_3-way'!R6^3/27-'OddsRatio_working_3-way'!T6</f>
        <v>0.23251893576083102</v>
      </c>
      <c r="W6" s="11">
        <f>'OddsRatio_working_3-way'!V6^2+4*'OddsRatio_working_3-way'!U6^3/27</f>
        <v>-4.8937057462763188E-2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0.16046971127763696</v>
      </c>
      <c r="Y6" s="11">
        <f>IF('OddsRatio_working_3-way'!W6&gt;=0,IF('OddsRatio_working_3-way'!V6+SQRT('OddsRatio_working_3-way'!W6)&gt;0,0,PI()),ACOS('OddsRatio_working_3-way'!V6/(2*'OddsRatio_working_3-way'!X6)))</f>
        <v>0.76049518517124837</v>
      </c>
      <c r="Z6" s="11">
        <f>'OddsRatio_working_3-way'!X6^(1/3)*COS('OddsRatio_working_3-way'!Y6/3)</f>
        <v>0.52604726295255255</v>
      </c>
      <c r="AA6" s="11">
        <f>'OddsRatio_working_3-way'!X6^(1/3)*COS(('OddsRatio_working_3-way'!Y6+2*PI())/3)</f>
        <v>-0.38104902775727845</v>
      </c>
      <c r="AB6" s="11">
        <f>'OddsRatio_working_3-way'!X6^(1/3)*COS(('OddsRatio_working_3-way'!Y6+4*PI())/3)</f>
        <v>-0.14499823519527438</v>
      </c>
      <c r="AC6" s="11">
        <f>'OddsRatio_working_3-way'!X6^(1/3)*SIN('OddsRatio_working_3-way'!Y6/3)</f>
        <v>0.13628398862809774</v>
      </c>
      <c r="AD6" s="11">
        <f>'OddsRatio_working_3-way'!X6^(1/3)*SIN(('OddsRatio_working_3-way'!Y6+2*PI())/3)</f>
        <v>0.38742829899413417</v>
      </c>
      <c r="AE6" s="11">
        <f>'OddsRatio_working_3-way'!X6^(1/3)*SIN(('OddsRatio_working_3-way'!Y6+4*PI())/3)</f>
        <v>-0.52371228762223188</v>
      </c>
      <c r="AF6" s="11">
        <f>-'OddsRatio_working_3-way'!U6/(3*'OddsRatio_working_3-way'!X6^(1/3))*COS(('OddsRatio_working_3-way'!Y6)/3)</f>
        <v>0.52604726295255244</v>
      </c>
      <c r="AG6" s="11">
        <f>-'OddsRatio_working_3-way'!U6/(3*'OddsRatio_working_3-way'!X6^(1/3))*COS(('OddsRatio_working_3-way'!Y6+2*PI())/3)</f>
        <v>-0.38104902775727839</v>
      </c>
      <c r="AH6" s="11">
        <f>-'OddsRatio_working_3-way'!U6/(3*'OddsRatio_working_3-way'!X6^(1/3))*COS(('OddsRatio_working_3-way'!Y6+4*PI())/3)</f>
        <v>-0.14499823519527436</v>
      </c>
      <c r="AI6" s="11">
        <f>'OddsRatio_working_3-way'!U6/(3*'OddsRatio_working_3-way'!X6^(1/3))*SIN(('OddsRatio_working_3-way'!Y6)/3)</f>
        <v>-0.13628398862809771</v>
      </c>
      <c r="AJ6" s="11">
        <f>'OddsRatio_working_3-way'!U6/(3*'OddsRatio_working_3-way'!X6^(1/3))*SIN(('OddsRatio_working_3-way'!Y6+2*PI())/3)</f>
        <v>-0.38742829899413411</v>
      </c>
      <c r="AK6" s="11">
        <f>'OddsRatio_working_3-way'!U6/(3*'OddsRatio_working_3-way'!X6^(1/3))*SIN(('OddsRatio_working_3-way'!Y6+4*PI())/3)</f>
        <v>0.52371228762223176</v>
      </c>
      <c r="AL6" s="11">
        <f>'OddsRatio_working_3-way'!Z6+'OddsRatio_working_3-way'!AF6</f>
        <v>1.0520945259051051</v>
      </c>
      <c r="AM6" s="11">
        <f>'OddsRatio_working_3-way'!AA6+'OddsRatio_working_3-way'!AG6</f>
        <v>-0.76209805551455689</v>
      </c>
      <c r="AN6" s="11">
        <f>'OddsRatio_working_3-way'!AB6+'OddsRatio_working_3-way'!AH6</f>
        <v>-0.28999647039054877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1.0520945259051051</v>
      </c>
      <c r="AS6" s="11">
        <f>IF(('OddsRatio_working_3-way'!X6=0),IF(Q6&gt;0,-Q6^(1/3),(-Q6)^(1/3)),'OddsRatio_working_3-way'!AM6-'OddsRatio_working_3-way'!R6/3)</f>
        <v>-0.76209805551455689</v>
      </c>
      <c r="AT6" s="11">
        <f>IF(('OddsRatio_working_3-way'!X6=0),IF(Q6&gt;0,-Q6^(1/3),(-Q6)^(1/3)),'OddsRatio_working_3-way'!AN6-'OddsRatio_working_3-way'!R6/3)</f>
        <v>-0.28999647039054877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3.49</v>
      </c>
      <c r="B7" s="4">
        <f>IF('True_Odds_Calculator_3-way'!B8="","",'True_Odds_Calculator_3-way'!B8)</f>
        <v>3.51</v>
      </c>
      <c r="C7" s="4">
        <f>IF('True_Odds_Calculator_3-way'!C8="","",'True_Odds_Calculator_3-way'!C8)</f>
        <v>2.19</v>
      </c>
      <c r="D7" s="9">
        <f t="shared" si="13"/>
        <v>0.27781793585879472</v>
      </c>
      <c r="E7" s="9">
        <f t="shared" si="14"/>
        <v>0.27621570271553919</v>
      </c>
      <c r="F7" s="9">
        <f t="shared" si="15"/>
        <v>0.44596636142566604</v>
      </c>
      <c r="G7" s="9">
        <f t="shared" si="16"/>
        <v>1.0439677214859213</v>
      </c>
      <c r="H7" s="9">
        <f t="shared" si="17"/>
        <v>3.5994796264999445</v>
      </c>
      <c r="I7" s="9">
        <f t="shared" si="18"/>
        <v>3.6203589809296624</v>
      </c>
      <c r="J7" s="9">
        <f t="shared" si="19"/>
        <v>2.2423215885682461</v>
      </c>
      <c r="K7" s="11">
        <f t="shared" si="20"/>
        <v>0.28653295128939826</v>
      </c>
      <c r="L7" s="11">
        <f t="shared" si="21"/>
        <v>0.28490028490028491</v>
      </c>
      <c r="M7" s="11">
        <f t="shared" si="22"/>
        <v>0.45662100456621008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-0.27723200871530729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0.23073527279935674</v>
      </c>
      <c r="Q7" s="11">
        <f>2*'OddsRatio_working_3-way'!K7*'OddsRatio_working_3-way'!L7*'OddsRatio_working_3-way'!M7</f>
        <v>7.4550976671843863E-2</v>
      </c>
      <c r="R7" s="11">
        <f t="shared" si="23"/>
        <v>0</v>
      </c>
      <c r="S7" s="11">
        <f t="shared" si="24"/>
        <v>-0.83228222407861074</v>
      </c>
      <c r="T7" s="11">
        <f t="shared" si="25"/>
        <v>-0.26891186561506003</v>
      </c>
      <c r="U7" s="11">
        <f>'OddsRatio_working_3-way'!S7-'OddsRatio_working_3-way'!R7^2/3</f>
        <v>-0.83228222407861074</v>
      </c>
      <c r="V7" s="11">
        <f>'OddsRatio_working_3-way'!S7*'OddsRatio_working_3-way'!R7/3-2*'OddsRatio_working_3-way'!R7^3/27-'OddsRatio_working_3-way'!T7</f>
        <v>0.26891186561506003</v>
      </c>
      <c r="W7" s="11">
        <f>'OddsRatio_working_3-way'!V7^2+4*'OddsRatio_working_3-way'!U7^3/27</f>
        <v>-1.3096283149462054E-2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0.1461248392796671</v>
      </c>
      <c r="Y7" s="11">
        <f>IF('OddsRatio_working_3-way'!W7&gt;=0,IF('OddsRatio_working_3-way'!V7+SQRT('OddsRatio_working_3-way'!W7)&gt;0,0,PI()),ACOS('OddsRatio_working_3-way'!V7/(2*'OddsRatio_working_3-way'!X7)))</f>
        <v>0.40234758329611764</v>
      </c>
      <c r="Z7" s="11">
        <f>'OddsRatio_working_3-way'!X7^(1/3)*COS('OddsRatio_working_3-way'!Y7/3)</f>
        <v>0.52198386074296066</v>
      </c>
      <c r="AA7" s="11">
        <f>'OddsRatio_working_3-way'!X7^(1/3)*COS(('OddsRatio_working_3-way'!Y7+2*PI())/3)</f>
        <v>-0.32198531413199799</v>
      </c>
      <c r="AB7" s="11">
        <f>'OddsRatio_working_3-way'!X7^(1/3)*COS(('OddsRatio_working_3-way'!Y7+4*PI())/3)</f>
        <v>-0.19999854661096256</v>
      </c>
      <c r="AC7" s="11">
        <f>'OddsRatio_working_3-way'!X7^(1/3)*SIN('OddsRatio_working_3-way'!Y7/3)</f>
        <v>7.0429093065842052E-2</v>
      </c>
      <c r="AD7" s="11">
        <f>'OddsRatio_working_3-way'!X7^(1/3)*SIN(('OddsRatio_working_3-way'!Y7+2*PI())/3)</f>
        <v>0.41683673723596171</v>
      </c>
      <c r="AE7" s="11">
        <f>'OddsRatio_working_3-way'!X7^(1/3)*SIN(('OddsRatio_working_3-way'!Y7+4*PI())/3)</f>
        <v>-0.48726583030180376</v>
      </c>
      <c r="AF7" s="11">
        <f>-'OddsRatio_working_3-way'!U7/(3*'OddsRatio_working_3-way'!X7^(1/3))*COS(('OddsRatio_working_3-way'!Y7)/3)</f>
        <v>0.52198386074296066</v>
      </c>
      <c r="AG7" s="11">
        <f>-'OddsRatio_working_3-way'!U7/(3*'OddsRatio_working_3-way'!X7^(1/3))*COS(('OddsRatio_working_3-way'!Y7+2*PI())/3)</f>
        <v>-0.32198531413199799</v>
      </c>
      <c r="AH7" s="11">
        <f>-'OddsRatio_working_3-way'!U7/(3*'OddsRatio_working_3-way'!X7^(1/3))*COS(('OddsRatio_working_3-way'!Y7+4*PI())/3)</f>
        <v>-0.19999854661096256</v>
      </c>
      <c r="AI7" s="11">
        <f>'OddsRatio_working_3-way'!U7/(3*'OddsRatio_working_3-way'!X7^(1/3))*SIN(('OddsRatio_working_3-way'!Y7)/3)</f>
        <v>-7.0429093065842052E-2</v>
      </c>
      <c r="AJ7" s="11">
        <f>'OddsRatio_working_3-way'!U7/(3*'OddsRatio_working_3-way'!X7^(1/3))*SIN(('OddsRatio_working_3-way'!Y7+2*PI())/3)</f>
        <v>-0.41683673723596171</v>
      </c>
      <c r="AK7" s="11">
        <f>'OddsRatio_working_3-way'!U7/(3*'OddsRatio_working_3-way'!X7^(1/3))*SIN(('OddsRatio_working_3-way'!Y7+4*PI())/3)</f>
        <v>0.48726583030180376</v>
      </c>
      <c r="AL7" s="11">
        <f>'OddsRatio_working_3-way'!Z7+'OddsRatio_working_3-way'!AF7</f>
        <v>1.0439677214859213</v>
      </c>
      <c r="AM7" s="11">
        <f>'OddsRatio_working_3-way'!AA7+'OddsRatio_working_3-way'!AG7</f>
        <v>-0.64397062826399598</v>
      </c>
      <c r="AN7" s="11">
        <f>'OddsRatio_working_3-way'!AB7+'OddsRatio_working_3-way'!AH7</f>
        <v>-0.39999709322192512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1.0439677214859213</v>
      </c>
      <c r="AS7" s="11">
        <f>IF(('OddsRatio_working_3-way'!X7=0),IF(Q7&gt;0,-Q7^(1/3),(-Q7)^(1/3)),'OddsRatio_working_3-way'!AM7-'OddsRatio_working_3-way'!R7/3)</f>
        <v>-0.64397062826399598</v>
      </c>
      <c r="AT7" s="11">
        <f>IF(('OddsRatio_working_3-way'!X7=0),IF(Q7&gt;0,-Q7^(1/3),(-Q7)^(1/3)),'OddsRatio_working_3-way'!AN7-'OddsRatio_working_3-way'!R7/3)</f>
        <v>-0.39999709322192512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2.31</v>
      </c>
      <c r="B8" s="4">
        <f>IF('True_Odds_Calculator_3-way'!B9="","",'True_Odds_Calculator_3-way'!B9)</f>
        <v>3.32</v>
      </c>
      <c r="C8" s="4">
        <f>IF('True_Odds_Calculator_3-way'!C9="","",'True_Odds_Calculator_3-way'!C9)</f>
        <v>3.4</v>
      </c>
      <c r="D8" s="9">
        <f t="shared" si="13"/>
        <v>0.42242138578702165</v>
      </c>
      <c r="E8" s="9">
        <f t="shared" si="14"/>
        <v>0.29227069970482589</v>
      </c>
      <c r="F8" s="9">
        <f t="shared" si="15"/>
        <v>0.28530791450815235</v>
      </c>
      <c r="G8" s="9">
        <f t="shared" si="16"/>
        <v>1.0437438073468779</v>
      </c>
      <c r="H8" s="9">
        <f t="shared" si="17"/>
        <v>2.3673043876244102</v>
      </c>
      <c r="I8" s="9">
        <f t="shared" si="18"/>
        <v>3.4214856330447563</v>
      </c>
      <c r="J8" s="9">
        <f t="shared" si="19"/>
        <v>3.5049851376325072</v>
      </c>
      <c r="K8" s="11">
        <f t="shared" si="20"/>
        <v>0.4329004329004329</v>
      </c>
      <c r="L8" s="11">
        <f t="shared" si="21"/>
        <v>0.30120481927710846</v>
      </c>
      <c r="M8" s="11">
        <f t="shared" si="22"/>
        <v>0.29411764705882354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-0.27973160786768159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0.23125350907066006</v>
      </c>
      <c r="Q8" s="11">
        <f>2*'OddsRatio_working_3-way'!K8*'OddsRatio_working_3-way'!L8*'OddsRatio_working_3-way'!M8</f>
        <v>7.6700998033386411E-2</v>
      </c>
      <c r="R8" s="11">
        <f t="shared" si="23"/>
        <v>0</v>
      </c>
      <c r="S8" s="11">
        <f t="shared" si="24"/>
        <v>-0.82669781521453023</v>
      </c>
      <c r="T8" s="11">
        <f t="shared" si="25"/>
        <v>-0.27419496358690881</v>
      </c>
      <c r="U8" s="11">
        <f>'OddsRatio_working_3-way'!S8-'OddsRatio_working_3-way'!R8^2/3</f>
        <v>-0.82669781521453023</v>
      </c>
      <c r="V8" s="11">
        <f>'OddsRatio_working_3-way'!S8*'OddsRatio_working_3-way'!R8/3-2*'OddsRatio_working_3-way'!R8^3/27-'OddsRatio_working_3-way'!T8</f>
        <v>0.27419496358690881</v>
      </c>
      <c r="W8" s="11">
        <f>'OddsRatio_working_3-way'!V8^2+4*'OddsRatio_working_3-way'!U8^3/27</f>
        <v>-8.5192687157360225E-3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0.14465661648552605</v>
      </c>
      <c r="Y8" s="11">
        <f>IF('OddsRatio_working_3-way'!W8&gt;=0,IF('OddsRatio_working_3-way'!V8+SQRT('OddsRatio_working_3-way'!W8)&gt;0,0,PI()),ACOS('OddsRatio_working_3-way'!V8/(2*'OddsRatio_working_3-way'!X8)))</f>
        <v>0.3247068639864894</v>
      </c>
      <c r="Z8" s="11">
        <f>'OddsRatio_working_3-way'!X8^(1/3)*COS('OddsRatio_working_3-way'!Y8/3)</f>
        <v>0.52187190367343883</v>
      </c>
      <c r="AA8" s="11">
        <f>'OddsRatio_working_3-way'!X8^(1/3)*COS(('OddsRatio_working_3-way'!Y8+2*PI())/3)</f>
        <v>-0.31004543076725022</v>
      </c>
      <c r="AB8" s="11">
        <f>'OddsRatio_working_3-way'!X8^(1/3)*COS(('OddsRatio_working_3-way'!Y8+4*PI())/3)</f>
        <v>-0.2118264729061887</v>
      </c>
      <c r="AC8" s="11">
        <f>'OddsRatio_working_3-way'!X8^(1/3)*SIN('OddsRatio_working_3-way'!Y8/3)</f>
        <v>5.6706741760608574E-2</v>
      </c>
      <c r="AD8" s="11">
        <f>'OddsRatio_working_3-way'!X8^(1/3)*SIN(('OddsRatio_working_3-way'!Y8+2*PI())/3)</f>
        <v>0.42360095522223928</v>
      </c>
      <c r="AE8" s="11">
        <f>'OddsRatio_working_3-way'!X8^(1/3)*SIN(('OddsRatio_working_3-way'!Y8+4*PI())/3)</f>
        <v>-0.4803076969828477</v>
      </c>
      <c r="AF8" s="11">
        <f>-'OddsRatio_working_3-way'!U8/(3*'OddsRatio_working_3-way'!X8^(1/3))*COS(('OddsRatio_working_3-way'!Y8)/3)</f>
        <v>0.52187190367343905</v>
      </c>
      <c r="AG8" s="11">
        <f>-'OddsRatio_working_3-way'!U8/(3*'OddsRatio_working_3-way'!X8^(1/3))*COS(('OddsRatio_working_3-way'!Y8+2*PI())/3)</f>
        <v>-0.31004543076725039</v>
      </c>
      <c r="AH8" s="11">
        <f>-'OddsRatio_working_3-way'!U8/(3*'OddsRatio_working_3-way'!X8^(1/3))*COS(('OddsRatio_working_3-way'!Y8+4*PI())/3)</f>
        <v>-0.21182647290618878</v>
      </c>
      <c r="AI8" s="11">
        <f>'OddsRatio_working_3-way'!U8/(3*'OddsRatio_working_3-way'!X8^(1/3))*SIN(('OddsRatio_working_3-way'!Y8)/3)</f>
        <v>-5.6706741760608595E-2</v>
      </c>
      <c r="AJ8" s="11">
        <f>'OddsRatio_working_3-way'!U8/(3*'OddsRatio_working_3-way'!X8^(1/3))*SIN(('OddsRatio_working_3-way'!Y8+2*PI())/3)</f>
        <v>-0.42360095522223945</v>
      </c>
      <c r="AK8" s="11">
        <f>'OddsRatio_working_3-way'!U8/(3*'OddsRatio_working_3-way'!X8^(1/3))*SIN(('OddsRatio_working_3-way'!Y8+4*PI())/3)</f>
        <v>0.48030769698284786</v>
      </c>
      <c r="AL8" s="11">
        <f>'OddsRatio_working_3-way'!Z8+'OddsRatio_working_3-way'!AF8</f>
        <v>1.0437438073468779</v>
      </c>
      <c r="AM8" s="11">
        <f>'OddsRatio_working_3-way'!AA8+'OddsRatio_working_3-way'!AG8</f>
        <v>-0.62009086153450066</v>
      </c>
      <c r="AN8" s="11">
        <f>'OddsRatio_working_3-way'!AB8+'OddsRatio_working_3-way'!AH8</f>
        <v>-0.42365294581237745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1.0437438073468779</v>
      </c>
      <c r="AS8" s="11">
        <f>IF(('OddsRatio_working_3-way'!X8=0),IF(Q8&gt;0,-Q8^(1/3),(-Q8)^(1/3)),'OddsRatio_working_3-way'!AM8-'OddsRatio_working_3-way'!R8/3)</f>
        <v>-0.62009086153450066</v>
      </c>
      <c r="AT8" s="11">
        <f>IF(('OddsRatio_working_3-way'!X8=0),IF(Q8&gt;0,-Q8^(1/3),(-Q8)^(1/3)),'OddsRatio_working_3-way'!AN8-'OddsRatio_working_3-way'!R8/3)</f>
        <v>-0.42365294581237745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1.26</v>
      </c>
      <c r="B9" s="4">
        <f>IF('True_Odds_Calculator_3-way'!B10="","",'True_Odds_Calculator_3-way'!B10)</f>
        <v>6.73</v>
      </c>
      <c r="C9" s="4">
        <f>IF('True_Odds_Calculator_3-way'!C10="","",'True_Odds_Calculator_3-way'!C10)</f>
        <v>10.6</v>
      </c>
      <c r="D9" s="9">
        <f t="shared" si="13"/>
        <v>0.77711849620561779</v>
      </c>
      <c r="E9" s="9">
        <f t="shared" si="14"/>
        <v>0.13659817708606162</v>
      </c>
      <c r="F9" s="9">
        <f t="shared" si="15"/>
        <v>8.6283326708320618E-2</v>
      </c>
      <c r="G9" s="9">
        <f t="shared" si="16"/>
        <v>1.1030963195971848</v>
      </c>
      <c r="H9" s="9">
        <f t="shared" si="17"/>
        <v>1.2868050430952682</v>
      </c>
      <c r="I9" s="9">
        <f t="shared" si="18"/>
        <v>7.3207419112918695</v>
      </c>
      <c r="J9" s="9">
        <f t="shared" si="19"/>
        <v>11.589724668132972</v>
      </c>
      <c r="K9" s="11">
        <f t="shared" si="20"/>
        <v>0.79365079365079361</v>
      </c>
      <c r="L9" s="11">
        <f t="shared" si="21"/>
        <v>0.14858841010401189</v>
      </c>
      <c r="M9" s="11">
        <f t="shared" si="22"/>
        <v>9.4339622641509441E-2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-0.15911375624291613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0.17344214686444634</v>
      </c>
      <c r="Q9" s="11">
        <f>2*'OddsRatio_working_3-way'!K9*'OddsRatio_working_3-way'!L9*'OddsRatio_working_3-way'!M9</f>
        <v>2.2250435774784649E-2</v>
      </c>
      <c r="R9" s="11">
        <f t="shared" si="23"/>
        <v>0</v>
      </c>
      <c r="S9" s="11">
        <f t="shared" si="24"/>
        <v>-1.0900512373025455</v>
      </c>
      <c r="T9" s="11">
        <f t="shared" si="25"/>
        <v>-0.13983979952566331</v>
      </c>
      <c r="U9" s="11">
        <f>'OddsRatio_working_3-way'!S9-'OddsRatio_working_3-way'!R9^2/3</f>
        <v>-1.0900512373025455</v>
      </c>
      <c r="V9" s="11">
        <f>'OddsRatio_working_3-way'!S9*'OddsRatio_working_3-way'!R9/3-2*'OddsRatio_working_3-way'!R9^3/27-'OddsRatio_working_3-way'!T9</f>
        <v>0.13983979952566331</v>
      </c>
      <c r="W9" s="11">
        <f>'OddsRatio_working_3-way'!V9^2+4*'OddsRatio_working_3-way'!U9^3/27</f>
        <v>-0.17232803546154099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0.21902237613593201</v>
      </c>
      <c r="Y9" s="11">
        <f>IF('OddsRatio_working_3-way'!W9&gt;=0,IF('OddsRatio_working_3-way'!V9+SQRT('OddsRatio_working_3-way'!W9)&gt;0,0,PI()),ACOS('OddsRatio_working_3-way'!V9/(2*'OddsRatio_working_3-way'!X9)))</f>
        <v>1.2458727831617475</v>
      </c>
      <c r="Z9" s="11">
        <f>'OddsRatio_working_3-way'!X9^(1/3)*COS('OddsRatio_working_3-way'!Y9/3)</f>
        <v>0.5515481597985924</v>
      </c>
      <c r="AA9" s="11">
        <f>'OddsRatio_working_3-way'!X9^(1/3)*COS(('OddsRatio_working_3-way'!Y9+2*PI())/3)</f>
        <v>-0.48638932125833501</v>
      </c>
      <c r="AB9" s="11">
        <f>'OddsRatio_working_3-way'!X9^(1/3)*COS(('OddsRatio_working_3-way'!Y9+4*PI())/3)</f>
        <v>-6.515883854025753E-2</v>
      </c>
      <c r="AC9" s="11">
        <f>'OddsRatio_working_3-way'!X9^(1/3)*SIN('OddsRatio_working_3-way'!Y9/3)</f>
        <v>0.2431975325881581</v>
      </c>
      <c r="AD9" s="11">
        <f>'OddsRatio_working_3-way'!X9^(1/3)*SIN(('OddsRatio_working_3-way'!Y9+2*PI())/3)</f>
        <v>0.35605595150206104</v>
      </c>
      <c r="AE9" s="11">
        <f>'OddsRatio_working_3-way'!X9^(1/3)*SIN(('OddsRatio_working_3-way'!Y9+4*PI())/3)</f>
        <v>-0.59925348409021917</v>
      </c>
      <c r="AF9" s="11">
        <f>-'OddsRatio_working_3-way'!U9/(3*'OddsRatio_working_3-way'!X9^(1/3))*COS(('OddsRatio_working_3-way'!Y9)/3)</f>
        <v>0.5515481597985924</v>
      </c>
      <c r="AG9" s="11">
        <f>-'OddsRatio_working_3-way'!U9/(3*'OddsRatio_working_3-way'!X9^(1/3))*COS(('OddsRatio_working_3-way'!Y9+2*PI())/3)</f>
        <v>-0.48638932125833501</v>
      </c>
      <c r="AH9" s="11">
        <f>-'OddsRatio_working_3-way'!U9/(3*'OddsRatio_working_3-way'!X9^(1/3))*COS(('OddsRatio_working_3-way'!Y9+4*PI())/3)</f>
        <v>-6.515883854025753E-2</v>
      </c>
      <c r="AI9" s="11">
        <f>'OddsRatio_working_3-way'!U9/(3*'OddsRatio_working_3-way'!X9^(1/3))*SIN(('OddsRatio_working_3-way'!Y9)/3)</f>
        <v>-0.2431975325881581</v>
      </c>
      <c r="AJ9" s="11">
        <f>'OddsRatio_working_3-way'!U9/(3*'OddsRatio_working_3-way'!X9^(1/3))*SIN(('OddsRatio_working_3-way'!Y9+2*PI())/3)</f>
        <v>-0.35605595150206104</v>
      </c>
      <c r="AK9" s="11">
        <f>'OddsRatio_working_3-way'!U9/(3*'OddsRatio_working_3-way'!X9^(1/3))*SIN(('OddsRatio_working_3-way'!Y9+4*PI())/3)</f>
        <v>0.59925348409021917</v>
      </c>
      <c r="AL9" s="11">
        <f>'OddsRatio_working_3-way'!Z9+'OddsRatio_working_3-way'!AF9</f>
        <v>1.1030963195971848</v>
      </c>
      <c r="AM9" s="11">
        <f>'OddsRatio_working_3-way'!AA9+'OddsRatio_working_3-way'!AG9</f>
        <v>-0.97277864251667001</v>
      </c>
      <c r="AN9" s="11">
        <f>'OddsRatio_working_3-way'!AB9+'OddsRatio_working_3-way'!AH9</f>
        <v>-0.13031767708051506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1.1030963195971848</v>
      </c>
      <c r="AS9" s="11">
        <f>IF(('OddsRatio_working_3-way'!X9=0),IF(Q9&gt;0,-Q9^(1/3),(-Q9)^(1/3)),'OddsRatio_working_3-way'!AM9-'OddsRatio_working_3-way'!R9/3)</f>
        <v>-0.97277864251667001</v>
      </c>
      <c r="AT9" s="11">
        <f>IF(('OddsRatio_working_3-way'!X9=0),IF(Q9&gt;0,-Q9^(1/3),(-Q9)^(1/3)),'OddsRatio_working_3-way'!AN9-'OddsRatio_working_3-way'!R9/3)</f>
        <v>-0.13031767708051506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5.87</v>
      </c>
      <c r="B10" s="4">
        <f>IF('True_Odds_Calculator_3-way'!B11="","",'True_Odds_Calculator_3-way'!B11)</f>
        <v>4.32</v>
      </c>
      <c r="C10" s="4">
        <f>IF('True_Odds_Calculator_3-way'!C11="","",'True_Odds_Calculator_3-way'!C11)</f>
        <v>1.59</v>
      </c>
      <c r="D10" s="9">
        <f t="shared" si="13"/>
        <v>0.16258143840642453</v>
      </c>
      <c r="E10" s="9">
        <f t="shared" si="14"/>
        <v>0.22166050741910776</v>
      </c>
      <c r="F10" s="9">
        <f t="shared" si="15"/>
        <v>0.61575805417446772</v>
      </c>
      <c r="G10" s="9">
        <f t="shared" si="16"/>
        <v>1.0576516715979265</v>
      </c>
      <c r="H10" s="9">
        <f t="shared" si="17"/>
        <v>6.1507636406819008</v>
      </c>
      <c r="I10" s="9">
        <f t="shared" si="18"/>
        <v>4.5114035497051166</v>
      </c>
      <c r="J10" s="9">
        <f t="shared" si="19"/>
        <v>1.6240144862427766</v>
      </c>
      <c r="K10" s="11">
        <f t="shared" si="20"/>
        <v>0.17035775127768313</v>
      </c>
      <c r="L10" s="11">
        <f t="shared" si="21"/>
        <v>0.23148148148148145</v>
      </c>
      <c r="M10" s="11">
        <f t="shared" si="22"/>
        <v>0.62893081761006286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-0.23659201560640497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0.2177587142176301</v>
      </c>
      <c r="Q10" s="11">
        <f>2*'OddsRatio_working_3-way'!K10*'OddsRatio_working_3-way'!L10*'OddsRatio_working_3-way'!M10</f>
        <v>4.9603351758002304E-2</v>
      </c>
      <c r="R10" s="11">
        <f t="shared" si="23"/>
        <v>0</v>
      </c>
      <c r="S10" s="11">
        <f t="shared" si="24"/>
        <v>-0.92039756142867479</v>
      </c>
      <c r="T10" s="11">
        <f t="shared" si="25"/>
        <v>-0.20965775886757967</v>
      </c>
      <c r="U10" s="11">
        <f>'OddsRatio_working_3-way'!S10-'OddsRatio_working_3-way'!R10^2/3</f>
        <v>-0.92039756142867479</v>
      </c>
      <c r="V10" s="11">
        <f>'OddsRatio_working_3-way'!S10*'OddsRatio_working_3-way'!R10/3-2*'OddsRatio_working_3-way'!R10^3/27-'OddsRatio_working_3-way'!T10</f>
        <v>0.20965775886757967</v>
      </c>
      <c r="W10" s="11">
        <f>'OddsRatio_working_3-way'!V10^2+4*'OddsRatio_working_3-way'!U10^3/27</f>
        <v>-7.1554427742857127E-2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0.16993440175273025</v>
      </c>
      <c r="Y10" s="11">
        <f>IF('OddsRatio_working_3-way'!W10&gt;=0,IF('OddsRatio_working_3-way'!V10+SQRT('OddsRatio_working_3-way'!W10)&gt;0,0,PI()),ACOS('OddsRatio_working_3-way'!V10/(2*'OddsRatio_working_3-way'!X10)))</f>
        <v>0.90602584668073349</v>
      </c>
      <c r="Z10" s="11">
        <f>'OddsRatio_working_3-way'!X10^(1/3)*COS('OddsRatio_working_3-way'!Y10/3)</f>
        <v>0.52882583579896314</v>
      </c>
      <c r="AA10" s="11">
        <f>'OddsRatio_working_3-way'!X10^(1/3)*COS(('OddsRatio_working_3-way'!Y10+2*PI())/3)</f>
        <v>-0.40709023530072336</v>
      </c>
      <c r="AB10" s="11">
        <f>'OddsRatio_working_3-way'!X10^(1/3)*COS(('OddsRatio_working_3-way'!Y10+4*PI())/3)</f>
        <v>-0.12173560049823948</v>
      </c>
      <c r="AC10" s="11">
        <f>'OddsRatio_working_3-way'!X10^(1/3)*SIN('OddsRatio_working_3-way'!Y10/3)</f>
        <v>0.16474957521772141</v>
      </c>
      <c r="AD10" s="11">
        <f>'OddsRatio_working_3-way'!X10^(1/3)*SIN(('OddsRatio_working_3-way'!Y10+2*PI())/3)</f>
        <v>0.37560182037057971</v>
      </c>
      <c r="AE10" s="11">
        <f>'OddsRatio_working_3-way'!X10^(1/3)*SIN(('OddsRatio_working_3-way'!Y10+4*PI())/3)</f>
        <v>-0.54035139558830103</v>
      </c>
      <c r="AF10" s="11">
        <f>-'OddsRatio_working_3-way'!U10/(3*'OddsRatio_working_3-way'!X10^(1/3))*COS(('OddsRatio_working_3-way'!Y10)/3)</f>
        <v>0.52882583579896325</v>
      </c>
      <c r="AG10" s="11">
        <f>-'OddsRatio_working_3-way'!U10/(3*'OddsRatio_working_3-way'!X10^(1/3))*COS(('OddsRatio_working_3-way'!Y10+2*PI())/3)</f>
        <v>-0.40709023530072341</v>
      </c>
      <c r="AH10" s="11">
        <f>-'OddsRatio_working_3-way'!U10/(3*'OddsRatio_working_3-way'!X10^(1/3))*COS(('OddsRatio_working_3-way'!Y10+4*PI())/3)</f>
        <v>-0.1217356004982395</v>
      </c>
      <c r="AI10" s="11">
        <f>'OddsRatio_working_3-way'!U10/(3*'OddsRatio_working_3-way'!X10^(1/3))*SIN(('OddsRatio_working_3-way'!Y10)/3)</f>
        <v>-0.16474957521772143</v>
      </c>
      <c r="AJ10" s="11">
        <f>'OddsRatio_working_3-way'!U10/(3*'OddsRatio_working_3-way'!X10^(1/3))*SIN(('OddsRatio_working_3-way'!Y10+2*PI())/3)</f>
        <v>-0.37560182037057982</v>
      </c>
      <c r="AK10" s="11">
        <f>'OddsRatio_working_3-way'!U10/(3*'OddsRatio_working_3-way'!X10^(1/3))*SIN(('OddsRatio_working_3-way'!Y10+4*PI())/3)</f>
        <v>0.54035139558830114</v>
      </c>
      <c r="AL10" s="11">
        <f>'OddsRatio_working_3-way'!Z10+'OddsRatio_working_3-way'!AF10</f>
        <v>1.0576516715979265</v>
      </c>
      <c r="AM10" s="11">
        <f>'OddsRatio_working_3-way'!AA10+'OddsRatio_working_3-way'!AG10</f>
        <v>-0.81418047060144683</v>
      </c>
      <c r="AN10" s="11">
        <f>'OddsRatio_working_3-way'!AB10+'OddsRatio_working_3-way'!AH10</f>
        <v>-0.24347120099647898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1.0576516715979265</v>
      </c>
      <c r="AS10" s="11">
        <f>IF(('OddsRatio_working_3-way'!X10=0),IF(Q10&gt;0,-Q10^(1/3),(-Q10)^(1/3)),'OddsRatio_working_3-way'!AM10-'OddsRatio_working_3-way'!R10/3)</f>
        <v>-0.81418047060144683</v>
      </c>
      <c r="AT10" s="11">
        <f>IF(('OddsRatio_working_3-way'!X10=0),IF(Q10&gt;0,-Q10^(1/3),(-Q10)^(1/3)),'OddsRatio_working_3-way'!AN10-'OddsRatio_working_3-way'!R10/3)</f>
        <v>-0.24347120099647898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1.18</v>
      </c>
      <c r="B11" s="4">
        <f>IF('True_Odds_Calculator_3-way'!B12="","",'True_Odds_Calculator_3-way'!B12)</f>
        <v>8.23</v>
      </c>
      <c r="C11" s="4">
        <f>IF('True_Odds_Calculator_3-way'!C12="","",'True_Odds_Calculator_3-way'!C12)</f>
        <v>15.33</v>
      </c>
      <c r="D11" s="9">
        <f t="shared" si="13"/>
        <v>0.83184393407674595</v>
      </c>
      <c r="E11" s="9">
        <f t="shared" si="14"/>
        <v>0.10965351819997413</v>
      </c>
      <c r="F11" s="9">
        <f t="shared" si="15"/>
        <v>5.8502547723279945E-2</v>
      </c>
      <c r="G11" s="9">
        <f t="shared" si="16"/>
        <v>1.1230476390708555</v>
      </c>
      <c r="H11" s="9">
        <f t="shared" si="17"/>
        <v>1.2021485750327536</v>
      </c>
      <c r="I11" s="9">
        <f t="shared" si="18"/>
        <v>9.1196344304822858</v>
      </c>
      <c r="J11" s="9">
        <f t="shared" si="19"/>
        <v>17.093272667885362</v>
      </c>
      <c r="K11" s="11">
        <f t="shared" si="20"/>
        <v>0.84745762711864414</v>
      </c>
      <c r="L11" s="11">
        <f t="shared" si="21"/>
        <v>0.12150668286755771</v>
      </c>
      <c r="M11" s="11">
        <f t="shared" si="22"/>
        <v>6.5231572080887146E-2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-0.12526593818542453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0.14602780001220078</v>
      </c>
      <c r="Q11" s="11">
        <f>2*'OddsRatio_working_3-way'!K11*'OddsRatio_working_3-way'!L11*'OddsRatio_working_3-way'!M11</f>
        <v>1.343402024031286E-2</v>
      </c>
      <c r="R11" s="11">
        <f t="shared" si="23"/>
        <v>0</v>
      </c>
      <c r="S11" s="11">
        <f t="shared" si="24"/>
        <v>-1.1657422770110384</v>
      </c>
      <c r="T11" s="11">
        <f t="shared" si="25"/>
        <v>-0.10724399972502653</v>
      </c>
      <c r="U11" s="11">
        <f>'OddsRatio_working_3-way'!S11-'OddsRatio_working_3-way'!R11^2/3</f>
        <v>-1.1657422770110384</v>
      </c>
      <c r="V11" s="11">
        <f>'OddsRatio_working_3-way'!S11*'OddsRatio_working_3-way'!R11/3-2*'OddsRatio_working_3-way'!R11^3/27-'OddsRatio_working_3-way'!T11</f>
        <v>0.10724399972502653</v>
      </c>
      <c r="W11" s="11">
        <f>'OddsRatio_working_3-way'!V11^2+4*'OddsRatio_working_3-way'!U11^3/27</f>
        <v>-0.22319374108832432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0.24222665860994005</v>
      </c>
      <c r="Y11" s="11">
        <f>IF('OddsRatio_working_3-way'!W11&gt;=0,IF('OddsRatio_working_3-way'!V11+SQRT('OddsRatio_working_3-way'!W11)&gt;0,0,PI()),ACOS('OddsRatio_working_3-way'!V11/(2*'OddsRatio_working_3-way'!X11)))</f>
        <v>1.3475760210035639</v>
      </c>
      <c r="Z11" s="11">
        <f>'OddsRatio_working_3-way'!X11^(1/3)*COS('OddsRatio_working_3-way'!Y11/3)</f>
        <v>0.56152381953542785</v>
      </c>
      <c r="AA11" s="11">
        <f>'OddsRatio_working_3-way'!X11^(1/3)*COS(('OddsRatio_working_3-way'!Y11+2*PI())/3)</f>
        <v>-0.5151842195496924</v>
      </c>
      <c r="AB11" s="11">
        <f>'OddsRatio_working_3-way'!X11^(1/3)*COS(('OddsRatio_working_3-way'!Y11+4*PI())/3)</f>
        <v>-4.6339599985735551E-2</v>
      </c>
      <c r="AC11" s="11">
        <f>'OddsRatio_working_3-way'!X11^(1/3)*SIN('OddsRatio_working_3-way'!Y11/3)</f>
        <v>0.27068756731335825</v>
      </c>
      <c r="AD11" s="11">
        <f>'OddsRatio_working_3-way'!X11^(1/3)*SIN(('OddsRatio_working_3-way'!Y11+2*PI())/3)</f>
        <v>0.35095010889106998</v>
      </c>
      <c r="AE11" s="11">
        <f>'OddsRatio_working_3-way'!X11^(1/3)*SIN(('OddsRatio_working_3-way'!Y11+4*PI())/3)</f>
        <v>-0.62163767620442822</v>
      </c>
      <c r="AF11" s="11">
        <f>-'OddsRatio_working_3-way'!U11/(3*'OddsRatio_working_3-way'!X11^(1/3))*COS(('OddsRatio_working_3-way'!Y11)/3)</f>
        <v>0.56152381953542774</v>
      </c>
      <c r="AG11" s="11">
        <f>-'OddsRatio_working_3-way'!U11/(3*'OddsRatio_working_3-way'!X11^(1/3))*COS(('OddsRatio_working_3-way'!Y11+2*PI())/3)</f>
        <v>-0.51518421954969229</v>
      </c>
      <c r="AH11" s="11">
        <f>-'OddsRatio_working_3-way'!U11/(3*'OddsRatio_working_3-way'!X11^(1/3))*COS(('OddsRatio_working_3-way'!Y11+4*PI())/3)</f>
        <v>-4.6339599985735544E-2</v>
      </c>
      <c r="AI11" s="11">
        <f>'OddsRatio_working_3-way'!U11/(3*'OddsRatio_working_3-way'!X11^(1/3))*SIN(('OddsRatio_working_3-way'!Y11)/3)</f>
        <v>-0.27068756731335825</v>
      </c>
      <c r="AJ11" s="11">
        <f>'OddsRatio_working_3-way'!U11/(3*'OddsRatio_working_3-way'!X11^(1/3))*SIN(('OddsRatio_working_3-way'!Y11+2*PI())/3)</f>
        <v>-0.35095010889106992</v>
      </c>
      <c r="AK11" s="11">
        <f>'OddsRatio_working_3-way'!U11/(3*'OddsRatio_working_3-way'!X11^(1/3))*SIN(('OddsRatio_working_3-way'!Y11+4*PI())/3)</f>
        <v>0.62163767620442811</v>
      </c>
      <c r="AL11" s="11">
        <f>'OddsRatio_working_3-way'!Z11+'OddsRatio_working_3-way'!AF11</f>
        <v>1.1230476390708555</v>
      </c>
      <c r="AM11" s="11">
        <f>'OddsRatio_working_3-way'!AA11+'OddsRatio_working_3-way'!AG11</f>
        <v>-1.0303684390993846</v>
      </c>
      <c r="AN11" s="11">
        <f>'OddsRatio_working_3-way'!AB11+'OddsRatio_working_3-way'!AH11</f>
        <v>-9.2679199971471088E-2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1.1230476390708555</v>
      </c>
      <c r="AS11" s="11">
        <f>IF(('OddsRatio_working_3-way'!X11=0),IF(Q11&gt;0,-Q11^(1/3),(-Q11)^(1/3)),'OddsRatio_working_3-way'!AM11-'OddsRatio_working_3-way'!R11/3)</f>
        <v>-1.0303684390993846</v>
      </c>
      <c r="AT11" s="11">
        <f>IF(('OddsRatio_working_3-way'!X11=0),IF(Q11&gt;0,-Q11^(1/3),(-Q11)^(1/3)),'OddsRatio_working_3-way'!AN11-'OddsRatio_working_3-way'!R11/3)</f>
        <v>-9.2679199971471088E-2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2.31</v>
      </c>
      <c r="B12" s="4">
        <f>IF('True_Odds_Calculator_3-way'!B13="","",'True_Odds_Calculator_3-way'!B13)</f>
        <v>3.6</v>
      </c>
      <c r="C12" s="4">
        <f>IF('True_Odds_Calculator_3-way'!C13="","",'True_Odds_Calculator_3-way'!C13)</f>
        <v>2.99</v>
      </c>
      <c r="D12" s="9">
        <f t="shared" si="13"/>
        <v>0.41624469483207444</v>
      </c>
      <c r="E12" s="9">
        <f t="shared" si="14"/>
        <v>0.2643086911359826</v>
      </c>
      <c r="F12" s="9">
        <f t="shared" si="15"/>
        <v>0.3194466140319428</v>
      </c>
      <c r="G12" s="9">
        <f t="shared" si="16"/>
        <v>1.0705595586009404</v>
      </c>
      <c r="H12" s="9">
        <f t="shared" si="17"/>
        <v>2.4024330217672323</v>
      </c>
      <c r="I12" s="9">
        <f t="shared" si="18"/>
        <v>3.7834548523624445</v>
      </c>
      <c r="J12" s="9">
        <f t="shared" si="19"/>
        <v>3.1304135216158713</v>
      </c>
      <c r="K12" s="11">
        <f t="shared" si="20"/>
        <v>0.4329004329004329</v>
      </c>
      <c r="L12" s="11">
        <f t="shared" si="21"/>
        <v>0.27777777777777779</v>
      </c>
      <c r="M12" s="11">
        <f t="shared" si="22"/>
        <v>0.33444816053511706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-0.27259133780872902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0.23728284597849819</v>
      </c>
      <c r="Q12" s="11">
        <f>2*'OddsRatio_working_3-way'!K12*'OddsRatio_working_3-way'!L12*'OddsRatio_working_3-way'!M12</f>
        <v>8.0434863043558708E-2</v>
      </c>
      <c r="R12" s="11">
        <f t="shared" si="23"/>
        <v>0</v>
      </c>
      <c r="S12" s="11">
        <f t="shared" si="24"/>
        <v>-0.87047096905549515</v>
      </c>
      <c r="T12" s="11">
        <f t="shared" si="25"/>
        <v>-0.29507490476457465</v>
      </c>
      <c r="U12" s="11">
        <f>'OddsRatio_working_3-way'!S12-'OddsRatio_working_3-way'!R12^2/3</f>
        <v>-0.87047096905549515</v>
      </c>
      <c r="V12" s="11">
        <f>'OddsRatio_working_3-way'!S12*'OddsRatio_working_3-way'!R12/3-2*'OddsRatio_working_3-way'!R12^3/27-'OddsRatio_working_3-way'!T12</f>
        <v>0.29507490476457465</v>
      </c>
      <c r="W12" s="11">
        <f>'OddsRatio_working_3-way'!V12^2+4*'OddsRatio_working_3-way'!U12^3/27</f>
        <v>-1.0645320351171425E-2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0.1562966088667587</v>
      </c>
      <c r="Y12" s="11">
        <f>IF('OddsRatio_working_3-way'!W12&gt;=0,IF('OddsRatio_working_3-way'!V12+SQRT('OddsRatio_working_3-way'!W12)&gt;0,0,PI()),ACOS('OddsRatio_working_3-way'!V12/(2*'OddsRatio_working_3-way'!X12)))</f>
        <v>0.33637270892293469</v>
      </c>
      <c r="Z12" s="11">
        <f>'OddsRatio_working_3-way'!X12^(1/3)*COS('OddsRatio_working_3-way'!Y12/3)</f>
        <v>0.5352797793004701</v>
      </c>
      <c r="AA12" s="11">
        <f>'OddsRatio_working_3-way'!X12^(1/3)*COS(('OddsRatio_working_3-way'!Y12+2*PI())/3)</f>
        <v>-0.31983577711183253</v>
      </c>
      <c r="AB12" s="11">
        <f>'OddsRatio_working_3-way'!X12^(1/3)*COS(('OddsRatio_working_3-way'!Y12+4*PI())/3)</f>
        <v>-0.21544400218863774</v>
      </c>
      <c r="AC12" s="11">
        <f>'OddsRatio_working_3-way'!X12^(1/3)*SIN('OddsRatio_working_3-way'!Y12/3)</f>
        <v>6.0270619353089375E-2</v>
      </c>
      <c r="AD12" s="11">
        <f>'OddsRatio_working_3-way'!X12^(1/3)*SIN(('OddsRatio_working_3-way'!Y12+2*PI())/3)</f>
        <v>0.43343057732979012</v>
      </c>
      <c r="AE12" s="11">
        <f>'OddsRatio_working_3-way'!X12^(1/3)*SIN(('OddsRatio_working_3-way'!Y12+4*PI())/3)</f>
        <v>-0.49370119668287948</v>
      </c>
      <c r="AF12" s="11">
        <f>-'OddsRatio_working_3-way'!U12/(3*'OddsRatio_working_3-way'!X12^(1/3))*COS(('OddsRatio_working_3-way'!Y12)/3)</f>
        <v>0.53527977930047022</v>
      </c>
      <c r="AG12" s="11">
        <f>-'OddsRatio_working_3-way'!U12/(3*'OddsRatio_working_3-way'!X12^(1/3))*COS(('OddsRatio_working_3-way'!Y12+2*PI())/3)</f>
        <v>-0.31983577711183259</v>
      </c>
      <c r="AH12" s="11">
        <f>-'OddsRatio_working_3-way'!U12/(3*'OddsRatio_working_3-way'!X12^(1/3))*COS(('OddsRatio_working_3-way'!Y12+4*PI())/3)</f>
        <v>-0.2154440021886378</v>
      </c>
      <c r="AI12" s="11">
        <f>'OddsRatio_working_3-way'!U12/(3*'OddsRatio_working_3-way'!X12^(1/3))*SIN(('OddsRatio_working_3-way'!Y12)/3)</f>
        <v>-6.0270619353089389E-2</v>
      </c>
      <c r="AJ12" s="11">
        <f>'OddsRatio_working_3-way'!U12/(3*'OddsRatio_working_3-way'!X12^(1/3))*SIN(('OddsRatio_working_3-way'!Y12+2*PI())/3)</f>
        <v>-0.43343057732979023</v>
      </c>
      <c r="AK12" s="11">
        <f>'OddsRatio_working_3-way'!U12/(3*'OddsRatio_working_3-way'!X12^(1/3))*SIN(('OddsRatio_working_3-way'!Y12+4*PI())/3)</f>
        <v>0.4937011966828796</v>
      </c>
      <c r="AL12" s="11">
        <f>'OddsRatio_working_3-way'!Z12+'OddsRatio_working_3-way'!AF12</f>
        <v>1.0705595586009404</v>
      </c>
      <c r="AM12" s="11">
        <f>'OddsRatio_working_3-way'!AA12+'OddsRatio_working_3-way'!AG12</f>
        <v>-0.63967155422366506</v>
      </c>
      <c r="AN12" s="11">
        <f>'OddsRatio_working_3-way'!AB12+'OddsRatio_working_3-way'!AH12</f>
        <v>-0.43088800437727554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1.0705595586009404</v>
      </c>
      <c r="AS12" s="11">
        <f>IF(('OddsRatio_working_3-way'!X12=0),IF(Q12&gt;0,-Q12^(1/3),(-Q12)^(1/3)),'OddsRatio_working_3-way'!AM12-'OddsRatio_working_3-way'!R12/3)</f>
        <v>-0.63967155422366506</v>
      </c>
      <c r="AT12" s="11">
        <f>IF(('OddsRatio_working_3-way'!X12=0),IF(Q12&gt;0,-Q12^(1/3),(-Q12)^(1/3)),'OddsRatio_working_3-way'!AN12-'OddsRatio_working_3-way'!R12/3)</f>
        <v>-0.43088800437727554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2.76</v>
      </c>
      <c r="B13" s="4">
        <f>IF('True_Odds_Calculator_3-way'!B14="","",'True_Odds_Calculator_3-way'!B14)</f>
        <v>2.88</v>
      </c>
      <c r="C13" s="4">
        <f>IF('True_Odds_Calculator_3-way'!C14="","",'True_Odds_Calculator_3-way'!C14)</f>
        <v>3.14</v>
      </c>
      <c r="D13" s="9">
        <f t="shared" si="13"/>
        <v>0.35271936657196173</v>
      </c>
      <c r="E13" s="9">
        <f t="shared" si="14"/>
        <v>0.33781083838239262</v>
      </c>
      <c r="F13" s="9">
        <f t="shared" si="15"/>
        <v>0.30946979504564548</v>
      </c>
      <c r="G13" s="9">
        <f t="shared" si="16"/>
        <v>1.0426790304977169</v>
      </c>
      <c r="H13" s="9">
        <f t="shared" si="17"/>
        <v>2.8351150936759812</v>
      </c>
      <c r="I13" s="9">
        <f t="shared" si="18"/>
        <v>2.9602365773357082</v>
      </c>
      <c r="J13" s="9">
        <f t="shared" si="19"/>
        <v>3.2313331252651145</v>
      </c>
      <c r="K13" s="11">
        <f t="shared" si="20"/>
        <v>0.3623188405797102</v>
      </c>
      <c r="L13" s="11">
        <f t="shared" si="21"/>
        <v>0.34722222222222221</v>
      </c>
      <c r="M13" s="11">
        <f t="shared" si="22"/>
        <v>0.31847133757961782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-0.28369590859205918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0.23157763828630623</v>
      </c>
      <c r="Q13" s="11">
        <f>2*'OddsRatio_working_3-way'!K13*'OddsRatio_working_3-way'!L13*'OddsRatio_working_3-way'!M13</f>
        <v>8.0130670687303202E-2</v>
      </c>
      <c r="R13" s="11">
        <f t="shared" si="23"/>
        <v>0</v>
      </c>
      <c r="S13" s="11">
        <f t="shared" si="24"/>
        <v>-0.816288255391457</v>
      </c>
      <c r="T13" s="11">
        <f t="shared" si="25"/>
        <v>-0.28245268352645575</v>
      </c>
      <c r="U13" s="11">
        <f>'OddsRatio_working_3-way'!S13-'OddsRatio_working_3-way'!R13^2/3</f>
        <v>-0.816288255391457</v>
      </c>
      <c r="V13" s="11">
        <f>'OddsRatio_working_3-way'!S13*'OddsRatio_working_3-way'!R13/3-2*'OddsRatio_working_3-way'!R13^3/27-'OddsRatio_working_3-way'!T13</f>
        <v>0.28245268352645575</v>
      </c>
      <c r="W13" s="11">
        <f>'OddsRatio_working_3-way'!V13^2+4*'OddsRatio_working_3-way'!U13^3/27</f>
        <v>-8.0040885417632934E-4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0.1419330187848061</v>
      </c>
      <c r="Y13" s="11">
        <f>IF('OddsRatio_working_3-way'!W13&gt;=0,IF('OddsRatio_working_3-way'!V13+SQRT('OddsRatio_working_3-way'!W13)&gt;0,0,PI()),ACOS('OddsRatio_working_3-way'!V13/(2*'OddsRatio_working_3-way'!X13)))</f>
        <v>9.9830701226190088E-2</v>
      </c>
      <c r="Z13" s="11">
        <f>'OddsRatio_working_3-way'!X13^(1/3)*COS('OddsRatio_working_3-way'!Y13/3)</f>
        <v>0.52133951524885846</v>
      </c>
      <c r="AA13" s="11">
        <f>'OddsRatio_working_3-way'!X13^(1/3)*COS(('OddsRatio_working_3-way'!Y13+2*PI())/3)</f>
        <v>-0.2756996021987515</v>
      </c>
      <c r="AB13" s="11">
        <f>'OddsRatio_working_3-way'!X13^(1/3)*COS(('OddsRatio_working_3-way'!Y13+4*PI())/3)</f>
        <v>-0.24563991305010682</v>
      </c>
      <c r="AC13" s="11">
        <f>'OddsRatio_working_3-way'!X13^(1/3)*SIN('OddsRatio_working_3-way'!Y13/3)</f>
        <v>1.7354969621726477E-2</v>
      </c>
      <c r="AD13" s="11">
        <f>'OddsRatio_working_3-way'!X13^(1/3)*SIN(('OddsRatio_working_3-way'!Y13+2*PI())/3)</f>
        <v>0.44281577939131295</v>
      </c>
      <c r="AE13" s="11">
        <f>'OddsRatio_working_3-way'!X13^(1/3)*SIN(('OddsRatio_working_3-way'!Y13+4*PI())/3)</f>
        <v>-0.46017074901303939</v>
      </c>
      <c r="AF13" s="11">
        <f>-'OddsRatio_working_3-way'!U13/(3*'OddsRatio_working_3-way'!X13^(1/3))*COS(('OddsRatio_working_3-way'!Y13)/3)</f>
        <v>0.52133951524885835</v>
      </c>
      <c r="AG13" s="11">
        <f>-'OddsRatio_working_3-way'!U13/(3*'OddsRatio_working_3-way'!X13^(1/3))*COS(('OddsRatio_working_3-way'!Y13+2*PI())/3)</f>
        <v>-0.27569960219875145</v>
      </c>
      <c r="AH13" s="11">
        <f>-'OddsRatio_working_3-way'!U13/(3*'OddsRatio_working_3-way'!X13^(1/3))*COS(('OddsRatio_working_3-way'!Y13+4*PI())/3)</f>
        <v>-0.24563991305010677</v>
      </c>
      <c r="AI13" s="11">
        <f>'OddsRatio_working_3-way'!U13/(3*'OddsRatio_working_3-way'!X13^(1/3))*SIN(('OddsRatio_working_3-way'!Y13)/3)</f>
        <v>-1.7354969621726474E-2</v>
      </c>
      <c r="AJ13" s="11">
        <f>'OddsRatio_working_3-way'!U13/(3*'OddsRatio_working_3-way'!X13^(1/3))*SIN(('OddsRatio_working_3-way'!Y13+2*PI())/3)</f>
        <v>-0.44281577939131284</v>
      </c>
      <c r="AK13" s="11">
        <f>'OddsRatio_working_3-way'!U13/(3*'OddsRatio_working_3-way'!X13^(1/3))*SIN(('OddsRatio_working_3-way'!Y13+4*PI())/3)</f>
        <v>0.46017074901303928</v>
      </c>
      <c r="AL13" s="11">
        <f>'OddsRatio_working_3-way'!Z13+'OddsRatio_working_3-way'!AF13</f>
        <v>1.0426790304977169</v>
      </c>
      <c r="AM13" s="11">
        <f>'OddsRatio_working_3-way'!AA13+'OddsRatio_working_3-way'!AG13</f>
        <v>-0.5513992043975029</v>
      </c>
      <c r="AN13" s="11">
        <f>'OddsRatio_working_3-way'!AB13+'OddsRatio_working_3-way'!AH13</f>
        <v>-0.49127982610021359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1.0426790304977169</v>
      </c>
      <c r="AS13" s="11">
        <f>IF(('OddsRatio_working_3-way'!X13=0),IF(Q13&gt;0,-Q13^(1/3),(-Q13)^(1/3)),'OddsRatio_working_3-way'!AM13-'OddsRatio_working_3-way'!R13/3)</f>
        <v>-0.5513992043975029</v>
      </c>
      <c r="AT13" s="11">
        <f>IF(('OddsRatio_working_3-way'!X13=0),IF(Q13&gt;0,-Q13^(1/3),(-Q13)^(1/3)),'OddsRatio_working_3-way'!AN13-'OddsRatio_working_3-way'!R13/3)</f>
        <v>-0.49127982610021359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1.54</v>
      </c>
      <c r="B14" s="4">
        <f>IF('True_Odds_Calculator_3-way'!B15="","",'True_Odds_Calculator_3-way'!B15)</f>
        <v>4.2699999999999996</v>
      </c>
      <c r="C14" s="4">
        <f>IF('True_Odds_Calculator_3-way'!C15="","",'True_Odds_Calculator_3-way'!C15)</f>
        <v>6.68</v>
      </c>
      <c r="D14" s="9">
        <f t="shared" si="13"/>
        <v>0.63495612711187832</v>
      </c>
      <c r="E14" s="9">
        <f t="shared" si="14"/>
        <v>0.22314398907797392</v>
      </c>
      <c r="F14" s="9">
        <f t="shared" si="15"/>
        <v>0.14189988381014781</v>
      </c>
      <c r="G14" s="9">
        <f t="shared" si="16"/>
        <v>1.064651781674876</v>
      </c>
      <c r="H14" s="9">
        <f t="shared" si="17"/>
        <v>1.574911962104433</v>
      </c>
      <c r="I14" s="9">
        <f t="shared" si="18"/>
        <v>4.4814113260768442</v>
      </c>
      <c r="J14" s="9">
        <f t="shared" si="19"/>
        <v>7.0472221199132941</v>
      </c>
      <c r="K14" s="11">
        <f t="shared" si="20"/>
        <v>0.64935064935064934</v>
      </c>
      <c r="L14" s="11">
        <f t="shared" si="21"/>
        <v>0.23419203747072601</v>
      </c>
      <c r="M14" s="11">
        <f t="shared" si="22"/>
        <v>0.14970059880239522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-0.22833095328853226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0.21604347495889936</v>
      </c>
      <c r="Q14" s="11">
        <f>2*'OddsRatio_working_3-way'!K14*'OddsRatio_working_3-way'!L14*'OddsRatio_working_3-way'!M14</f>
        <v>4.5530763953403455E-2</v>
      </c>
      <c r="R14" s="11">
        <f t="shared" si="23"/>
        <v>0</v>
      </c>
      <c r="S14" s="11">
        <f t="shared" si="24"/>
        <v>-0.94618566535696225</v>
      </c>
      <c r="T14" s="11">
        <f t="shared" si="25"/>
        <v>-0.19940688416374339</v>
      </c>
      <c r="U14" s="11">
        <f>'OddsRatio_working_3-way'!S14-'OddsRatio_working_3-way'!R14^2/3</f>
        <v>-0.94618566535696225</v>
      </c>
      <c r="V14" s="11">
        <f>'OddsRatio_working_3-way'!S14*'OddsRatio_working_3-way'!R14/3-2*'OddsRatio_working_3-way'!R14^3/27-'OddsRatio_working_3-way'!T14</f>
        <v>0.19940688416374339</v>
      </c>
      <c r="W14" s="11">
        <f>'OddsRatio_working_3-way'!V14^2+4*'OddsRatio_working_3-way'!U14^3/27</f>
        <v>-8.5731575812202976E-2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0.17712614238452742</v>
      </c>
      <c r="Y14" s="11">
        <f>IF('OddsRatio_working_3-way'!W14&gt;=0,IF('OddsRatio_working_3-way'!V14+SQRT('OddsRatio_working_3-way'!W14)&gt;0,0,PI()),ACOS('OddsRatio_working_3-way'!V14/(2*'OddsRatio_working_3-way'!X14)))</f>
        <v>0.97291193397555875</v>
      </c>
      <c r="Z14" s="11">
        <f>'OddsRatio_working_3-way'!X14^(1/3)*COS('OddsRatio_working_3-way'!Y14/3)</f>
        <v>0.53232589083743798</v>
      </c>
      <c r="AA14" s="11">
        <f>'OddsRatio_working_3-way'!X14^(1/3)*COS(('OddsRatio_working_3-way'!Y14+2*PI())/3)</f>
        <v>-0.42114125292443616</v>
      </c>
      <c r="AB14" s="11">
        <f>'OddsRatio_working_3-way'!X14^(1/3)*COS(('OddsRatio_working_3-way'!Y14+4*PI())/3)</f>
        <v>-0.11118463791300193</v>
      </c>
      <c r="AC14" s="11">
        <f>'OddsRatio_working_3-way'!X14^(1/3)*SIN('OddsRatio_working_3-way'!Y14/3)</f>
        <v>0.17895353511395673</v>
      </c>
      <c r="AD14" s="11">
        <f>'OddsRatio_working_3-way'!X14^(1/3)*SIN(('OddsRatio_working_3-way'!Y14+2*PI())/3)</f>
        <v>0.37153097700042481</v>
      </c>
      <c r="AE14" s="11">
        <f>'OddsRatio_working_3-way'!X14^(1/3)*SIN(('OddsRatio_working_3-way'!Y14+4*PI())/3)</f>
        <v>-0.55048451211438154</v>
      </c>
      <c r="AF14" s="11">
        <f>-'OddsRatio_working_3-way'!U14/(3*'OddsRatio_working_3-way'!X14^(1/3))*COS(('OddsRatio_working_3-way'!Y14)/3)</f>
        <v>0.53232589083743798</v>
      </c>
      <c r="AG14" s="11">
        <f>-'OddsRatio_working_3-way'!U14/(3*'OddsRatio_working_3-way'!X14^(1/3))*COS(('OddsRatio_working_3-way'!Y14+2*PI())/3)</f>
        <v>-0.42114125292443616</v>
      </c>
      <c r="AH14" s="11">
        <f>-'OddsRatio_working_3-way'!U14/(3*'OddsRatio_working_3-way'!X14^(1/3))*COS(('OddsRatio_working_3-way'!Y14+4*PI())/3)</f>
        <v>-0.11118463791300193</v>
      </c>
      <c r="AI14" s="11">
        <f>'OddsRatio_working_3-way'!U14/(3*'OddsRatio_working_3-way'!X14^(1/3))*SIN(('OddsRatio_working_3-way'!Y14)/3)</f>
        <v>-0.17895353511395673</v>
      </c>
      <c r="AJ14" s="11">
        <f>'OddsRatio_working_3-way'!U14/(3*'OddsRatio_working_3-way'!X14^(1/3))*SIN(('OddsRatio_working_3-way'!Y14+2*PI())/3)</f>
        <v>-0.37153097700042481</v>
      </c>
      <c r="AK14" s="11">
        <f>'OddsRatio_working_3-way'!U14/(3*'OddsRatio_working_3-way'!X14^(1/3))*SIN(('OddsRatio_working_3-way'!Y14+4*PI())/3)</f>
        <v>0.55048451211438154</v>
      </c>
      <c r="AL14" s="11">
        <f>'OddsRatio_working_3-way'!Z14+'OddsRatio_working_3-way'!AF14</f>
        <v>1.064651781674876</v>
      </c>
      <c r="AM14" s="11">
        <f>'OddsRatio_working_3-way'!AA14+'OddsRatio_working_3-way'!AG14</f>
        <v>-0.84228250584887232</v>
      </c>
      <c r="AN14" s="11">
        <f>'OddsRatio_working_3-way'!AB14+'OddsRatio_working_3-way'!AH14</f>
        <v>-0.22236927582600385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1.064651781674876</v>
      </c>
      <c r="AS14" s="11">
        <f>IF(('OddsRatio_working_3-way'!X14=0),IF(Q14&gt;0,-Q14^(1/3),(-Q14)^(1/3)),'OddsRatio_working_3-way'!AM14-'OddsRatio_working_3-way'!R14/3)</f>
        <v>-0.84228250584887232</v>
      </c>
      <c r="AT14" s="11">
        <f>IF(('OddsRatio_working_3-way'!X14=0),IF(Q14&gt;0,-Q14^(1/3),(-Q14)^(1/3)),'OddsRatio_working_3-way'!AN14-'OddsRatio_working_3-way'!R14/3)</f>
        <v>-0.22236927582600385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1.84</v>
      </c>
      <c r="B15" s="4">
        <f>IF('True_Odds_Calculator_3-way'!B16="","",'True_Odds_Calculator_3-way'!B16)</f>
        <v>3.55</v>
      </c>
      <c r="C15" s="4">
        <f>IF('True_Odds_Calculator_3-way'!C16="","",'True_Odds_Calculator_3-way'!C16)</f>
        <v>4.8899999999999997</v>
      </c>
      <c r="D15" s="9">
        <f t="shared" si="13"/>
        <v>0.53137034702480668</v>
      </c>
      <c r="E15" s="9">
        <f t="shared" si="14"/>
        <v>0.27194033430357267</v>
      </c>
      <c r="F15" s="9">
        <f t="shared" si="15"/>
        <v>0.1966893186716204</v>
      </c>
      <c r="G15" s="9">
        <f t="shared" si="16"/>
        <v>1.0499126402927454</v>
      </c>
      <c r="H15" s="9">
        <f t="shared" si="17"/>
        <v>1.8819266178459064</v>
      </c>
      <c r="I15" s="9">
        <f t="shared" si="18"/>
        <v>3.6772772327465004</v>
      </c>
      <c r="J15" s="9">
        <f t="shared" si="19"/>
        <v>5.0841601707387802</v>
      </c>
      <c r="K15" s="11">
        <f t="shared" si="20"/>
        <v>0.54347826086956519</v>
      </c>
      <c r="L15" s="11">
        <f t="shared" si="21"/>
        <v>0.28169014084507044</v>
      </c>
      <c r="M15" s="11">
        <f t="shared" si="22"/>
        <v>0.20449897750511248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-0.26086392991182616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0.2279168028532178</v>
      </c>
      <c r="Q15" s="11">
        <f>2*'OddsRatio_working_3-way'!K15*'OddsRatio_working_3-way'!L15*'OddsRatio_working_3-way'!M15</f>
        <v>6.2614506278356546E-2</v>
      </c>
      <c r="R15" s="11">
        <f t="shared" si="23"/>
        <v>0</v>
      </c>
      <c r="S15" s="11">
        <f t="shared" si="24"/>
        <v>-0.87369995127442601</v>
      </c>
      <c r="T15" s="11">
        <f t="shared" si="25"/>
        <v>-0.24002745914132587</v>
      </c>
      <c r="U15" s="11">
        <f>'OddsRatio_working_3-way'!S15-'OddsRatio_working_3-way'!R15^2/3</f>
        <v>-0.87369995127442601</v>
      </c>
      <c r="V15" s="11">
        <f>'OddsRatio_working_3-way'!S15*'OddsRatio_working_3-way'!R15/3-2*'OddsRatio_working_3-way'!R15^3/27-'OddsRatio_working_3-way'!T15</f>
        <v>0.24002745914132587</v>
      </c>
      <c r="W15" s="11">
        <f>'OddsRatio_working_3-way'!V15^2+4*'OddsRatio_working_3-way'!U15^3/27</f>
        <v>-4.1192783297975211E-2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0.15716708023614237</v>
      </c>
      <c r="Y15" s="11">
        <f>IF('OddsRatio_working_3-way'!W15&gt;=0,IF('OddsRatio_working_3-way'!V15+SQRT('OddsRatio_working_3-way'!W15)&gt;0,0,PI()),ACOS('OddsRatio_working_3-way'!V15/(2*'OddsRatio_working_3-way'!X15)))</f>
        <v>0.7019166767665469</v>
      </c>
      <c r="Z15" s="11">
        <f>'OddsRatio_working_3-way'!X15^(1/3)*COS('OddsRatio_working_3-way'!Y15/3)</f>
        <v>0.52495632014637272</v>
      </c>
      <c r="AA15" s="11">
        <f>'OddsRatio_working_3-way'!X15^(1/3)*COS(('OddsRatio_working_3-way'!Y15+2*PI())/3)</f>
        <v>-0.37083236752444698</v>
      </c>
      <c r="AB15" s="11">
        <f>'OddsRatio_working_3-way'!X15^(1/3)*COS(('OddsRatio_working_3-way'!Y15+4*PI())/3)</f>
        <v>-0.15412395262192558</v>
      </c>
      <c r="AC15" s="11">
        <f>'OddsRatio_working_3-way'!X15^(1/3)*SIN('OddsRatio_working_3-way'!Y15/3)</f>
        <v>0.12511666167962787</v>
      </c>
      <c r="AD15" s="11">
        <f>'OddsRatio_working_3-way'!X15^(1/3)*SIN(('OddsRatio_working_3-way'!Y15+2*PI())/3)</f>
        <v>0.39206717828414156</v>
      </c>
      <c r="AE15" s="11">
        <f>'OddsRatio_working_3-way'!X15^(1/3)*SIN(('OddsRatio_working_3-way'!Y15+4*PI())/3)</f>
        <v>-0.51718383996376938</v>
      </c>
      <c r="AF15" s="11">
        <f>-'OddsRatio_working_3-way'!U15/(3*'OddsRatio_working_3-way'!X15^(1/3))*COS(('OddsRatio_working_3-way'!Y15)/3)</f>
        <v>0.52495632014637261</v>
      </c>
      <c r="AG15" s="11">
        <f>-'OddsRatio_working_3-way'!U15/(3*'OddsRatio_working_3-way'!X15^(1/3))*COS(('OddsRatio_working_3-way'!Y15+2*PI())/3)</f>
        <v>-0.37083236752444693</v>
      </c>
      <c r="AH15" s="11">
        <f>-'OddsRatio_working_3-way'!U15/(3*'OddsRatio_working_3-way'!X15^(1/3))*COS(('OddsRatio_working_3-way'!Y15+4*PI())/3)</f>
        <v>-0.15412395262192555</v>
      </c>
      <c r="AI15" s="11">
        <f>'OddsRatio_working_3-way'!U15/(3*'OddsRatio_working_3-way'!X15^(1/3))*SIN(('OddsRatio_working_3-way'!Y15)/3)</f>
        <v>-0.12511666167962784</v>
      </c>
      <c r="AJ15" s="11">
        <f>'OddsRatio_working_3-way'!U15/(3*'OddsRatio_working_3-way'!X15^(1/3))*SIN(('OddsRatio_working_3-way'!Y15+2*PI())/3)</f>
        <v>-0.3920671782841415</v>
      </c>
      <c r="AK15" s="11">
        <f>'OddsRatio_working_3-way'!U15/(3*'OddsRatio_working_3-way'!X15^(1/3))*SIN(('OddsRatio_working_3-way'!Y15+4*PI())/3)</f>
        <v>0.51718383996376927</v>
      </c>
      <c r="AL15" s="11">
        <f>'OddsRatio_working_3-way'!Z15+'OddsRatio_working_3-way'!AF15</f>
        <v>1.0499126402927454</v>
      </c>
      <c r="AM15" s="11">
        <f>'OddsRatio_working_3-way'!AA15+'OddsRatio_working_3-way'!AG15</f>
        <v>-0.74166473504889385</v>
      </c>
      <c r="AN15" s="11">
        <f>'OddsRatio_working_3-way'!AB15+'OddsRatio_working_3-way'!AH15</f>
        <v>-0.30824790524385115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1.0499126402927454</v>
      </c>
      <c r="AS15" s="11">
        <f>IF(('OddsRatio_working_3-way'!X15=0),IF(Q15&gt;0,-Q15^(1/3),(-Q15)^(1/3)),'OddsRatio_working_3-way'!AM15-'OddsRatio_working_3-way'!R15/3)</f>
        <v>-0.74166473504889385</v>
      </c>
      <c r="AT15" s="11">
        <f>IF(('OddsRatio_working_3-way'!X15=0),IF(Q15&gt;0,-Q15^(1/3),(-Q15)^(1/3)),'OddsRatio_working_3-way'!AN15-'OddsRatio_working_3-way'!R15/3)</f>
        <v>-0.30824790524385115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1.27</v>
      </c>
      <c r="B16" s="4">
        <f>IF('True_Odds_Calculator_3-way'!B17="","",'True_Odds_Calculator_3-way'!B17)</f>
        <v>6.64</v>
      </c>
      <c r="C16" s="4">
        <f>IF('True_Odds_Calculator_3-way'!C17="","",'True_Odds_Calculator_3-way'!C17)</f>
        <v>9.99</v>
      </c>
      <c r="D16" s="9">
        <f t="shared" si="13"/>
        <v>0.77023769036345435</v>
      </c>
      <c r="E16" s="9">
        <f t="shared" si="14"/>
        <v>0.13829027288711018</v>
      </c>
      <c r="F16" s="9">
        <f t="shared" si="15"/>
        <v>9.1472036749435576E-2</v>
      </c>
      <c r="G16" s="9">
        <f t="shared" si="16"/>
        <v>1.1048167699646596</v>
      </c>
      <c r="H16" s="9">
        <f t="shared" si="17"/>
        <v>1.298300527890458</v>
      </c>
      <c r="I16" s="9">
        <f t="shared" si="18"/>
        <v>7.2311665826006797</v>
      </c>
      <c r="J16" s="9">
        <f t="shared" si="19"/>
        <v>10.932302761982289</v>
      </c>
      <c r="K16" s="11">
        <f t="shared" si="20"/>
        <v>0.78740157480314954</v>
      </c>
      <c r="L16" s="11">
        <f t="shared" si="21"/>
        <v>0.15060240963855423</v>
      </c>
      <c r="M16" s="11">
        <f t="shared" si="22"/>
        <v>0.10010010010010009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-0.16250445493401577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0.17686788391655103</v>
      </c>
      <c r="Q16" s="11">
        <f>2*'OddsRatio_working_3-way'!K16*'OddsRatio_working_3-way'!L16*'OddsRatio_working_3-way'!M16</f>
        <v>2.3740655559268593E-2</v>
      </c>
      <c r="R16" s="11">
        <f t="shared" si="23"/>
        <v>0</v>
      </c>
      <c r="S16" s="11">
        <f t="shared" si="24"/>
        <v>-1.0883879090475856</v>
      </c>
      <c r="T16" s="11">
        <f t="shared" si="25"/>
        <v>-0.14609233678491079</v>
      </c>
      <c r="U16" s="11">
        <f>'OddsRatio_working_3-way'!S16-'OddsRatio_working_3-way'!R16^2/3</f>
        <v>-1.0883879090475856</v>
      </c>
      <c r="V16" s="11">
        <f>'OddsRatio_working_3-way'!S16*'OddsRatio_working_3-way'!R16/3-2*'OddsRatio_working_3-way'!R16^3/27-'OddsRatio_working_3-way'!T16</f>
        <v>0.14609233678491079</v>
      </c>
      <c r="W16" s="11">
        <f>'OddsRatio_working_3-way'!V16^2+4*'OddsRatio_working_3-way'!U16^3/27</f>
        <v>-0.16966317998109731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0.21852125231220251</v>
      </c>
      <c r="Y16" s="11">
        <f>IF('OddsRatio_working_3-way'!W16&gt;=0,IF('OddsRatio_working_3-way'!V16+SQRT('OddsRatio_working_3-way'!W16)&gt;0,0,PI()),ACOS('OddsRatio_working_3-way'!V16/(2*'OddsRatio_working_3-way'!X16)))</f>
        <v>1.2299605652010057</v>
      </c>
      <c r="Z16" s="11">
        <f>'OddsRatio_working_3-way'!X16^(1/3)*COS('OddsRatio_working_3-way'!Y16/3)</f>
        <v>0.5524083849823298</v>
      </c>
      <c r="AA16" s="11">
        <f>'OddsRatio_working_3-way'!X16^(1/3)*COS(('OddsRatio_working_3-way'!Y16+2*PI())/3)</f>
        <v>-0.48412415164085054</v>
      </c>
      <c r="AB16" s="11">
        <f>'OddsRatio_working_3-way'!X16^(1/3)*COS(('OddsRatio_working_3-way'!Y16+4*PI())/3)</f>
        <v>-6.8284233341479456E-2</v>
      </c>
      <c r="AC16" s="11">
        <f>'OddsRatio_working_3-way'!X16^(1/3)*SIN('OddsRatio_working_3-way'!Y16/3)</f>
        <v>0.24008528876993399</v>
      </c>
      <c r="AD16" s="11">
        <f>'OddsRatio_working_3-way'!X16^(1/3)*SIN(('OddsRatio_working_3-way'!Y16+2*PI())/3)</f>
        <v>0.35835705027326487</v>
      </c>
      <c r="AE16" s="11">
        <f>'OddsRatio_working_3-way'!X16^(1/3)*SIN(('OddsRatio_working_3-way'!Y16+4*PI())/3)</f>
        <v>-0.59844233904319888</v>
      </c>
      <c r="AF16" s="11">
        <f>-'OddsRatio_working_3-way'!U16/(3*'OddsRatio_working_3-way'!X16^(1/3))*COS(('OddsRatio_working_3-way'!Y16)/3)</f>
        <v>0.5524083849823298</v>
      </c>
      <c r="AG16" s="11">
        <f>-'OddsRatio_working_3-way'!U16/(3*'OddsRatio_working_3-way'!X16^(1/3))*COS(('OddsRatio_working_3-way'!Y16+2*PI())/3)</f>
        <v>-0.48412415164085049</v>
      </c>
      <c r="AH16" s="11">
        <f>-'OddsRatio_working_3-way'!U16/(3*'OddsRatio_working_3-way'!X16^(1/3))*COS(('OddsRatio_working_3-way'!Y16+4*PI())/3)</f>
        <v>-6.8284233341479442E-2</v>
      </c>
      <c r="AI16" s="11">
        <f>'OddsRatio_working_3-way'!U16/(3*'OddsRatio_working_3-way'!X16^(1/3))*SIN(('OddsRatio_working_3-way'!Y16)/3)</f>
        <v>-0.24008528876993396</v>
      </c>
      <c r="AJ16" s="11">
        <f>'OddsRatio_working_3-way'!U16/(3*'OddsRatio_working_3-way'!X16^(1/3))*SIN(('OddsRatio_working_3-way'!Y16+2*PI())/3)</f>
        <v>-0.35835705027326481</v>
      </c>
      <c r="AK16" s="11">
        <f>'OddsRatio_working_3-way'!U16/(3*'OddsRatio_working_3-way'!X16^(1/3))*SIN(('OddsRatio_working_3-way'!Y16+4*PI())/3)</f>
        <v>0.59844233904319877</v>
      </c>
      <c r="AL16" s="11">
        <f>'OddsRatio_working_3-way'!Z16+'OddsRatio_working_3-way'!AF16</f>
        <v>1.1048167699646596</v>
      </c>
      <c r="AM16" s="11">
        <f>'OddsRatio_working_3-way'!AA16+'OddsRatio_working_3-way'!AG16</f>
        <v>-0.96824830328170108</v>
      </c>
      <c r="AN16" s="11">
        <f>'OddsRatio_working_3-way'!AB16+'OddsRatio_working_3-way'!AH16</f>
        <v>-0.13656846668295891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1.1048167699646596</v>
      </c>
      <c r="AS16" s="11">
        <f>IF(('OddsRatio_working_3-way'!X16=0),IF(Q16&gt;0,-Q16^(1/3),(-Q16)^(1/3)),'OddsRatio_working_3-way'!AM16-'OddsRatio_working_3-way'!R16/3)</f>
        <v>-0.96824830328170108</v>
      </c>
      <c r="AT16" s="11">
        <f>IF(('OddsRatio_working_3-way'!X16=0),IF(Q16&gt;0,-Q16^(1/3),(-Q16)^(1/3)),'OddsRatio_working_3-way'!AN16-'OddsRatio_working_3-way'!R16/3)</f>
        <v>-0.13656846668295891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2.79</v>
      </c>
      <c r="B17" s="4">
        <f>IF('True_Odds_Calculator_3-way'!B18="","",'True_Odds_Calculator_3-way'!B18)</f>
        <v>3.44</v>
      </c>
      <c r="C17" s="4">
        <f>IF('True_Odds_Calculator_3-way'!C18="","",'True_Odds_Calculator_3-way'!C18)</f>
        <v>2.61</v>
      </c>
      <c r="D17" s="9">
        <f t="shared" si="13"/>
        <v>0.34738460107015878</v>
      </c>
      <c r="E17" s="9">
        <f t="shared" si="14"/>
        <v>0.28083209886307064</v>
      </c>
      <c r="F17" s="9">
        <f t="shared" si="15"/>
        <v>0.37178330006677057</v>
      </c>
      <c r="G17" s="9">
        <f t="shared" si="16"/>
        <v>1.0495272594626606</v>
      </c>
      <c r="H17" s="9">
        <f t="shared" si="17"/>
        <v>2.8786537944381627</v>
      </c>
      <c r="I17" s="9">
        <f t="shared" si="18"/>
        <v>3.5608465130888916</v>
      </c>
      <c r="J17" s="9">
        <f t="shared" si="19"/>
        <v>2.6897388877348836</v>
      </c>
      <c r="K17" s="11">
        <f t="shared" si="20"/>
        <v>0.35842293906810035</v>
      </c>
      <c r="L17" s="11">
        <f t="shared" si="21"/>
        <v>0.29069767441860467</v>
      </c>
      <c r="M17" s="11">
        <f t="shared" si="22"/>
        <v>0.38314176245210729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-0.28071497440132709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0.23313618953908341</v>
      </c>
      <c r="Q17" s="11">
        <f>2*'OddsRatio_working_3-way'!K17*'OddsRatio_working_3-way'!L17*'OddsRatio_working_3-way'!M17</f>
        <v>7.9841160801055952E-2</v>
      </c>
      <c r="R17" s="11">
        <f t="shared" si="23"/>
        <v>0</v>
      </c>
      <c r="S17" s="11">
        <f t="shared" si="24"/>
        <v>-0.83050856134870032</v>
      </c>
      <c r="T17" s="11">
        <f t="shared" si="25"/>
        <v>-0.28442074018791103</v>
      </c>
      <c r="U17" s="11">
        <f>'OddsRatio_working_3-way'!S17-'OddsRatio_working_3-way'!R17^2/3</f>
        <v>-0.83050856134870032</v>
      </c>
      <c r="V17" s="11">
        <f>'OddsRatio_working_3-way'!S17*'OddsRatio_working_3-way'!R17/3-2*'OddsRatio_working_3-way'!R17^3/27-'OddsRatio_working_3-way'!T17</f>
        <v>0.28442074018791103</v>
      </c>
      <c r="W17" s="11">
        <f>'OddsRatio_working_3-way'!V17^2+4*'OddsRatio_working_3-way'!U17^3/27</f>
        <v>-3.969833346687851E-3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0.14565798192660695</v>
      </c>
      <c r="Y17" s="11">
        <f>IF('OddsRatio_working_3-way'!W17&gt;=0,IF('OddsRatio_working_3-way'!V17+SQRT('OddsRatio_working_3-way'!W17)&gt;0,0,PI()),ACOS('OddsRatio_working_3-way'!V17/(2*'OddsRatio_working_3-way'!X17)))</f>
        <v>0.21800547184424923</v>
      </c>
      <c r="Z17" s="11">
        <f>'OddsRatio_working_3-way'!X17^(1/3)*COS('OddsRatio_working_3-way'!Y17/3)</f>
        <v>0.52476362973133028</v>
      </c>
      <c r="AA17" s="11">
        <f>'OddsRatio_working_3-way'!X17^(1/3)*COS(('OddsRatio_working_3-way'!Y17+2*PI())/3)</f>
        <v>-0.29546489242163826</v>
      </c>
      <c r="AB17" s="11">
        <f>'OddsRatio_working_3-way'!X17^(1/3)*COS(('OddsRatio_working_3-way'!Y17+4*PI())/3)</f>
        <v>-0.22929873730969211</v>
      </c>
      <c r="AC17" s="11">
        <f>'OddsRatio_working_3-way'!X17^(1/3)*SIN('OddsRatio_working_3-way'!Y17/3)</f>
        <v>3.8201047465124739E-2</v>
      </c>
      <c r="AD17" s="11">
        <f>'OddsRatio_working_3-way'!X17^(1/3)*SIN(('OddsRatio_working_3-way'!Y17+2*PI())/3)</f>
        <v>0.43535811059690055</v>
      </c>
      <c r="AE17" s="11">
        <f>'OddsRatio_working_3-way'!X17^(1/3)*SIN(('OddsRatio_working_3-way'!Y17+4*PI())/3)</f>
        <v>-0.47355915806202525</v>
      </c>
      <c r="AF17" s="11">
        <f>-'OddsRatio_working_3-way'!U17/(3*'OddsRatio_working_3-way'!X17^(1/3))*COS(('OddsRatio_working_3-way'!Y17)/3)</f>
        <v>0.52476362973133039</v>
      </c>
      <c r="AG17" s="11">
        <f>-'OddsRatio_working_3-way'!U17/(3*'OddsRatio_working_3-way'!X17^(1/3))*COS(('OddsRatio_working_3-way'!Y17+2*PI())/3)</f>
        <v>-0.29546489242163831</v>
      </c>
      <c r="AH17" s="11">
        <f>-'OddsRatio_working_3-way'!U17/(3*'OddsRatio_working_3-way'!X17^(1/3))*COS(('OddsRatio_working_3-way'!Y17+4*PI())/3)</f>
        <v>-0.22929873730969216</v>
      </c>
      <c r="AI17" s="11">
        <f>'OddsRatio_working_3-way'!U17/(3*'OddsRatio_working_3-way'!X17^(1/3))*SIN(('OddsRatio_working_3-way'!Y17)/3)</f>
        <v>-3.8201047465124746E-2</v>
      </c>
      <c r="AJ17" s="11">
        <f>'OddsRatio_working_3-way'!U17/(3*'OddsRatio_working_3-way'!X17^(1/3))*SIN(('OddsRatio_working_3-way'!Y17+2*PI())/3)</f>
        <v>-0.43535811059690066</v>
      </c>
      <c r="AK17" s="11">
        <f>'OddsRatio_working_3-way'!U17/(3*'OddsRatio_working_3-way'!X17^(1/3))*SIN(('OddsRatio_working_3-way'!Y17+4*PI())/3)</f>
        <v>0.47355915806202536</v>
      </c>
      <c r="AL17" s="11">
        <f>'OddsRatio_working_3-way'!Z17+'OddsRatio_working_3-way'!AF17</f>
        <v>1.0495272594626606</v>
      </c>
      <c r="AM17" s="11">
        <f>'OddsRatio_working_3-way'!AA17+'OddsRatio_working_3-way'!AG17</f>
        <v>-0.59092978484327663</v>
      </c>
      <c r="AN17" s="11">
        <f>'OddsRatio_working_3-way'!AB17+'OddsRatio_working_3-way'!AH17</f>
        <v>-0.45859747461938427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1.0495272594626606</v>
      </c>
      <c r="AS17" s="11">
        <f>IF(('OddsRatio_working_3-way'!X17=0),IF(Q17&gt;0,-Q17^(1/3),(-Q17)^(1/3)),'OddsRatio_working_3-way'!AM17-'OddsRatio_working_3-way'!R17/3)</f>
        <v>-0.59092978484327663</v>
      </c>
      <c r="AT17" s="11">
        <f>IF(('OddsRatio_working_3-way'!X17=0),IF(Q17&gt;0,-Q17^(1/3),(-Q17)^(1/3)),'OddsRatio_working_3-way'!AN17-'OddsRatio_working_3-way'!R17/3)</f>
        <v>-0.45859747461938427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1.83</v>
      </c>
      <c r="B18" s="4">
        <f>IF('True_Odds_Calculator_3-way'!B19="","",'True_Odds_Calculator_3-way'!B19)</f>
        <v>4.1100000000000003</v>
      </c>
      <c r="C18" s="4">
        <f>IF('True_Odds_Calculator_3-way'!C19="","",'True_Odds_Calculator_3-way'!C19)</f>
        <v>4.09</v>
      </c>
      <c r="D18" s="9">
        <f t="shared" si="13"/>
        <v>0.53254168934833368</v>
      </c>
      <c r="E18" s="9">
        <f t="shared" si="14"/>
        <v>0.23315141283853347</v>
      </c>
      <c r="F18" s="9">
        <f t="shared" si="15"/>
        <v>0.2343068978131328</v>
      </c>
      <c r="G18" s="9">
        <f t="shared" si="16"/>
        <v>1.0575750127785417</v>
      </c>
      <c r="H18" s="9">
        <f t="shared" si="17"/>
        <v>1.8777872606061898</v>
      </c>
      <c r="I18" s="9">
        <f t="shared" si="18"/>
        <v>4.2890582897412655</v>
      </c>
      <c r="J18" s="9">
        <f t="shared" si="19"/>
        <v>4.2679067894856937</v>
      </c>
      <c r="K18" s="11">
        <f t="shared" si="20"/>
        <v>0.54644808743169393</v>
      </c>
      <c r="L18" s="11">
        <f t="shared" si="21"/>
        <v>0.24330900243309</v>
      </c>
      <c r="M18" s="11">
        <f t="shared" si="22"/>
        <v>0.24449877750611249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-0.25928699900595276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0.2285278350641472</v>
      </c>
      <c r="Q18" s="11">
        <f>2*'OddsRatio_working_3-way'!K18*'OddsRatio_working_3-way'!L18*'OddsRatio_working_3-way'!M18</f>
        <v>6.5015031312701907E-2</v>
      </c>
      <c r="R18" s="11">
        <f t="shared" si="23"/>
        <v>0</v>
      </c>
      <c r="S18" s="11">
        <f t="shared" si="24"/>
        <v>-0.88137020344356187</v>
      </c>
      <c r="T18" s="11">
        <f t="shared" si="25"/>
        <v>-0.25074543483458372</v>
      </c>
      <c r="U18" s="11">
        <f>'OddsRatio_working_3-way'!S18-'OddsRatio_working_3-way'!R18^2/3</f>
        <v>-0.88137020344356187</v>
      </c>
      <c r="V18" s="11">
        <f>'OddsRatio_working_3-way'!S18*'OddsRatio_working_3-way'!R18/3-2*'OddsRatio_working_3-way'!R18^3/27-'OddsRatio_working_3-way'!T18</f>
        <v>0.25074543483458372</v>
      </c>
      <c r="W18" s="11">
        <f>'OddsRatio_working_3-way'!V18^2+4*'OddsRatio_working_3-way'!U18^3/27</f>
        <v>-3.8557869976329637E-2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0.15924128160335349</v>
      </c>
      <c r="Y18" s="11">
        <f>IF('OddsRatio_working_3-way'!W18&gt;=0,IF('OddsRatio_working_3-way'!V18+SQRT('OddsRatio_working_3-way'!W18)&gt;0,0,PI()),ACOS('OddsRatio_working_3-way'!V18/(2*'OddsRatio_working_3-way'!X18)))</f>
        <v>0.66435777469819912</v>
      </c>
      <c r="Z18" s="11">
        <f>'OddsRatio_working_3-way'!X18^(1/3)*COS('OddsRatio_working_3-way'!Y18/3)</f>
        <v>0.52878750638927086</v>
      </c>
      <c r="AA18" s="11">
        <f>'OddsRatio_working_3-way'!X18^(1/3)*COS(('OddsRatio_working_3-way'!Y18+2*PI())/3)</f>
        <v>-0.36749749064315473</v>
      </c>
      <c r="AB18" s="11">
        <f>'OddsRatio_working_3-way'!X18^(1/3)*COS(('OddsRatio_working_3-way'!Y18+4*PI())/3)</f>
        <v>-0.16129001574611621</v>
      </c>
      <c r="AC18" s="11">
        <f>'OddsRatio_working_3-way'!X18^(1/3)*SIN('OddsRatio_working_3-way'!Y18/3)</f>
        <v>0.11905394114071827</v>
      </c>
      <c r="AD18" s="11">
        <f>'OddsRatio_working_3-way'!X18^(1/3)*SIN(('OddsRatio_working_3-way'!Y18+2*PI())/3)</f>
        <v>0.39841644316657554</v>
      </c>
      <c r="AE18" s="11">
        <f>'OddsRatio_working_3-way'!X18^(1/3)*SIN(('OddsRatio_working_3-way'!Y18+4*PI())/3)</f>
        <v>-0.51747038430729375</v>
      </c>
      <c r="AF18" s="11">
        <f>-'OddsRatio_working_3-way'!U18/(3*'OddsRatio_working_3-way'!X18^(1/3))*COS(('OddsRatio_working_3-way'!Y18)/3)</f>
        <v>0.52878750638927075</v>
      </c>
      <c r="AG18" s="11">
        <f>-'OddsRatio_working_3-way'!U18/(3*'OddsRatio_working_3-way'!X18^(1/3))*COS(('OddsRatio_working_3-way'!Y18+2*PI())/3)</f>
        <v>-0.36749749064315468</v>
      </c>
      <c r="AH18" s="11">
        <f>-'OddsRatio_working_3-way'!U18/(3*'OddsRatio_working_3-way'!X18^(1/3))*COS(('OddsRatio_working_3-way'!Y18+4*PI())/3)</f>
        <v>-0.16129001574611618</v>
      </c>
      <c r="AI18" s="11">
        <f>'OddsRatio_working_3-way'!U18/(3*'OddsRatio_working_3-way'!X18^(1/3))*SIN(('OddsRatio_working_3-way'!Y18)/3)</f>
        <v>-0.11905394114071825</v>
      </c>
      <c r="AJ18" s="11">
        <f>'OddsRatio_working_3-way'!U18/(3*'OddsRatio_working_3-way'!X18^(1/3))*SIN(('OddsRatio_working_3-way'!Y18+2*PI())/3)</f>
        <v>-0.39841644316657548</v>
      </c>
      <c r="AK18" s="11">
        <f>'OddsRatio_working_3-way'!U18/(3*'OddsRatio_working_3-way'!X18^(1/3))*SIN(('OddsRatio_working_3-way'!Y18+4*PI())/3)</f>
        <v>0.51747038430729364</v>
      </c>
      <c r="AL18" s="11">
        <f>'OddsRatio_working_3-way'!Z18+'OddsRatio_working_3-way'!AF18</f>
        <v>1.0575750127785417</v>
      </c>
      <c r="AM18" s="11">
        <f>'OddsRatio_working_3-way'!AA18+'OddsRatio_working_3-way'!AG18</f>
        <v>-0.73499498128630947</v>
      </c>
      <c r="AN18" s="11">
        <f>'OddsRatio_working_3-way'!AB18+'OddsRatio_working_3-way'!AH18</f>
        <v>-0.32258003149223236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1.0575750127785417</v>
      </c>
      <c r="AS18" s="11">
        <f>IF(('OddsRatio_working_3-way'!X18=0),IF(Q18&gt;0,-Q18^(1/3),(-Q18)^(1/3)),'OddsRatio_working_3-way'!AM18-'OddsRatio_working_3-way'!R18/3)</f>
        <v>-0.73499498128630947</v>
      </c>
      <c r="AT18" s="11">
        <f>IF(('OddsRatio_working_3-way'!X18=0),IF(Q18&gt;0,-Q18^(1/3),(-Q18)^(1/3)),'OddsRatio_working_3-way'!AN18-'OddsRatio_working_3-way'!R18/3)</f>
        <v>-0.32258003149223236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1.33</v>
      </c>
      <c r="B19" s="4">
        <f>IF('True_Odds_Calculator_3-way'!B20="","",'True_Odds_Calculator_3-way'!B20)</f>
        <v>6.02</v>
      </c>
      <c r="C19" s="4">
        <f>IF('True_Odds_Calculator_3-way'!C20="","",'True_Odds_Calculator_3-way'!C20)</f>
        <v>8.2799999999999994</v>
      </c>
      <c r="D19" s="9">
        <f t="shared" si="13"/>
        <v>0.73458914856620605</v>
      </c>
      <c r="E19" s="9">
        <f t="shared" si="14"/>
        <v>0.15393572262194138</v>
      </c>
      <c r="F19" s="9">
        <f t="shared" si="15"/>
        <v>0.11147512881185241</v>
      </c>
      <c r="G19" s="9">
        <f t="shared" si="16"/>
        <v>1.0948641277167541</v>
      </c>
      <c r="H19" s="9">
        <f t="shared" si="17"/>
        <v>1.3613051621465293</v>
      </c>
      <c r="I19" s="9">
        <f t="shared" si="18"/>
        <v>6.496217921138105</v>
      </c>
      <c r="J19" s="9">
        <f t="shared" si="19"/>
        <v>8.9706108497779695</v>
      </c>
      <c r="K19" s="11">
        <f t="shared" si="20"/>
        <v>0.75187969924812026</v>
      </c>
      <c r="L19" s="11">
        <f t="shared" si="21"/>
        <v>0.16611295681063123</v>
      </c>
      <c r="M19" s="11">
        <f t="shared" si="22"/>
        <v>0.12077294685990339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-0.18191586144329486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0.19051311653393196</v>
      </c>
      <c r="Q19" s="11">
        <f>2*'OddsRatio_working_3-way'!K19*'OddsRatio_working_3-way'!L19*'OddsRatio_working_3-way'!M19</f>
        <v>3.0168347828017732E-2</v>
      </c>
      <c r="R19" s="11">
        <f t="shared" si="23"/>
        <v>0</v>
      </c>
      <c r="S19" s="11">
        <f t="shared" si="24"/>
        <v>-1.0472595133949711</v>
      </c>
      <c r="T19" s="11">
        <f t="shared" si="25"/>
        <v>-0.16583681922327334</v>
      </c>
      <c r="U19" s="11">
        <f>'OddsRatio_working_3-way'!S19-'OddsRatio_working_3-way'!R19^2/3</f>
        <v>-1.0472595133949711</v>
      </c>
      <c r="V19" s="11">
        <f>'OddsRatio_working_3-way'!S19*'OddsRatio_working_3-way'!R19/3-2*'OddsRatio_working_3-way'!R19^3/27-'OddsRatio_working_3-way'!T19</f>
        <v>0.16583681922327334</v>
      </c>
      <c r="W19" s="11">
        <f>'OddsRatio_working_3-way'!V19^2+4*'OddsRatio_working_3-way'!U19^3/27</f>
        <v>-0.14265881269547823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0.20625267471330574</v>
      </c>
      <c r="Y19" s="11">
        <f>IF('OddsRatio_working_3-way'!W19&gt;=0,IF('OddsRatio_working_3-way'!V19+SQRT('OddsRatio_working_3-way'!W19)&gt;0,0,PI()),ACOS('OddsRatio_working_3-way'!V19/(2*'OddsRatio_working_3-way'!X19)))</f>
        <v>1.1570706612158905</v>
      </c>
      <c r="Z19" s="11">
        <f>'OddsRatio_working_3-way'!X19^(1/3)*COS('OddsRatio_working_3-way'!Y19/3)</f>
        <v>0.54743206385837706</v>
      </c>
      <c r="AA19" s="11">
        <f>'OddsRatio_working_3-way'!X19^(1/3)*COS(('OddsRatio_working_3-way'!Y19+2*PI())/3)</f>
        <v>-0.46620883684293363</v>
      </c>
      <c r="AB19" s="11">
        <f>'OddsRatio_working_3-way'!X19^(1/3)*COS(('OddsRatio_working_3-way'!Y19+4*PI())/3)</f>
        <v>-8.1223227015443517E-2</v>
      </c>
      <c r="AC19" s="11">
        <f>'OddsRatio_working_3-way'!X19^(1/3)*SIN('OddsRatio_working_3-way'!Y19/3)</f>
        <v>0.22227154546803377</v>
      </c>
      <c r="AD19" s="11">
        <f>'OddsRatio_working_3-way'!X19^(1/3)*SIN(('OddsRatio_working_3-way'!Y19+2*PI())/3)</f>
        <v>0.36295430141348267</v>
      </c>
      <c r="AE19" s="11">
        <f>'OddsRatio_working_3-way'!X19^(1/3)*SIN(('OddsRatio_working_3-way'!Y19+4*PI())/3)</f>
        <v>-0.58522584688151635</v>
      </c>
      <c r="AF19" s="11">
        <f>-'OddsRatio_working_3-way'!U19/(3*'OddsRatio_working_3-way'!X19^(1/3))*COS(('OddsRatio_working_3-way'!Y19)/3)</f>
        <v>0.54743206385837706</v>
      </c>
      <c r="AG19" s="11">
        <f>-'OddsRatio_working_3-way'!U19/(3*'OddsRatio_working_3-way'!X19^(1/3))*COS(('OddsRatio_working_3-way'!Y19+2*PI())/3)</f>
        <v>-0.46620883684293363</v>
      </c>
      <c r="AH19" s="11">
        <f>-'OddsRatio_working_3-way'!U19/(3*'OddsRatio_working_3-way'!X19^(1/3))*COS(('OddsRatio_working_3-way'!Y19+4*PI())/3)</f>
        <v>-8.1223227015443517E-2</v>
      </c>
      <c r="AI19" s="11">
        <f>'OddsRatio_working_3-way'!U19/(3*'OddsRatio_working_3-way'!X19^(1/3))*SIN(('OddsRatio_working_3-way'!Y19)/3)</f>
        <v>-0.22227154546803377</v>
      </c>
      <c r="AJ19" s="11">
        <f>'OddsRatio_working_3-way'!U19/(3*'OddsRatio_working_3-way'!X19^(1/3))*SIN(('OddsRatio_working_3-way'!Y19+2*PI())/3)</f>
        <v>-0.36295430141348267</v>
      </c>
      <c r="AK19" s="11">
        <f>'OddsRatio_working_3-way'!U19/(3*'OddsRatio_working_3-way'!X19^(1/3))*SIN(('OddsRatio_working_3-way'!Y19+4*PI())/3)</f>
        <v>0.58522584688151635</v>
      </c>
      <c r="AL19" s="11">
        <f>'OddsRatio_working_3-way'!Z19+'OddsRatio_working_3-way'!AF19</f>
        <v>1.0948641277167541</v>
      </c>
      <c r="AM19" s="11">
        <f>'OddsRatio_working_3-way'!AA19+'OddsRatio_working_3-way'!AG19</f>
        <v>-0.93241767368586725</v>
      </c>
      <c r="AN19" s="11">
        <f>'OddsRatio_working_3-way'!AB19+'OddsRatio_working_3-way'!AH19</f>
        <v>-0.16244645403088703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1.0948641277167541</v>
      </c>
      <c r="AS19" s="11">
        <f>IF(('OddsRatio_working_3-way'!X19=0),IF(Q19&gt;0,-Q19^(1/3),(-Q19)^(1/3)),'OddsRatio_working_3-way'!AM19-'OddsRatio_working_3-way'!R19/3)</f>
        <v>-0.93241767368586725</v>
      </c>
      <c r="AT19" s="11">
        <f>IF(('OddsRatio_working_3-way'!X19=0),IF(Q19&gt;0,-Q19^(1/3),(-Q19)^(1/3)),'OddsRatio_working_3-way'!AN19-'OddsRatio_working_3-way'!R19/3)</f>
        <v>-0.16244645403088703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8.9600000000000009</v>
      </c>
      <c r="B20" s="4">
        <f>IF('True_Odds_Calculator_3-way'!B21="","",'True_Odds_Calculator_3-way'!B21)</f>
        <v>6.05</v>
      </c>
      <c r="C20" s="4">
        <f>IF('True_Odds_Calculator_3-way'!C21="","",'True_Odds_Calculator_3-way'!C21)</f>
        <v>1.31</v>
      </c>
      <c r="D20" s="9">
        <f t="shared" si="13"/>
        <v>0.10232907467464723</v>
      </c>
      <c r="E20" s="9">
        <f t="shared" si="14"/>
        <v>0.15231363273181206</v>
      </c>
      <c r="F20" s="9">
        <f t="shared" si="15"/>
        <v>0.74535729259354044</v>
      </c>
      <c r="G20" s="9">
        <f t="shared" si="16"/>
        <v>1.1020595043079238</v>
      </c>
      <c r="H20" s="9">
        <f t="shared" si="17"/>
        <v>9.7723936542910739</v>
      </c>
      <c r="I20" s="9">
        <f t="shared" si="18"/>
        <v>6.5654004967550161</v>
      </c>
      <c r="J20" s="9">
        <f t="shared" si="19"/>
        <v>1.3416384463354567</v>
      </c>
      <c r="K20" s="11">
        <f t="shared" si="20"/>
        <v>0.11160714285714285</v>
      </c>
      <c r="L20" s="11">
        <f t="shared" si="21"/>
        <v>0.16528925619834711</v>
      </c>
      <c r="M20" s="11">
        <f t="shared" si="22"/>
        <v>0.76335877862595414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-0.17548154915868308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0.18757266328397487</v>
      </c>
      <c r="Q20" s="11">
        <f>2*'OddsRatio_working_3-way'!K20*'OddsRatio_working_3-way'!L20*'OddsRatio_working_3-way'!M20</f>
        <v>2.8164063556152381E-2</v>
      </c>
      <c r="R20" s="11">
        <f t="shared" si="23"/>
        <v>0</v>
      </c>
      <c r="S20" s="11">
        <f t="shared" si="24"/>
        <v>-1.068902481105624</v>
      </c>
      <c r="T20" s="11">
        <f t="shared" si="25"/>
        <v>-0.16049586803387747</v>
      </c>
      <c r="U20" s="11">
        <f>'OddsRatio_working_3-way'!S20-'OddsRatio_working_3-way'!R20^2/3</f>
        <v>-1.068902481105624</v>
      </c>
      <c r="V20" s="11">
        <f>'OddsRatio_working_3-way'!S20*'OddsRatio_working_3-way'!R20/3-2*'OddsRatio_working_3-way'!R20^3/27-'OddsRatio_working_3-way'!T20</f>
        <v>0.16049586803387747</v>
      </c>
      <c r="W20" s="11">
        <f>'OddsRatio_working_3-way'!V20^2+4*'OddsRatio_working_3-way'!U20^3/27</f>
        <v>-0.15517103443733593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0.21267931146052016</v>
      </c>
      <c r="Y20" s="11">
        <f>IF('OddsRatio_working_3-way'!W20&gt;=0,IF('OddsRatio_working_3-way'!V20+SQRT('OddsRatio_working_3-way'!W20)&gt;0,0,PI()),ACOS('OddsRatio_working_3-way'!V20/(2*'OddsRatio_working_3-way'!X20)))</f>
        <v>1.1838967879157081</v>
      </c>
      <c r="Z20" s="11">
        <f>'OddsRatio_working_3-way'!X20^(1/3)*COS('OddsRatio_working_3-way'!Y20/3)</f>
        <v>0.55102975215396188</v>
      </c>
      <c r="AA20" s="11">
        <f>'OddsRatio_working_3-way'!X20^(1/3)*COS(('OddsRatio_working_3-way'!Y20+2*PI())/3)</f>
        <v>-0.47426164827030126</v>
      </c>
      <c r="AB20" s="11">
        <f>'OddsRatio_working_3-way'!X20^(1/3)*COS(('OddsRatio_working_3-way'!Y20+4*PI())/3)</f>
        <v>-7.6768103883660441E-2</v>
      </c>
      <c r="AC20" s="11">
        <f>'OddsRatio_working_3-way'!X20^(1/3)*SIN('OddsRatio_working_3-way'!Y20/3)</f>
        <v>0.22949300485276541</v>
      </c>
      <c r="AD20" s="11">
        <f>'OddsRatio_working_3-way'!X20^(1/3)*SIN(('OddsRatio_working_3-way'!Y20+2*PI())/3)</f>
        <v>0.36245926117999117</v>
      </c>
      <c r="AE20" s="11">
        <f>'OddsRatio_working_3-way'!X20^(1/3)*SIN(('OddsRatio_working_3-way'!Y20+4*PI())/3)</f>
        <v>-0.59195226603275675</v>
      </c>
      <c r="AF20" s="11">
        <f>-'OddsRatio_working_3-way'!U20/(3*'OddsRatio_working_3-way'!X20^(1/3))*COS(('OddsRatio_working_3-way'!Y20)/3)</f>
        <v>0.55102975215396188</v>
      </c>
      <c r="AG20" s="11">
        <f>-'OddsRatio_working_3-way'!U20/(3*'OddsRatio_working_3-way'!X20^(1/3))*COS(('OddsRatio_working_3-way'!Y20+2*PI())/3)</f>
        <v>-0.47426164827030126</v>
      </c>
      <c r="AH20" s="11">
        <f>-'OddsRatio_working_3-way'!U20/(3*'OddsRatio_working_3-way'!X20^(1/3))*COS(('OddsRatio_working_3-way'!Y20+4*PI())/3)</f>
        <v>-7.6768103883660441E-2</v>
      </c>
      <c r="AI20" s="11">
        <f>'OddsRatio_working_3-way'!U20/(3*'OddsRatio_working_3-way'!X20^(1/3))*SIN(('OddsRatio_working_3-way'!Y20)/3)</f>
        <v>-0.22949300485276541</v>
      </c>
      <c r="AJ20" s="11">
        <f>'OddsRatio_working_3-way'!U20/(3*'OddsRatio_working_3-way'!X20^(1/3))*SIN(('OddsRatio_working_3-way'!Y20+2*PI())/3)</f>
        <v>-0.36245926117999117</v>
      </c>
      <c r="AK20" s="11">
        <f>'OddsRatio_working_3-way'!U20/(3*'OddsRatio_working_3-way'!X20^(1/3))*SIN(('OddsRatio_working_3-way'!Y20+4*PI())/3)</f>
        <v>0.59195226603275675</v>
      </c>
      <c r="AL20" s="11">
        <f>'OddsRatio_working_3-way'!Z20+'OddsRatio_working_3-way'!AF20</f>
        <v>1.1020595043079238</v>
      </c>
      <c r="AM20" s="11">
        <f>'OddsRatio_working_3-way'!AA20+'OddsRatio_working_3-way'!AG20</f>
        <v>-0.94852329654060252</v>
      </c>
      <c r="AN20" s="11">
        <f>'OddsRatio_working_3-way'!AB20+'OddsRatio_working_3-way'!AH20</f>
        <v>-0.15353620776732088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1.1020595043079238</v>
      </c>
      <c r="AS20" s="11">
        <f>IF(('OddsRatio_working_3-way'!X20=0),IF(Q20&gt;0,-Q20^(1/3),(-Q20)^(1/3)),'OddsRatio_working_3-way'!AM20-'OddsRatio_working_3-way'!R20/3)</f>
        <v>-0.94852329654060252</v>
      </c>
      <c r="AT20" s="11">
        <f>IF(('OddsRatio_working_3-way'!X20=0),IF(Q20&gt;0,-Q20^(1/3),(-Q20)^(1/3)),'OddsRatio_working_3-way'!AN20-'OddsRatio_working_3-way'!R20/3)</f>
        <v>-0.15353620776732088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2.0699999999999998</v>
      </c>
      <c r="B21" s="4">
        <f>IF('True_Odds_Calculator_3-way'!B22="","",'True_Odds_Calculator_3-way'!B22)</f>
        <v>3.73</v>
      </c>
      <c r="C21" s="4">
        <f>IF('True_Odds_Calculator_3-way'!C22="","",'True_Odds_Calculator_3-way'!C22)</f>
        <v>3.53</v>
      </c>
      <c r="D21" s="9">
        <f t="shared" si="13"/>
        <v>0.4697364549255908</v>
      </c>
      <c r="E21" s="9">
        <f t="shared" si="14"/>
        <v>0.25772143684124965</v>
      </c>
      <c r="F21" s="9">
        <f t="shared" si="15"/>
        <v>0.27254210823315922</v>
      </c>
      <c r="G21" s="9">
        <f t="shared" si="16"/>
        <v>1.0550030797377634</v>
      </c>
      <c r="H21" s="9">
        <f t="shared" si="17"/>
        <v>2.128853295319407</v>
      </c>
      <c r="I21" s="9">
        <f t="shared" si="18"/>
        <v>3.8801584076840938</v>
      </c>
      <c r="J21" s="9">
        <f t="shared" si="19"/>
        <v>3.6691577917365414</v>
      </c>
      <c r="K21" s="11">
        <f t="shared" si="20"/>
        <v>0.48309178743961356</v>
      </c>
      <c r="L21" s="11">
        <f t="shared" si="21"/>
        <v>0.26809651474530832</v>
      </c>
      <c r="M21" s="11">
        <f t="shared" si="22"/>
        <v>0.28328611898016998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-0.27115215679722104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0.23224684735911671</v>
      </c>
      <c r="Q21" s="11">
        <f>2*'OddsRatio_working_3-way'!K21*'OddsRatio_working_3-way'!L21*'OddsRatio_working_3-way'!M21</f>
        <v>7.3379730603196427E-2</v>
      </c>
      <c r="R21" s="11">
        <f t="shared" si="23"/>
        <v>0</v>
      </c>
      <c r="S21" s="11">
        <f t="shared" si="24"/>
        <v>-0.85651853226010166</v>
      </c>
      <c r="T21" s="11">
        <f t="shared" si="25"/>
        <v>-0.27062196911851549</v>
      </c>
      <c r="U21" s="11">
        <f>'OddsRatio_working_3-way'!S21-'OddsRatio_working_3-way'!R21^2/3</f>
        <v>-0.85651853226010166</v>
      </c>
      <c r="V21" s="11">
        <f>'OddsRatio_working_3-way'!S21*'OddsRatio_working_3-way'!R21/3-2*'OddsRatio_working_3-way'!R21^3/27-'OddsRatio_working_3-way'!T21</f>
        <v>0.27062196911851549</v>
      </c>
      <c r="W21" s="11">
        <f>'OddsRatio_working_3-way'!V21^2+4*'OddsRatio_working_3-way'!U21^3/27</f>
        <v>-1.9854497737771926E-2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0.15255388220834851</v>
      </c>
      <c r="Y21" s="11">
        <f>IF('OddsRatio_working_3-way'!W21&gt;=0,IF('OddsRatio_working_3-way'!V21+SQRT('OddsRatio_working_3-way'!W21)&gt;0,0,PI()),ACOS('OddsRatio_working_3-way'!V21/(2*'OddsRatio_working_3-way'!X21)))</f>
        <v>0.4800501693381396</v>
      </c>
      <c r="Z21" s="11">
        <f>'OddsRatio_working_3-way'!X21^(1/3)*COS('OddsRatio_working_3-way'!Y21/3)</f>
        <v>0.52750153986888182</v>
      </c>
      <c r="AA21" s="11">
        <f>'OddsRatio_working_3-way'!X21^(1/3)*COS(('OddsRatio_working_3-way'!Y21+2*PI())/3)</f>
        <v>-0.33748154466246333</v>
      </c>
      <c r="AB21" s="11">
        <f>'OddsRatio_working_3-way'!X21^(1/3)*COS(('OddsRatio_working_3-way'!Y21+4*PI())/3)</f>
        <v>-0.1900199952064186</v>
      </c>
      <c r="AC21" s="11">
        <f>'OddsRatio_working_3-way'!X21^(1/3)*SIN('OddsRatio_working_3-way'!Y21/3)</f>
        <v>8.5136965273566803E-2</v>
      </c>
      <c r="AD21" s="11">
        <f>'OddsRatio_working_3-way'!X21^(1/3)*SIN(('OddsRatio_working_3-way'!Y21+2*PI())/3)</f>
        <v>0.41426125142507808</v>
      </c>
      <c r="AE21" s="11">
        <f>'OddsRatio_working_3-way'!X21^(1/3)*SIN(('OddsRatio_working_3-way'!Y21+4*PI())/3)</f>
        <v>-0.49939821669864481</v>
      </c>
      <c r="AF21" s="11">
        <f>-'OddsRatio_working_3-way'!U21/(3*'OddsRatio_working_3-way'!X21^(1/3))*COS(('OddsRatio_working_3-way'!Y21)/3)</f>
        <v>0.5275015398688816</v>
      </c>
      <c r="AG21" s="11">
        <f>-'OddsRatio_working_3-way'!U21/(3*'OddsRatio_working_3-way'!X21^(1/3))*COS(('OddsRatio_working_3-way'!Y21+2*PI())/3)</f>
        <v>-0.33748154466246316</v>
      </c>
      <c r="AH21" s="11">
        <f>-'OddsRatio_working_3-way'!U21/(3*'OddsRatio_working_3-way'!X21^(1/3))*COS(('OddsRatio_working_3-way'!Y21+4*PI())/3)</f>
        <v>-0.19001999520641852</v>
      </c>
      <c r="AI21" s="11">
        <f>'OddsRatio_working_3-way'!U21/(3*'OddsRatio_working_3-way'!X21^(1/3))*SIN(('OddsRatio_working_3-way'!Y21)/3)</f>
        <v>-8.5136965273566775E-2</v>
      </c>
      <c r="AJ21" s="11">
        <f>'OddsRatio_working_3-way'!U21/(3*'OddsRatio_working_3-way'!X21^(1/3))*SIN(('OddsRatio_working_3-way'!Y21+2*PI())/3)</f>
        <v>-0.41426125142507791</v>
      </c>
      <c r="AK21" s="11">
        <f>'OddsRatio_working_3-way'!U21/(3*'OddsRatio_working_3-way'!X21^(1/3))*SIN(('OddsRatio_working_3-way'!Y21+4*PI())/3)</f>
        <v>0.49939821669864465</v>
      </c>
      <c r="AL21" s="11">
        <f>'OddsRatio_working_3-way'!Z21+'OddsRatio_working_3-way'!AF21</f>
        <v>1.0550030797377634</v>
      </c>
      <c r="AM21" s="11">
        <f>'OddsRatio_working_3-way'!AA21+'OddsRatio_working_3-way'!AG21</f>
        <v>-0.67496308932492655</v>
      </c>
      <c r="AN21" s="11">
        <f>'OddsRatio_working_3-way'!AB21+'OddsRatio_working_3-way'!AH21</f>
        <v>-0.38003999041283709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1.0550030797377634</v>
      </c>
      <c r="AS21" s="11">
        <f>IF(('OddsRatio_working_3-way'!X21=0),IF(Q21&gt;0,-Q21^(1/3),(-Q21)^(1/3)),'OddsRatio_working_3-way'!AM21-'OddsRatio_working_3-way'!R21/3)</f>
        <v>-0.67496308932492655</v>
      </c>
      <c r="AT21" s="11">
        <f>IF(('OddsRatio_working_3-way'!X21=0),IF(Q21&gt;0,-Q21^(1/3),(-Q21)^(1/3)),'OddsRatio_working_3-way'!AN21-'OddsRatio_working_3-way'!R21/3)</f>
        <v>-0.38003999041283709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2.1800000000000002</v>
      </c>
      <c r="B22" s="4">
        <f>IF('True_Odds_Calculator_3-way'!B23="","",'True_Odds_Calculator_3-way'!B23)</f>
        <v>3.68</v>
      </c>
      <c r="C22" s="4">
        <f>IF('True_Odds_Calculator_3-way'!C23="","",'True_Odds_Calculator_3-way'!C23)</f>
        <v>3.29</v>
      </c>
      <c r="D22" s="9">
        <f t="shared" si="13"/>
        <v>0.44565551959441835</v>
      </c>
      <c r="E22" s="9">
        <f t="shared" si="14"/>
        <v>0.26143134070611451</v>
      </c>
      <c r="F22" s="9">
        <f t="shared" si="15"/>
        <v>0.29291313969946725</v>
      </c>
      <c r="G22" s="9">
        <f t="shared" si="16"/>
        <v>1.0541403333192685</v>
      </c>
      <c r="H22" s="9">
        <f t="shared" si="17"/>
        <v>2.2438855933167368</v>
      </c>
      <c r="I22" s="9">
        <f t="shared" si="18"/>
        <v>3.8250960932956399</v>
      </c>
      <c r="J22" s="9">
        <f t="shared" si="19"/>
        <v>3.4139813633011249</v>
      </c>
      <c r="K22" s="11">
        <f t="shared" si="20"/>
        <v>0.4587155963302752</v>
      </c>
      <c r="L22" s="11">
        <f t="shared" si="21"/>
        <v>0.27173913043478259</v>
      </c>
      <c r="M22" s="11">
        <f t="shared" si="22"/>
        <v>0.303951367781155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-0.27437976098535044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0.23301018546246793</v>
      </c>
      <c r="Q22" s="11">
        <f>2*'OddsRatio_working_3-way'!K22*'OddsRatio_working_3-way'!L22*'OddsRatio_working_3-way'!M22</f>
        <v>7.5775670069095274E-2</v>
      </c>
      <c r="R22" s="11">
        <f t="shared" si="23"/>
        <v>0</v>
      </c>
      <c r="S22" s="11">
        <f t="shared" si="24"/>
        <v>-0.8492251200514338</v>
      </c>
      <c r="T22" s="11">
        <f t="shared" si="25"/>
        <v>-0.27617077074843377</v>
      </c>
      <c r="U22" s="11">
        <f>'OddsRatio_working_3-way'!S22-'OddsRatio_working_3-way'!R22^2/3</f>
        <v>-0.8492251200514338</v>
      </c>
      <c r="V22" s="11">
        <f>'OddsRatio_working_3-way'!S22*'OddsRatio_working_3-way'!R22/3-2*'OddsRatio_working_3-way'!R22^3/27-'OddsRatio_working_3-way'!T22</f>
        <v>0.27617077074843377</v>
      </c>
      <c r="W22" s="11">
        <f>'OddsRatio_working_3-way'!V22^2+4*'OddsRatio_working_3-way'!U22^3/27</f>
        <v>-1.4462591067993524E-2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0.15060949976991614</v>
      </c>
      <c r="Y22" s="11">
        <f>IF('OddsRatio_working_3-way'!W22&gt;=0,IF('OddsRatio_working_3-way'!V22+SQRT('OddsRatio_working_3-way'!W22)&gt;0,0,PI()),ACOS('OddsRatio_working_3-way'!V22/(2*'OddsRatio_working_3-way'!X22)))</f>
        <v>0.41069443037726661</v>
      </c>
      <c r="Z22" s="11">
        <f>'OddsRatio_working_3-way'!X22^(1/3)*COS('OddsRatio_working_3-way'!Y22/3)</f>
        <v>0.52707016665963424</v>
      </c>
      <c r="AA22" s="11">
        <f>'OddsRatio_working_3-way'!X22^(1/3)*COS(('OddsRatio_working_3-way'!Y22+2*PI())/3)</f>
        <v>-0.32641639673767675</v>
      </c>
      <c r="AB22" s="11">
        <f>'OddsRatio_working_3-way'!X22^(1/3)*COS(('OddsRatio_working_3-way'!Y22+4*PI())/3)</f>
        <v>-0.20065376992195791</v>
      </c>
      <c r="AC22" s="11">
        <f>'OddsRatio_working_3-way'!X22^(1/3)*SIN('OddsRatio_working_3-way'!Y22/3)</f>
        <v>7.2609086446049964E-2</v>
      </c>
      <c r="AD22" s="11">
        <f>'OddsRatio_working_3-way'!X22^(1/3)*SIN(('OddsRatio_working_3-way'!Y22+2*PI())/3)</f>
        <v>0.42015161068111623</v>
      </c>
      <c r="AE22" s="11">
        <f>'OddsRatio_working_3-way'!X22^(1/3)*SIN(('OddsRatio_working_3-way'!Y22+4*PI())/3)</f>
        <v>-0.49276069712716603</v>
      </c>
      <c r="AF22" s="11">
        <f>-'OddsRatio_working_3-way'!U22/(3*'OddsRatio_working_3-way'!X22^(1/3))*COS(('OddsRatio_working_3-way'!Y22)/3)</f>
        <v>0.52707016665963424</v>
      </c>
      <c r="AG22" s="11">
        <f>-'OddsRatio_working_3-way'!U22/(3*'OddsRatio_working_3-way'!X22^(1/3))*COS(('OddsRatio_working_3-way'!Y22+2*PI())/3)</f>
        <v>-0.32641639673767675</v>
      </c>
      <c r="AH22" s="11">
        <f>-'OddsRatio_working_3-way'!U22/(3*'OddsRatio_working_3-way'!X22^(1/3))*COS(('OddsRatio_working_3-way'!Y22+4*PI())/3)</f>
        <v>-0.20065376992195791</v>
      </c>
      <c r="AI22" s="11">
        <f>'OddsRatio_working_3-way'!U22/(3*'OddsRatio_working_3-way'!X22^(1/3))*SIN(('OddsRatio_working_3-way'!Y22)/3)</f>
        <v>-7.2609086446049964E-2</v>
      </c>
      <c r="AJ22" s="11">
        <f>'OddsRatio_working_3-way'!U22/(3*'OddsRatio_working_3-way'!X22^(1/3))*SIN(('OddsRatio_working_3-way'!Y22+2*PI())/3)</f>
        <v>-0.42015161068111623</v>
      </c>
      <c r="AK22" s="11">
        <f>'OddsRatio_working_3-way'!U22/(3*'OddsRatio_working_3-way'!X22^(1/3))*SIN(('OddsRatio_working_3-way'!Y22+4*PI())/3)</f>
        <v>0.49276069712716603</v>
      </c>
      <c r="AL22" s="11">
        <f>'OddsRatio_working_3-way'!Z22+'OddsRatio_working_3-way'!AF22</f>
        <v>1.0541403333192685</v>
      </c>
      <c r="AM22" s="11">
        <f>'OddsRatio_working_3-way'!AA22+'OddsRatio_working_3-way'!AG22</f>
        <v>-0.6528327934753535</v>
      </c>
      <c r="AN22" s="11">
        <f>'OddsRatio_working_3-way'!AB22+'OddsRatio_working_3-way'!AH22</f>
        <v>-0.40130753984391582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1.0541403333192685</v>
      </c>
      <c r="AS22" s="11">
        <f>IF(('OddsRatio_working_3-way'!X22=0),IF(Q22&gt;0,-Q22^(1/3),(-Q22)^(1/3)),'OddsRatio_working_3-way'!AM22-'OddsRatio_working_3-way'!R22/3)</f>
        <v>-0.6528327934753535</v>
      </c>
      <c r="AT22" s="11">
        <f>IF(('OddsRatio_working_3-way'!X22=0),IF(Q22&gt;0,-Q22^(1/3),(-Q22)^(1/3)),'OddsRatio_working_3-way'!AN22-'OddsRatio_working_3-way'!R22/3)</f>
        <v>-0.40130753984391582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2.4500000000000002</v>
      </c>
      <c r="B23" s="4">
        <f>IF('True_Odds_Calculator_3-way'!B24="","",'True_Odds_Calculator_3-way'!B24)</f>
        <v>3.71</v>
      </c>
      <c r="C23" s="4">
        <f>IF('True_Odds_Calculator_3-way'!C24="","",'True_Odds_Calculator_3-way'!C24)</f>
        <v>2.81</v>
      </c>
      <c r="D23" s="9">
        <f t="shared" si="13"/>
        <v>0.3959792514998034</v>
      </c>
      <c r="E23" s="9">
        <f t="shared" si="14"/>
        <v>0.25968011697155541</v>
      </c>
      <c r="F23" s="9">
        <f t="shared" si="15"/>
        <v>0.34434063152864103</v>
      </c>
      <c r="G23" s="9">
        <f t="shared" si="16"/>
        <v>1.0519895471053946</v>
      </c>
      <c r="H23" s="9">
        <f t="shared" si="17"/>
        <v>2.5253848433028225</v>
      </c>
      <c r="I23" s="9">
        <f t="shared" si="18"/>
        <v>3.8508916726556199</v>
      </c>
      <c r="J23" s="9">
        <f t="shared" si="19"/>
        <v>2.9041010802607636</v>
      </c>
      <c r="K23" s="11">
        <f t="shared" si="20"/>
        <v>0.4081632653061224</v>
      </c>
      <c r="L23" s="11">
        <f t="shared" si="21"/>
        <v>0.26954177897574122</v>
      </c>
      <c r="M23" s="11">
        <f t="shared" si="22"/>
        <v>0.35587188612099646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-0.27846431855300546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0.23373729689667733</v>
      </c>
      <c r="Q23" s="11">
        <f>2*'OddsRatio_working_3-way'!K23*'OddsRatio_working_3-way'!L23*'OddsRatio_working_3-way'!M23</f>
        <v>7.8303952059188386E-2</v>
      </c>
      <c r="R23" s="11">
        <f t="shared" si="23"/>
        <v>0</v>
      </c>
      <c r="S23" s="11">
        <f t="shared" si="24"/>
        <v>-0.8393797026177543</v>
      </c>
      <c r="T23" s="11">
        <f t="shared" si="25"/>
        <v>-0.28119923035770666</v>
      </c>
      <c r="U23" s="11">
        <f>'OddsRatio_working_3-way'!S23-'OddsRatio_working_3-way'!R23^2/3</f>
        <v>-0.8393797026177543</v>
      </c>
      <c r="V23" s="11">
        <f>'OddsRatio_working_3-way'!S23*'OddsRatio_working_3-way'!R23/3-2*'OddsRatio_working_3-way'!R23^3/27-'OddsRatio_working_3-way'!T23</f>
        <v>0.28119923035770666</v>
      </c>
      <c r="W23" s="11">
        <f>'OddsRatio_working_3-way'!V23^2+4*'OddsRatio_working_3-way'!U23^3/27</f>
        <v>-8.540611198836992E-3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0.14799798845981285</v>
      </c>
      <c r="Y23" s="11">
        <f>IF('OddsRatio_working_3-way'!W23&gt;=0,IF('OddsRatio_working_3-way'!V23+SQRT('OddsRatio_working_3-way'!W23)&gt;0,0,PI()),ACOS('OddsRatio_working_3-way'!V23/(2*'OddsRatio_working_3-way'!X23)))</f>
        <v>0.31752740308803462</v>
      </c>
      <c r="Z23" s="11">
        <f>'OddsRatio_working_3-way'!X23^(1/3)*COS('OddsRatio_working_3-way'!Y23/3)</f>
        <v>0.5259947735526973</v>
      </c>
      <c r="AA23" s="11">
        <f>'OddsRatio_working_3-way'!X23^(1/3)*COS(('OddsRatio_working_3-way'!Y23+2*PI())/3)</f>
        <v>-0.31139211067135175</v>
      </c>
      <c r="AB23" s="11">
        <f>'OddsRatio_working_3-way'!X23^(1/3)*COS(('OddsRatio_working_3-way'!Y23+4*PI())/3)</f>
        <v>-0.21460266288134563</v>
      </c>
      <c r="AC23" s="11">
        <f>'OddsRatio_working_3-way'!X23^(1/3)*SIN('OddsRatio_working_3-way'!Y23/3)</f>
        <v>5.5881413736275393E-2</v>
      </c>
      <c r="AD23" s="11">
        <f>'OddsRatio_working_3-way'!X23^(1/3)*SIN(('OddsRatio_working_3-way'!Y23+2*PI())/3)</f>
        <v>0.42758412928634137</v>
      </c>
      <c r="AE23" s="11">
        <f>'OddsRatio_working_3-way'!X23^(1/3)*SIN(('OddsRatio_working_3-way'!Y23+4*PI())/3)</f>
        <v>-0.48346554302261668</v>
      </c>
      <c r="AF23" s="11">
        <f>-'OddsRatio_working_3-way'!U23/(3*'OddsRatio_working_3-way'!X23^(1/3))*COS(('OddsRatio_working_3-way'!Y23)/3)</f>
        <v>0.52599477355269741</v>
      </c>
      <c r="AG23" s="11">
        <f>-'OddsRatio_working_3-way'!U23/(3*'OddsRatio_working_3-way'!X23^(1/3))*COS(('OddsRatio_working_3-way'!Y23+2*PI())/3)</f>
        <v>-0.31139211067135181</v>
      </c>
      <c r="AH23" s="11">
        <f>-'OddsRatio_working_3-way'!U23/(3*'OddsRatio_working_3-way'!X23^(1/3))*COS(('OddsRatio_working_3-way'!Y23+4*PI())/3)</f>
        <v>-0.21460266288134566</v>
      </c>
      <c r="AI23" s="11">
        <f>'OddsRatio_working_3-way'!U23/(3*'OddsRatio_working_3-way'!X23^(1/3))*SIN(('OddsRatio_working_3-way'!Y23)/3)</f>
        <v>-5.58814137362754E-2</v>
      </c>
      <c r="AJ23" s="11">
        <f>'OddsRatio_working_3-way'!U23/(3*'OddsRatio_working_3-way'!X23^(1/3))*SIN(('OddsRatio_working_3-way'!Y23+2*PI())/3)</f>
        <v>-0.42758412928634143</v>
      </c>
      <c r="AK23" s="11">
        <f>'OddsRatio_working_3-way'!U23/(3*'OddsRatio_working_3-way'!X23^(1/3))*SIN(('OddsRatio_working_3-way'!Y23+4*PI())/3)</f>
        <v>0.48346554302261674</v>
      </c>
      <c r="AL23" s="11">
        <f>'OddsRatio_working_3-way'!Z23+'OddsRatio_working_3-way'!AF23</f>
        <v>1.0519895471053946</v>
      </c>
      <c r="AM23" s="11">
        <f>'OddsRatio_working_3-way'!AA23+'OddsRatio_working_3-way'!AG23</f>
        <v>-0.6227842213427035</v>
      </c>
      <c r="AN23" s="11">
        <f>'OddsRatio_working_3-way'!AB23+'OddsRatio_working_3-way'!AH23</f>
        <v>-0.42920532576269133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1.0519895471053946</v>
      </c>
      <c r="AS23" s="11">
        <f>IF(('OddsRatio_working_3-way'!X23=0),IF(Q23&gt;0,-Q23^(1/3),(-Q23)^(1/3)),'OddsRatio_working_3-way'!AM23-'OddsRatio_working_3-way'!R23/3)</f>
        <v>-0.6227842213427035</v>
      </c>
      <c r="AT23" s="11">
        <f>IF(('OddsRatio_working_3-way'!X23=0),IF(Q23&gt;0,-Q23^(1/3),(-Q23)^(1/3)),'OddsRatio_working_3-way'!AN23-'OddsRatio_working_3-way'!R23/3)</f>
        <v>-0.42920532576269133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2.29</v>
      </c>
      <c r="B24" s="4">
        <f>IF('True_Odds_Calculator_3-way'!B25="","",'True_Odds_Calculator_3-way'!B25)</f>
        <v>3.78</v>
      </c>
      <c r="C24" s="4">
        <f>IF('True_Odds_Calculator_3-way'!C25="","",'True_Odds_Calculator_3-way'!C25)</f>
        <v>3</v>
      </c>
      <c r="D24" s="9">
        <f t="shared" si="13"/>
        <v>0.42379535507162486</v>
      </c>
      <c r="E24" s="9">
        <f t="shared" si="14"/>
        <v>0.25444941956455785</v>
      </c>
      <c r="F24" s="9">
        <f t="shared" si="15"/>
        <v>0.32175522536381751</v>
      </c>
      <c r="G24" s="9">
        <f t="shared" si="16"/>
        <v>1.0539763167315659</v>
      </c>
      <c r="H24" s="9">
        <f t="shared" si="17"/>
        <v>2.3596294485837199</v>
      </c>
      <c r="I24" s="9">
        <f t="shared" si="18"/>
        <v>3.9300541605137527</v>
      </c>
      <c r="J24" s="9">
        <f t="shared" si="19"/>
        <v>3.1079526334631313</v>
      </c>
      <c r="K24" s="11">
        <f t="shared" si="20"/>
        <v>0.4366812227074236</v>
      </c>
      <c r="L24" s="11">
        <f t="shared" si="21"/>
        <v>0.26455026455026459</v>
      </c>
      <c r="M24" s="11">
        <f t="shared" si="22"/>
        <v>0.33333333333333331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-0.27619509715579593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0.23374382908589605</v>
      </c>
      <c r="Q24" s="11">
        <f>2*'OddsRatio_working_3-way'!K24*'OddsRatio_working_3-way'!L24*'OddsRatio_working_3-way'!M24</f>
        <v>7.7016088660921272E-2</v>
      </c>
      <c r="R24" s="11">
        <f t="shared" si="23"/>
        <v>0</v>
      </c>
      <c r="S24" s="11">
        <f t="shared" si="24"/>
        <v>-0.84629970442250824</v>
      </c>
      <c r="T24" s="11">
        <f t="shared" si="25"/>
        <v>-0.27884669008978857</v>
      </c>
      <c r="U24" s="11">
        <f>'OddsRatio_working_3-way'!S24-'OddsRatio_working_3-way'!R24^2/3</f>
        <v>-0.84629970442250824</v>
      </c>
      <c r="V24" s="11">
        <f>'OddsRatio_working_3-way'!S24*'OddsRatio_working_3-way'!R24/3-2*'OddsRatio_working_3-way'!R24^3/27-'OddsRatio_working_3-way'!T24</f>
        <v>0.27884669008978857</v>
      </c>
      <c r="W24" s="11">
        <f>'OddsRatio_working_3-way'!V24^2+4*'OddsRatio_working_3-way'!U24^3/27</f>
        <v>-1.2042963981290358E-2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0.14983193964849498</v>
      </c>
      <c r="Y24" s="11">
        <f>IF('OddsRatio_working_3-way'!W24&gt;=0,IF('OddsRatio_working_3-way'!V24+SQRT('OddsRatio_working_3-way'!W24)&gt;0,0,PI()),ACOS('OddsRatio_working_3-way'!V24/(2*'OddsRatio_working_3-way'!X24)))</f>
        <v>0.37493470230557135</v>
      </c>
      <c r="Z24" s="11">
        <f>'OddsRatio_working_3-way'!X24^(1/3)*COS('OddsRatio_working_3-way'!Y24/3)</f>
        <v>0.52698815836578305</v>
      </c>
      <c r="AA24" s="11">
        <f>'OddsRatio_working_3-way'!X24^(1/3)*COS(('OddsRatio_working_3-way'!Y24+2*PI())/3)</f>
        <v>-0.32083112490646704</v>
      </c>
      <c r="AB24" s="11">
        <f>'OddsRatio_working_3-way'!X24^(1/3)*COS(('OddsRatio_working_3-way'!Y24+4*PI())/3)</f>
        <v>-0.20615703345931613</v>
      </c>
      <c r="AC24" s="11">
        <f>'OddsRatio_working_3-way'!X24^(1/3)*SIN('OddsRatio_working_3-way'!Y24/3)</f>
        <v>6.6207117566088325E-2</v>
      </c>
      <c r="AD24" s="11">
        <f>'OddsRatio_working_3-way'!X24^(1/3)*SIN(('OddsRatio_working_3-way'!Y24+2*PI())/3)</f>
        <v>0.42328157385530074</v>
      </c>
      <c r="AE24" s="11">
        <f>'OddsRatio_working_3-way'!X24^(1/3)*SIN(('OddsRatio_working_3-way'!Y24+4*PI())/3)</f>
        <v>-0.48948869142138912</v>
      </c>
      <c r="AF24" s="11">
        <f>-'OddsRatio_working_3-way'!U24/(3*'OddsRatio_working_3-way'!X24^(1/3))*COS(('OddsRatio_working_3-way'!Y24)/3)</f>
        <v>0.52698815836578294</v>
      </c>
      <c r="AG24" s="11">
        <f>-'OddsRatio_working_3-way'!U24/(3*'OddsRatio_working_3-way'!X24^(1/3))*COS(('OddsRatio_working_3-way'!Y24+2*PI())/3)</f>
        <v>-0.32083112490646698</v>
      </c>
      <c r="AH24" s="11">
        <f>-'OddsRatio_working_3-way'!U24/(3*'OddsRatio_working_3-way'!X24^(1/3))*COS(('OddsRatio_working_3-way'!Y24+4*PI())/3)</f>
        <v>-0.20615703345931607</v>
      </c>
      <c r="AI24" s="11">
        <f>'OddsRatio_working_3-way'!U24/(3*'OddsRatio_working_3-way'!X24^(1/3))*SIN(('OddsRatio_working_3-way'!Y24)/3)</f>
        <v>-6.6207117566088311E-2</v>
      </c>
      <c r="AJ24" s="11">
        <f>'OddsRatio_working_3-way'!U24/(3*'OddsRatio_working_3-way'!X24^(1/3))*SIN(('OddsRatio_working_3-way'!Y24+2*PI())/3)</f>
        <v>-0.42328157385530063</v>
      </c>
      <c r="AK24" s="11">
        <f>'OddsRatio_working_3-way'!U24/(3*'OddsRatio_working_3-way'!X24^(1/3))*SIN(('OddsRatio_working_3-way'!Y24+4*PI())/3)</f>
        <v>0.48948869142138901</v>
      </c>
      <c r="AL24" s="11">
        <f>'OddsRatio_working_3-way'!Z24+'OddsRatio_working_3-way'!AF24</f>
        <v>1.0539763167315659</v>
      </c>
      <c r="AM24" s="11">
        <f>'OddsRatio_working_3-way'!AA24+'OddsRatio_working_3-way'!AG24</f>
        <v>-0.64166224981293407</v>
      </c>
      <c r="AN24" s="11">
        <f>'OddsRatio_working_3-way'!AB24+'OddsRatio_working_3-way'!AH24</f>
        <v>-0.4123140669186322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1.0539763167315659</v>
      </c>
      <c r="AS24" s="11">
        <f>IF(('OddsRatio_working_3-way'!X24=0),IF(Q24&gt;0,-Q24^(1/3),(-Q24)^(1/3)),'OddsRatio_working_3-way'!AM24-'OddsRatio_working_3-way'!R24/3)</f>
        <v>-0.64166224981293407</v>
      </c>
      <c r="AT24" s="11">
        <f>IF(('OddsRatio_working_3-way'!X24=0),IF(Q24&gt;0,-Q24^(1/3),(-Q24)^(1/3)),'OddsRatio_working_3-way'!AN24-'OddsRatio_working_3-way'!R24/3)</f>
        <v>-0.4123140669186322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2.59</v>
      </c>
      <c r="B25" s="4">
        <f>IF('True_Odds_Calculator_3-way'!B26="","",'True_Odds_Calculator_3-way'!B26)</f>
        <v>3.87</v>
      </c>
      <c r="C25" s="4">
        <f>IF('True_Odds_Calculator_3-way'!C26="","",'True_Odds_Calculator_3-way'!C26)</f>
        <v>2.57</v>
      </c>
      <c r="D25" s="9">
        <f t="shared" si="13"/>
        <v>0.37412606526541314</v>
      </c>
      <c r="E25" s="9">
        <f t="shared" si="14"/>
        <v>0.24877914240701055</v>
      </c>
      <c r="F25" s="9">
        <f t="shared" si="15"/>
        <v>0.37709479232757637</v>
      </c>
      <c r="G25" s="9">
        <f t="shared" si="16"/>
        <v>1.0521357425716926</v>
      </c>
      <c r="H25" s="9">
        <f t="shared" si="17"/>
        <v>2.6728958306889905</v>
      </c>
      <c r="I25" s="9">
        <f t="shared" si="18"/>
        <v>4.0196295811807579</v>
      </c>
      <c r="J25" s="9">
        <f t="shared" si="19"/>
        <v>2.6518531158375573</v>
      </c>
      <c r="K25" s="11">
        <f t="shared" si="20"/>
        <v>0.38610038610038611</v>
      </c>
      <c r="L25" s="11">
        <f t="shared" si="21"/>
        <v>0.25839793281653745</v>
      </c>
      <c r="M25" s="11">
        <f t="shared" si="22"/>
        <v>0.38910505836575876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-0.2781216652359535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0.23408493230228816</v>
      </c>
      <c r="Q25" s="11">
        <f>2*'OddsRatio_working_3-way'!K25*'OddsRatio_working_3-way'!L25*'OddsRatio_working_3-way'!M25</f>
        <v>7.7640110216347646E-2</v>
      </c>
      <c r="R25" s="11">
        <f t="shared" si="23"/>
        <v>0</v>
      </c>
      <c r="S25" s="11">
        <f t="shared" si="24"/>
        <v>-0.84166378086257554</v>
      </c>
      <c r="T25" s="11">
        <f t="shared" si="25"/>
        <v>-0.27915879962274476</v>
      </c>
      <c r="U25" s="11">
        <f>'OddsRatio_working_3-way'!S25-'OddsRatio_working_3-way'!R25^2/3</f>
        <v>-0.84166378086257554</v>
      </c>
      <c r="V25" s="11">
        <f>'OddsRatio_working_3-way'!S25*'OddsRatio_working_3-way'!R25/3-2*'OddsRatio_working_3-way'!R25^3/27-'OddsRatio_working_3-way'!T25</f>
        <v>0.27915879962274476</v>
      </c>
      <c r="W25" s="11">
        <f>'OddsRatio_working_3-way'!V25^2+4*'OddsRatio_working_3-way'!U25^3/27</f>
        <v>-1.0401160402929654E-2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0.14860248636020648</v>
      </c>
      <c r="Y25" s="11">
        <f>IF('OddsRatio_working_3-way'!W25&gt;=0,IF('OddsRatio_working_3-way'!V25+SQRT('OddsRatio_working_3-way'!W25)&gt;0,0,PI()),ACOS('OddsRatio_working_3-way'!V25/(2*'OddsRatio_working_3-way'!X25)))</f>
        <v>0.35026917386180179</v>
      </c>
      <c r="Z25" s="11">
        <f>'OddsRatio_working_3-way'!X25^(1/3)*COS('OddsRatio_working_3-way'!Y25/3)</f>
        <v>0.52606787128584631</v>
      </c>
      <c r="AA25" s="11">
        <f>'OddsRatio_working_3-way'!X25^(1/3)*COS(('OddsRatio_working_3-way'!Y25+2*PI())/3)</f>
        <v>-0.31646979734859404</v>
      </c>
      <c r="AB25" s="11">
        <f>'OddsRatio_working_3-way'!X25^(1/3)*COS(('OddsRatio_working_3-way'!Y25+4*PI())/3)</f>
        <v>-0.20959807393725216</v>
      </c>
      <c r="AC25" s="11">
        <f>'OddsRatio_working_3-way'!X25^(1/3)*SIN('OddsRatio_working_3-way'!Y25/3)</f>
        <v>6.1702418280297384E-2</v>
      </c>
      <c r="AD25" s="11">
        <f>'OddsRatio_working_3-way'!X25^(1/3)*SIN(('OddsRatio_working_3-way'!Y25+2*PI())/3)</f>
        <v>0.42473693150819641</v>
      </c>
      <c r="AE25" s="11">
        <f>'OddsRatio_working_3-way'!X25^(1/3)*SIN(('OddsRatio_working_3-way'!Y25+4*PI())/3)</f>
        <v>-0.48643934978849385</v>
      </c>
      <c r="AF25" s="11">
        <f>-'OddsRatio_working_3-way'!U25/(3*'OddsRatio_working_3-way'!X25^(1/3))*COS(('OddsRatio_working_3-way'!Y25)/3)</f>
        <v>0.52606787128584631</v>
      </c>
      <c r="AG25" s="11">
        <f>-'OddsRatio_working_3-way'!U25/(3*'OddsRatio_working_3-way'!X25^(1/3))*COS(('OddsRatio_working_3-way'!Y25+2*PI())/3)</f>
        <v>-0.31646979734859404</v>
      </c>
      <c r="AH25" s="11">
        <f>-'OddsRatio_working_3-way'!U25/(3*'OddsRatio_working_3-way'!X25^(1/3))*COS(('OddsRatio_working_3-way'!Y25+4*PI())/3)</f>
        <v>-0.20959807393725216</v>
      </c>
      <c r="AI25" s="11">
        <f>'OddsRatio_working_3-way'!U25/(3*'OddsRatio_working_3-way'!X25^(1/3))*SIN(('OddsRatio_working_3-way'!Y25)/3)</f>
        <v>-6.1702418280297384E-2</v>
      </c>
      <c r="AJ25" s="11">
        <f>'OddsRatio_working_3-way'!U25/(3*'OddsRatio_working_3-way'!X25^(1/3))*SIN(('OddsRatio_working_3-way'!Y25+2*PI())/3)</f>
        <v>-0.42473693150819641</v>
      </c>
      <c r="AK25" s="11">
        <f>'OddsRatio_working_3-way'!U25/(3*'OddsRatio_working_3-way'!X25^(1/3))*SIN(('OddsRatio_working_3-way'!Y25+4*PI())/3)</f>
        <v>0.48643934978849385</v>
      </c>
      <c r="AL25" s="11">
        <f>'OddsRatio_working_3-way'!Z25+'OddsRatio_working_3-way'!AF25</f>
        <v>1.0521357425716926</v>
      </c>
      <c r="AM25" s="11">
        <f>'OddsRatio_working_3-way'!AA25+'OddsRatio_working_3-way'!AG25</f>
        <v>-0.63293959469718808</v>
      </c>
      <c r="AN25" s="11">
        <f>'OddsRatio_working_3-way'!AB25+'OddsRatio_working_3-way'!AH25</f>
        <v>-0.41919614787450432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1.0521357425716926</v>
      </c>
      <c r="AS25" s="11">
        <f>IF(('OddsRatio_working_3-way'!X25=0),IF(Q25&gt;0,-Q25^(1/3),(-Q25)^(1/3)),'OddsRatio_working_3-way'!AM25-'OddsRatio_working_3-way'!R25/3)</f>
        <v>-0.63293959469718808</v>
      </c>
      <c r="AT25" s="11">
        <f>IF(('OddsRatio_working_3-way'!X25=0),IF(Q25&gt;0,-Q25^(1/3),(-Q25)^(1/3)),'OddsRatio_working_3-way'!AN25-'OddsRatio_working_3-way'!R25/3)</f>
        <v>-0.41919614787450432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1.95</v>
      </c>
      <c r="B26" s="4">
        <f>IF('True_Odds_Calculator_3-way'!B27="","",'True_Odds_Calculator_3-way'!B27)</f>
        <v>3.94</v>
      </c>
      <c r="C26" s="4">
        <f>IF('True_Odds_Calculator_3-way'!C27="","",'True_Odds_Calculator_3-way'!C27)</f>
        <v>3.81</v>
      </c>
      <c r="D26" s="9">
        <f t="shared" si="13"/>
        <v>0.5012520622874268</v>
      </c>
      <c r="E26" s="9">
        <f t="shared" si="14"/>
        <v>0.24514151915216928</v>
      </c>
      <c r="F26" s="9">
        <f t="shared" si="15"/>
        <v>0.25360641856040378</v>
      </c>
      <c r="G26" s="9">
        <f t="shared" si="16"/>
        <v>1.0473729061090358</v>
      </c>
      <c r="H26" s="9">
        <f t="shared" si="17"/>
        <v>1.9950042608035841</v>
      </c>
      <c r="I26" s="9">
        <f t="shared" si="18"/>
        <v>4.079276343960565</v>
      </c>
      <c r="J26" s="9">
        <f t="shared" si="19"/>
        <v>3.943117866166391</v>
      </c>
      <c r="K26" s="11">
        <f t="shared" si="20"/>
        <v>0.51282051282051289</v>
      </c>
      <c r="L26" s="11">
        <f t="shared" si="21"/>
        <v>0.25380710659898476</v>
      </c>
      <c r="M26" s="11">
        <f t="shared" si="22"/>
        <v>0.26246719160104987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-0.2681152068018049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0.22888587579422548</v>
      </c>
      <c r="Q26" s="11">
        <f>2*'OddsRatio_working_3-way'!K26*'OddsRatio_working_3-way'!L26*'OddsRatio_working_3-way'!M26</f>
        <v>6.8324142028127005E-2</v>
      </c>
      <c r="R26" s="11">
        <f t="shared" si="23"/>
        <v>0</v>
      </c>
      <c r="S26" s="11">
        <f t="shared" si="24"/>
        <v>-0.85368479663826613</v>
      </c>
      <c r="T26" s="11">
        <f t="shared" si="25"/>
        <v>-0.25483128257858689</v>
      </c>
      <c r="U26" s="11">
        <f>'OddsRatio_working_3-way'!S26-'OddsRatio_working_3-way'!R26^2/3</f>
        <v>-0.85368479663826613</v>
      </c>
      <c r="V26" s="11">
        <f>'OddsRatio_working_3-way'!S26*'OddsRatio_working_3-way'!R26/3-2*'OddsRatio_working_3-way'!R26^3/27-'OddsRatio_working_3-way'!T26</f>
        <v>0.25483128257858689</v>
      </c>
      <c r="W26" s="11">
        <f>'OddsRatio_working_3-way'!V26^2+4*'OddsRatio_working_3-way'!U26^3/27</f>
        <v>-2.7230864818845527E-2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0.15179743690152769</v>
      </c>
      <c r="Y26" s="11">
        <f>IF('OddsRatio_working_3-way'!W26&gt;=0,IF('OddsRatio_working_3-way'!V26+SQRT('OddsRatio_working_3-way'!W26)&gt;0,0,PI()),ACOS('OddsRatio_working_3-way'!V26/(2*'OddsRatio_working_3-way'!X26)))</f>
        <v>0.57465587741981539</v>
      </c>
      <c r="Z26" s="11">
        <f>'OddsRatio_working_3-way'!X26^(1/3)*COS('OddsRatio_working_3-way'!Y26/3)</f>
        <v>0.523686453054518</v>
      </c>
      <c r="AA26" s="11">
        <f>'OddsRatio_working_3-way'!X26^(1/3)*COS(('OddsRatio_working_3-way'!Y26+2*PI())/3)</f>
        <v>-0.34979533465975432</v>
      </c>
      <c r="AB26" s="11">
        <f>'OddsRatio_working_3-way'!X26^(1/3)*COS(('OddsRatio_working_3-way'!Y26+4*PI())/3)</f>
        <v>-0.17389111839476379</v>
      </c>
      <c r="AC26" s="11">
        <f>'OddsRatio_working_3-way'!X26^(1/3)*SIN('OddsRatio_working_3-way'!Y26/3)</f>
        <v>0.10155834661218258</v>
      </c>
      <c r="AD26" s="11">
        <f>'OddsRatio_working_3-way'!X26^(1/3)*SIN(('OddsRatio_working_3-way'!Y26+2*PI())/3)</f>
        <v>0.40274659865688822</v>
      </c>
      <c r="AE26" s="11">
        <f>'OddsRatio_working_3-way'!X26^(1/3)*SIN(('OddsRatio_working_3-way'!Y26+4*PI())/3)</f>
        <v>-0.50430494526907066</v>
      </c>
      <c r="AF26" s="11">
        <f>-'OddsRatio_working_3-way'!U26/(3*'OddsRatio_working_3-way'!X26^(1/3))*COS(('OddsRatio_working_3-way'!Y26)/3)</f>
        <v>0.52368645305451778</v>
      </c>
      <c r="AG26" s="11">
        <f>-'OddsRatio_working_3-way'!U26/(3*'OddsRatio_working_3-way'!X26^(1/3))*COS(('OddsRatio_working_3-way'!Y26+2*PI())/3)</f>
        <v>-0.34979533465975421</v>
      </c>
      <c r="AH26" s="11">
        <f>-'OddsRatio_working_3-way'!U26/(3*'OddsRatio_working_3-way'!X26^(1/3))*COS(('OddsRatio_working_3-way'!Y26+4*PI())/3)</f>
        <v>-0.17389111839476371</v>
      </c>
      <c r="AI26" s="11">
        <f>'OddsRatio_working_3-way'!U26/(3*'OddsRatio_working_3-way'!X26^(1/3))*SIN(('OddsRatio_working_3-way'!Y26)/3)</f>
        <v>-0.10155834661218253</v>
      </c>
      <c r="AJ26" s="11">
        <f>'OddsRatio_working_3-way'!U26/(3*'OddsRatio_working_3-way'!X26^(1/3))*SIN(('OddsRatio_working_3-way'!Y26+2*PI())/3)</f>
        <v>-0.40274659865688806</v>
      </c>
      <c r="AK26" s="11">
        <f>'OddsRatio_working_3-way'!U26/(3*'OddsRatio_working_3-way'!X26^(1/3))*SIN(('OddsRatio_working_3-way'!Y26+4*PI())/3)</f>
        <v>0.50430494526907055</v>
      </c>
      <c r="AL26" s="11">
        <f>'OddsRatio_working_3-way'!Z26+'OddsRatio_working_3-way'!AF26</f>
        <v>1.0473729061090358</v>
      </c>
      <c r="AM26" s="11">
        <f>'OddsRatio_working_3-way'!AA26+'OddsRatio_working_3-way'!AG26</f>
        <v>-0.69959066931950853</v>
      </c>
      <c r="AN26" s="11">
        <f>'OddsRatio_working_3-way'!AB26+'OddsRatio_working_3-way'!AH26</f>
        <v>-0.34778223678952747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1.0473729061090358</v>
      </c>
      <c r="AS26" s="11">
        <f>IF(('OddsRatio_working_3-way'!X26=0),IF(Q26&gt;0,-Q26^(1/3),(-Q26)^(1/3)),'OddsRatio_working_3-way'!AM26-'OddsRatio_working_3-way'!R26/3)</f>
        <v>-0.69959066931950853</v>
      </c>
      <c r="AT26" s="11">
        <f>IF(('OddsRatio_working_3-way'!X26=0),IF(Q26&gt;0,-Q26^(1/3),(-Q26)^(1/3)),'OddsRatio_working_3-way'!AN26-'OddsRatio_working_3-way'!R26/3)</f>
        <v>-0.34778223678952747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1.64</v>
      </c>
      <c r="B27" s="4">
        <f>IF('True_Odds_Calculator_3-way'!B28="","",'True_Odds_Calculator_3-way'!B28)</f>
        <v>4.7699999999999996</v>
      </c>
      <c r="C27" s="4">
        <f>IF('True_Odds_Calculator_3-way'!C28="","",'True_Odds_Calculator_3-way'!C28)</f>
        <v>4.7699999999999996</v>
      </c>
      <c r="D27" s="9">
        <f t="shared" si="13"/>
        <v>0.59747287281729788</v>
      </c>
      <c r="E27" s="9">
        <f t="shared" si="14"/>
        <v>0.20126356359135103</v>
      </c>
      <c r="F27" s="9">
        <f t="shared" si="15"/>
        <v>0.20126356359135103</v>
      </c>
      <c r="G27" s="9">
        <f t="shared" si="16"/>
        <v>1.0526814937341915</v>
      </c>
      <c r="H27" s="9">
        <f t="shared" si="17"/>
        <v>1.6737161559898828</v>
      </c>
      <c r="I27" s="9">
        <f t="shared" si="18"/>
        <v>4.9686092313779016</v>
      </c>
      <c r="J27" s="9">
        <f t="shared" si="19"/>
        <v>4.9686092313779016</v>
      </c>
      <c r="K27" s="11">
        <f t="shared" si="20"/>
        <v>0.6097560975609756</v>
      </c>
      <c r="L27" s="11">
        <f t="shared" si="21"/>
        <v>0.20964360587002098</v>
      </c>
      <c r="M27" s="11">
        <f t="shared" si="22"/>
        <v>0.20964360587002098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-0.24377101648473865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0.21921622641723829</v>
      </c>
      <c r="Q27" s="11">
        <f>2*'OddsRatio_working_3-way'!K27*'OddsRatio_working_3-way'!L27*'OddsRatio_working_3-way'!M27</f>
        <v>5.3598099368517921E-2</v>
      </c>
      <c r="R27" s="11">
        <f t="shared" si="23"/>
        <v>0</v>
      </c>
      <c r="S27" s="11">
        <f t="shared" si="24"/>
        <v>-0.8992710847188119</v>
      </c>
      <c r="T27" s="11">
        <f t="shared" si="25"/>
        <v>-0.2198706808603452</v>
      </c>
      <c r="U27" s="11">
        <f>'OddsRatio_working_3-way'!S27-'OddsRatio_working_3-way'!R27^2/3</f>
        <v>-0.8992710847188119</v>
      </c>
      <c r="V27" s="11">
        <f>'OddsRatio_working_3-way'!S27*'OddsRatio_working_3-way'!R27/3-2*'OddsRatio_working_3-way'!R27^3/27-'OddsRatio_working_3-way'!T27</f>
        <v>0.2198706808603452</v>
      </c>
      <c r="W27" s="11">
        <f>'OddsRatio_working_3-way'!V27^2+4*'OddsRatio_working_3-way'!U27^3/27</f>
        <v>-5.9394686666399757E-2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0.16411718600468958</v>
      </c>
      <c r="Y27" s="11">
        <f>IF('OddsRatio_working_3-way'!W27&gt;=0,IF('OddsRatio_working_3-way'!V27+SQRT('OddsRatio_working_3-way'!W27)&gt;0,0,PI()),ACOS('OddsRatio_working_3-way'!V27/(2*'OddsRatio_working_3-way'!X27)))</f>
        <v>0.8367777338973198</v>
      </c>
      <c r="Z27" s="11">
        <f>'OddsRatio_working_3-way'!X27^(1/3)*COS('OddsRatio_working_3-way'!Y27/3)</f>
        <v>0.52634074686709575</v>
      </c>
      <c r="AA27" s="11">
        <f>'OddsRatio_working_3-way'!X27^(1/3)*COS(('OddsRatio_working_3-way'!Y27+2*PI())/3)</f>
        <v>-0.39371475217213547</v>
      </c>
      <c r="AB27" s="11">
        <f>'OddsRatio_working_3-way'!X27^(1/3)*COS(('OddsRatio_working_3-way'!Y27+4*PI())/3)</f>
        <v>-0.13262599469496053</v>
      </c>
      <c r="AC27" s="11">
        <f>'OddsRatio_working_3-way'!X27^(1/3)*SIN('OddsRatio_working_3-way'!Y27/3)</f>
        <v>0.15073966441183209</v>
      </c>
      <c r="AD27" s="11">
        <f>'OddsRatio_working_3-way'!X27^(1/3)*SIN(('OddsRatio_working_3-way'!Y27+2*PI())/3)</f>
        <v>0.38045462562786375</v>
      </c>
      <c r="AE27" s="11">
        <f>'OddsRatio_working_3-way'!X27^(1/3)*SIN(('OddsRatio_working_3-way'!Y27+4*PI())/3)</f>
        <v>-0.53119429003969565</v>
      </c>
      <c r="AF27" s="11">
        <f>-'OddsRatio_working_3-way'!U27/(3*'OddsRatio_working_3-way'!X27^(1/3))*COS(('OddsRatio_working_3-way'!Y27)/3)</f>
        <v>0.52634074686709575</v>
      </c>
      <c r="AG27" s="11">
        <f>-'OddsRatio_working_3-way'!U27/(3*'OddsRatio_working_3-way'!X27^(1/3))*COS(('OddsRatio_working_3-way'!Y27+2*PI())/3)</f>
        <v>-0.39371475217213547</v>
      </c>
      <c r="AH27" s="11">
        <f>-'OddsRatio_working_3-way'!U27/(3*'OddsRatio_working_3-way'!X27^(1/3))*COS(('OddsRatio_working_3-way'!Y27+4*PI())/3)</f>
        <v>-0.13262599469496053</v>
      </c>
      <c r="AI27" s="11">
        <f>'OddsRatio_working_3-way'!U27/(3*'OddsRatio_working_3-way'!X27^(1/3))*SIN(('OddsRatio_working_3-way'!Y27)/3)</f>
        <v>-0.15073966441183209</v>
      </c>
      <c r="AJ27" s="11">
        <f>'OddsRatio_working_3-way'!U27/(3*'OddsRatio_working_3-way'!X27^(1/3))*SIN(('OddsRatio_working_3-way'!Y27+2*PI())/3)</f>
        <v>-0.38045462562786375</v>
      </c>
      <c r="AK27" s="11">
        <f>'OddsRatio_working_3-way'!U27/(3*'OddsRatio_working_3-way'!X27^(1/3))*SIN(('OddsRatio_working_3-way'!Y27+4*PI())/3)</f>
        <v>0.53119429003969565</v>
      </c>
      <c r="AL27" s="11">
        <f>'OddsRatio_working_3-way'!Z27+'OddsRatio_working_3-way'!AF27</f>
        <v>1.0526814937341915</v>
      </c>
      <c r="AM27" s="11">
        <f>'OddsRatio_working_3-way'!AA27+'OddsRatio_working_3-way'!AG27</f>
        <v>-0.78742950434427095</v>
      </c>
      <c r="AN27" s="11">
        <f>'OddsRatio_working_3-way'!AB27+'OddsRatio_working_3-way'!AH27</f>
        <v>-0.26525198938992106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1.0526814937341915</v>
      </c>
      <c r="AS27" s="11">
        <f>IF(('OddsRatio_working_3-way'!X27=0),IF(Q27&gt;0,-Q27^(1/3),(-Q27)^(1/3)),'OddsRatio_working_3-way'!AM27-'OddsRatio_working_3-way'!R27/3)</f>
        <v>-0.78742950434427095</v>
      </c>
      <c r="AT27" s="11">
        <f>IF(('OddsRatio_working_3-way'!X27=0),IF(Q27&gt;0,-Q27^(1/3),(-Q27)^(1/3)),'OddsRatio_working_3-way'!AN27-'OddsRatio_working_3-way'!R27/3)</f>
        <v>-0.26525198938992106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2.39</v>
      </c>
      <c r="B28" s="4">
        <f>IF('True_Odds_Calculator_3-way'!B29="","",'True_Odds_Calculator_3-way'!B29)</f>
        <v>3.84</v>
      </c>
      <c r="C28" s="4">
        <f>IF('True_Odds_Calculator_3-way'!C29="","",'True_Odds_Calculator_3-way'!C29)</f>
        <v>2.87</v>
      </c>
      <c r="D28" s="9">
        <f t="shared" si="13"/>
        <v>0.40837596201227672</v>
      </c>
      <c r="E28" s="9">
        <f t="shared" si="14"/>
        <v>0.25252635236375492</v>
      </c>
      <c r="F28" s="9">
        <f t="shared" si="15"/>
        <v>0.33909768562396808</v>
      </c>
      <c r="G28" s="9">
        <f t="shared" si="16"/>
        <v>1.0422474481857951</v>
      </c>
      <c r="H28" s="9">
        <f t="shared" si="17"/>
        <v>2.4487239529782552</v>
      </c>
      <c r="I28" s="9">
        <f t="shared" si="18"/>
        <v>3.9599827528476585</v>
      </c>
      <c r="J28" s="9">
        <f t="shared" si="19"/>
        <v>2.9490027281074371</v>
      </c>
      <c r="K28" s="11">
        <f t="shared" si="20"/>
        <v>0.41841004184100417</v>
      </c>
      <c r="L28" s="11">
        <f t="shared" si="21"/>
        <v>0.26041666666666669</v>
      </c>
      <c r="M28" s="11">
        <f t="shared" si="22"/>
        <v>0.34843205574912889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-0.28026168243601124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0.23158947220075904</v>
      </c>
      <c r="Q28" s="11">
        <f>2*'OddsRatio_working_3-way'!K28*'OddsRatio_working_3-way'!L28*'OddsRatio_working_3-way'!M28</f>
        <v>7.5930974492052147E-2</v>
      </c>
      <c r="R28" s="11">
        <f t="shared" si="23"/>
        <v>0</v>
      </c>
      <c r="S28" s="11">
        <f t="shared" si="24"/>
        <v>-0.82633298347388273</v>
      </c>
      <c r="T28" s="11">
        <f t="shared" si="25"/>
        <v>-0.27092884704061732</v>
      </c>
      <c r="U28" s="11">
        <f>'OddsRatio_working_3-way'!S28-'OddsRatio_working_3-way'!R28^2/3</f>
        <v>-0.82633298347388273</v>
      </c>
      <c r="V28" s="11">
        <f>'OddsRatio_working_3-way'!S28*'OddsRatio_working_3-way'!R28/3-2*'OddsRatio_working_3-way'!R28^3/27-'OddsRatio_working_3-way'!T28</f>
        <v>0.27092884704061732</v>
      </c>
      <c r="W28" s="11">
        <f>'OddsRatio_working_3-way'!V28^2+4*'OddsRatio_working_3-way'!U28^3/27</f>
        <v>-1.0188939202792874E-2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0.14456086898046708</v>
      </c>
      <c r="Y28" s="11">
        <f>IF('OddsRatio_working_3-way'!W28&gt;=0,IF('OddsRatio_working_3-way'!V28+SQRT('OddsRatio_working_3-way'!W28)&gt;0,0,PI()),ACOS('OddsRatio_working_3-way'!V28/(2*'OddsRatio_working_3-way'!X28)))</f>
        <v>0.35663957975730276</v>
      </c>
      <c r="Z28" s="11">
        <f>'OddsRatio_working_3-way'!X28^(1/3)*COS('OddsRatio_working_3-way'!Y28/3)</f>
        <v>0.52112372409289753</v>
      </c>
      <c r="AA28" s="11">
        <f>'OddsRatio_working_3-way'!X28^(1/3)*COS(('OddsRatio_working_3-way'!Y28+2*PI())/3)</f>
        <v>-0.31446727929864038</v>
      </c>
      <c r="AB28" s="11">
        <f>'OddsRatio_working_3-way'!X28^(1/3)*COS(('OddsRatio_working_3-way'!Y28+4*PI())/3)</f>
        <v>-0.20665644479425729</v>
      </c>
      <c r="AC28" s="11">
        <f>'OddsRatio_working_3-way'!X28^(1/3)*SIN('OddsRatio_working_3-way'!Y28/3)</f>
        <v>6.2244614322663906E-2</v>
      </c>
      <c r="AD28" s="11">
        <f>'OddsRatio_working_3-way'!X28^(1/3)*SIN(('OddsRatio_working_3-way'!Y28+2*PI())/3)</f>
        <v>0.42018407641787009</v>
      </c>
      <c r="AE28" s="11">
        <f>'OddsRatio_working_3-way'!X28^(1/3)*SIN(('OddsRatio_working_3-way'!Y28+4*PI())/3)</f>
        <v>-0.48242869074053391</v>
      </c>
      <c r="AF28" s="11">
        <f>-'OddsRatio_working_3-way'!U28/(3*'OddsRatio_working_3-way'!X28^(1/3))*COS(('OddsRatio_working_3-way'!Y28)/3)</f>
        <v>0.52112372409289753</v>
      </c>
      <c r="AG28" s="11">
        <f>-'OddsRatio_working_3-way'!U28/(3*'OddsRatio_working_3-way'!X28^(1/3))*COS(('OddsRatio_working_3-way'!Y28+2*PI())/3)</f>
        <v>-0.31446727929864038</v>
      </c>
      <c r="AH28" s="11">
        <f>-'OddsRatio_working_3-way'!U28/(3*'OddsRatio_working_3-way'!X28^(1/3))*COS(('OddsRatio_working_3-way'!Y28+4*PI())/3)</f>
        <v>-0.20665644479425729</v>
      </c>
      <c r="AI28" s="11">
        <f>'OddsRatio_working_3-way'!U28/(3*'OddsRatio_working_3-way'!X28^(1/3))*SIN(('OddsRatio_working_3-way'!Y28)/3)</f>
        <v>-6.2244614322663906E-2</v>
      </c>
      <c r="AJ28" s="11">
        <f>'OddsRatio_working_3-way'!U28/(3*'OddsRatio_working_3-way'!X28^(1/3))*SIN(('OddsRatio_working_3-way'!Y28+2*PI())/3)</f>
        <v>-0.42018407641787009</v>
      </c>
      <c r="AK28" s="11">
        <f>'OddsRatio_working_3-way'!U28/(3*'OddsRatio_working_3-way'!X28^(1/3))*SIN(('OddsRatio_working_3-way'!Y28+4*PI())/3)</f>
        <v>0.48242869074053391</v>
      </c>
      <c r="AL28" s="11">
        <f>'OddsRatio_working_3-way'!Z28+'OddsRatio_working_3-way'!AF28</f>
        <v>1.0422474481857951</v>
      </c>
      <c r="AM28" s="11">
        <f>'OddsRatio_working_3-way'!AA28+'OddsRatio_working_3-way'!AG28</f>
        <v>-0.62893455859728076</v>
      </c>
      <c r="AN28" s="11">
        <f>'OddsRatio_working_3-way'!AB28+'OddsRatio_working_3-way'!AH28</f>
        <v>-0.41331288958851459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1.0422474481857951</v>
      </c>
      <c r="AS28" s="11">
        <f>IF(('OddsRatio_working_3-way'!X28=0),IF(Q28&gt;0,-Q28^(1/3),(-Q28)^(1/3)),'OddsRatio_working_3-way'!AM28-'OddsRatio_working_3-way'!R28/3)</f>
        <v>-0.62893455859728076</v>
      </c>
      <c r="AT28" s="11">
        <f>IF(('OddsRatio_working_3-way'!X28=0),IF(Q28&gt;0,-Q28^(1/3),(-Q28)^(1/3)),'OddsRatio_working_3-way'!AN28-'OddsRatio_working_3-way'!R28/3)</f>
        <v>-0.41331288958851459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6.7</v>
      </c>
      <c r="B29" s="4">
        <f>IF('True_Odds_Calculator_3-way'!B30="","",'True_Odds_Calculator_3-way'!B30)</f>
        <v>4.42</v>
      </c>
      <c r="C29" s="4">
        <f>IF('True_Odds_Calculator_3-way'!C30="","",'True_Odds_Calculator_3-way'!C30)</f>
        <v>1.52</v>
      </c>
      <c r="D29" s="9">
        <f t="shared" si="13"/>
        <v>0.14133306862161807</v>
      </c>
      <c r="E29" s="9">
        <f t="shared" si="14"/>
        <v>0.21527176799695621</v>
      </c>
      <c r="F29" s="9">
        <f t="shared" si="15"/>
        <v>0.64339516338142566</v>
      </c>
      <c r="G29" s="9">
        <f t="shared" si="16"/>
        <v>1.0658745526693447</v>
      </c>
      <c r="H29" s="9">
        <f t="shared" si="17"/>
        <v>7.075484950215265</v>
      </c>
      <c r="I29" s="9">
        <f t="shared" si="18"/>
        <v>4.6452909701291594</v>
      </c>
      <c r="J29" s="9">
        <f t="shared" si="19"/>
        <v>1.5542547673880591</v>
      </c>
      <c r="K29" s="11">
        <f t="shared" si="20"/>
        <v>0.14925373134328357</v>
      </c>
      <c r="L29" s="11">
        <f t="shared" si="21"/>
        <v>0.22624434389140272</v>
      </c>
      <c r="M29" s="11">
        <f t="shared" si="22"/>
        <v>0.65789473684210531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-0.22519754170324835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0.21415902151542837</v>
      </c>
      <c r="Q29" s="11">
        <f>2*'OddsRatio_working_3-way'!K29*'OddsRatio_working_3-way'!L29*'OddsRatio_working_3-way'!M29</f>
        <v>4.4431332264611691E-2</v>
      </c>
      <c r="R29" s="11">
        <f t="shared" si="23"/>
        <v>0</v>
      </c>
      <c r="S29" s="11">
        <f t="shared" si="24"/>
        <v>-0.95098294544277984</v>
      </c>
      <c r="T29" s="11">
        <f t="shared" si="25"/>
        <v>-0.19729936627443564</v>
      </c>
      <c r="U29" s="11">
        <f>'OddsRatio_working_3-way'!S29-'OddsRatio_working_3-way'!R29^2/3</f>
        <v>-0.95098294544277984</v>
      </c>
      <c r="V29" s="11">
        <f>'OddsRatio_working_3-way'!S29*'OddsRatio_working_3-way'!R29/3-2*'OddsRatio_working_3-way'!R29^3/27-'OddsRatio_working_3-way'!T29</f>
        <v>0.19729936627443564</v>
      </c>
      <c r="W29" s="11">
        <f>'OddsRatio_working_3-way'!V29^2+4*'OddsRatio_working_3-way'!U29^3/27</f>
        <v>-8.8486157009039335E-2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0.17847492606899523</v>
      </c>
      <c r="Y29" s="11">
        <f>IF('OddsRatio_working_3-way'!W29&gt;=0,IF('OddsRatio_working_3-way'!V29+SQRT('OddsRatio_working_3-way'!W29)&gt;0,0,PI()),ACOS('OddsRatio_working_3-way'!V29/(2*'OddsRatio_working_3-way'!X29)))</f>
        <v>0.98515142203808037</v>
      </c>
      <c r="Z29" s="11">
        <f>'OddsRatio_working_3-way'!X29^(1/3)*COS('OddsRatio_working_3-way'!Y29/3)</f>
        <v>0.53293727633467236</v>
      </c>
      <c r="AA29" s="11">
        <f>'OddsRatio_working_3-way'!X29^(1/3)*COS(('OddsRatio_working_3-way'!Y29+2*PI())/3)</f>
        <v>-0.42372362530742896</v>
      </c>
      <c r="AB29" s="11">
        <f>'OddsRatio_working_3-way'!X29^(1/3)*COS(('OddsRatio_working_3-way'!Y29+4*PI())/3)</f>
        <v>-0.10921365102724358</v>
      </c>
      <c r="AC29" s="11">
        <f>'OddsRatio_working_3-way'!X29^(1/3)*SIN('OddsRatio_working_3-way'!Y29/3)</f>
        <v>0.1815824183134874</v>
      </c>
      <c r="AD29" s="11">
        <f>'OddsRatio_working_3-way'!X29^(1/3)*SIN(('OddsRatio_working_3-way'!Y29+2*PI())/3)</f>
        <v>0.37074601077276992</v>
      </c>
      <c r="AE29" s="11">
        <f>'OddsRatio_working_3-way'!X29^(1/3)*SIN(('OddsRatio_working_3-way'!Y29+4*PI())/3)</f>
        <v>-0.55232842908625734</v>
      </c>
      <c r="AF29" s="11">
        <f>-'OddsRatio_working_3-way'!U29/(3*'OddsRatio_working_3-way'!X29^(1/3))*COS(('OddsRatio_working_3-way'!Y29)/3)</f>
        <v>0.53293727633467236</v>
      </c>
      <c r="AG29" s="11">
        <f>-'OddsRatio_working_3-way'!U29/(3*'OddsRatio_working_3-way'!X29^(1/3))*COS(('OddsRatio_working_3-way'!Y29+2*PI())/3)</f>
        <v>-0.42372362530742896</v>
      </c>
      <c r="AH29" s="11">
        <f>-'OddsRatio_working_3-way'!U29/(3*'OddsRatio_working_3-way'!X29^(1/3))*COS(('OddsRatio_working_3-way'!Y29+4*PI())/3)</f>
        <v>-0.10921365102724358</v>
      </c>
      <c r="AI29" s="11">
        <f>'OddsRatio_working_3-way'!U29/(3*'OddsRatio_working_3-way'!X29^(1/3))*SIN(('OddsRatio_working_3-way'!Y29)/3)</f>
        <v>-0.1815824183134874</v>
      </c>
      <c r="AJ29" s="11">
        <f>'OddsRatio_working_3-way'!U29/(3*'OddsRatio_working_3-way'!X29^(1/3))*SIN(('OddsRatio_working_3-way'!Y29+2*PI())/3)</f>
        <v>-0.37074601077276992</v>
      </c>
      <c r="AK29" s="11">
        <f>'OddsRatio_working_3-way'!U29/(3*'OddsRatio_working_3-way'!X29^(1/3))*SIN(('OddsRatio_working_3-way'!Y29+4*PI())/3)</f>
        <v>0.55232842908625734</v>
      </c>
      <c r="AL29" s="11">
        <f>'OddsRatio_working_3-way'!Z29+'OddsRatio_working_3-way'!AF29</f>
        <v>1.0658745526693447</v>
      </c>
      <c r="AM29" s="11">
        <f>'OddsRatio_working_3-way'!AA29+'OddsRatio_working_3-way'!AG29</f>
        <v>-0.84744725061485793</v>
      </c>
      <c r="AN29" s="11">
        <f>'OddsRatio_working_3-way'!AB29+'OddsRatio_working_3-way'!AH29</f>
        <v>-0.21842730205448715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1.0658745526693447</v>
      </c>
      <c r="AS29" s="11">
        <f>IF(('OddsRatio_working_3-way'!X29=0),IF(Q29&gt;0,-Q29^(1/3),(-Q29)^(1/3)),'OddsRatio_working_3-way'!AM29-'OddsRatio_working_3-way'!R29/3)</f>
        <v>-0.84744725061485793</v>
      </c>
      <c r="AT29" s="11">
        <f>IF(('OddsRatio_working_3-way'!X29=0),IF(Q29&gt;0,-Q29^(1/3),(-Q29)^(1/3)),'OddsRatio_working_3-way'!AN29-'OddsRatio_working_3-way'!R29/3)</f>
        <v>-0.21842730205448715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6.3</v>
      </c>
      <c r="B30" s="4">
        <f>IF('True_Odds_Calculator_3-way'!B31="","",'True_Odds_Calculator_3-way'!B31)</f>
        <v>4.59</v>
      </c>
      <c r="C30" s="4">
        <f>IF('True_Odds_Calculator_3-way'!C31="","",'True_Odds_Calculator_3-way'!C31)</f>
        <v>1.51</v>
      </c>
      <c r="D30" s="9">
        <f t="shared" si="13"/>
        <v>0.14906660616149434</v>
      </c>
      <c r="E30" s="9">
        <f t="shared" si="14"/>
        <v>0.205480561781446</v>
      </c>
      <c r="F30" s="9">
        <f t="shared" si="15"/>
        <v>0.64545283205705972</v>
      </c>
      <c r="G30" s="9">
        <f t="shared" si="16"/>
        <v>1.0770586026599966</v>
      </c>
      <c r="H30" s="9">
        <f t="shared" si="17"/>
        <v>6.7084105940979812</v>
      </c>
      <c r="I30" s="9">
        <f t="shared" si="18"/>
        <v>4.8666403835493881</v>
      </c>
      <c r="J30" s="9">
        <f t="shared" si="19"/>
        <v>1.5492998873565984</v>
      </c>
      <c r="K30" s="11">
        <f t="shared" si="20"/>
        <v>0.15873015873015872</v>
      </c>
      <c r="L30" s="11">
        <f t="shared" si="21"/>
        <v>0.2178649237472767</v>
      </c>
      <c r="M30" s="11">
        <f t="shared" si="22"/>
        <v>0.66225165562913912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-0.22223390214560201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0.21527701915530337</v>
      </c>
      <c r="Q30" s="11">
        <f>2*'OddsRatio_working_3-way'!K30*'OddsRatio_working_3-way'!L30*'OddsRatio_working_3-way'!M30</f>
        <v>4.5803621096873061E-2</v>
      </c>
      <c r="R30" s="11">
        <f t="shared" si="23"/>
        <v>0</v>
      </c>
      <c r="S30" s="11">
        <f t="shared" si="24"/>
        <v>-0.96869567188834815</v>
      </c>
      <c r="T30" s="11">
        <f t="shared" si="25"/>
        <v>-0.20610546210390387</v>
      </c>
      <c r="U30" s="11">
        <f>'OddsRatio_working_3-way'!S30-'OddsRatio_working_3-way'!R30^2/3</f>
        <v>-0.96869567188834815</v>
      </c>
      <c r="V30" s="11">
        <f>'OddsRatio_working_3-way'!S30*'OddsRatio_working_3-way'!R30/3-2*'OddsRatio_working_3-way'!R30^3/27-'OddsRatio_working_3-way'!T30</f>
        <v>0.20610546210390387</v>
      </c>
      <c r="W30" s="11">
        <f>'OddsRatio_working_3-way'!V30^2+4*'OddsRatio_working_3-way'!U30^3/27</f>
        <v>-9.2186645382970056E-2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0.18348440457708784</v>
      </c>
      <c r="Y30" s="11">
        <f>IF('OddsRatio_working_3-way'!W30&gt;=0,IF('OddsRatio_working_3-way'!V30+SQRT('OddsRatio_working_3-way'!W30)&gt;0,0,PI()),ACOS('OddsRatio_working_3-way'!V30/(2*'OddsRatio_working_3-way'!X30)))</f>
        <v>0.97442607744405962</v>
      </c>
      <c r="Z30" s="11">
        <f>'OddsRatio_working_3-way'!X30^(1/3)*COS('OddsRatio_working_3-way'!Y30/3)</f>
        <v>0.53852930132999843</v>
      </c>
      <c r="AA30" s="11">
        <f>'OddsRatio_working_3-way'!X30^(1/3)*COS(('OddsRatio_working_3-way'!Y30+2*PI())/3)</f>
        <v>-0.42631101859133791</v>
      </c>
      <c r="AB30" s="11">
        <f>'OddsRatio_working_3-way'!X30^(1/3)*COS(('OddsRatio_working_3-way'!Y30+4*PI())/3)</f>
        <v>-0.11221828273866064</v>
      </c>
      <c r="AC30" s="11">
        <f>'OddsRatio_working_3-way'!X30^(1/3)*SIN('OddsRatio_working_3-way'!Y30/3)</f>
        <v>0.18134152559504946</v>
      </c>
      <c r="AD30" s="11">
        <f>'OddsRatio_working_3-way'!X30^(1/3)*SIN(('OddsRatio_working_3-way'!Y30+2*PI())/3)</f>
        <v>0.37570929283653887</v>
      </c>
      <c r="AE30" s="11">
        <f>'OddsRatio_working_3-way'!X30^(1/3)*SIN(('OddsRatio_working_3-way'!Y30+4*PI())/3)</f>
        <v>-0.55705081843158821</v>
      </c>
      <c r="AF30" s="11">
        <f>-'OddsRatio_working_3-way'!U30/(3*'OddsRatio_working_3-way'!X30^(1/3))*COS(('OddsRatio_working_3-way'!Y30)/3)</f>
        <v>0.53852930132999821</v>
      </c>
      <c r="AG30" s="11">
        <f>-'OddsRatio_working_3-way'!U30/(3*'OddsRatio_working_3-way'!X30^(1/3))*COS(('OddsRatio_working_3-way'!Y30+2*PI())/3)</f>
        <v>-0.42631101859133774</v>
      </c>
      <c r="AH30" s="11">
        <f>-'OddsRatio_working_3-way'!U30/(3*'OddsRatio_working_3-way'!X30^(1/3))*COS(('OddsRatio_working_3-way'!Y30+4*PI())/3)</f>
        <v>-0.11221828273866059</v>
      </c>
      <c r="AI30" s="11">
        <f>'OddsRatio_working_3-way'!U30/(3*'OddsRatio_working_3-way'!X30^(1/3))*SIN(('OddsRatio_working_3-way'!Y30)/3)</f>
        <v>-0.1813415255950494</v>
      </c>
      <c r="AJ30" s="11">
        <f>'OddsRatio_working_3-way'!U30/(3*'OddsRatio_working_3-way'!X30^(1/3))*SIN(('OddsRatio_working_3-way'!Y30+2*PI())/3)</f>
        <v>-0.3757092928365387</v>
      </c>
      <c r="AK30" s="11">
        <f>'OddsRatio_working_3-way'!U30/(3*'OddsRatio_working_3-way'!X30^(1/3))*SIN(('OddsRatio_working_3-way'!Y30+4*PI())/3)</f>
        <v>0.55705081843158799</v>
      </c>
      <c r="AL30" s="11">
        <f>'OddsRatio_working_3-way'!Z30+'OddsRatio_working_3-way'!AF30</f>
        <v>1.0770586026599966</v>
      </c>
      <c r="AM30" s="11">
        <f>'OddsRatio_working_3-way'!AA30+'OddsRatio_working_3-way'!AG30</f>
        <v>-0.8526220371826756</v>
      </c>
      <c r="AN30" s="11">
        <f>'OddsRatio_working_3-way'!AB30+'OddsRatio_working_3-way'!AH30</f>
        <v>-0.22443656547732121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1.0770586026599966</v>
      </c>
      <c r="AS30" s="11">
        <f>IF(('OddsRatio_working_3-way'!X30=0),IF(Q30&gt;0,-Q30^(1/3),(-Q30)^(1/3)),'OddsRatio_working_3-way'!AM30-'OddsRatio_working_3-way'!R30/3)</f>
        <v>-0.8526220371826756</v>
      </c>
      <c r="AT30" s="11">
        <f>IF(('OddsRatio_working_3-way'!X30=0),IF(Q30&gt;0,-Q30^(1/3),(-Q30)^(1/3)),'OddsRatio_working_3-way'!AN30-'OddsRatio_working_3-way'!R30/3)</f>
        <v>-0.22443656547732121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1.5</v>
      </c>
      <c r="B31" s="4">
        <f>IF('True_Odds_Calculator_3-way'!B32="","",'True_Odds_Calculator_3-way'!B32)</f>
        <v>4.6900000000000004</v>
      </c>
      <c r="C31" s="4">
        <f>IF('True_Odds_Calculator_3-way'!C32="","",'True_Odds_Calculator_3-way'!C32)</f>
        <v>6.31</v>
      </c>
      <c r="D31" s="9">
        <f t="shared" si="13"/>
        <v>0.65004628483603666</v>
      </c>
      <c r="E31" s="9">
        <f t="shared" si="14"/>
        <v>0.20108433791797983</v>
      </c>
      <c r="F31" s="9">
        <f t="shared" si="15"/>
        <v>0.14886937724598384</v>
      </c>
      <c r="G31" s="9">
        <f t="shared" si="16"/>
        <v>1.0767039927079449</v>
      </c>
      <c r="H31" s="9">
        <f t="shared" si="17"/>
        <v>1.5383519963539725</v>
      </c>
      <c r="I31" s="9">
        <f t="shared" si="18"/>
        <v>4.9730377330923172</v>
      </c>
      <c r="J31" s="9">
        <f t="shared" si="19"/>
        <v>6.7172982012791866</v>
      </c>
      <c r="K31" s="11">
        <f t="shared" si="20"/>
        <v>0.66666666666666663</v>
      </c>
      <c r="L31" s="11">
        <f t="shared" si="21"/>
        <v>0.21321961620469082</v>
      </c>
      <c r="M31" s="11">
        <f t="shared" si="22"/>
        <v>0.1584786053882726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-0.22069750860819315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0.21400806697776681</v>
      </c>
      <c r="Q31" s="11">
        <f>2*'OddsRatio_working_3-way'!K31*'OddsRatio_working_3-way'!L31*'OddsRatio_working_3-way'!M31</f>
        <v>4.5054329890056172E-2</v>
      </c>
      <c r="R31" s="11">
        <f t="shared" si="23"/>
        <v>0</v>
      </c>
      <c r="S31" s="11">
        <f t="shared" si="24"/>
        <v>-0.96968954623632753</v>
      </c>
      <c r="T31" s="11">
        <f t="shared" si="25"/>
        <v>-0.20414516762870055</v>
      </c>
      <c r="U31" s="11">
        <f>'OddsRatio_working_3-way'!S31-'OddsRatio_working_3-way'!R31^2/3</f>
        <v>-0.96968954623632753</v>
      </c>
      <c r="V31" s="11">
        <f>'OddsRatio_working_3-way'!S31*'OddsRatio_working_3-way'!R31/3-2*'OddsRatio_working_3-way'!R31^3/27-'OddsRatio_working_3-way'!T31</f>
        <v>0.20414516762870055</v>
      </c>
      <c r="W31" s="11">
        <f>'OddsRatio_working_3-way'!V31^2+4*'OddsRatio_working_3-way'!U31^3/27</f>
        <v>-9.3405782030388879E-2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0.18376685738765514</v>
      </c>
      <c r="Y31" s="11">
        <f>IF('OddsRatio_working_3-way'!W31&gt;=0,IF('OddsRatio_working_3-way'!V31+SQRT('OddsRatio_working_3-way'!W31)&gt;0,0,PI()),ACOS('OddsRatio_working_3-way'!V31/(2*'OddsRatio_working_3-way'!X31)))</f>
        <v>0.98189699313468604</v>
      </c>
      <c r="Z31" s="11">
        <f>'OddsRatio_working_3-way'!X31^(1/3)*COS('OddsRatio_working_3-way'!Y31/3)</f>
        <v>0.53835199635397246</v>
      </c>
      <c r="AA31" s="11">
        <f>'OddsRatio_working_3-way'!X31^(1/3)*COS(('OddsRatio_working_3-way'!Y31+2*PI())/3)</f>
        <v>-0.42746444556134561</v>
      </c>
      <c r="AB31" s="11">
        <f>'OddsRatio_working_3-way'!X31^(1/3)*COS(('OddsRatio_working_3-way'!Y31+4*PI())/3)</f>
        <v>-0.11088755079262701</v>
      </c>
      <c r="AC31" s="11">
        <f>'OddsRatio_working_3-way'!X31^(1/3)*SIN('OddsRatio_working_3-way'!Y31/3)</f>
        <v>0.18277575541393565</v>
      </c>
      <c r="AD31" s="11">
        <f>'OddsRatio_working_3-way'!X31^(1/3)*SIN(('OddsRatio_working_3-way'!Y31+2*PI())/3)</f>
        <v>0.37483862731363987</v>
      </c>
      <c r="AE31" s="11">
        <f>'OddsRatio_working_3-way'!X31^(1/3)*SIN(('OddsRatio_working_3-way'!Y31+4*PI())/3)</f>
        <v>-0.55761438272757546</v>
      </c>
      <c r="AF31" s="11">
        <f>-'OddsRatio_working_3-way'!U31/(3*'OddsRatio_working_3-way'!X31^(1/3))*COS(('OddsRatio_working_3-way'!Y31)/3)</f>
        <v>0.53835199635397257</v>
      </c>
      <c r="AG31" s="11">
        <f>-'OddsRatio_working_3-way'!U31/(3*'OddsRatio_working_3-way'!X31^(1/3))*COS(('OddsRatio_working_3-way'!Y31+2*PI())/3)</f>
        <v>-0.42746444556134572</v>
      </c>
      <c r="AH31" s="11">
        <f>-'OddsRatio_working_3-way'!U31/(3*'OddsRatio_working_3-way'!X31^(1/3))*COS(('OddsRatio_working_3-way'!Y31+4*PI())/3)</f>
        <v>-0.11088755079262703</v>
      </c>
      <c r="AI31" s="11">
        <f>'OddsRatio_working_3-way'!U31/(3*'OddsRatio_working_3-way'!X31^(1/3))*SIN(('OddsRatio_working_3-way'!Y31)/3)</f>
        <v>-0.18277575541393568</v>
      </c>
      <c r="AJ31" s="11">
        <f>'OddsRatio_working_3-way'!U31/(3*'OddsRatio_working_3-way'!X31^(1/3))*SIN(('OddsRatio_working_3-way'!Y31+2*PI())/3)</f>
        <v>-0.37483862731363993</v>
      </c>
      <c r="AK31" s="11">
        <f>'OddsRatio_working_3-way'!U31/(3*'OddsRatio_working_3-way'!X31^(1/3))*SIN(('OddsRatio_working_3-way'!Y31+4*PI())/3)</f>
        <v>0.55761438272757557</v>
      </c>
      <c r="AL31" s="11">
        <f>'OddsRatio_working_3-way'!Z31+'OddsRatio_working_3-way'!AF31</f>
        <v>1.0767039927079449</v>
      </c>
      <c r="AM31" s="11">
        <f>'OddsRatio_working_3-way'!AA31+'OddsRatio_working_3-way'!AG31</f>
        <v>-0.85492889112269133</v>
      </c>
      <c r="AN31" s="11">
        <f>'OddsRatio_working_3-way'!AB31+'OddsRatio_working_3-way'!AH31</f>
        <v>-0.22177510158525404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1.0767039927079449</v>
      </c>
      <c r="AS31" s="11">
        <f>IF(('OddsRatio_working_3-way'!X31=0),IF(Q31&gt;0,-Q31^(1/3),(-Q31)^(1/3)),'OddsRatio_working_3-way'!AM31-'OddsRatio_working_3-way'!R31/3)</f>
        <v>-0.85492889112269133</v>
      </c>
      <c r="AT31" s="11">
        <f>IF(('OddsRatio_working_3-way'!X31=0),IF(Q31&gt;0,-Q31^(1/3),(-Q31)^(1/3)),'OddsRatio_working_3-way'!AN31-'OddsRatio_working_3-way'!R31/3)</f>
        <v>-0.22177510158525404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1.55</v>
      </c>
      <c r="B32" s="4">
        <f>IF('True_Odds_Calculator_3-way'!B33="","",'True_Odds_Calculator_3-way'!B33)</f>
        <v>4.7</v>
      </c>
      <c r="C32" s="4">
        <f>IF('True_Odds_Calculator_3-way'!C33="","",'True_Odds_Calculator_3-way'!C33)</f>
        <v>5.52</v>
      </c>
      <c r="D32" s="9">
        <f t="shared" si="13"/>
        <v>0.62842873202863647</v>
      </c>
      <c r="E32" s="9">
        <f t="shared" si="14"/>
        <v>0.20089854645491398</v>
      </c>
      <c r="F32" s="9">
        <f t="shared" si="15"/>
        <v>0.17067272151644966</v>
      </c>
      <c r="G32" s="9">
        <f t="shared" si="16"/>
        <v>1.0750369757974596</v>
      </c>
      <c r="H32" s="9">
        <f t="shared" si="17"/>
        <v>1.5912703366886027</v>
      </c>
      <c r="I32" s="9">
        <f t="shared" si="18"/>
        <v>4.9776368104506012</v>
      </c>
      <c r="J32" s="9">
        <f t="shared" si="19"/>
        <v>5.8591671306045159</v>
      </c>
      <c r="K32" s="11">
        <f t="shared" si="20"/>
        <v>0.64516129032258063</v>
      </c>
      <c r="L32" s="11">
        <f t="shared" si="21"/>
        <v>0.21276595744680851</v>
      </c>
      <c r="M32" s="11">
        <f t="shared" si="22"/>
        <v>0.1811594202898551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-0.2287358379835478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0.21808759312862441</v>
      </c>
      <c r="Q32" s="11">
        <f>2*'OddsRatio_working_3-way'!K32*'OddsRatio_working_3-way'!L32*'OddsRatio_working_3-way'!M32</f>
        <v>4.9734912914167498E-2</v>
      </c>
      <c r="R32" s="11">
        <f t="shared" si="23"/>
        <v>0</v>
      </c>
      <c r="S32" s="11">
        <f t="shared" si="24"/>
        <v>-0.95344741362440422</v>
      </c>
      <c r="T32" s="11">
        <f t="shared" si="25"/>
        <v>-0.21743384575242977</v>
      </c>
      <c r="U32" s="11">
        <f>'OddsRatio_working_3-way'!S32-'OddsRatio_working_3-way'!R32^2/3</f>
        <v>-0.95344741362440422</v>
      </c>
      <c r="V32" s="11">
        <f>'OddsRatio_working_3-way'!S32*'OddsRatio_working_3-way'!R32/3-2*'OddsRatio_working_3-way'!R32^3/27-'OddsRatio_working_3-way'!T32</f>
        <v>0.21743384575242977</v>
      </c>
      <c r="W32" s="11">
        <f>'OddsRatio_working_3-way'!V32^2+4*'OddsRatio_working_3-way'!U32^3/27</f>
        <v>-8.1128861186849949E-2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0.1791691508502101</v>
      </c>
      <c r="Y32" s="11">
        <f>IF('OddsRatio_working_3-way'!W32&gt;=0,IF('OddsRatio_working_3-way'!V32+SQRT('OddsRatio_working_3-way'!W32)&gt;0,0,PI()),ACOS('OddsRatio_working_3-way'!V32/(2*'OddsRatio_working_3-way'!X32)))</f>
        <v>0.91878833479278543</v>
      </c>
      <c r="Z32" s="11">
        <f>'OddsRatio_working_3-way'!X32^(1/3)*COS('OddsRatio_working_3-way'!Y32/3)</f>
        <v>0.5375184878987298</v>
      </c>
      <c r="AA32" s="11">
        <f>'OddsRatio_working_3-way'!X32^(1/3)*COS(('OddsRatio_working_3-way'!Y32+2*PI())/3)</f>
        <v>-0.41595727308494279</v>
      </c>
      <c r="AB32" s="11">
        <f>'OddsRatio_working_3-way'!X32^(1/3)*COS(('OddsRatio_working_3-way'!Y32+4*PI())/3)</f>
        <v>-0.12156121481378711</v>
      </c>
      <c r="AC32" s="11">
        <f>'OddsRatio_working_3-way'!X32^(1/3)*SIN('OddsRatio_working_3-way'!Y32/3)</f>
        <v>0.16996964349121649</v>
      </c>
      <c r="AD32" s="11">
        <f>'OddsRatio_working_3-way'!X32^(1/3)*SIN(('OddsRatio_working_3-way'!Y32+2*PI())/3)</f>
        <v>0.38051984377849007</v>
      </c>
      <c r="AE32" s="11">
        <f>'OddsRatio_working_3-way'!X32^(1/3)*SIN(('OddsRatio_working_3-way'!Y32+4*PI())/3)</f>
        <v>-0.55048948726970659</v>
      </c>
      <c r="AF32" s="11">
        <f>-'OddsRatio_working_3-way'!U32/(3*'OddsRatio_working_3-way'!X32^(1/3))*COS(('OddsRatio_working_3-way'!Y32)/3)</f>
        <v>0.53751848789872969</v>
      </c>
      <c r="AG32" s="11">
        <f>-'OddsRatio_working_3-way'!U32/(3*'OddsRatio_working_3-way'!X32^(1/3))*COS(('OddsRatio_working_3-way'!Y32+2*PI())/3)</f>
        <v>-0.41595727308494274</v>
      </c>
      <c r="AH32" s="11">
        <f>-'OddsRatio_working_3-way'!U32/(3*'OddsRatio_working_3-way'!X32^(1/3))*COS(('OddsRatio_working_3-way'!Y32+4*PI())/3)</f>
        <v>-0.12156121481378709</v>
      </c>
      <c r="AI32" s="11">
        <f>'OddsRatio_working_3-way'!U32/(3*'OddsRatio_working_3-way'!X32^(1/3))*SIN(('OddsRatio_working_3-way'!Y32)/3)</f>
        <v>-0.16996964349121643</v>
      </c>
      <c r="AJ32" s="11">
        <f>'OddsRatio_working_3-way'!U32/(3*'OddsRatio_working_3-way'!X32^(1/3))*SIN(('OddsRatio_working_3-way'!Y32+2*PI())/3)</f>
        <v>-0.38051984377849002</v>
      </c>
      <c r="AK32" s="11">
        <f>'OddsRatio_working_3-way'!U32/(3*'OddsRatio_working_3-way'!X32^(1/3))*SIN(('OddsRatio_working_3-way'!Y32+4*PI())/3)</f>
        <v>0.55048948726970648</v>
      </c>
      <c r="AL32" s="11">
        <f>'OddsRatio_working_3-way'!Z32+'OddsRatio_working_3-way'!AF32</f>
        <v>1.0750369757974596</v>
      </c>
      <c r="AM32" s="11">
        <f>'OddsRatio_working_3-way'!AA32+'OddsRatio_working_3-way'!AG32</f>
        <v>-0.83191454616988558</v>
      </c>
      <c r="AN32" s="11">
        <f>'OddsRatio_working_3-way'!AB32+'OddsRatio_working_3-way'!AH32</f>
        <v>-0.24312242962757419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1.0750369757974596</v>
      </c>
      <c r="AS32" s="11">
        <f>IF(('OddsRatio_working_3-way'!X32=0),IF(Q32&gt;0,-Q32^(1/3),(-Q32)^(1/3)),'OddsRatio_working_3-way'!AM32-'OddsRatio_working_3-way'!R32/3)</f>
        <v>-0.83191454616988558</v>
      </c>
      <c r="AT32" s="11">
        <f>IF(('OddsRatio_working_3-way'!X32=0),IF(Q32&gt;0,-Q32^(1/3),(-Q32)^(1/3)),'OddsRatio_working_3-way'!AN32-'OddsRatio_working_3-way'!R32/3)</f>
        <v>-0.24312242962757419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4.47</v>
      </c>
      <c r="B33" s="4">
        <f>IF('True_Odds_Calculator_3-way'!B34="","",'True_Odds_Calculator_3-way'!B34)</f>
        <v>3.84</v>
      </c>
      <c r="C33" s="4">
        <f>IF('True_Odds_Calculator_3-way'!C34="","",'True_Odds_Calculator_3-way'!C34)</f>
        <v>1.81</v>
      </c>
      <c r="D33" s="9">
        <f t="shared" si="13"/>
        <v>0.21343783294243063</v>
      </c>
      <c r="E33" s="9">
        <f t="shared" si="14"/>
        <v>0.24899572610877013</v>
      </c>
      <c r="F33" s="9">
        <f t="shared" si="15"/>
        <v>0.53756644094879924</v>
      </c>
      <c r="G33" s="9">
        <f t="shared" si="16"/>
        <v>1.0620187291651428</v>
      </c>
      <c r="H33" s="9">
        <f t="shared" si="17"/>
        <v>4.6852049902030455</v>
      </c>
      <c r="I33" s="9">
        <f t="shared" si="18"/>
        <v>4.016133190829005</v>
      </c>
      <c r="J33" s="9">
        <f t="shared" si="19"/>
        <v>1.8602351706237656</v>
      </c>
      <c r="K33" s="11">
        <f t="shared" si="20"/>
        <v>0.2237136465324385</v>
      </c>
      <c r="L33" s="11">
        <f t="shared" si="21"/>
        <v>0.26041666666666669</v>
      </c>
      <c r="M33" s="11">
        <f t="shared" si="22"/>
        <v>0.5524861878453039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-0.25693041084207791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0.22917258910436264</v>
      </c>
      <c r="Q33" s="11">
        <f>2*'OddsRatio_working_3-way'!K33*'OddsRatio_working_3-way'!L33*'OddsRatio_working_3-way'!M33</f>
        <v>6.4374322782124349E-2</v>
      </c>
      <c r="R33" s="11">
        <f t="shared" si="23"/>
        <v>0</v>
      </c>
      <c r="S33" s="11">
        <f t="shared" si="24"/>
        <v>-0.89196365799307198</v>
      </c>
      <c r="T33" s="11">
        <f t="shared" si="25"/>
        <v>-0.25055158932389665</v>
      </c>
      <c r="U33" s="11">
        <f>'OddsRatio_working_3-way'!S33-'OddsRatio_working_3-way'!R33^2/3</f>
        <v>-0.89196365799307198</v>
      </c>
      <c r="V33" s="11">
        <f>'OddsRatio_working_3-way'!S33*'OddsRatio_working_3-way'!R33/3-2*'OddsRatio_working_3-way'!R33^3/27-'OddsRatio_working_3-way'!T33</f>
        <v>0.25055158932389665</v>
      </c>
      <c r="W33" s="11">
        <f>'OddsRatio_working_3-way'!V33^2+4*'OddsRatio_working_3-way'!U33^3/27</f>
        <v>-4.2356574191633148E-2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0.16212084466869436</v>
      </c>
      <c r="Y33" s="11">
        <f>IF('OddsRatio_working_3-way'!W33&gt;=0,IF('OddsRatio_working_3-way'!V33+SQRT('OddsRatio_working_3-way'!W33)&gt;0,0,PI()),ACOS('OddsRatio_working_3-way'!V33/(2*'OddsRatio_working_3-way'!X33)))</f>
        <v>0.68766385515601891</v>
      </c>
      <c r="Z33" s="11">
        <f>'OddsRatio_working_3-way'!X33^(1/3)*COS('OddsRatio_working_3-way'!Y33/3)</f>
        <v>0.53100936458257142</v>
      </c>
      <c r="AA33" s="11">
        <f>'OddsRatio_working_3-way'!X33^(1/3)*COS(('OddsRatio_working_3-way'!Y33+2*PI())/3)</f>
        <v>-0.37280195878271521</v>
      </c>
      <c r="AB33" s="11">
        <f>'OddsRatio_working_3-way'!X33^(1/3)*COS(('OddsRatio_working_3-way'!Y33+4*PI())/3)</f>
        <v>-0.15820740579985618</v>
      </c>
      <c r="AC33" s="11">
        <f>'OddsRatio_working_3-way'!X33^(1/3)*SIN('OddsRatio_working_3-way'!Y33/3)</f>
        <v>0.12389622293128112</v>
      </c>
      <c r="AD33" s="11">
        <f>'OddsRatio_working_3-way'!X33^(1/3)*SIN(('OddsRatio_working_3-way'!Y33+2*PI())/3)</f>
        <v>0.39791948791029919</v>
      </c>
      <c r="AE33" s="11">
        <f>'OddsRatio_working_3-way'!X33^(1/3)*SIN(('OddsRatio_working_3-way'!Y33+4*PI())/3)</f>
        <v>-0.52181571084158018</v>
      </c>
      <c r="AF33" s="11">
        <f>-'OddsRatio_working_3-way'!U33/(3*'OddsRatio_working_3-way'!X33^(1/3))*COS(('OddsRatio_working_3-way'!Y33)/3)</f>
        <v>0.53100936458257142</v>
      </c>
      <c r="AG33" s="11">
        <f>-'OddsRatio_working_3-way'!U33/(3*'OddsRatio_working_3-way'!X33^(1/3))*COS(('OddsRatio_working_3-way'!Y33+2*PI())/3)</f>
        <v>-0.37280195878271521</v>
      </c>
      <c r="AH33" s="11">
        <f>-'OddsRatio_working_3-way'!U33/(3*'OddsRatio_working_3-way'!X33^(1/3))*COS(('OddsRatio_working_3-way'!Y33+4*PI())/3)</f>
        <v>-0.15820740579985618</v>
      </c>
      <c r="AI33" s="11">
        <f>'OddsRatio_working_3-way'!U33/(3*'OddsRatio_working_3-way'!X33^(1/3))*SIN(('OddsRatio_working_3-way'!Y33)/3)</f>
        <v>-0.12389622293128112</v>
      </c>
      <c r="AJ33" s="11">
        <f>'OddsRatio_working_3-way'!U33/(3*'OddsRatio_working_3-way'!X33^(1/3))*SIN(('OddsRatio_working_3-way'!Y33+2*PI())/3)</f>
        <v>-0.39791948791029919</v>
      </c>
      <c r="AK33" s="11">
        <f>'OddsRatio_working_3-way'!U33/(3*'OddsRatio_working_3-way'!X33^(1/3))*SIN(('OddsRatio_working_3-way'!Y33+4*PI())/3)</f>
        <v>0.52181571084158018</v>
      </c>
      <c r="AL33" s="11">
        <f>'OddsRatio_working_3-way'!Z33+'OddsRatio_working_3-way'!AF33</f>
        <v>1.0620187291651428</v>
      </c>
      <c r="AM33" s="11">
        <f>'OddsRatio_working_3-way'!AA33+'OddsRatio_working_3-way'!AG33</f>
        <v>-0.74560391756543043</v>
      </c>
      <c r="AN33" s="11">
        <f>'OddsRatio_working_3-way'!AB33+'OddsRatio_working_3-way'!AH33</f>
        <v>-0.31641481159971235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1.0620187291651428</v>
      </c>
      <c r="AS33" s="11">
        <f>IF(('OddsRatio_working_3-way'!X33=0),IF(Q33&gt;0,-Q33^(1/3),(-Q33)^(1/3)),'OddsRatio_working_3-way'!AM33-'OddsRatio_working_3-way'!R33/3)</f>
        <v>-0.74560391756543043</v>
      </c>
      <c r="AT33" s="11">
        <f>IF(('OddsRatio_working_3-way'!X33=0),IF(Q33&gt;0,-Q33^(1/3),(-Q33)^(1/3)),'OddsRatio_working_3-way'!AN33-'OddsRatio_working_3-way'!R33/3)</f>
        <v>-0.31641481159971235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1.89</v>
      </c>
      <c r="B34" s="4">
        <f>IF('True_Odds_Calculator_3-way'!B35="","",'True_Odds_Calculator_3-way'!B35)</f>
        <v>3.56</v>
      </c>
      <c r="C34" s="4">
        <f>IF('True_Odds_Calculator_3-way'!C35="","",'True_Odds_Calculator_3-way'!C35)</f>
        <v>4.4400000000000004</v>
      </c>
      <c r="D34" s="9">
        <f t="shared" si="13"/>
        <v>0.5149423131027665</v>
      </c>
      <c r="E34" s="9">
        <f t="shared" si="14"/>
        <v>0.26958009829207924</v>
      </c>
      <c r="F34" s="9">
        <f t="shared" si="15"/>
        <v>0.2154775886051542</v>
      </c>
      <c r="G34" s="9">
        <f t="shared" si="16"/>
        <v>1.0583877515895979</v>
      </c>
      <c r="H34" s="9">
        <f t="shared" si="17"/>
        <v>1.9419650989147421</v>
      </c>
      <c r="I34" s="9">
        <f t="shared" si="18"/>
        <v>3.7094726440693706</v>
      </c>
      <c r="J34" s="9">
        <f t="shared" si="19"/>
        <v>4.6408538654682161</v>
      </c>
      <c r="K34" s="11">
        <f t="shared" si="20"/>
        <v>0.52910052910052918</v>
      </c>
      <c r="L34" s="11">
        <f t="shared" si="21"/>
        <v>0.2808988764044944</v>
      </c>
      <c r="M34" s="11">
        <f t="shared" si="22"/>
        <v>0.2252252252252252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-0.26235759569092887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0.23063459393047406</v>
      </c>
      <c r="Q34" s="11">
        <f>2*'OddsRatio_working_3-way'!K34*'OddsRatio_working_3-way'!L34*'OddsRatio_working_3-way'!M34</f>
        <v>6.6947632490703651E-2</v>
      </c>
      <c r="R34" s="11">
        <f t="shared" si="23"/>
        <v>0</v>
      </c>
      <c r="S34" s="11">
        <f t="shared" si="24"/>
        <v>-0.87908487392213264</v>
      </c>
      <c r="T34" s="11">
        <f t="shared" si="25"/>
        <v>-0.25517703161745509</v>
      </c>
      <c r="U34" s="11">
        <f>'OddsRatio_working_3-way'!S34-'OddsRatio_working_3-way'!R34^2/3</f>
        <v>-0.87908487392213264</v>
      </c>
      <c r="V34" s="11">
        <f>'OddsRatio_working_3-way'!S34*'OddsRatio_working_3-way'!R34/3-2*'OddsRatio_working_3-way'!R34^3/27-'OddsRatio_working_3-way'!T34</f>
        <v>0.25517703161745509</v>
      </c>
      <c r="W34" s="11">
        <f>'OddsRatio_working_3-way'!V34^2+4*'OddsRatio_working_3-way'!U34^3/27</f>
        <v>-3.55288587145592E-2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0.15862233148240421</v>
      </c>
      <c r="Y34" s="11">
        <f>IF('OddsRatio_working_3-way'!W34&gt;=0,IF('OddsRatio_working_3-way'!V34+SQRT('OddsRatio_working_3-way'!W34)&gt;0,0,PI()),ACOS('OddsRatio_working_3-way'!V34/(2*'OddsRatio_working_3-way'!X34)))</f>
        <v>0.63620883164066022</v>
      </c>
      <c r="Z34" s="11">
        <f>'OddsRatio_working_3-way'!X34^(1/3)*COS('OddsRatio_working_3-way'!Y34/3)</f>
        <v>0.52919387579479904</v>
      </c>
      <c r="AA34" s="11">
        <f>'OddsRatio_working_3-way'!X34^(1/3)*COS(('OddsRatio_working_3-way'!Y34+2*PI())/3)</f>
        <v>-0.36327114854279718</v>
      </c>
      <c r="AB34" s="11">
        <f>'OddsRatio_working_3-way'!X34^(1/3)*COS(('OddsRatio_working_3-way'!Y34+4*PI())/3)</f>
        <v>-0.1659227272520018</v>
      </c>
      <c r="AC34" s="11">
        <f>'OddsRatio_working_3-way'!X34^(1/3)*SIN('OddsRatio_working_3-way'!Y34/3)</f>
        <v>0.11393916415638838</v>
      </c>
      <c r="AD34" s="11">
        <f>'OddsRatio_working_3-way'!X34^(1/3)*SIN(('OddsRatio_working_3-way'!Y34+2*PI())/3)</f>
        <v>0.40132575788724878</v>
      </c>
      <c r="AE34" s="11">
        <f>'OddsRatio_working_3-way'!X34^(1/3)*SIN(('OddsRatio_working_3-way'!Y34+4*PI())/3)</f>
        <v>-0.51526492204363716</v>
      </c>
      <c r="AF34" s="11">
        <f>-'OddsRatio_working_3-way'!U34/(3*'OddsRatio_working_3-way'!X34^(1/3))*COS(('OddsRatio_working_3-way'!Y34)/3)</f>
        <v>0.52919387579479882</v>
      </c>
      <c r="AG34" s="11">
        <f>-'OddsRatio_working_3-way'!U34/(3*'OddsRatio_working_3-way'!X34^(1/3))*COS(('OddsRatio_working_3-way'!Y34+2*PI())/3)</f>
        <v>-0.36327114854279702</v>
      </c>
      <c r="AH34" s="11">
        <f>-'OddsRatio_working_3-way'!U34/(3*'OddsRatio_working_3-way'!X34^(1/3))*COS(('OddsRatio_working_3-way'!Y34+4*PI())/3)</f>
        <v>-0.16592272725200172</v>
      </c>
      <c r="AI34" s="11">
        <f>'OddsRatio_working_3-way'!U34/(3*'OddsRatio_working_3-way'!X34^(1/3))*SIN(('OddsRatio_working_3-way'!Y34)/3)</f>
        <v>-0.11393916415638833</v>
      </c>
      <c r="AJ34" s="11">
        <f>'OddsRatio_working_3-way'!U34/(3*'OddsRatio_working_3-way'!X34^(1/3))*SIN(('OddsRatio_working_3-way'!Y34+2*PI())/3)</f>
        <v>-0.40132575788724861</v>
      </c>
      <c r="AK34" s="11">
        <f>'OddsRatio_working_3-way'!U34/(3*'OddsRatio_working_3-way'!X34^(1/3))*SIN(('OddsRatio_working_3-way'!Y34+4*PI())/3)</f>
        <v>0.51526492204363694</v>
      </c>
      <c r="AL34" s="11">
        <f>'OddsRatio_working_3-way'!Z34+'OddsRatio_working_3-way'!AF34</f>
        <v>1.0583877515895979</v>
      </c>
      <c r="AM34" s="11">
        <f>'OddsRatio_working_3-way'!AA34+'OddsRatio_working_3-way'!AG34</f>
        <v>-0.72654229708559415</v>
      </c>
      <c r="AN34" s="11">
        <f>'OddsRatio_working_3-way'!AB34+'OddsRatio_working_3-way'!AH34</f>
        <v>-0.33184545450400349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1.0583877515895979</v>
      </c>
      <c r="AS34" s="11">
        <f>IF(('OddsRatio_working_3-way'!X34=0),IF(Q34&gt;0,-Q34^(1/3),(-Q34)^(1/3)),'OddsRatio_working_3-way'!AM34-'OddsRatio_working_3-way'!R34/3)</f>
        <v>-0.72654229708559415</v>
      </c>
      <c r="AT34" s="11">
        <f>IF(('OddsRatio_working_3-way'!X34=0),IF(Q34&gt;0,-Q34^(1/3),(-Q34)^(1/3)),'OddsRatio_working_3-way'!AN34-'OddsRatio_working_3-way'!R34/3)</f>
        <v>-0.33184545450400349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3.43</v>
      </c>
      <c r="B35" s="4">
        <f>IF('True_Odds_Calculator_3-way'!B36="","",'True_Odds_Calculator_3-way'!B36)</f>
        <v>3.69</v>
      </c>
      <c r="C35" s="4">
        <f>IF('True_Odds_Calculator_3-way'!C36="","",'True_Odds_Calculator_3-way'!C36)</f>
        <v>2.12</v>
      </c>
      <c r="D35" s="9">
        <f t="shared" si="13"/>
        <v>0.28075371969615048</v>
      </c>
      <c r="E35" s="9">
        <f t="shared" si="14"/>
        <v>0.2606918179301061</v>
      </c>
      <c r="F35" s="9">
        <f t="shared" si="15"/>
        <v>0.45855446237374348</v>
      </c>
      <c r="G35" s="9">
        <f t="shared" si="16"/>
        <v>1.0542553947358773</v>
      </c>
      <c r="H35" s="9">
        <f t="shared" si="17"/>
        <v>3.5618406092081827</v>
      </c>
      <c r="I35" s="9">
        <f t="shared" si="18"/>
        <v>3.8359470118395098</v>
      </c>
      <c r="J35" s="9">
        <f t="shared" si="19"/>
        <v>2.180766042104183</v>
      </c>
      <c r="K35" s="11">
        <f t="shared" si="20"/>
        <v>0.29154518950437314</v>
      </c>
      <c r="L35" s="11">
        <f t="shared" si="21"/>
        <v>0.2710027100271003</v>
      </c>
      <c r="M35" s="11">
        <f t="shared" si="22"/>
        <v>0.47169811320754712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-0.27284765724053095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0.23255637144082536</v>
      </c>
      <c r="Q35" s="11">
        <f>2*'OddsRatio_working_3-way'!K35*'OddsRatio_working_3-way'!L35*'OddsRatio_working_3-way'!M35</f>
        <v>7.4537298538726066E-2</v>
      </c>
      <c r="R35" s="11">
        <f t="shared" si="23"/>
        <v>0</v>
      </c>
      <c r="S35" s="11">
        <f t="shared" si="24"/>
        <v>-0.85233046819168212</v>
      </c>
      <c r="T35" s="11">
        <f t="shared" si="25"/>
        <v>-0.27318284236912888</v>
      </c>
      <c r="U35" s="11">
        <f>'OddsRatio_working_3-way'!S35-'OddsRatio_working_3-way'!R35^2/3</f>
        <v>-0.85233046819168212</v>
      </c>
      <c r="V35" s="11">
        <f>'OddsRatio_working_3-way'!S35*'OddsRatio_working_3-way'!R35/3-2*'OddsRatio_working_3-way'!R35^3/27-'OddsRatio_working_3-way'!T35</f>
        <v>0.27318284236912888</v>
      </c>
      <c r="W35" s="11">
        <f>'OddsRatio_working_3-way'!V35^2+4*'OddsRatio_working_3-way'!U35^3/27</f>
        <v>-1.710300896423711E-2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0.15143635158798022</v>
      </c>
      <c r="Y35" s="11">
        <f>IF('OddsRatio_working_3-way'!W35&gt;=0,IF('OddsRatio_working_3-way'!V35+SQRT('OddsRatio_working_3-way'!W35)&gt;0,0,PI()),ACOS('OddsRatio_working_3-way'!V35/(2*'OddsRatio_working_3-way'!X35)))</f>
        <v>0.44648028299716835</v>
      </c>
      <c r="Z35" s="11">
        <f>'OddsRatio_working_3-way'!X35^(1/3)*COS('OddsRatio_working_3-way'!Y35/3)</f>
        <v>0.52712769736793863</v>
      </c>
      <c r="AA35" s="11">
        <f>'OddsRatio_working_3-way'!X35^(1/3)*COS(('OddsRatio_working_3-way'!Y35+2*PI())/3)</f>
        <v>-0.33201025142802659</v>
      </c>
      <c r="AB35" s="11">
        <f>'OddsRatio_working_3-way'!X35^(1/3)*COS(('OddsRatio_working_3-way'!Y35+4*PI())/3)</f>
        <v>-0.19511744593991223</v>
      </c>
      <c r="AC35" s="11">
        <f>'OddsRatio_working_3-way'!X35^(1/3)*SIN('OddsRatio_working_3-way'!Y35/3)</f>
        <v>7.9035098098685946E-2</v>
      </c>
      <c r="AD35" s="11">
        <f>'OddsRatio_working_3-way'!X35^(1/3)*SIN(('OddsRatio_working_3-way'!Y35+2*PI())/3)</f>
        <v>0.41698842790968754</v>
      </c>
      <c r="AE35" s="11">
        <f>'OddsRatio_working_3-way'!X35^(1/3)*SIN(('OddsRatio_working_3-way'!Y35+4*PI())/3)</f>
        <v>-0.49602352600837341</v>
      </c>
      <c r="AF35" s="11">
        <f>-'OddsRatio_working_3-way'!U35/(3*'OddsRatio_working_3-way'!X35^(1/3))*COS(('OddsRatio_working_3-way'!Y35)/3)</f>
        <v>0.52712769736793852</v>
      </c>
      <c r="AG35" s="11">
        <f>-'OddsRatio_working_3-way'!U35/(3*'OddsRatio_working_3-way'!X35^(1/3))*COS(('OddsRatio_working_3-way'!Y35+2*PI())/3)</f>
        <v>-0.33201025142802654</v>
      </c>
      <c r="AH35" s="11">
        <f>-'OddsRatio_working_3-way'!U35/(3*'OddsRatio_working_3-way'!X35^(1/3))*COS(('OddsRatio_working_3-way'!Y35+4*PI())/3)</f>
        <v>-0.1951174459399122</v>
      </c>
      <c r="AI35" s="11">
        <f>'OddsRatio_working_3-way'!U35/(3*'OddsRatio_working_3-way'!X35^(1/3))*SIN(('OddsRatio_working_3-way'!Y35)/3)</f>
        <v>-7.9035098098685932E-2</v>
      </c>
      <c r="AJ35" s="11">
        <f>'OddsRatio_working_3-way'!U35/(3*'OddsRatio_working_3-way'!X35^(1/3))*SIN(('OddsRatio_working_3-way'!Y35+2*PI())/3)</f>
        <v>-0.41698842790968743</v>
      </c>
      <c r="AK35" s="11">
        <f>'OddsRatio_working_3-way'!U35/(3*'OddsRatio_working_3-way'!X35^(1/3))*SIN(('OddsRatio_working_3-way'!Y35+4*PI())/3)</f>
        <v>0.49602352600837329</v>
      </c>
      <c r="AL35" s="11">
        <f>'OddsRatio_working_3-way'!Z35+'OddsRatio_working_3-way'!AF35</f>
        <v>1.0542553947358773</v>
      </c>
      <c r="AM35" s="11">
        <f>'OddsRatio_working_3-way'!AA35+'OddsRatio_working_3-way'!AG35</f>
        <v>-0.66402050285605307</v>
      </c>
      <c r="AN35" s="11">
        <f>'OddsRatio_working_3-way'!AB35+'OddsRatio_working_3-way'!AH35</f>
        <v>-0.39023489187982441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1.0542553947358773</v>
      </c>
      <c r="AS35" s="11">
        <f>IF(('OddsRatio_working_3-way'!X35=0),IF(Q35&gt;0,-Q35^(1/3),(-Q35)^(1/3)),'OddsRatio_working_3-way'!AM35-'OddsRatio_working_3-way'!R35/3)</f>
        <v>-0.66402050285605307</v>
      </c>
      <c r="AT35" s="11">
        <f>IF(('OddsRatio_working_3-way'!X35=0),IF(Q35&gt;0,-Q35^(1/3),(-Q35)^(1/3)),'OddsRatio_working_3-way'!AN35-'OddsRatio_working_3-way'!R35/3)</f>
        <v>-0.39023489187982441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4.33</v>
      </c>
      <c r="B36" s="4">
        <f>IF('True_Odds_Calculator_3-way'!B37="","",'True_Odds_Calculator_3-way'!B37)</f>
        <v>4.26</v>
      </c>
      <c r="C36" s="4">
        <f>IF('True_Odds_Calculator_3-way'!C37="","",'True_Odds_Calculator_3-way'!C37)</f>
        <v>1.77</v>
      </c>
      <c r="D36" s="9">
        <f t="shared" si="13"/>
        <v>0.22197963277749055</v>
      </c>
      <c r="E36" s="9">
        <f t="shared" si="14"/>
        <v>0.22567042346868746</v>
      </c>
      <c r="F36" s="9">
        <f t="shared" si="15"/>
        <v>0.55234994375382174</v>
      </c>
      <c r="G36" s="9">
        <f t="shared" si="16"/>
        <v>1.0525278693062208</v>
      </c>
      <c r="H36" s="9">
        <f t="shared" si="17"/>
        <v>4.5049178047897156</v>
      </c>
      <c r="I36" s="9">
        <f t="shared" si="18"/>
        <v>4.4312408539382808</v>
      </c>
      <c r="J36" s="9">
        <f t="shared" si="19"/>
        <v>1.8104464593657903</v>
      </c>
      <c r="K36" s="11">
        <f t="shared" si="20"/>
        <v>0.23094688221709006</v>
      </c>
      <c r="L36" s="11">
        <f t="shared" si="21"/>
        <v>0.23474178403755869</v>
      </c>
      <c r="M36" s="11">
        <f t="shared" si="22"/>
        <v>0.56497175141242939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-0.25602465932716112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0.22542758191000012</v>
      </c>
      <c r="Q36" s="11">
        <f>2*'OddsRatio_working_3-way'!K36*'OddsRatio_working_3-way'!L36*'OddsRatio_working_3-way'!M36</f>
        <v>6.1257495084239166E-2</v>
      </c>
      <c r="R36" s="11">
        <f t="shared" si="23"/>
        <v>0</v>
      </c>
      <c r="S36" s="11">
        <f t="shared" si="24"/>
        <v>-0.88049167803769046</v>
      </c>
      <c r="T36" s="11">
        <f t="shared" si="25"/>
        <v>-0.23926404294502457</v>
      </c>
      <c r="U36" s="11">
        <f>'OddsRatio_working_3-way'!S36-'OddsRatio_working_3-way'!R36^2/3</f>
        <v>-0.88049167803769046</v>
      </c>
      <c r="V36" s="11">
        <f>'OddsRatio_working_3-way'!S36*'OddsRatio_working_3-way'!R36/3-2*'OddsRatio_working_3-way'!R36^3/27-'OddsRatio_working_3-way'!T36</f>
        <v>0.23926404294502457</v>
      </c>
      <c r="W36" s="11">
        <f>'OddsRatio_working_3-way'!V36^2+4*'OddsRatio_working_3-way'!U36^3/27</f>
        <v>-4.3880851790472124E-2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0.15900324999577106</v>
      </c>
      <c r="Y36" s="11">
        <f>IF('OddsRatio_working_3-way'!W36&gt;=0,IF('OddsRatio_working_3-way'!V36+SQRT('OddsRatio_working_3-way'!W36)&gt;0,0,PI()),ACOS('OddsRatio_working_3-way'!V36/(2*'OddsRatio_working_3-way'!X36)))</f>
        <v>0.71911760850949702</v>
      </c>
      <c r="Z36" s="11">
        <f>'OddsRatio_working_3-way'!X36^(1/3)*COS('OddsRatio_working_3-way'!Y36/3)</f>
        <v>0.52626393465311028</v>
      </c>
      <c r="AA36" s="11">
        <f>'OddsRatio_working_3-way'!X36^(1/3)*COS(('OddsRatio_working_3-way'!Y36+2*PI())/3)</f>
        <v>-0.37452147680564701</v>
      </c>
      <c r="AB36" s="11">
        <f>'OddsRatio_working_3-way'!X36^(1/3)*COS(('OddsRatio_working_3-way'!Y36+4*PI())/3)</f>
        <v>-0.15174245784746324</v>
      </c>
      <c r="AC36" s="11">
        <f>'OddsRatio_working_3-way'!X36^(1/3)*SIN('OddsRatio_working_3-way'!Y36/3)</f>
        <v>0.12862152656530815</v>
      </c>
      <c r="AD36" s="11">
        <f>'OddsRatio_working_3-way'!X36^(1/3)*SIN(('OddsRatio_working_3-way'!Y36+2*PI())/3)</f>
        <v>0.39144717322249328</v>
      </c>
      <c r="AE36" s="11">
        <f>'OddsRatio_working_3-way'!X36^(1/3)*SIN(('OddsRatio_working_3-way'!Y36+4*PI())/3)</f>
        <v>-0.52006869978780146</v>
      </c>
      <c r="AF36" s="11">
        <f>-'OddsRatio_working_3-way'!U36/(3*'OddsRatio_working_3-way'!X36^(1/3))*COS(('OddsRatio_working_3-way'!Y36)/3)</f>
        <v>0.52626393465311039</v>
      </c>
      <c r="AG36" s="11">
        <f>-'OddsRatio_working_3-way'!U36/(3*'OddsRatio_working_3-way'!X36^(1/3))*COS(('OddsRatio_working_3-way'!Y36+2*PI())/3)</f>
        <v>-0.37452147680564707</v>
      </c>
      <c r="AH36" s="11">
        <f>-'OddsRatio_working_3-way'!U36/(3*'OddsRatio_working_3-way'!X36^(1/3))*COS(('OddsRatio_working_3-way'!Y36+4*PI())/3)</f>
        <v>-0.15174245784746326</v>
      </c>
      <c r="AI36" s="11">
        <f>'OddsRatio_working_3-way'!U36/(3*'OddsRatio_working_3-way'!X36^(1/3))*SIN(('OddsRatio_working_3-way'!Y36)/3)</f>
        <v>-0.12862152656530818</v>
      </c>
      <c r="AJ36" s="11">
        <f>'OddsRatio_working_3-way'!U36/(3*'OddsRatio_working_3-way'!X36^(1/3))*SIN(('OddsRatio_working_3-way'!Y36+2*PI())/3)</f>
        <v>-0.39144717322249334</v>
      </c>
      <c r="AK36" s="11">
        <f>'OddsRatio_working_3-way'!U36/(3*'OddsRatio_working_3-way'!X36^(1/3))*SIN(('OddsRatio_working_3-way'!Y36+4*PI())/3)</f>
        <v>0.52006869978780157</v>
      </c>
      <c r="AL36" s="11">
        <f>'OddsRatio_working_3-way'!Z36+'OddsRatio_working_3-way'!AF36</f>
        <v>1.0525278693062208</v>
      </c>
      <c r="AM36" s="11">
        <f>'OddsRatio_working_3-way'!AA36+'OddsRatio_working_3-way'!AG36</f>
        <v>-0.74904295361129414</v>
      </c>
      <c r="AN36" s="11">
        <f>'OddsRatio_working_3-way'!AB36+'OddsRatio_working_3-way'!AH36</f>
        <v>-0.30348491569492653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1.0525278693062208</v>
      </c>
      <c r="AS36" s="11">
        <f>IF(('OddsRatio_working_3-way'!X36=0),IF(Q36&gt;0,-Q36^(1/3),(-Q36)^(1/3)),'OddsRatio_working_3-way'!AM36-'OddsRatio_working_3-way'!R36/3)</f>
        <v>-0.74904295361129414</v>
      </c>
      <c r="AT36" s="11">
        <f>IF(('OddsRatio_working_3-way'!X36=0),IF(Q36&gt;0,-Q36^(1/3),(-Q36)^(1/3)),'OddsRatio_working_3-way'!AN36-'OddsRatio_working_3-way'!R36/3)</f>
        <v>-0.30348491569492653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2.2799999999999998</v>
      </c>
      <c r="B37" s="4">
        <f>IF('True_Odds_Calculator_3-way'!B38="","",'True_Odds_Calculator_3-way'!B38)</f>
        <v>3.47</v>
      </c>
      <c r="C37" s="4">
        <f>IF('True_Odds_Calculator_3-way'!C38="","",'True_Odds_Calculator_3-way'!C38)</f>
        <v>3.33</v>
      </c>
      <c r="D37" s="9">
        <f t="shared" si="13"/>
        <v>0.42847838412374456</v>
      </c>
      <c r="E37" s="9">
        <f t="shared" si="14"/>
        <v>0.2798068115606161</v>
      </c>
      <c r="F37" s="9">
        <f t="shared" si="15"/>
        <v>0.29171480431563923</v>
      </c>
      <c r="G37" s="9">
        <f t="shared" si="16"/>
        <v>1.0420625145803739</v>
      </c>
      <c r="H37" s="9">
        <f t="shared" si="17"/>
        <v>2.3338400186628783</v>
      </c>
      <c r="I37" s="9">
        <f t="shared" si="18"/>
        <v>3.5738944110135233</v>
      </c>
      <c r="J37" s="9">
        <f t="shared" si="19"/>
        <v>3.4280056589722712</v>
      </c>
      <c r="K37" s="11">
        <f t="shared" si="20"/>
        <v>0.43859649122807021</v>
      </c>
      <c r="L37" s="11">
        <f t="shared" si="21"/>
        <v>0.28818443804034583</v>
      </c>
      <c r="M37" s="11">
        <f t="shared" si="22"/>
        <v>0.3003003003003003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-0.27961102312687314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0.23077832876103771</v>
      </c>
      <c r="Q37" s="11">
        <f>2*'OddsRatio_working_3-way'!K37*'OddsRatio_working_3-way'!L37*'OddsRatio_working_3-way'!M37</f>
        <v>7.5913923934551888E-2</v>
      </c>
      <c r="R37" s="11">
        <f t="shared" si="23"/>
        <v>0</v>
      </c>
      <c r="S37" s="11">
        <f t="shared" si="24"/>
        <v>-0.82535490260812194</v>
      </c>
      <c r="T37" s="11">
        <f t="shared" si="25"/>
        <v>-0.27149832322635592</v>
      </c>
      <c r="U37" s="11">
        <f>'OddsRatio_working_3-way'!S37-'OddsRatio_working_3-way'!R37^2/3</f>
        <v>-0.82535490260812194</v>
      </c>
      <c r="V37" s="11">
        <f>'OddsRatio_working_3-way'!S37*'OddsRatio_working_3-way'!R37/3-2*'OddsRatio_working_3-way'!R37^3/27-'OddsRatio_working_3-way'!T37</f>
        <v>0.27149832322635592</v>
      </c>
      <c r="W37" s="11">
        <f>'OddsRatio_working_3-way'!V37^2+4*'OddsRatio_working_3-way'!U37^3/27</f>
        <v>-9.5835647146723796E-3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0.14430428287943781</v>
      </c>
      <c r="Y37" s="11">
        <f>IF('OddsRatio_working_3-way'!W37&gt;=0,IF('OddsRatio_working_3-way'!V37+SQRT('OddsRatio_working_3-way'!W37)&gt;0,0,PI()),ACOS('OddsRatio_working_3-way'!V37/(2*'OddsRatio_working_3-way'!X37)))</f>
        <v>0.34606508717535855</v>
      </c>
      <c r="Z37" s="11">
        <f>'OddsRatio_working_3-way'!X37^(1/3)*COS('OddsRatio_working_3-way'!Y37/3)</f>
        <v>0.52103125729018696</v>
      </c>
      <c r="AA37" s="11">
        <f>'OddsRatio_working_3-way'!X37^(1/3)*COS(('OddsRatio_working_3-way'!Y37+2*PI())/3)</f>
        <v>-0.31279896582804062</v>
      </c>
      <c r="AB37" s="11">
        <f>'OddsRatio_working_3-way'!X37^(1/3)*COS(('OddsRatio_working_3-way'!Y37+4*PI())/3)</f>
        <v>-0.20823229146214672</v>
      </c>
      <c r="AC37" s="11">
        <f>'OddsRatio_working_3-way'!X37^(1/3)*SIN('OddsRatio_working_3-way'!Y37/3)</f>
        <v>6.0371597593412971E-2</v>
      </c>
      <c r="AD37" s="11">
        <f>'OddsRatio_working_3-way'!X37^(1/3)*SIN(('OddsRatio_working_3-way'!Y37+2*PI())/3)</f>
        <v>0.42104050618234146</v>
      </c>
      <c r="AE37" s="11">
        <f>'OddsRatio_working_3-way'!X37^(1/3)*SIN(('OddsRatio_working_3-way'!Y37+4*PI())/3)</f>
        <v>-0.48141210377575433</v>
      </c>
      <c r="AF37" s="11">
        <f>-'OddsRatio_working_3-way'!U37/(3*'OddsRatio_working_3-way'!X37^(1/3))*COS(('OddsRatio_working_3-way'!Y37)/3)</f>
        <v>0.52103125729018684</v>
      </c>
      <c r="AG37" s="11">
        <f>-'OddsRatio_working_3-way'!U37/(3*'OddsRatio_working_3-way'!X37^(1/3))*COS(('OddsRatio_working_3-way'!Y37+2*PI())/3)</f>
        <v>-0.31279896582804056</v>
      </c>
      <c r="AH37" s="11">
        <f>-'OddsRatio_working_3-way'!U37/(3*'OddsRatio_working_3-way'!X37^(1/3))*COS(('OddsRatio_working_3-way'!Y37+4*PI())/3)</f>
        <v>-0.20823229146214667</v>
      </c>
      <c r="AI37" s="11">
        <f>'OddsRatio_working_3-way'!U37/(3*'OddsRatio_working_3-way'!X37^(1/3))*SIN(('OddsRatio_working_3-way'!Y37)/3)</f>
        <v>-6.0371597593412957E-2</v>
      </c>
      <c r="AJ37" s="11">
        <f>'OddsRatio_working_3-way'!U37/(3*'OddsRatio_working_3-way'!X37^(1/3))*SIN(('OddsRatio_working_3-way'!Y37+2*PI())/3)</f>
        <v>-0.4210405061823414</v>
      </c>
      <c r="AK37" s="11">
        <f>'OddsRatio_working_3-way'!U37/(3*'OddsRatio_working_3-way'!X37^(1/3))*SIN(('OddsRatio_working_3-way'!Y37+4*PI())/3)</f>
        <v>0.48141210377575422</v>
      </c>
      <c r="AL37" s="11">
        <f>'OddsRatio_working_3-way'!Z37+'OddsRatio_working_3-way'!AF37</f>
        <v>1.0420625145803739</v>
      </c>
      <c r="AM37" s="11">
        <f>'OddsRatio_working_3-way'!AA37+'OddsRatio_working_3-way'!AG37</f>
        <v>-0.62559793165608113</v>
      </c>
      <c r="AN37" s="11">
        <f>'OddsRatio_working_3-way'!AB37+'OddsRatio_working_3-way'!AH37</f>
        <v>-0.41646458292429339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1.0420625145803739</v>
      </c>
      <c r="AS37" s="11">
        <f>IF(('OddsRatio_working_3-way'!X37=0),IF(Q37&gt;0,-Q37^(1/3),(-Q37)^(1/3)),'OddsRatio_working_3-way'!AM37-'OddsRatio_working_3-way'!R37/3)</f>
        <v>-0.62559793165608113</v>
      </c>
      <c r="AT37" s="11">
        <f>IF(('OddsRatio_working_3-way'!X37=0),IF(Q37&gt;0,-Q37^(1/3),(-Q37)^(1/3)),'OddsRatio_working_3-way'!AN37-'OddsRatio_working_3-way'!R37/3)</f>
        <v>-0.41646458292429339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2.14</v>
      </c>
      <c r="B38" s="4">
        <f>IF('True_Odds_Calculator_3-way'!B39="","",'True_Odds_Calculator_3-way'!B39)</f>
        <v>3.31</v>
      </c>
      <c r="C38" s="4">
        <f>IF('True_Odds_Calculator_3-way'!C39="","",'True_Odds_Calculator_3-way'!C39)</f>
        <v>3.85</v>
      </c>
      <c r="D38" s="9">
        <f t="shared" si="13"/>
        <v>0.45610609405742542</v>
      </c>
      <c r="E38" s="9">
        <f t="shared" si="14"/>
        <v>0.29271215076924734</v>
      </c>
      <c r="F38" s="9">
        <f t="shared" si="15"/>
        <v>0.25118175517332697</v>
      </c>
      <c r="G38" s="9">
        <f t="shared" si="16"/>
        <v>1.0460283774095283</v>
      </c>
      <c r="H38" s="9">
        <f t="shared" si="17"/>
        <v>2.1924723502468626</v>
      </c>
      <c r="I38" s="9">
        <f t="shared" si="18"/>
        <v>3.4163255518160098</v>
      </c>
      <c r="J38" s="9">
        <f t="shared" si="19"/>
        <v>3.9811808756171563</v>
      </c>
      <c r="K38" s="11">
        <f t="shared" si="20"/>
        <v>0.46728971962616822</v>
      </c>
      <c r="L38" s="11">
        <f t="shared" si="21"/>
        <v>0.30211480362537763</v>
      </c>
      <c r="M38" s="11">
        <f t="shared" si="22"/>
        <v>0.25974025974025972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-0.27520682158285548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0.23101386853257422</v>
      </c>
      <c r="Q38" s="11">
        <f>2*'OddsRatio_working_3-way'!K38*'OddsRatio_working_3-way'!L38*'OddsRatio_working_3-way'!M38</f>
        <v>7.3337736042087043E-2</v>
      </c>
      <c r="R38" s="11">
        <f t="shared" si="23"/>
        <v>0</v>
      </c>
      <c r="S38" s="11">
        <f t="shared" si="24"/>
        <v>-0.83941912196759905</v>
      </c>
      <c r="T38" s="11">
        <f t="shared" si="25"/>
        <v>-0.26648226094209487</v>
      </c>
      <c r="U38" s="11">
        <f>'OddsRatio_working_3-way'!S38-'OddsRatio_working_3-way'!R38^2/3</f>
        <v>-0.83941912196759905</v>
      </c>
      <c r="V38" s="11">
        <f>'OddsRatio_working_3-way'!S38*'OddsRatio_working_3-way'!R38/3-2*'OddsRatio_working_3-way'!R38^3/27-'OddsRatio_working_3-way'!T38</f>
        <v>0.26648226094209487</v>
      </c>
      <c r="W38" s="11">
        <f>'OddsRatio_working_3-way'!V38^2+4*'OddsRatio_working_3-way'!U38^3/27</f>
        <v>-1.6613167193059081E-2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0.1480084141103723</v>
      </c>
      <c r="Y38" s="11">
        <f>IF('OddsRatio_working_3-way'!W38&gt;=0,IF('OddsRatio_working_3-way'!V38+SQRT('OddsRatio_working_3-way'!W38)&gt;0,0,PI()),ACOS('OddsRatio_working_3-way'!V38/(2*'OddsRatio_working_3-way'!X38)))</f>
        <v>0.45050638059146886</v>
      </c>
      <c r="Z38" s="11">
        <f>'OddsRatio_working_3-way'!X38^(1/3)*COS('OddsRatio_working_3-way'!Y38/3)</f>
        <v>0.52301418870476413</v>
      </c>
      <c r="AA38" s="11">
        <f>'OddsRatio_working_3-way'!X38^(1/3)*COS(('OddsRatio_working_3-way'!Y38+2*PI())/3)</f>
        <v>-0.33004102246118661</v>
      </c>
      <c r="AB38" s="11">
        <f>'OddsRatio_working_3-way'!X38^(1/3)*COS(('OddsRatio_working_3-way'!Y38+4*PI())/3)</f>
        <v>-0.19297316624357738</v>
      </c>
      <c r="AC38" s="11">
        <f>'OddsRatio_working_3-way'!X38^(1/3)*SIN('OddsRatio_working_3-way'!Y38/3)</f>
        <v>7.9136163684481689E-2</v>
      </c>
      <c r="AD38" s="11">
        <f>'OddsRatio_working_3-way'!X38^(1/3)*SIN(('OddsRatio_working_3-way'!Y38+2*PI())/3)</f>
        <v>0.41337549211579316</v>
      </c>
      <c r="AE38" s="11">
        <f>'OddsRatio_working_3-way'!X38^(1/3)*SIN(('OddsRatio_working_3-way'!Y38+4*PI())/3)</f>
        <v>-0.49251165580027478</v>
      </c>
      <c r="AF38" s="11">
        <f>-'OddsRatio_working_3-way'!U38/(3*'OddsRatio_working_3-way'!X38^(1/3))*COS(('OddsRatio_working_3-way'!Y38)/3)</f>
        <v>0.52301418870476413</v>
      </c>
      <c r="AG38" s="11">
        <f>-'OddsRatio_working_3-way'!U38/(3*'OddsRatio_working_3-way'!X38^(1/3))*COS(('OddsRatio_working_3-way'!Y38+2*PI())/3)</f>
        <v>-0.33004102246118661</v>
      </c>
      <c r="AH38" s="11">
        <f>-'OddsRatio_working_3-way'!U38/(3*'OddsRatio_working_3-way'!X38^(1/3))*COS(('OddsRatio_working_3-way'!Y38+4*PI())/3)</f>
        <v>-0.19297316624357738</v>
      </c>
      <c r="AI38" s="11">
        <f>'OddsRatio_working_3-way'!U38/(3*'OddsRatio_working_3-way'!X38^(1/3))*SIN(('OddsRatio_working_3-way'!Y38)/3)</f>
        <v>-7.9136163684481689E-2</v>
      </c>
      <c r="AJ38" s="11">
        <f>'OddsRatio_working_3-way'!U38/(3*'OddsRatio_working_3-way'!X38^(1/3))*SIN(('OddsRatio_working_3-way'!Y38+2*PI())/3)</f>
        <v>-0.41337549211579316</v>
      </c>
      <c r="AK38" s="11">
        <f>'OddsRatio_working_3-way'!U38/(3*'OddsRatio_working_3-way'!X38^(1/3))*SIN(('OddsRatio_working_3-way'!Y38+4*PI())/3)</f>
        <v>0.49251165580027478</v>
      </c>
      <c r="AL38" s="11">
        <f>'OddsRatio_working_3-way'!Z38+'OddsRatio_working_3-way'!AF38</f>
        <v>1.0460283774095283</v>
      </c>
      <c r="AM38" s="11">
        <f>'OddsRatio_working_3-way'!AA38+'OddsRatio_working_3-way'!AG38</f>
        <v>-0.66008204492237321</v>
      </c>
      <c r="AN38" s="11">
        <f>'OddsRatio_working_3-way'!AB38+'OddsRatio_working_3-way'!AH38</f>
        <v>-0.38594633248715476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1.0460283774095283</v>
      </c>
      <c r="AS38" s="11">
        <f>IF(('OddsRatio_working_3-way'!X38=0),IF(Q38&gt;0,-Q38^(1/3),(-Q38)^(1/3)),'OddsRatio_working_3-way'!AM38-'OddsRatio_working_3-way'!R38/3)</f>
        <v>-0.66008204492237321</v>
      </c>
      <c r="AT38" s="11">
        <f>IF(('OddsRatio_working_3-way'!X38=0),IF(Q38&gt;0,-Q38^(1/3),(-Q38)^(1/3)),'OddsRatio_working_3-way'!AN38-'OddsRatio_working_3-way'!R38/3)</f>
        <v>-0.38594633248715476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3.24</v>
      </c>
      <c r="B39" s="4">
        <f>IF('True_Odds_Calculator_3-way'!B40="","",'True_Odds_Calculator_3-way'!B40)</f>
        <v>3.16</v>
      </c>
      <c r="C39" s="4">
        <f>IF('True_Odds_Calculator_3-way'!C40="","",'True_Odds_Calculator_3-way'!C40)</f>
        <v>2.4900000000000002</v>
      </c>
      <c r="D39" s="9">
        <f t="shared" si="13"/>
        <v>0.30014955518443226</v>
      </c>
      <c r="E39" s="9">
        <f t="shared" si="14"/>
        <v>0.30784401119033827</v>
      </c>
      <c r="F39" s="9">
        <f t="shared" si="15"/>
        <v>0.39200643362522952</v>
      </c>
      <c r="G39" s="9">
        <f t="shared" si="16"/>
        <v>1.0409251951104306</v>
      </c>
      <c r="H39" s="9">
        <f t="shared" si="17"/>
        <v>3.3316724370473652</v>
      </c>
      <c r="I39" s="9">
        <f t="shared" si="18"/>
        <v>3.2483984214385297</v>
      </c>
      <c r="J39" s="9">
        <f t="shared" si="19"/>
        <v>2.5509785407145422</v>
      </c>
      <c r="K39" s="11">
        <f t="shared" si="20"/>
        <v>0.30864197530864196</v>
      </c>
      <c r="L39" s="11">
        <f t="shared" si="21"/>
        <v>0.31645569620253161</v>
      </c>
      <c r="M39" s="11">
        <f t="shared" si="22"/>
        <v>0.40160642570281119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-0.28278514903495844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0.23103823325808306</v>
      </c>
      <c r="Q39" s="11">
        <f>2*'OddsRatio_working_3-way'!K39*'OddsRatio_working_3-way'!L39*'OddsRatio_working_3-way'!M39</f>
        <v>7.8451012990860117E-2</v>
      </c>
      <c r="R39" s="11">
        <f t="shared" si="23"/>
        <v>0</v>
      </c>
      <c r="S39" s="11">
        <f t="shared" si="24"/>
        <v>-0.81700978303327265</v>
      </c>
      <c r="T39" s="11">
        <f t="shared" si="25"/>
        <v>-0.2774226767515357</v>
      </c>
      <c r="U39" s="11">
        <f>'OddsRatio_working_3-way'!S39-'OddsRatio_working_3-way'!R39^2/3</f>
        <v>-0.81700978303327265</v>
      </c>
      <c r="V39" s="11">
        <f>'OddsRatio_working_3-way'!S39*'OddsRatio_working_3-way'!R39/3-2*'OddsRatio_working_3-way'!R39^3/27-'OddsRatio_working_3-way'!T39</f>
        <v>0.2774226767515357</v>
      </c>
      <c r="W39" s="11">
        <f>'OddsRatio_working_3-way'!V39^2+4*'OddsRatio_working_3-way'!U39^3/27</f>
        <v>-3.8304515256231547E-3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0.14212124498259421</v>
      </c>
      <c r="Y39" s="11">
        <f>IF('OddsRatio_working_3-way'!W39&gt;=0,IF('OddsRatio_working_3-way'!V39+SQRT('OddsRatio_working_3-way'!W39)&gt;0,0,PI()),ACOS('OddsRatio_working_3-way'!V39/(2*'OddsRatio_working_3-way'!X39)))</f>
        <v>0.21949716578279843</v>
      </c>
      <c r="Z39" s="11">
        <f>'OddsRatio_working_3-way'!X39^(1/3)*COS('OddsRatio_working_3-way'!Y39/3)</f>
        <v>0.5204625975552154</v>
      </c>
      <c r="AA39" s="11">
        <f>'OddsRatio_working_3-way'!X39^(1/3)*COS(('OddsRatio_working_3-way'!Y39+2*PI())/3)</f>
        <v>-0.29326853788556956</v>
      </c>
      <c r="AB39" s="11">
        <f>'OddsRatio_working_3-way'!X39^(1/3)*COS(('OddsRatio_working_3-way'!Y39+4*PI())/3)</f>
        <v>-0.22719405966964601</v>
      </c>
      <c r="AC39" s="11">
        <f>'OddsRatio_working_3-way'!X39^(1/3)*SIN('OddsRatio_working_3-way'!Y39/3)</f>
        <v>3.8148117784527515E-2</v>
      </c>
      <c r="AD39" s="11">
        <f>'OddsRatio_working_3-way'!X39^(1/3)*SIN(('OddsRatio_working_3-way'!Y39+2*PI())/3)</f>
        <v>0.43165977231018943</v>
      </c>
      <c r="AE39" s="11">
        <f>'OddsRatio_working_3-way'!X39^(1/3)*SIN(('OddsRatio_working_3-way'!Y39+4*PI())/3)</f>
        <v>-0.46980789009471696</v>
      </c>
      <c r="AF39" s="11">
        <f>-'OddsRatio_working_3-way'!U39/(3*'OddsRatio_working_3-way'!X39^(1/3))*COS(('OddsRatio_working_3-way'!Y39)/3)</f>
        <v>0.52046259755521518</v>
      </c>
      <c r="AG39" s="11">
        <f>-'OddsRatio_working_3-way'!U39/(3*'OddsRatio_working_3-way'!X39^(1/3))*COS(('OddsRatio_working_3-way'!Y39+2*PI())/3)</f>
        <v>-0.29326853788556945</v>
      </c>
      <c r="AH39" s="11">
        <f>-'OddsRatio_working_3-way'!U39/(3*'OddsRatio_working_3-way'!X39^(1/3))*COS(('OddsRatio_working_3-way'!Y39+4*PI())/3)</f>
        <v>-0.2271940596696459</v>
      </c>
      <c r="AI39" s="11">
        <f>'OddsRatio_working_3-way'!U39/(3*'OddsRatio_working_3-way'!X39^(1/3))*SIN(('OddsRatio_working_3-way'!Y39)/3)</f>
        <v>-3.8148117784527494E-2</v>
      </c>
      <c r="AJ39" s="11">
        <f>'OddsRatio_working_3-way'!U39/(3*'OddsRatio_working_3-way'!X39^(1/3))*SIN(('OddsRatio_working_3-way'!Y39+2*PI())/3)</f>
        <v>-0.43165977231018926</v>
      </c>
      <c r="AK39" s="11">
        <f>'OddsRatio_working_3-way'!U39/(3*'OddsRatio_working_3-way'!X39^(1/3))*SIN(('OddsRatio_working_3-way'!Y39+4*PI())/3)</f>
        <v>0.46980789009471674</v>
      </c>
      <c r="AL39" s="11">
        <f>'OddsRatio_working_3-way'!Z39+'OddsRatio_working_3-way'!AF39</f>
        <v>1.0409251951104306</v>
      </c>
      <c r="AM39" s="11">
        <f>'OddsRatio_working_3-way'!AA39+'OddsRatio_working_3-way'!AG39</f>
        <v>-0.586537075771139</v>
      </c>
      <c r="AN39" s="11">
        <f>'OddsRatio_working_3-way'!AB39+'OddsRatio_working_3-way'!AH39</f>
        <v>-0.45438811933929191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1.0409251951104306</v>
      </c>
      <c r="AS39" s="11">
        <f>IF(('OddsRatio_working_3-way'!X39=0),IF(Q39&gt;0,-Q39^(1/3),(-Q39)^(1/3)),'OddsRatio_working_3-way'!AM39-'OddsRatio_working_3-way'!R39/3)</f>
        <v>-0.586537075771139</v>
      </c>
      <c r="AT39" s="11">
        <f>IF(('OddsRatio_working_3-way'!X39=0),IF(Q39&gt;0,-Q39^(1/3),(-Q39)^(1/3)),'OddsRatio_working_3-way'!AN39-'OddsRatio_working_3-way'!R39/3)</f>
        <v>-0.45438811933929191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1.28</v>
      </c>
      <c r="B40" s="4">
        <f>IF('True_Odds_Calculator_3-way'!B41="","",'True_Odds_Calculator_3-way'!B41)</f>
        <v>6.38</v>
      </c>
      <c r="C40" s="4">
        <f>IF('True_Odds_Calculator_3-way'!C41="","",'True_Odds_Calculator_3-way'!C41)</f>
        <v>9.8800000000000008</v>
      </c>
      <c r="D40" s="9">
        <f t="shared" si="13"/>
        <v>0.76362218787439295</v>
      </c>
      <c r="E40" s="9">
        <f t="shared" si="14"/>
        <v>0.14393157133391826</v>
      </c>
      <c r="F40" s="9">
        <f t="shared" si="15"/>
        <v>9.2446240791688672E-2</v>
      </c>
      <c r="G40" s="9">
        <f t="shared" si="16"/>
        <v>1.1055289975623788</v>
      </c>
      <c r="H40" s="9">
        <f t="shared" si="17"/>
        <v>1.3095481193174661</v>
      </c>
      <c r="I40" s="9">
        <f t="shared" si="18"/>
        <v>6.9477460068855965</v>
      </c>
      <c r="J40" s="9">
        <f t="shared" si="19"/>
        <v>10.817097498353924</v>
      </c>
      <c r="K40" s="11">
        <f t="shared" si="20"/>
        <v>0.78125</v>
      </c>
      <c r="L40" s="11">
        <f t="shared" si="21"/>
        <v>0.15673981191222572</v>
      </c>
      <c r="M40" s="11">
        <f t="shared" si="22"/>
        <v>0.10121457489878542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-0.1657928051984312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0.18020913977129949</v>
      </c>
      <c r="Q40" s="11">
        <f>2*'OddsRatio_working_3-way'!K40*'OddsRatio_working_3-way'!L40*'OddsRatio_working_3-way'!M40</f>
        <v>2.4788052238142982E-2</v>
      </c>
      <c r="R40" s="11">
        <f t="shared" si="23"/>
        <v>0</v>
      </c>
      <c r="S40" s="11">
        <f t="shared" si="24"/>
        <v>-1.086953921526413</v>
      </c>
      <c r="T40" s="11">
        <f t="shared" si="25"/>
        <v>-0.14951223129661803</v>
      </c>
      <c r="U40" s="11">
        <f>'OddsRatio_working_3-way'!S40-'OddsRatio_working_3-way'!R40^2/3</f>
        <v>-1.086953921526413</v>
      </c>
      <c r="V40" s="11">
        <f>'OddsRatio_working_3-way'!S40*'OddsRatio_working_3-way'!R40/3-2*'OddsRatio_working_3-way'!R40^3/27-'OddsRatio_working_3-way'!T40</f>
        <v>0.14951223129661803</v>
      </c>
      <c r="W40" s="11">
        <f>'OddsRatio_working_3-way'!V40^2+4*'OddsRatio_working_3-way'!U40^3/27</f>
        <v>-0.16789826680172407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0.21808953098957862</v>
      </c>
      <c r="Y40" s="11">
        <f>IF('OddsRatio_working_3-way'!W40&gt;=0,IF('OddsRatio_working_3-way'!V40+SQRT('OddsRatio_working_3-way'!W40)&gt;0,0,PI()),ACOS('OddsRatio_working_3-way'!V40/(2*'OddsRatio_working_3-way'!X40)))</f>
        <v>1.2209247305645934</v>
      </c>
      <c r="Z40" s="11">
        <f>'OddsRatio_working_3-way'!X40^(1/3)*COS('OddsRatio_working_3-way'!Y40/3)</f>
        <v>0.55276449878118938</v>
      </c>
      <c r="AA40" s="11">
        <f>'OddsRatio_working_3-way'!X40^(1/3)*COS(('OddsRatio_working_3-way'!Y40+2*PI())/3)</f>
        <v>-0.4827242883622706</v>
      </c>
      <c r="AB40" s="11">
        <f>'OddsRatio_working_3-way'!X40^(1/3)*COS(('OddsRatio_working_3-way'!Y40+4*PI())/3)</f>
        <v>-7.0040210418918586E-2</v>
      </c>
      <c r="AC40" s="11">
        <f>'OddsRatio_working_3-way'!X40^(1/3)*SIN('OddsRatio_working_3-way'!Y40/3)</f>
        <v>0.23826326349086671</v>
      </c>
      <c r="AD40" s="11">
        <f>'OddsRatio_working_3-way'!X40^(1/3)*SIN(('OddsRatio_working_3-way'!Y40+2*PI())/3)</f>
        <v>0.35957646650924896</v>
      </c>
      <c r="AE40" s="11">
        <f>'OddsRatio_working_3-way'!X40^(1/3)*SIN(('OddsRatio_working_3-way'!Y40+4*PI())/3)</f>
        <v>-0.5978397300001157</v>
      </c>
      <c r="AF40" s="11">
        <f>-'OddsRatio_working_3-way'!U40/(3*'OddsRatio_working_3-way'!X40^(1/3))*COS(('OddsRatio_working_3-way'!Y40)/3)</f>
        <v>0.55276449878118938</v>
      </c>
      <c r="AG40" s="11">
        <f>-'OddsRatio_working_3-way'!U40/(3*'OddsRatio_working_3-way'!X40^(1/3))*COS(('OddsRatio_working_3-way'!Y40+2*PI())/3)</f>
        <v>-0.4827242883622706</v>
      </c>
      <c r="AH40" s="11">
        <f>-'OddsRatio_working_3-way'!U40/(3*'OddsRatio_working_3-way'!X40^(1/3))*COS(('OddsRatio_working_3-way'!Y40+4*PI())/3)</f>
        <v>-7.0040210418918586E-2</v>
      </c>
      <c r="AI40" s="11">
        <f>'OddsRatio_working_3-way'!U40/(3*'OddsRatio_working_3-way'!X40^(1/3))*SIN(('OddsRatio_working_3-way'!Y40)/3)</f>
        <v>-0.23826326349086671</v>
      </c>
      <c r="AJ40" s="11">
        <f>'OddsRatio_working_3-way'!U40/(3*'OddsRatio_working_3-way'!X40^(1/3))*SIN(('OddsRatio_working_3-way'!Y40+2*PI())/3)</f>
        <v>-0.35957646650924896</v>
      </c>
      <c r="AK40" s="11">
        <f>'OddsRatio_working_3-way'!U40/(3*'OddsRatio_working_3-way'!X40^(1/3))*SIN(('OddsRatio_working_3-way'!Y40+4*PI())/3)</f>
        <v>0.5978397300001157</v>
      </c>
      <c r="AL40" s="11">
        <f>'OddsRatio_working_3-way'!Z40+'OddsRatio_working_3-way'!AF40</f>
        <v>1.1055289975623788</v>
      </c>
      <c r="AM40" s="11">
        <f>'OddsRatio_working_3-way'!AA40+'OddsRatio_working_3-way'!AG40</f>
        <v>-0.96544857672454121</v>
      </c>
      <c r="AN40" s="11">
        <f>'OddsRatio_working_3-way'!AB40+'OddsRatio_working_3-way'!AH40</f>
        <v>-0.14008042083783717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1.1055289975623788</v>
      </c>
      <c r="AS40" s="11">
        <f>IF(('OddsRatio_working_3-way'!X40=0),IF(Q40&gt;0,-Q40^(1/3),(-Q40)^(1/3)),'OddsRatio_working_3-way'!AM40-'OddsRatio_working_3-way'!R40/3)</f>
        <v>-0.96544857672454121</v>
      </c>
      <c r="AT40" s="11">
        <f>IF(('OddsRatio_working_3-way'!X40=0),IF(Q40&gt;0,-Q40^(1/3),(-Q40)^(1/3)),'OddsRatio_working_3-way'!AN40-'OddsRatio_working_3-way'!R40/3)</f>
        <v>-0.14008042083783717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2.38</v>
      </c>
      <c r="B41" s="4">
        <f>IF('True_Odds_Calculator_3-way'!B42="","",'True_Odds_Calculator_3-way'!B42)</f>
        <v>3.78</v>
      </c>
      <c r="C41" s="4">
        <f>IF('True_Odds_Calculator_3-way'!C42="","",'True_Odds_Calculator_3-way'!C42)</f>
        <v>2.91</v>
      </c>
      <c r="D41" s="9">
        <f t="shared" si="13"/>
        <v>0.40972629832620372</v>
      </c>
      <c r="E41" s="9">
        <f t="shared" si="14"/>
        <v>0.25626658878429631</v>
      </c>
      <c r="F41" s="9">
        <f t="shared" si="15"/>
        <v>0.33400711288950002</v>
      </c>
      <c r="G41" s="9">
        <f t="shared" si="16"/>
        <v>1.0439519459152364</v>
      </c>
      <c r="H41" s="9">
        <f t="shared" si="17"/>
        <v>2.4406536853630265</v>
      </c>
      <c r="I41" s="9">
        <f t="shared" si="18"/>
        <v>3.9021864096443566</v>
      </c>
      <c r="J41" s="9">
        <f t="shared" si="19"/>
        <v>2.9939482166981013</v>
      </c>
      <c r="K41" s="11">
        <f t="shared" si="20"/>
        <v>0.42016806722689076</v>
      </c>
      <c r="L41" s="11">
        <f t="shared" si="21"/>
        <v>0.26455026455026459</v>
      </c>
      <c r="M41" s="11">
        <f t="shared" si="22"/>
        <v>0.3436426116838488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-0.27989523415322604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0.23186059456237634</v>
      </c>
      <c r="Q41" s="11">
        <f>2*'OddsRatio_working_3-way'!K41*'OddsRatio_working_3-way'!L41*'OddsRatio_working_3-way'!M41</f>
        <v>7.6395583051853816E-2</v>
      </c>
      <c r="R41" s="11">
        <f t="shared" si="23"/>
        <v>0</v>
      </c>
      <c r="S41" s="11">
        <f t="shared" si="24"/>
        <v>-0.82838350307689201</v>
      </c>
      <c r="T41" s="11">
        <f t="shared" si="25"/>
        <v>-0.27294349360029391</v>
      </c>
      <c r="U41" s="11">
        <f>'OddsRatio_working_3-way'!S41-'OddsRatio_working_3-way'!R41^2/3</f>
        <v>-0.82838350307689201</v>
      </c>
      <c r="V41" s="11">
        <f>'OddsRatio_working_3-way'!S41*'OddsRatio_working_3-way'!R41/3-2*'OddsRatio_working_3-way'!R41^3/27-'OddsRatio_working_3-way'!T41</f>
        <v>0.27294349360029391</v>
      </c>
      <c r="W41" s="11">
        <f>'OddsRatio_working_3-way'!V41^2+4*'OddsRatio_working_3-way'!U41^3/27</f>
        <v>-9.7170623546201929E-3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0.14509928760451743</v>
      </c>
      <c r="Y41" s="11">
        <f>IF('OddsRatio_working_3-way'!W41&gt;=0,IF('OddsRatio_working_3-way'!V41+SQRT('OddsRatio_working_3-way'!W41)&gt;0,0,PI()),ACOS('OddsRatio_working_3-way'!V41/(2*'OddsRatio_working_3-way'!X41)))</f>
        <v>0.34657851146083418</v>
      </c>
      <c r="Z41" s="11">
        <f>'OddsRatio_working_3-way'!X41^(1/3)*COS('OddsRatio_working_3-way'!Y41/3)</f>
        <v>0.52197597295761822</v>
      </c>
      <c r="AA41" s="11">
        <f>'OddsRatio_working_3-way'!X41^(1/3)*COS(('OddsRatio_working_3-way'!Y41+2*PI())/3)</f>
        <v>-0.31344452573211684</v>
      </c>
      <c r="AB41" s="11">
        <f>'OddsRatio_working_3-way'!X41^(1/3)*COS(('OddsRatio_working_3-way'!Y41+4*PI())/3)</f>
        <v>-0.20853144722550149</v>
      </c>
      <c r="AC41" s="11">
        <f>'OddsRatio_working_3-way'!X41^(1/3)*SIN('OddsRatio_working_3-way'!Y41/3)</f>
        <v>6.057159411730699E-2</v>
      </c>
      <c r="AD41" s="11">
        <f>'OddsRatio_working_3-way'!X41^(1/3)*SIN(('OddsRatio_working_3-way'!Y41+2*PI())/3)</f>
        <v>0.42175865568774323</v>
      </c>
      <c r="AE41" s="11">
        <f>'OddsRatio_working_3-way'!X41^(1/3)*SIN(('OddsRatio_working_3-way'!Y41+4*PI())/3)</f>
        <v>-0.4823302498050499</v>
      </c>
      <c r="AF41" s="11">
        <f>-'OddsRatio_working_3-way'!U41/(3*'OddsRatio_working_3-way'!X41^(1/3))*COS(('OddsRatio_working_3-way'!Y41)/3)</f>
        <v>0.52197597295761822</v>
      </c>
      <c r="AG41" s="11">
        <f>-'OddsRatio_working_3-way'!U41/(3*'OddsRatio_working_3-way'!X41^(1/3))*COS(('OddsRatio_working_3-way'!Y41+2*PI())/3)</f>
        <v>-0.31344452573211684</v>
      </c>
      <c r="AH41" s="11">
        <f>-'OddsRatio_working_3-way'!U41/(3*'OddsRatio_working_3-way'!X41^(1/3))*COS(('OddsRatio_working_3-way'!Y41+4*PI())/3)</f>
        <v>-0.20853144722550149</v>
      </c>
      <c r="AI41" s="11">
        <f>'OddsRatio_working_3-way'!U41/(3*'OddsRatio_working_3-way'!X41^(1/3))*SIN(('OddsRatio_working_3-way'!Y41)/3)</f>
        <v>-6.057159411730699E-2</v>
      </c>
      <c r="AJ41" s="11">
        <f>'OddsRatio_working_3-way'!U41/(3*'OddsRatio_working_3-way'!X41^(1/3))*SIN(('OddsRatio_working_3-way'!Y41+2*PI())/3)</f>
        <v>-0.42175865568774323</v>
      </c>
      <c r="AK41" s="11">
        <f>'OddsRatio_working_3-way'!U41/(3*'OddsRatio_working_3-way'!X41^(1/3))*SIN(('OddsRatio_working_3-way'!Y41+4*PI())/3)</f>
        <v>0.4823302498050499</v>
      </c>
      <c r="AL41" s="11">
        <f>'OddsRatio_working_3-way'!Z41+'OddsRatio_working_3-way'!AF41</f>
        <v>1.0439519459152364</v>
      </c>
      <c r="AM41" s="11">
        <f>'OddsRatio_working_3-way'!AA41+'OddsRatio_working_3-way'!AG41</f>
        <v>-0.62688905146423368</v>
      </c>
      <c r="AN41" s="11">
        <f>'OddsRatio_working_3-way'!AB41+'OddsRatio_working_3-way'!AH41</f>
        <v>-0.41706289445100297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1.0439519459152364</v>
      </c>
      <c r="AS41" s="11">
        <f>IF(('OddsRatio_working_3-way'!X41=0),IF(Q41&gt;0,-Q41^(1/3),(-Q41)^(1/3)),'OddsRatio_working_3-way'!AM41-'OddsRatio_working_3-way'!R41/3)</f>
        <v>-0.62688905146423368</v>
      </c>
      <c r="AT41" s="11">
        <f>IF(('OddsRatio_working_3-way'!X41=0),IF(Q41&gt;0,-Q41^(1/3),(-Q41)^(1/3)),'OddsRatio_working_3-way'!AN41-'OddsRatio_working_3-way'!R41/3)</f>
        <v>-0.41706289445100297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1.93</v>
      </c>
      <c r="B42" s="4">
        <f>IF('True_Odds_Calculator_3-way'!B43="","",'True_Odds_Calculator_3-way'!B43)</f>
        <v>3.73</v>
      </c>
      <c r="C42" s="4">
        <f>IF('True_Odds_Calculator_3-way'!C43="","",'True_Odds_Calculator_3-way'!C43)</f>
        <v>4.0999999999999996</v>
      </c>
      <c r="D42" s="9">
        <f t="shared" si="13"/>
        <v>0.50610800247105592</v>
      </c>
      <c r="E42" s="9">
        <f t="shared" si="14"/>
        <v>0.2587570062725521</v>
      </c>
      <c r="F42" s="9">
        <f t="shared" si="15"/>
        <v>0.23513499125639195</v>
      </c>
      <c r="G42" s="9">
        <f t="shared" si="16"/>
        <v>1.0493148921113709</v>
      </c>
      <c r="H42" s="9">
        <f t="shared" si="17"/>
        <v>1.9758628496635746</v>
      </c>
      <c r="I42" s="9">
        <f t="shared" si="18"/>
        <v>3.864629655464042</v>
      </c>
      <c r="J42" s="9">
        <f t="shared" si="19"/>
        <v>4.2528761655452501</v>
      </c>
      <c r="K42" s="11">
        <f t="shared" si="20"/>
        <v>0.5181347150259068</v>
      </c>
      <c r="L42" s="11">
        <f t="shared" si="21"/>
        <v>0.26809651474530832</v>
      </c>
      <c r="M42" s="11">
        <f t="shared" si="22"/>
        <v>0.24390243902439027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-0.26665964210656845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0.22903228101583273</v>
      </c>
      <c r="Q42" s="11">
        <f>2*'OddsRatio_working_3-way'!K42*'OddsRatio_working_3-way'!L42*'OddsRatio_working_3-way'!M42</f>
        <v>6.7761029886341057E-2</v>
      </c>
      <c r="R42" s="11">
        <f t="shared" si="23"/>
        <v>0</v>
      </c>
      <c r="S42" s="11">
        <f t="shared" si="24"/>
        <v>-0.85889367887286727</v>
      </c>
      <c r="T42" s="11">
        <f t="shared" si="25"/>
        <v>-0.25411055587954656</v>
      </c>
      <c r="U42" s="11">
        <f>'OddsRatio_working_3-way'!S42-'OddsRatio_working_3-way'!R42^2/3</f>
        <v>-0.85889367887286727</v>
      </c>
      <c r="V42" s="11">
        <f>'OddsRatio_working_3-way'!S42*'OddsRatio_working_3-way'!R42/3-2*'OddsRatio_working_3-way'!R42^3/27-'OddsRatio_working_3-way'!T42</f>
        <v>0.25411055587954656</v>
      </c>
      <c r="W42" s="11">
        <f>'OddsRatio_working_3-way'!V42^2+4*'OddsRatio_working_3-way'!U42^3/27</f>
        <v>-2.9295151481083526E-2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0.15318887532266801</v>
      </c>
      <c r="Y42" s="11">
        <f>IF('OddsRatio_working_3-way'!W42&gt;=0,IF('OddsRatio_working_3-way'!V42+SQRT('OddsRatio_working_3-way'!W42)&gt;0,0,PI()),ACOS('OddsRatio_working_3-way'!V42/(2*'OddsRatio_working_3-way'!X42)))</f>
        <v>0.59275854478071288</v>
      </c>
      <c r="Z42" s="11">
        <f>'OddsRatio_working_3-way'!X42^(1/3)*COS('OddsRatio_working_3-way'!Y42/3)</f>
        <v>0.52465744605568543</v>
      </c>
      <c r="AA42" s="11">
        <f>'OddsRatio_working_3-way'!X42^(1/3)*COS(('OddsRatio_working_3-way'!Y42+2*PI())/3)</f>
        <v>-0.35329213843184476</v>
      </c>
      <c r="AB42" s="11">
        <f>'OddsRatio_working_3-way'!X42^(1/3)*COS(('OddsRatio_working_3-way'!Y42+4*PI())/3)</f>
        <v>-0.17136530762384056</v>
      </c>
      <c r="AC42" s="11">
        <f>'OddsRatio_working_3-way'!X42^(1/3)*SIN('OddsRatio_working_3-way'!Y42/3)</f>
        <v>0.1050355047398167</v>
      </c>
      <c r="AD42" s="11">
        <f>'OddsRatio_working_3-way'!X42^(1/3)*SIN(('OddsRatio_working_3-way'!Y42+2*PI())/3)</f>
        <v>0.401848924198979</v>
      </c>
      <c r="AE42" s="11">
        <f>'OddsRatio_working_3-way'!X42^(1/3)*SIN(('OddsRatio_working_3-way'!Y42+4*PI())/3)</f>
        <v>-0.50688442893879571</v>
      </c>
      <c r="AF42" s="11">
        <f>-'OddsRatio_working_3-way'!U42/(3*'OddsRatio_working_3-way'!X42^(1/3))*COS(('OddsRatio_working_3-way'!Y42)/3)</f>
        <v>0.52465744605568532</v>
      </c>
      <c r="AG42" s="11">
        <f>-'OddsRatio_working_3-way'!U42/(3*'OddsRatio_working_3-way'!X42^(1/3))*COS(('OddsRatio_working_3-way'!Y42+2*PI())/3)</f>
        <v>-0.35329213843184465</v>
      </c>
      <c r="AH42" s="11">
        <f>-'OddsRatio_working_3-way'!U42/(3*'OddsRatio_working_3-way'!X42^(1/3))*COS(('OddsRatio_working_3-way'!Y42+4*PI())/3)</f>
        <v>-0.1713653076238405</v>
      </c>
      <c r="AI42" s="11">
        <f>'OddsRatio_working_3-way'!U42/(3*'OddsRatio_working_3-way'!X42^(1/3))*SIN(('OddsRatio_working_3-way'!Y42)/3)</f>
        <v>-0.10503550473981668</v>
      </c>
      <c r="AJ42" s="11">
        <f>'OddsRatio_working_3-way'!U42/(3*'OddsRatio_working_3-way'!X42^(1/3))*SIN(('OddsRatio_working_3-way'!Y42+2*PI())/3)</f>
        <v>-0.40184892419897889</v>
      </c>
      <c r="AK42" s="11">
        <f>'OddsRatio_working_3-way'!U42/(3*'OddsRatio_working_3-way'!X42^(1/3))*SIN(('OddsRatio_working_3-way'!Y42+4*PI())/3)</f>
        <v>0.50688442893879559</v>
      </c>
      <c r="AL42" s="11">
        <f>'OddsRatio_working_3-way'!Z42+'OddsRatio_working_3-way'!AF42</f>
        <v>1.0493148921113709</v>
      </c>
      <c r="AM42" s="11">
        <f>'OddsRatio_working_3-way'!AA42+'OddsRatio_working_3-way'!AG42</f>
        <v>-0.70658427686368941</v>
      </c>
      <c r="AN42" s="11">
        <f>'OddsRatio_working_3-way'!AB42+'OddsRatio_working_3-way'!AH42</f>
        <v>-0.34273061524768106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1.0493148921113709</v>
      </c>
      <c r="AS42" s="11">
        <f>IF(('OddsRatio_working_3-way'!X42=0),IF(Q42&gt;0,-Q42^(1/3),(-Q42)^(1/3)),'OddsRatio_working_3-way'!AM42-'OddsRatio_working_3-way'!R42/3)</f>
        <v>-0.70658427686368941</v>
      </c>
      <c r="AT42" s="11">
        <f>IF(('OddsRatio_working_3-way'!X42=0),IF(Q42&gt;0,-Q42^(1/3),(-Q42)^(1/3)),'OddsRatio_working_3-way'!AN42-'OddsRatio_working_3-way'!R42/3)</f>
        <v>-0.34273061524768106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3.21</v>
      </c>
      <c r="B43" s="4">
        <f>IF('True_Odds_Calculator_3-way'!B44="","",'True_Odds_Calculator_3-way'!B44)</f>
        <v>3.35</v>
      </c>
      <c r="C43" s="4">
        <f>IF('True_Odds_Calculator_3-way'!C44="","",'True_Odds_Calculator_3-way'!C44)</f>
        <v>2.39</v>
      </c>
      <c r="D43" s="9">
        <f t="shared" si="13"/>
        <v>0.30239681968383308</v>
      </c>
      <c r="E43" s="9">
        <f t="shared" si="14"/>
        <v>0.2895988508548229</v>
      </c>
      <c r="F43" s="9">
        <f t="shared" si="15"/>
        <v>0.40800432946134385</v>
      </c>
      <c r="G43" s="9">
        <f t="shared" si="16"/>
        <v>1.0438520748478957</v>
      </c>
      <c r="H43" s="9">
        <f t="shared" si="17"/>
        <v>3.3069130854138495</v>
      </c>
      <c r="I43" s="9">
        <f t="shared" si="18"/>
        <v>3.4530523758925553</v>
      </c>
      <c r="J43" s="9">
        <f t="shared" si="19"/>
        <v>2.4509543840385755</v>
      </c>
      <c r="K43" s="11">
        <f t="shared" si="20"/>
        <v>0.3115264797507788</v>
      </c>
      <c r="L43" s="11">
        <f t="shared" si="21"/>
        <v>0.29850746268656714</v>
      </c>
      <c r="M43" s="11">
        <f t="shared" si="22"/>
        <v>0.41841004184100417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-0.28088412588447897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0.23150971766903561</v>
      </c>
      <c r="Q43" s="11">
        <f>2*'OddsRatio_working_3-way'!K43*'OddsRatio_working_3-way'!L43*'OddsRatio_working_3-way'!M43</f>
        <v>7.7818392493793478E-2</v>
      </c>
      <c r="R43" s="11">
        <f t="shared" si="23"/>
        <v>0</v>
      </c>
      <c r="S43" s="11">
        <f t="shared" si="24"/>
        <v>-0.82421787610827857</v>
      </c>
      <c r="T43" s="11">
        <f t="shared" si="25"/>
        <v>-0.27704802558261465</v>
      </c>
      <c r="U43" s="11">
        <f>'OddsRatio_working_3-way'!S43-'OddsRatio_working_3-way'!R43^2/3</f>
        <v>-0.82421787610827857</v>
      </c>
      <c r="V43" s="11">
        <f>'OddsRatio_working_3-way'!S43*'OddsRatio_working_3-way'!R43/3-2*'OddsRatio_working_3-way'!R43^3/27-'OddsRatio_working_3-way'!T43</f>
        <v>0.27704802558261465</v>
      </c>
      <c r="W43" s="11">
        <f>'OddsRatio_working_3-way'!V43^2+4*'OddsRatio_working_3-way'!U43^3/27</f>
        <v>-6.1955232691693618E-3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0.14400619062074593</v>
      </c>
      <c r="Y43" s="11">
        <f>IF('OddsRatio_working_3-way'!W43&gt;=0,IF('OddsRatio_working_3-way'!V43+SQRT('OddsRatio_working_3-way'!W43)&gt;0,0,PI()),ACOS('OddsRatio_working_3-way'!V43/(2*'OddsRatio_working_3-way'!X43)))</f>
        <v>0.27681425996262932</v>
      </c>
      <c r="Z43" s="11">
        <f>'OddsRatio_working_3-way'!X43^(1/3)*COS('OddsRatio_working_3-way'!Y43/3)</f>
        <v>0.52192603742394783</v>
      </c>
      <c r="AA43" s="11">
        <f>'OddsRatio_working_3-way'!X43^(1/3)*COS(('OddsRatio_working_3-way'!Y43+2*PI())/3)</f>
        <v>-0.30278858052854163</v>
      </c>
      <c r="AB43" s="11">
        <f>'OddsRatio_working_3-way'!X43^(1/3)*COS(('OddsRatio_working_3-way'!Y43+4*PI())/3)</f>
        <v>-0.21913745689540609</v>
      </c>
      <c r="AC43" s="11">
        <f>'OddsRatio_working_3-way'!X43^(1/3)*SIN('OddsRatio_working_3-way'!Y43/3)</f>
        <v>4.8295998747605498E-2</v>
      </c>
      <c r="AD43" s="11">
        <f>'OddsRatio_working_3-way'!X43^(1/3)*SIN(('OddsRatio_working_3-way'!Y43+2*PI())/3)</f>
        <v>0.42785320793188369</v>
      </c>
      <c r="AE43" s="11">
        <f>'OddsRatio_working_3-way'!X43^(1/3)*SIN(('OddsRatio_working_3-way'!Y43+4*PI())/3)</f>
        <v>-0.47614920667948918</v>
      </c>
      <c r="AF43" s="11">
        <f>-'OddsRatio_working_3-way'!U43/(3*'OddsRatio_working_3-way'!X43^(1/3))*COS(('OddsRatio_working_3-way'!Y43)/3)</f>
        <v>0.52192603742394783</v>
      </c>
      <c r="AG43" s="11">
        <f>-'OddsRatio_working_3-way'!U43/(3*'OddsRatio_working_3-way'!X43^(1/3))*COS(('OddsRatio_working_3-way'!Y43+2*PI())/3)</f>
        <v>-0.30278858052854163</v>
      </c>
      <c r="AH43" s="11">
        <f>-'OddsRatio_working_3-way'!U43/(3*'OddsRatio_working_3-way'!X43^(1/3))*COS(('OddsRatio_working_3-way'!Y43+4*PI())/3)</f>
        <v>-0.21913745689540609</v>
      </c>
      <c r="AI43" s="11">
        <f>'OddsRatio_working_3-way'!U43/(3*'OddsRatio_working_3-way'!X43^(1/3))*SIN(('OddsRatio_working_3-way'!Y43)/3)</f>
        <v>-4.8295998747605498E-2</v>
      </c>
      <c r="AJ43" s="11">
        <f>'OddsRatio_working_3-way'!U43/(3*'OddsRatio_working_3-way'!X43^(1/3))*SIN(('OddsRatio_working_3-way'!Y43+2*PI())/3)</f>
        <v>-0.42785320793188369</v>
      </c>
      <c r="AK43" s="11">
        <f>'OddsRatio_working_3-way'!U43/(3*'OddsRatio_working_3-way'!X43^(1/3))*SIN(('OddsRatio_working_3-way'!Y43+4*PI())/3)</f>
        <v>0.47614920667948918</v>
      </c>
      <c r="AL43" s="11">
        <f>'OddsRatio_working_3-way'!Z43+'OddsRatio_working_3-way'!AF43</f>
        <v>1.0438520748478957</v>
      </c>
      <c r="AM43" s="11">
        <f>'OddsRatio_working_3-way'!AA43+'OddsRatio_working_3-way'!AG43</f>
        <v>-0.60557716105708326</v>
      </c>
      <c r="AN43" s="11">
        <f>'OddsRatio_working_3-way'!AB43+'OddsRatio_working_3-way'!AH43</f>
        <v>-0.43827491379081218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1.0438520748478957</v>
      </c>
      <c r="AS43" s="11">
        <f>IF(('OddsRatio_working_3-way'!X43=0),IF(Q43&gt;0,-Q43^(1/3),(-Q43)^(1/3)),'OddsRatio_working_3-way'!AM43-'OddsRatio_working_3-way'!R43/3)</f>
        <v>-0.60557716105708326</v>
      </c>
      <c r="AT43" s="11">
        <f>IF(('OddsRatio_working_3-way'!X43=0),IF(Q43&gt;0,-Q43^(1/3),(-Q43)^(1/3)),'OddsRatio_working_3-way'!AN43-'OddsRatio_working_3-way'!R43/3)</f>
        <v>-0.43827491379081218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3.37</v>
      </c>
      <c r="B44" s="4">
        <f>IF('True_Odds_Calculator_3-way'!B45="","",'True_Odds_Calculator_3-way'!B45)</f>
        <v>3.65</v>
      </c>
      <c r="C44" s="4">
        <f>IF('True_Odds_Calculator_3-way'!C45="","",'True_Odds_Calculator_3-way'!C45)</f>
        <v>2.1800000000000002</v>
      </c>
      <c r="D44" s="9">
        <f t="shared" si="13"/>
        <v>0.28739701952170843</v>
      </c>
      <c r="E44" s="9">
        <f t="shared" si="14"/>
        <v>0.26508009060345777</v>
      </c>
      <c r="F44" s="9">
        <f t="shared" si="15"/>
        <v>0.44752288987483385</v>
      </c>
      <c r="G44" s="9">
        <f t="shared" si="16"/>
        <v>1.0462055715518563</v>
      </c>
      <c r="H44" s="9">
        <f t="shared" si="17"/>
        <v>3.4795072045779003</v>
      </c>
      <c r="I44" s="9">
        <f t="shared" si="18"/>
        <v>3.7724447646124193</v>
      </c>
      <c r="J44" s="9">
        <f t="shared" si="19"/>
        <v>2.2345225744311907</v>
      </c>
      <c r="K44" s="11">
        <f t="shared" si="20"/>
        <v>0.29673590504451036</v>
      </c>
      <c r="L44" s="11">
        <f t="shared" si="21"/>
        <v>0.27397260273972601</v>
      </c>
      <c r="M44" s="11">
        <f t="shared" si="22"/>
        <v>0.4587155963302752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-0.27637386262734909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0.23121309680482144</v>
      </c>
      <c r="Q44" s="11">
        <f>2*'OddsRatio_working_3-way'!K44*'OddsRatio_working_3-way'!L44*'OddsRatio_working_3-way'!M44</f>
        <v>7.4584869937039167E-2</v>
      </c>
      <c r="R44" s="11">
        <f t="shared" si="23"/>
        <v>0</v>
      </c>
      <c r="S44" s="11">
        <f t="shared" si="24"/>
        <v>-0.83659538064415107</v>
      </c>
      <c r="T44" s="11">
        <f t="shared" si="25"/>
        <v>-0.26986947762714547</v>
      </c>
      <c r="U44" s="11">
        <f>'OddsRatio_working_3-way'!S44-'OddsRatio_working_3-way'!R44^2/3</f>
        <v>-0.83659538064415107</v>
      </c>
      <c r="V44" s="11">
        <f>'OddsRatio_working_3-way'!S44*'OddsRatio_working_3-way'!R44/3-2*'OddsRatio_working_3-way'!R44^3/27-'OddsRatio_working_3-way'!T44</f>
        <v>0.26986947762714547</v>
      </c>
      <c r="W44" s="11">
        <f>'OddsRatio_working_3-way'!V44^2+4*'OddsRatio_working_3-way'!U44^3/27</f>
        <v>-1.3915098036981516E-2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0.14726220916424035</v>
      </c>
      <c r="Y44" s="11">
        <f>IF('OddsRatio_working_3-way'!W44&gt;=0,IF('OddsRatio_working_3-way'!V44+SQRT('OddsRatio_working_3-way'!W44)&gt;0,0,PI()),ACOS('OddsRatio_working_3-way'!V44/(2*'OddsRatio_working_3-way'!X44)))</f>
        <v>0.41208188822759095</v>
      </c>
      <c r="Z44" s="11">
        <f>'OddsRatio_working_3-way'!X44^(1/3)*COS('OddsRatio_working_3-way'!Y44/3)</f>
        <v>0.52310278577592828</v>
      </c>
      <c r="AA44" s="11">
        <f>'OddsRatio_working_3-way'!X44^(1/3)*COS(('OddsRatio_working_3-way'!Y44+2*PI())/3)</f>
        <v>-0.32417288916628129</v>
      </c>
      <c r="AB44" s="11">
        <f>'OddsRatio_working_3-way'!X44^(1/3)*COS(('OddsRatio_working_3-way'!Y44+4*PI())/3)</f>
        <v>-0.19892989660964669</v>
      </c>
      <c r="AC44" s="11">
        <f>'OddsRatio_working_3-way'!X44^(1/3)*SIN('OddsRatio_working_3-way'!Y44/3)</f>
        <v>7.2309075466687259E-2</v>
      </c>
      <c r="AD44" s="11">
        <f>'OddsRatio_working_3-way'!X44^(1/3)*SIN(('OddsRatio_working_3-way'!Y44+2*PI())/3)</f>
        <v>0.41686576353901944</v>
      </c>
      <c r="AE44" s="11">
        <f>'OddsRatio_working_3-way'!X44^(1/3)*SIN(('OddsRatio_working_3-way'!Y44+4*PI())/3)</f>
        <v>-0.48917483900570669</v>
      </c>
      <c r="AF44" s="11">
        <f>-'OddsRatio_working_3-way'!U44/(3*'OddsRatio_working_3-way'!X44^(1/3))*COS(('OddsRatio_working_3-way'!Y44)/3)</f>
        <v>0.52310278577592806</v>
      </c>
      <c r="AG44" s="11">
        <f>-'OddsRatio_working_3-way'!U44/(3*'OddsRatio_working_3-way'!X44^(1/3))*COS(('OddsRatio_working_3-way'!Y44+2*PI())/3)</f>
        <v>-0.32417288916628118</v>
      </c>
      <c r="AH44" s="11">
        <f>-'OddsRatio_working_3-way'!U44/(3*'OddsRatio_working_3-way'!X44^(1/3))*COS(('OddsRatio_working_3-way'!Y44+4*PI())/3)</f>
        <v>-0.19892989660964661</v>
      </c>
      <c r="AI44" s="11">
        <f>'OddsRatio_working_3-way'!U44/(3*'OddsRatio_working_3-way'!X44^(1/3))*SIN(('OddsRatio_working_3-way'!Y44)/3)</f>
        <v>-7.2309075466687217E-2</v>
      </c>
      <c r="AJ44" s="11">
        <f>'OddsRatio_working_3-way'!U44/(3*'OddsRatio_working_3-way'!X44^(1/3))*SIN(('OddsRatio_working_3-way'!Y44+2*PI())/3)</f>
        <v>-0.41686576353901927</v>
      </c>
      <c r="AK44" s="11">
        <f>'OddsRatio_working_3-way'!U44/(3*'OddsRatio_working_3-way'!X44^(1/3))*SIN(('OddsRatio_working_3-way'!Y44+4*PI())/3)</f>
        <v>0.48917483900570652</v>
      </c>
      <c r="AL44" s="11">
        <f>'OddsRatio_working_3-way'!Z44+'OddsRatio_working_3-way'!AF44</f>
        <v>1.0462055715518563</v>
      </c>
      <c r="AM44" s="11">
        <f>'OddsRatio_working_3-way'!AA44+'OddsRatio_working_3-way'!AG44</f>
        <v>-0.64834577833256246</v>
      </c>
      <c r="AN44" s="11">
        <f>'OddsRatio_working_3-way'!AB44+'OddsRatio_working_3-way'!AH44</f>
        <v>-0.39785979321929332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1.0462055715518563</v>
      </c>
      <c r="AS44" s="11">
        <f>IF(('OddsRatio_working_3-way'!X44=0),IF(Q44&gt;0,-Q44^(1/3),(-Q44)^(1/3)),'OddsRatio_working_3-way'!AM44-'OddsRatio_working_3-way'!R44/3)</f>
        <v>-0.64834577833256246</v>
      </c>
      <c r="AT44" s="11">
        <f>IF(('OddsRatio_working_3-way'!X44=0),IF(Q44&gt;0,-Q44^(1/3),(-Q44)^(1/3)),'OddsRatio_working_3-way'!AN44-'OddsRatio_working_3-way'!R44/3)</f>
        <v>-0.39785979321929332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2.04</v>
      </c>
      <c r="B45" s="4">
        <f>IF('True_Odds_Calculator_3-way'!B46="","",'True_Odds_Calculator_3-way'!B46)</f>
        <v>3.42</v>
      </c>
      <c r="C45" s="4">
        <f>IF('True_Odds_Calculator_3-way'!C46="","",'True_Odds_Calculator_3-way'!C46)</f>
        <v>4.08</v>
      </c>
      <c r="D45" s="9">
        <f t="shared" si="13"/>
        <v>0.4793513144286804</v>
      </c>
      <c r="E45" s="9">
        <f t="shared" si="14"/>
        <v>0.28349544027740131</v>
      </c>
      <c r="F45" s="9">
        <f t="shared" si="15"/>
        <v>0.23715324529391826</v>
      </c>
      <c r="G45" s="9">
        <f t="shared" si="16"/>
        <v>1.044377518236165</v>
      </c>
      <c r="H45" s="9">
        <f t="shared" si="17"/>
        <v>2.0861526189656114</v>
      </c>
      <c r="I45" s="9">
        <f t="shared" si="18"/>
        <v>3.5273935941315191</v>
      </c>
      <c r="J45" s="9">
        <f t="shared" si="19"/>
        <v>4.2166827561673887</v>
      </c>
      <c r="K45" s="11">
        <f t="shared" si="20"/>
        <v>0.49019607843137253</v>
      </c>
      <c r="L45" s="11">
        <f t="shared" si="21"/>
        <v>0.29239766081871343</v>
      </c>
      <c r="M45" s="11">
        <f t="shared" si="22"/>
        <v>0.24509803921568626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-0.27232216129199072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0.22975306393627279</v>
      </c>
      <c r="Q45" s="11">
        <f>2*'OddsRatio_working_3-way'!K45*'OddsRatio_working_3-way'!L45*'OddsRatio_working_3-way'!M45</f>
        <v>7.0260875821490154E-2</v>
      </c>
      <c r="R45" s="11">
        <f t="shared" si="23"/>
        <v>0</v>
      </c>
      <c r="S45" s="11">
        <f t="shared" si="24"/>
        <v>-0.8436811122761535</v>
      </c>
      <c r="T45" s="11">
        <f t="shared" si="25"/>
        <v>-0.25800645635356378</v>
      </c>
      <c r="U45" s="11">
        <f>'OddsRatio_working_3-way'!S45-'OddsRatio_working_3-way'!R45^2/3</f>
        <v>-0.8436811122761535</v>
      </c>
      <c r="V45" s="11">
        <f>'OddsRatio_working_3-way'!S45*'OddsRatio_working_3-way'!R45/3-2*'OddsRatio_working_3-way'!R45^3/27-'OddsRatio_working_3-way'!T45</f>
        <v>0.25800645635356378</v>
      </c>
      <c r="W45" s="11">
        <f>'OddsRatio_working_3-way'!V45^2+4*'OddsRatio_working_3-way'!U45^3/27</f>
        <v>-2.2400131565524284E-2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0.14913707041313345</v>
      </c>
      <c r="Y45" s="11">
        <f>IF('OddsRatio_working_3-way'!W45&gt;=0,IF('OddsRatio_working_3-way'!V45+SQRT('OddsRatio_working_3-way'!W45)&gt;0,0,PI()),ACOS('OddsRatio_working_3-way'!V45/(2*'OddsRatio_working_3-way'!X45)))</f>
        <v>0.5256504682533587</v>
      </c>
      <c r="Z45" s="11">
        <f>'OddsRatio_working_3-way'!X45^(1/3)*COS('OddsRatio_working_3-way'!Y45/3)</f>
        <v>0.52218875911808249</v>
      </c>
      <c r="AA45" s="11">
        <f>'OddsRatio_working_3-way'!X45^(1/3)*COS(('OddsRatio_working_3-way'!Y45+2*PI())/3)</f>
        <v>-0.34115343874084963</v>
      </c>
      <c r="AB45" s="11">
        <f>'OddsRatio_working_3-way'!X45^(1/3)*COS(('OddsRatio_working_3-way'!Y45+4*PI())/3)</f>
        <v>-0.18103532037723297</v>
      </c>
      <c r="AC45" s="11">
        <f>'OddsRatio_working_3-way'!X45^(1/3)*SIN('OddsRatio_working_3-way'!Y45/3)</f>
        <v>9.2444238739370674E-2</v>
      </c>
      <c r="AD45" s="11">
        <f>'OddsRatio_working_3-way'!X45^(1/3)*SIN(('OddsRatio_working_3-way'!Y45+2*PI())/3)</f>
        <v>0.40600661159724716</v>
      </c>
      <c r="AE45" s="11">
        <f>'OddsRatio_working_3-way'!X45^(1/3)*SIN(('OddsRatio_working_3-way'!Y45+4*PI())/3)</f>
        <v>-0.49845085033661757</v>
      </c>
      <c r="AF45" s="11">
        <f>-'OddsRatio_working_3-way'!U45/(3*'OddsRatio_working_3-way'!X45^(1/3))*COS(('OddsRatio_working_3-way'!Y45)/3)</f>
        <v>0.52218875911808238</v>
      </c>
      <c r="AG45" s="11">
        <f>-'OddsRatio_working_3-way'!U45/(3*'OddsRatio_working_3-way'!X45^(1/3))*COS(('OddsRatio_working_3-way'!Y45+2*PI())/3)</f>
        <v>-0.34115343874084958</v>
      </c>
      <c r="AH45" s="11">
        <f>-'OddsRatio_working_3-way'!U45/(3*'OddsRatio_working_3-way'!X45^(1/3))*COS(('OddsRatio_working_3-way'!Y45+4*PI())/3)</f>
        <v>-0.18103532037723294</v>
      </c>
      <c r="AI45" s="11">
        <f>'OddsRatio_working_3-way'!U45/(3*'OddsRatio_working_3-way'!X45^(1/3))*SIN(('OddsRatio_working_3-way'!Y45)/3)</f>
        <v>-9.244423873937066E-2</v>
      </c>
      <c r="AJ45" s="11">
        <f>'OddsRatio_working_3-way'!U45/(3*'OddsRatio_working_3-way'!X45^(1/3))*SIN(('OddsRatio_working_3-way'!Y45+2*PI())/3)</f>
        <v>-0.40600661159724705</v>
      </c>
      <c r="AK45" s="11">
        <f>'OddsRatio_working_3-way'!U45/(3*'OddsRatio_working_3-way'!X45^(1/3))*SIN(('OddsRatio_working_3-way'!Y45+4*PI())/3)</f>
        <v>0.49845085033661751</v>
      </c>
      <c r="AL45" s="11">
        <f>'OddsRatio_working_3-way'!Z45+'OddsRatio_working_3-way'!AF45</f>
        <v>1.044377518236165</v>
      </c>
      <c r="AM45" s="11">
        <f>'OddsRatio_working_3-way'!AA45+'OddsRatio_working_3-way'!AG45</f>
        <v>-0.68230687748169916</v>
      </c>
      <c r="AN45" s="11">
        <f>'OddsRatio_working_3-way'!AB45+'OddsRatio_working_3-way'!AH45</f>
        <v>-0.36207064075446593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1.044377518236165</v>
      </c>
      <c r="AS45" s="11">
        <f>IF(('OddsRatio_working_3-way'!X45=0),IF(Q45&gt;0,-Q45^(1/3),(-Q45)^(1/3)),'OddsRatio_working_3-way'!AM45-'OddsRatio_working_3-way'!R45/3)</f>
        <v>-0.68230687748169916</v>
      </c>
      <c r="AT45" s="11">
        <f>IF(('OddsRatio_working_3-way'!X45=0),IF(Q45&gt;0,-Q45^(1/3),(-Q45)^(1/3)),'OddsRatio_working_3-way'!AN45-'OddsRatio_working_3-way'!R45/3)</f>
        <v>-0.36207064075446593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3.22</v>
      </c>
      <c r="B46" s="4">
        <f>IF('True_Odds_Calculator_3-way'!B47="","",'True_Odds_Calculator_3-way'!B47)</f>
        <v>3.52</v>
      </c>
      <c r="C46" s="4">
        <f>IF('True_Odds_Calculator_3-way'!C47="","",'True_Odds_Calculator_3-way'!C47)</f>
        <v>2.31</v>
      </c>
      <c r="D46" s="9">
        <f t="shared" si="13"/>
        <v>0.30167547596886019</v>
      </c>
      <c r="E46" s="9">
        <f t="shared" si="14"/>
        <v>0.27566177615445009</v>
      </c>
      <c r="F46" s="9">
        <f t="shared" si="15"/>
        <v>0.42266274787668973</v>
      </c>
      <c r="G46" s="9">
        <f t="shared" si="16"/>
        <v>1.0427118591598514</v>
      </c>
      <c r="H46" s="9">
        <f t="shared" si="17"/>
        <v>3.3148203273348704</v>
      </c>
      <c r="I46" s="9">
        <f t="shared" si="18"/>
        <v>3.6276338850828256</v>
      </c>
      <c r="J46" s="9">
        <f t="shared" si="19"/>
        <v>2.3659525354994053</v>
      </c>
      <c r="K46" s="11">
        <f t="shared" si="20"/>
        <v>0.3105590062111801</v>
      </c>
      <c r="L46" s="11">
        <f t="shared" si="21"/>
        <v>0.28409090909090912</v>
      </c>
      <c r="M46" s="11">
        <f t="shared" si="22"/>
        <v>0.4329004329004329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-0.27990734561880803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0.23107068914522327</v>
      </c>
      <c r="Q46" s="11">
        <f>2*'OddsRatio_working_3-way'!K46*'OddsRatio_working_3-way'!L46*'OddsRatio_working_3-way'!M46</f>
        <v>7.6387004676106873E-2</v>
      </c>
      <c r="R46" s="11">
        <f t="shared" si="23"/>
        <v>0</v>
      </c>
      <c r="S46" s="11">
        <f t="shared" si="24"/>
        <v>-0.82552563468593998</v>
      </c>
      <c r="T46" s="11">
        <f t="shared" si="25"/>
        <v>-0.27290103625981488</v>
      </c>
      <c r="U46" s="11">
        <f>'OddsRatio_working_3-way'!S46-'OddsRatio_working_3-way'!R46^2/3</f>
        <v>-0.82552563468593998</v>
      </c>
      <c r="V46" s="11">
        <f>'OddsRatio_working_3-way'!S46*'OddsRatio_working_3-way'!R46/3-2*'OddsRatio_working_3-way'!R46^3/27-'OddsRatio_working_3-way'!T46</f>
        <v>0.27290103625981488</v>
      </c>
      <c r="W46" s="11">
        <f>'OddsRatio_working_3-way'!V46^2+4*'OddsRatio_working_3-way'!U46^3/27</f>
        <v>-8.8716302293331689E-3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0.14434906115127141</v>
      </c>
      <c r="Y46" s="11">
        <f>IF('OddsRatio_working_3-way'!W46&gt;=0,IF('OddsRatio_working_3-way'!V46+SQRT('OddsRatio_working_3-way'!W46)&gt;0,0,PI()),ACOS('OddsRatio_working_3-way'!V46/(2*'OddsRatio_working_3-way'!X46)))</f>
        <v>0.33233953232040681</v>
      </c>
      <c r="Z46" s="11">
        <f>'OddsRatio_working_3-way'!X46^(1/3)*COS('OddsRatio_working_3-way'!Y46/3)</f>
        <v>0.52135592957992571</v>
      </c>
      <c r="AA46" s="11">
        <f>'OddsRatio_working_3-way'!X46^(1/3)*COS(('OddsRatio_working_3-way'!Y46+2*PI())/3)</f>
        <v>-0.31090151196032523</v>
      </c>
      <c r="AB46" s="11">
        <f>'OddsRatio_working_3-way'!X46^(1/3)*COS(('OddsRatio_working_3-way'!Y46+4*PI())/3)</f>
        <v>-0.21045441761960018</v>
      </c>
      <c r="AC46" s="11">
        <f>'OddsRatio_working_3-way'!X46^(1/3)*SIN('OddsRatio_working_3-way'!Y46/3)</f>
        <v>5.7993156956933321E-2</v>
      </c>
      <c r="AD46" s="11">
        <f>'OddsRatio_working_3-way'!X46^(1/3)*SIN(('OddsRatio_working_3-way'!Y46+2*PI())/3)</f>
        <v>0.42251090095139998</v>
      </c>
      <c r="AE46" s="11">
        <f>'OddsRatio_working_3-way'!X46^(1/3)*SIN(('OddsRatio_working_3-way'!Y46+4*PI())/3)</f>
        <v>-0.48050405790833328</v>
      </c>
      <c r="AF46" s="11">
        <f>-'OddsRatio_working_3-way'!U46/(3*'OddsRatio_working_3-way'!X46^(1/3))*COS(('OddsRatio_working_3-way'!Y46)/3)</f>
        <v>0.52135592957992571</v>
      </c>
      <c r="AG46" s="11">
        <f>-'OddsRatio_working_3-way'!U46/(3*'OddsRatio_working_3-way'!X46^(1/3))*COS(('OddsRatio_working_3-way'!Y46+2*PI())/3)</f>
        <v>-0.31090151196032523</v>
      </c>
      <c r="AH46" s="11">
        <f>-'OddsRatio_working_3-way'!U46/(3*'OddsRatio_working_3-way'!X46^(1/3))*COS(('OddsRatio_working_3-way'!Y46+4*PI())/3)</f>
        <v>-0.21045441761960018</v>
      </c>
      <c r="AI46" s="11">
        <f>'OddsRatio_working_3-way'!U46/(3*'OddsRatio_working_3-way'!X46^(1/3))*SIN(('OddsRatio_working_3-way'!Y46)/3)</f>
        <v>-5.7993156956933321E-2</v>
      </c>
      <c r="AJ46" s="11">
        <f>'OddsRatio_working_3-way'!U46/(3*'OddsRatio_working_3-way'!X46^(1/3))*SIN(('OddsRatio_working_3-way'!Y46+2*PI())/3)</f>
        <v>-0.42251090095139998</v>
      </c>
      <c r="AK46" s="11">
        <f>'OddsRatio_working_3-way'!U46/(3*'OddsRatio_working_3-way'!X46^(1/3))*SIN(('OddsRatio_working_3-way'!Y46+4*PI())/3)</f>
        <v>0.48050405790833328</v>
      </c>
      <c r="AL46" s="11">
        <f>'OddsRatio_working_3-way'!Z46+'OddsRatio_working_3-way'!AF46</f>
        <v>1.0427118591598514</v>
      </c>
      <c r="AM46" s="11">
        <f>'OddsRatio_working_3-way'!AA46+'OddsRatio_working_3-way'!AG46</f>
        <v>-0.62180302392065046</v>
      </c>
      <c r="AN46" s="11">
        <f>'OddsRatio_working_3-way'!AB46+'OddsRatio_working_3-way'!AH46</f>
        <v>-0.42090883523920036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1.0427118591598514</v>
      </c>
      <c r="AS46" s="11">
        <f>IF(('OddsRatio_working_3-way'!X46=0),IF(Q46&gt;0,-Q46^(1/3),(-Q46)^(1/3)),'OddsRatio_working_3-way'!AM46-'OddsRatio_working_3-way'!R46/3)</f>
        <v>-0.62180302392065046</v>
      </c>
      <c r="AT46" s="11">
        <f>IF(('OddsRatio_working_3-way'!X46=0),IF(Q46&gt;0,-Q46^(1/3),(-Q46)^(1/3)),'OddsRatio_working_3-way'!AN46-'OddsRatio_working_3-way'!R46/3)</f>
        <v>-0.42090883523920036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</v>
      </c>
      <c r="B47" s="4">
        <f>IF('True_Odds_Calculator_3-way'!B48="","",'True_Odds_Calculator_3-way'!B48)</f>
        <v>4.4400000000000004</v>
      </c>
      <c r="C47" s="4">
        <f>IF('True_Odds_Calculator_3-way'!C48="","",'True_Odds_Calculator_3-way'!C48)</f>
        <v>6.82</v>
      </c>
      <c r="D47" s="9">
        <f t="shared" si="13"/>
        <v>0.64993244322085264</v>
      </c>
      <c r="E47" s="9">
        <f t="shared" si="14"/>
        <v>0.21250753042314224</v>
      </c>
      <c r="F47" s="9">
        <f t="shared" si="15"/>
        <v>0.13756002635600495</v>
      </c>
      <c r="G47" s="9">
        <f t="shared" si="16"/>
        <v>1.0772429055682373</v>
      </c>
      <c r="H47" s="9">
        <f t="shared" si="17"/>
        <v>1.5386214527841187</v>
      </c>
      <c r="I47" s="9">
        <f t="shared" si="18"/>
        <v>4.7057155951547358</v>
      </c>
      <c r="J47" s="9">
        <f t="shared" si="19"/>
        <v>7.2695537104071422</v>
      </c>
      <c r="K47" s="11">
        <f t="shared" si="20"/>
        <v>0.66666666666666663</v>
      </c>
      <c r="L47" s="11">
        <f t="shared" si="21"/>
        <v>0.2252252252252252</v>
      </c>
      <c r="M47" s="11">
        <f t="shared" si="22"/>
        <v>0.14662756598240467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-0.22039047845499438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0.21487763423247291</v>
      </c>
      <c r="Q47" s="11">
        <f>2*'OddsRatio_working_3-way'!K47*'OddsRatio_working_3-way'!L47*'OddsRatio_working_3-way'!M47</f>
        <v>4.4032302096818215E-2</v>
      </c>
      <c r="R47" s="11">
        <f t="shared" si="23"/>
        <v>0</v>
      </c>
      <c r="S47" s="11">
        <f t="shared" si="24"/>
        <v>-0.9749860145448741</v>
      </c>
      <c r="T47" s="11">
        <f t="shared" si="25"/>
        <v>-0.19979221609526107</v>
      </c>
      <c r="U47" s="11">
        <f>'OddsRatio_working_3-way'!S47-'OddsRatio_working_3-way'!R47^2/3</f>
        <v>-0.9749860145448741</v>
      </c>
      <c r="V47" s="11">
        <f>'OddsRatio_working_3-way'!S47*'OddsRatio_working_3-way'!R47/3-2*'OddsRatio_working_3-way'!R47^3/27-'OddsRatio_working_3-way'!T47</f>
        <v>0.19979221609526107</v>
      </c>
      <c r="W47" s="11">
        <f>'OddsRatio_working_3-way'!V47^2+4*'OddsRatio_working_3-way'!U47^3/27</f>
        <v>-9.738966161771033E-2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0.18527452012484463</v>
      </c>
      <c r="Y47" s="11">
        <f>IF('OddsRatio_working_3-way'!W47&gt;=0,IF('OddsRatio_working_3-way'!V47+SQRT('OddsRatio_working_3-way'!W47)&gt;0,0,PI()),ACOS('OddsRatio_working_3-way'!V47/(2*'OddsRatio_working_3-way'!X47)))</f>
        <v>1.0013345037683039</v>
      </c>
      <c r="Z47" s="11">
        <f>'OddsRatio_working_3-way'!X47^(1/3)*COS('OddsRatio_working_3-way'!Y47/3)</f>
        <v>0.53862145278411877</v>
      </c>
      <c r="AA47" s="11">
        <f>'OddsRatio_working_3-way'!X47^(1/3)*COS(('OddsRatio_working_3-way'!Y47+2*PI())/3)</f>
        <v>-0.43105651949581381</v>
      </c>
      <c r="AB47" s="11">
        <f>'OddsRatio_working_3-way'!X47^(1/3)*COS(('OddsRatio_working_3-way'!Y47+4*PI())/3)</f>
        <v>-0.10756493328830512</v>
      </c>
      <c r="AC47" s="11">
        <f>'OddsRatio_working_3-way'!X47^(1/3)*SIN('OddsRatio_working_3-way'!Y47/3)</f>
        <v>0.18676795437748445</v>
      </c>
      <c r="AD47" s="11">
        <f>'OddsRatio_working_3-way'!X47^(1/3)*SIN(('OddsRatio_working_3-way'!Y47+2*PI())/3)</f>
        <v>0.37307588394558533</v>
      </c>
      <c r="AE47" s="11">
        <f>'OddsRatio_working_3-way'!X47^(1/3)*SIN(('OddsRatio_working_3-way'!Y47+4*PI())/3)</f>
        <v>-0.5598438383230695</v>
      </c>
      <c r="AF47" s="11">
        <f>-'OddsRatio_working_3-way'!U47/(3*'OddsRatio_working_3-way'!X47^(1/3))*COS(('OddsRatio_working_3-way'!Y47)/3)</f>
        <v>0.53862145278411866</v>
      </c>
      <c r="AG47" s="11">
        <f>-'OddsRatio_working_3-way'!U47/(3*'OddsRatio_working_3-way'!X47^(1/3))*COS(('OddsRatio_working_3-way'!Y47+2*PI())/3)</f>
        <v>-0.43105651949581375</v>
      </c>
      <c r="AH47" s="11">
        <f>-'OddsRatio_working_3-way'!U47/(3*'OddsRatio_working_3-way'!X47^(1/3))*COS(('OddsRatio_working_3-way'!Y47+4*PI())/3)</f>
        <v>-0.10756493328830509</v>
      </c>
      <c r="AI47" s="11">
        <f>'OddsRatio_working_3-way'!U47/(3*'OddsRatio_working_3-way'!X47^(1/3))*SIN(('OddsRatio_working_3-way'!Y47)/3)</f>
        <v>-0.18676795437748442</v>
      </c>
      <c r="AJ47" s="11">
        <f>'OddsRatio_working_3-way'!U47/(3*'OddsRatio_working_3-way'!X47^(1/3))*SIN(('OddsRatio_working_3-way'!Y47+2*PI())/3)</f>
        <v>-0.37307588394558527</v>
      </c>
      <c r="AK47" s="11">
        <f>'OddsRatio_working_3-way'!U47/(3*'OddsRatio_working_3-way'!X47^(1/3))*SIN(('OddsRatio_working_3-way'!Y47+4*PI())/3)</f>
        <v>0.55984383832306939</v>
      </c>
      <c r="AL47" s="11">
        <f>'OddsRatio_working_3-way'!Z47+'OddsRatio_working_3-way'!AF47</f>
        <v>1.0772429055682373</v>
      </c>
      <c r="AM47" s="11">
        <f>'OddsRatio_working_3-way'!AA47+'OddsRatio_working_3-way'!AG47</f>
        <v>-0.86211303899162761</v>
      </c>
      <c r="AN47" s="11">
        <f>'OddsRatio_working_3-way'!AB47+'OddsRatio_working_3-way'!AH47</f>
        <v>-0.21512986657661021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1.0772429055682373</v>
      </c>
      <c r="AS47" s="11">
        <f>IF(('OddsRatio_working_3-way'!X47=0),IF(Q47&gt;0,-Q47^(1/3),(-Q47)^(1/3)),'OddsRatio_working_3-way'!AM47-'OddsRatio_working_3-way'!R47/3)</f>
        <v>-0.86211303899162761</v>
      </c>
      <c r="AT47" s="11">
        <f>IF(('OddsRatio_working_3-way'!X47=0),IF(Q47&gt;0,-Q47^(1/3),(-Q47)^(1/3)),'OddsRatio_working_3-way'!AN47-'OddsRatio_working_3-way'!R47/3)</f>
        <v>-0.21512986657661021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1.63</v>
      </c>
      <c r="B48" s="4">
        <f>IF('True_Odds_Calculator_3-way'!B49="","",'True_Odds_Calculator_3-way'!B49)</f>
        <v>4.1100000000000003</v>
      </c>
      <c r="C48" s="4">
        <f>IF('True_Odds_Calculator_3-way'!C49="","",'True_Odds_Calculator_3-way'!C49)</f>
        <v>5.61</v>
      </c>
      <c r="D48" s="9">
        <f t="shared" si="13"/>
        <v>0.59864264617402074</v>
      </c>
      <c r="E48" s="9">
        <f t="shared" si="14"/>
        <v>0.23203685322786713</v>
      </c>
      <c r="F48" s="9">
        <f t="shared" si="15"/>
        <v>0.16932050059811202</v>
      </c>
      <c r="G48" s="9">
        <f t="shared" si="16"/>
        <v>1.0641994332925435</v>
      </c>
      <c r="H48" s="9">
        <f t="shared" si="17"/>
        <v>1.6704456429743026</v>
      </c>
      <c r="I48" s="9">
        <f t="shared" si="18"/>
        <v>4.3096602375398101</v>
      </c>
      <c r="J48" s="9">
        <f t="shared" si="19"/>
        <v>5.9059593874786263</v>
      </c>
      <c r="K48" s="11">
        <f t="shared" si="20"/>
        <v>0.61349693251533743</v>
      </c>
      <c r="L48" s="11">
        <f t="shared" si="21"/>
        <v>0.24330900243309</v>
      </c>
      <c r="M48" s="11">
        <f t="shared" si="22"/>
        <v>0.17825311942959002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-0.2403308798085777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0.22217448796696318</v>
      </c>
      <c r="Q48" s="11">
        <f>2*'OddsRatio_working_3-way'!K48*'OddsRatio_working_3-way'!L48*'OddsRatio_working_3-way'!M48</f>
        <v>5.3215446219631903E-2</v>
      </c>
      <c r="R48" s="11">
        <f t="shared" si="23"/>
        <v>0</v>
      </c>
      <c r="S48" s="11">
        <f t="shared" si="24"/>
        <v>-0.92445252205594219</v>
      </c>
      <c r="T48" s="11">
        <f t="shared" si="25"/>
        <v>-0.22142575378585444</v>
      </c>
      <c r="U48" s="11">
        <f>'OddsRatio_working_3-way'!S48-'OddsRatio_working_3-way'!R48^2/3</f>
        <v>-0.92445252205594219</v>
      </c>
      <c r="V48" s="11">
        <f>'OddsRatio_working_3-way'!S48*'OddsRatio_working_3-way'!R48/3-2*'OddsRatio_working_3-way'!R48^3/27-'OddsRatio_working_3-way'!T48</f>
        <v>0.22142575378585444</v>
      </c>
      <c r="W48" s="11">
        <f>'OddsRatio_working_3-way'!V48^2+4*'OddsRatio_working_3-way'!U48^3/27</f>
        <v>-6.8014879878118065E-2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0.17105864806971313</v>
      </c>
      <c r="Y48" s="11">
        <f>IF('OddsRatio_working_3-way'!W48&gt;=0,IF('OddsRatio_working_3-way'!V48+SQRT('OddsRatio_working_3-way'!W48)&gt;0,0,PI()),ACOS('OddsRatio_working_3-way'!V48/(2*'OddsRatio_working_3-way'!X48)))</f>
        <v>0.86686211356543497</v>
      </c>
      <c r="Z48" s="11">
        <f>'OddsRatio_working_3-way'!X48^(1/3)*COS('OddsRatio_working_3-way'!Y48/3)</f>
        <v>0.53209971664627176</v>
      </c>
      <c r="AA48" s="11">
        <f>'OddsRatio_working_3-way'!X48^(1/3)*COS(('OddsRatio_working_3-way'!Y48+2*PI())/3)</f>
        <v>-0.40303726348398855</v>
      </c>
      <c r="AB48" s="11">
        <f>'OddsRatio_working_3-way'!X48^(1/3)*COS(('OddsRatio_working_3-way'!Y48+4*PI())/3)</f>
        <v>-0.12906245316228329</v>
      </c>
      <c r="AC48" s="11">
        <f>'OddsRatio_working_3-way'!X48^(1/3)*SIN('OddsRatio_working_3-way'!Y48/3)</f>
        <v>0.1581794304904133</v>
      </c>
      <c r="AD48" s="11">
        <f>'OddsRatio_working_3-way'!X48^(1/3)*SIN(('OddsRatio_working_3-way'!Y48+2*PI())/3)</f>
        <v>0.38172215671696624</v>
      </c>
      <c r="AE48" s="11">
        <f>'OddsRatio_working_3-way'!X48^(1/3)*SIN(('OddsRatio_working_3-way'!Y48+4*PI())/3)</f>
        <v>-0.53990158720737946</v>
      </c>
      <c r="AF48" s="11">
        <f>-'OddsRatio_working_3-way'!U48/(3*'OddsRatio_working_3-way'!X48^(1/3))*COS(('OddsRatio_working_3-way'!Y48)/3)</f>
        <v>0.53209971664627165</v>
      </c>
      <c r="AG48" s="11">
        <f>-'OddsRatio_working_3-way'!U48/(3*'OddsRatio_working_3-way'!X48^(1/3))*COS(('OddsRatio_working_3-way'!Y48+2*PI())/3)</f>
        <v>-0.40303726348398849</v>
      </c>
      <c r="AH48" s="11">
        <f>-'OddsRatio_working_3-way'!U48/(3*'OddsRatio_working_3-way'!X48^(1/3))*COS(('OddsRatio_working_3-way'!Y48+4*PI())/3)</f>
        <v>-0.12906245316228326</v>
      </c>
      <c r="AI48" s="11">
        <f>'OddsRatio_working_3-way'!U48/(3*'OddsRatio_working_3-way'!X48^(1/3))*SIN(('OddsRatio_working_3-way'!Y48)/3)</f>
        <v>-0.15817943049041328</v>
      </c>
      <c r="AJ48" s="11">
        <f>'OddsRatio_working_3-way'!U48/(3*'OddsRatio_working_3-way'!X48^(1/3))*SIN(('OddsRatio_working_3-way'!Y48+2*PI())/3)</f>
        <v>-0.38172215671696613</v>
      </c>
      <c r="AK48" s="11">
        <f>'OddsRatio_working_3-way'!U48/(3*'OddsRatio_working_3-way'!X48^(1/3))*SIN(('OddsRatio_working_3-way'!Y48+4*PI())/3)</f>
        <v>0.53990158720737935</v>
      </c>
      <c r="AL48" s="11">
        <f>'OddsRatio_working_3-way'!Z48+'OddsRatio_working_3-way'!AF48</f>
        <v>1.0641994332925435</v>
      </c>
      <c r="AM48" s="11">
        <f>'OddsRatio_working_3-way'!AA48+'OddsRatio_working_3-way'!AG48</f>
        <v>-0.80607452696797699</v>
      </c>
      <c r="AN48" s="11">
        <f>'OddsRatio_working_3-way'!AB48+'OddsRatio_working_3-way'!AH48</f>
        <v>-0.25812490632456653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1.0641994332925435</v>
      </c>
      <c r="AS48" s="11">
        <f>IF(('OddsRatio_working_3-way'!X48=0),IF(Q48&gt;0,-Q48^(1/3),(-Q48)^(1/3)),'OddsRatio_working_3-way'!AM48-'OddsRatio_working_3-way'!R48/3)</f>
        <v>-0.80607452696797699</v>
      </c>
      <c r="AT48" s="11">
        <f>IF(('OddsRatio_working_3-way'!X48=0),IF(Q48&gt;0,-Q48^(1/3),(-Q48)^(1/3)),'OddsRatio_working_3-way'!AN48-'OddsRatio_working_3-way'!R48/3)</f>
        <v>-0.25812490632456653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3.03</v>
      </c>
      <c r="B49" s="4">
        <f>IF('True_Odds_Calculator_3-way'!B50="","",'True_Odds_Calculator_3-way'!B50)</f>
        <v>3.63</v>
      </c>
      <c r="C49" s="4">
        <f>IF('True_Odds_Calculator_3-way'!C50="","",'True_Odds_Calculator_3-way'!C50)</f>
        <v>2.2200000000000002</v>
      </c>
      <c r="D49" s="9">
        <f t="shared" si="13"/>
        <v>0.31155952049987867</v>
      </c>
      <c r="E49" s="9">
        <f t="shared" si="14"/>
        <v>0.25888218734111323</v>
      </c>
      <c r="F49" s="9">
        <f t="shared" si="15"/>
        <v>0.42955829215900798</v>
      </c>
      <c r="G49" s="9">
        <f t="shared" si="16"/>
        <v>1.0885022566119811</v>
      </c>
      <c r="H49" s="9">
        <f t="shared" si="17"/>
        <v>3.2096595809223216</v>
      </c>
      <c r="I49" s="9">
        <f t="shared" si="18"/>
        <v>3.8627609348895104</v>
      </c>
      <c r="J49" s="9">
        <f t="shared" si="19"/>
        <v>2.327972753066617</v>
      </c>
      <c r="K49" s="11">
        <f t="shared" si="20"/>
        <v>0.33003300330033003</v>
      </c>
      <c r="L49" s="11">
        <f t="shared" si="21"/>
        <v>0.27548209366391185</v>
      </c>
      <c r="M49" s="11">
        <f t="shared" si="22"/>
        <v>0.4504504504504504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-0.26675304713108494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0.24081032181842263</v>
      </c>
      <c r="Q49" s="11">
        <f>2*'OddsRatio_working_3-way'!K49*'OddsRatio_working_3-way'!L49*'OddsRatio_working_3-way'!M49</f>
        <v>8.1908272727354625E-2</v>
      </c>
      <c r="R49" s="11">
        <f t="shared" si="23"/>
        <v>0</v>
      </c>
      <c r="S49" s="11">
        <f t="shared" si="24"/>
        <v>-0.90274628315711869</v>
      </c>
      <c r="T49" s="11">
        <f t="shared" si="25"/>
        <v>-0.30705655889697908</v>
      </c>
      <c r="U49" s="11">
        <f>'OddsRatio_working_3-way'!S49-'OddsRatio_working_3-way'!R49^2/3</f>
        <v>-0.90274628315711869</v>
      </c>
      <c r="V49" s="11">
        <f>'OddsRatio_working_3-way'!S49*'OddsRatio_working_3-way'!R49/3-2*'OddsRatio_working_3-way'!R49^3/27-'OddsRatio_working_3-way'!T49</f>
        <v>0.30705655889697908</v>
      </c>
      <c r="W49" s="11">
        <f>'OddsRatio_working_3-way'!V49^2+4*'OddsRatio_working_3-way'!U49^3/27</f>
        <v>-1.4707951471923053E-2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0.16506944132211224</v>
      </c>
      <c r="Y49" s="11">
        <f>IF('OddsRatio_working_3-way'!W49&gt;=0,IF('OddsRatio_working_3-way'!V49+SQRT('OddsRatio_working_3-way'!W49)&gt;0,0,PI()),ACOS('OddsRatio_working_3-way'!V49/(2*'OddsRatio_working_3-way'!X49)))</f>
        <v>0.37615763277329872</v>
      </c>
      <c r="Z49" s="11">
        <f>'OddsRatio_working_3-way'!X49^(1/3)*COS('OddsRatio_working_3-way'!Y49/3)</f>
        <v>0.54425112830599054</v>
      </c>
      <c r="AA49" s="11">
        <f>'OddsRatio_working_3-way'!X49^(1/3)*COS(('OddsRatio_working_3-way'!Y49+2*PI())/3)</f>
        <v>-0.33153602444848451</v>
      </c>
      <c r="AB49" s="11">
        <f>'OddsRatio_working_3-way'!X49^(1/3)*COS(('OddsRatio_working_3-way'!Y49+4*PI())/3)</f>
        <v>-0.21271510385750608</v>
      </c>
      <c r="AC49" s="11">
        <f>'OddsRatio_working_3-way'!X49^(1/3)*SIN('OddsRatio_working_3-way'!Y49/3)</f>
        <v>6.8601290488560562E-2</v>
      </c>
      <c r="AD49" s="11">
        <f>'OddsRatio_working_3-way'!X49^(1/3)*SIN(('OddsRatio_working_3-way'!Y49+2*PI())/3)</f>
        <v>0.43703465790705143</v>
      </c>
      <c r="AE49" s="11">
        <f>'OddsRatio_working_3-way'!X49^(1/3)*SIN(('OddsRatio_working_3-way'!Y49+4*PI())/3)</f>
        <v>-0.50563594839561199</v>
      </c>
      <c r="AF49" s="11">
        <f>-'OddsRatio_working_3-way'!U49/(3*'OddsRatio_working_3-way'!X49^(1/3))*COS(('OddsRatio_working_3-way'!Y49)/3)</f>
        <v>0.54425112830599054</v>
      </c>
      <c r="AG49" s="11">
        <f>-'OddsRatio_working_3-way'!U49/(3*'OddsRatio_working_3-way'!X49^(1/3))*COS(('OddsRatio_working_3-way'!Y49+2*PI())/3)</f>
        <v>-0.33153602444848451</v>
      </c>
      <c r="AH49" s="11">
        <f>-'OddsRatio_working_3-way'!U49/(3*'OddsRatio_working_3-way'!X49^(1/3))*COS(('OddsRatio_working_3-way'!Y49+4*PI())/3)</f>
        <v>-0.21271510385750608</v>
      </c>
      <c r="AI49" s="11">
        <f>'OddsRatio_working_3-way'!U49/(3*'OddsRatio_working_3-way'!X49^(1/3))*SIN(('OddsRatio_working_3-way'!Y49)/3)</f>
        <v>-6.8601290488560562E-2</v>
      </c>
      <c r="AJ49" s="11">
        <f>'OddsRatio_working_3-way'!U49/(3*'OddsRatio_working_3-way'!X49^(1/3))*SIN(('OddsRatio_working_3-way'!Y49+2*PI())/3)</f>
        <v>-0.43703465790705143</v>
      </c>
      <c r="AK49" s="11">
        <f>'OddsRatio_working_3-way'!U49/(3*'OddsRatio_working_3-way'!X49^(1/3))*SIN(('OddsRatio_working_3-way'!Y49+4*PI())/3)</f>
        <v>0.50563594839561199</v>
      </c>
      <c r="AL49" s="11">
        <f>'OddsRatio_working_3-way'!Z49+'OddsRatio_working_3-way'!AF49</f>
        <v>1.0885022566119811</v>
      </c>
      <c r="AM49" s="11">
        <f>'OddsRatio_working_3-way'!AA49+'OddsRatio_working_3-way'!AG49</f>
        <v>-0.66307204889696902</v>
      </c>
      <c r="AN49" s="11">
        <f>'OddsRatio_working_3-way'!AB49+'OddsRatio_working_3-way'!AH49</f>
        <v>-0.42543020771501217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1.0885022566119811</v>
      </c>
      <c r="AS49" s="11">
        <f>IF(('OddsRatio_working_3-way'!X49=0),IF(Q49&gt;0,-Q49^(1/3),(-Q49)^(1/3)),'OddsRatio_working_3-way'!AM49-'OddsRatio_working_3-way'!R49/3)</f>
        <v>-0.66307204889696902</v>
      </c>
      <c r="AT49" s="11">
        <f>IF(('OddsRatio_working_3-way'!X49=0),IF(Q49&gt;0,-Q49^(1/3),(-Q49)^(1/3)),'OddsRatio_working_3-way'!AN49-'OddsRatio_working_3-way'!R49/3)</f>
        <v>-0.42543020771501217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1.64</v>
      </c>
      <c r="B50" s="4">
        <f>IF('True_Odds_Calculator_3-way'!B51="","",'True_Odds_Calculator_3-way'!B51)</f>
        <v>4.29</v>
      </c>
      <c r="C50" s="4">
        <f>IF('True_Odds_Calculator_3-way'!C51="","",'True_Odds_Calculator_3-way'!C51)</f>
        <v>5.13</v>
      </c>
      <c r="D50" s="9">
        <f t="shared" si="13"/>
        <v>0.5938420200097122</v>
      </c>
      <c r="E50" s="9">
        <f t="shared" si="14"/>
        <v>0.22143842198313837</v>
      </c>
      <c r="F50" s="9">
        <f t="shared" si="15"/>
        <v>0.18471955800714945</v>
      </c>
      <c r="G50" s="9">
        <f t="shared" si="16"/>
        <v>1.0686711656484755</v>
      </c>
      <c r="H50" s="9">
        <f t="shared" si="17"/>
        <v>1.6839495460150247</v>
      </c>
      <c r="I50" s="9">
        <f t="shared" si="18"/>
        <v>4.5159281349834846</v>
      </c>
      <c r="J50" s="9">
        <f t="shared" si="19"/>
        <v>5.4136119141282029</v>
      </c>
      <c r="K50" s="11">
        <f t="shared" si="20"/>
        <v>0.6097560975609756</v>
      </c>
      <c r="L50" s="11">
        <f t="shared" si="21"/>
        <v>0.23310023310023309</v>
      </c>
      <c r="M50" s="11">
        <f t="shared" si="22"/>
        <v>0.19493177387914232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-0.24093917461482728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0.22331430119192208</v>
      </c>
      <c r="Q50" s="11">
        <f>2*'OddsRatio_working_3-way'!K50*'OddsRatio_working_3-way'!L50*'OddsRatio_working_3-way'!M50</f>
        <v>5.5412977963256095E-2</v>
      </c>
      <c r="R50" s="11">
        <f t="shared" si="23"/>
        <v>0</v>
      </c>
      <c r="S50" s="11">
        <f t="shared" si="24"/>
        <v>-0.92684928280724432</v>
      </c>
      <c r="T50" s="11">
        <f t="shared" si="25"/>
        <v>-0.22998741508864623</v>
      </c>
      <c r="U50" s="11">
        <f>'OddsRatio_working_3-way'!S50-'OddsRatio_working_3-way'!R50^2/3</f>
        <v>-0.92684928280724432</v>
      </c>
      <c r="V50" s="11">
        <f>'OddsRatio_working_3-way'!S50*'OddsRatio_working_3-way'!R50/3-2*'OddsRatio_working_3-way'!R50^3/27-'OddsRatio_working_3-way'!T50</f>
        <v>0.22998741508864623</v>
      </c>
      <c r="W50" s="11">
        <f>'OddsRatio_working_3-way'!V50^2+4*'OddsRatio_working_3-way'!U50^3/27</f>
        <v>-6.5062751746066447E-2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0.17172431601641605</v>
      </c>
      <c r="Y50" s="11">
        <f>IF('OddsRatio_working_3-way'!W50&gt;=0,IF('OddsRatio_working_3-way'!V50+SQRT('OddsRatio_working_3-way'!W50)&gt;0,0,PI()),ACOS('OddsRatio_working_3-way'!V50/(2*'OddsRatio_working_3-way'!X50)))</f>
        <v>0.83707051760100848</v>
      </c>
      <c r="Z50" s="11">
        <f>'OddsRatio_working_3-way'!X50^(1/3)*COS('OddsRatio_working_3-way'!Y50/3)</f>
        <v>0.53433558282423776</v>
      </c>
      <c r="AA50" s="11">
        <f>'OddsRatio_working_3-way'!X50^(1/3)*COS(('OddsRatio_working_3-way'!Y50+2*PI())/3)</f>
        <v>-0.39974393707084099</v>
      </c>
      <c r="AB50" s="11">
        <f>'OddsRatio_working_3-way'!X50^(1/3)*COS(('OddsRatio_working_3-way'!Y50+4*PI())/3)</f>
        <v>-0.13459164575339694</v>
      </c>
      <c r="AC50" s="11">
        <f>'OddsRatio_working_3-way'!X50^(1/3)*SIN('OddsRatio_working_3-way'!Y50/3)</f>
        <v>0.15308574676837247</v>
      </c>
      <c r="AD50" s="11">
        <f>'OddsRatio_working_3-way'!X50^(1/3)*SIN(('OddsRatio_working_3-way'!Y50+2*PI())/3)</f>
        <v>0.38620531548756765</v>
      </c>
      <c r="AE50" s="11">
        <f>'OddsRatio_working_3-way'!X50^(1/3)*SIN(('OddsRatio_working_3-way'!Y50+4*PI())/3)</f>
        <v>-0.53929106225594003</v>
      </c>
      <c r="AF50" s="11">
        <f>-'OddsRatio_working_3-way'!U50/(3*'OddsRatio_working_3-way'!X50^(1/3))*COS(('OddsRatio_working_3-way'!Y50)/3)</f>
        <v>0.53433558282423765</v>
      </c>
      <c r="AG50" s="11">
        <f>-'OddsRatio_working_3-way'!U50/(3*'OddsRatio_working_3-way'!X50^(1/3))*COS(('OddsRatio_working_3-way'!Y50+2*PI())/3)</f>
        <v>-0.39974393707084088</v>
      </c>
      <c r="AH50" s="11">
        <f>-'OddsRatio_working_3-way'!U50/(3*'OddsRatio_working_3-way'!X50^(1/3))*COS(('OddsRatio_working_3-way'!Y50+4*PI())/3)</f>
        <v>-0.13459164575339691</v>
      </c>
      <c r="AI50" s="11">
        <f>'OddsRatio_working_3-way'!U50/(3*'OddsRatio_working_3-way'!X50^(1/3))*SIN(('OddsRatio_working_3-way'!Y50)/3)</f>
        <v>-0.15308574676837244</v>
      </c>
      <c r="AJ50" s="11">
        <f>'OddsRatio_working_3-way'!U50/(3*'OddsRatio_working_3-way'!X50^(1/3))*SIN(('OddsRatio_working_3-way'!Y50+2*PI())/3)</f>
        <v>-0.38620531548756754</v>
      </c>
      <c r="AK50" s="11">
        <f>'OddsRatio_working_3-way'!U50/(3*'OddsRatio_working_3-way'!X50^(1/3))*SIN(('OddsRatio_working_3-way'!Y50+4*PI())/3)</f>
        <v>0.53929106225593992</v>
      </c>
      <c r="AL50" s="11">
        <f>'OddsRatio_working_3-way'!Z50+'OddsRatio_working_3-way'!AF50</f>
        <v>1.0686711656484755</v>
      </c>
      <c r="AM50" s="11">
        <f>'OddsRatio_working_3-way'!AA50+'OddsRatio_working_3-way'!AG50</f>
        <v>-0.79948787414168188</v>
      </c>
      <c r="AN50" s="11">
        <f>'OddsRatio_working_3-way'!AB50+'OddsRatio_working_3-way'!AH50</f>
        <v>-0.26918329150679388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1.0686711656484755</v>
      </c>
      <c r="AS50" s="11">
        <f>IF(('OddsRatio_working_3-way'!X50=0),IF(Q50&gt;0,-Q50^(1/3),(-Q50)^(1/3)),'OddsRatio_working_3-way'!AM50-'OddsRatio_working_3-way'!R50/3)</f>
        <v>-0.79948787414168188</v>
      </c>
      <c r="AT50" s="11">
        <f>IF(('OddsRatio_working_3-way'!X50=0),IF(Q50&gt;0,-Q50^(1/3),(-Q50)^(1/3)),'OddsRatio_working_3-way'!AN50-'OddsRatio_working_3-way'!R50/3)</f>
        <v>-0.26918329150679388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2.2799999999999998</v>
      </c>
      <c r="B51" s="4">
        <f>IF('True_Odds_Calculator_3-way'!B52="","",'True_Odds_Calculator_3-way'!B52)</f>
        <v>3.56</v>
      </c>
      <c r="C51" s="4">
        <f>IF('True_Odds_Calculator_3-way'!C52="","",'True_Odds_Calculator_3-way'!C52)</f>
        <v>2.98</v>
      </c>
      <c r="D51" s="9">
        <f t="shared" si="13"/>
        <v>0.41825951939721878</v>
      </c>
      <c r="E51" s="9">
        <f t="shared" si="14"/>
        <v>0.26442992673350901</v>
      </c>
      <c r="F51" s="9">
        <f t="shared" si="15"/>
        <v>0.31731055386927226</v>
      </c>
      <c r="G51" s="9">
        <f t="shared" si="16"/>
        <v>1.0866094599016196</v>
      </c>
      <c r="H51" s="9">
        <f t="shared" si="17"/>
        <v>2.3908601086740728</v>
      </c>
      <c r="I51" s="9">
        <f t="shared" si="18"/>
        <v>3.7817202173481457</v>
      </c>
      <c r="J51" s="9">
        <f t="shared" si="19"/>
        <v>3.1514867306052063</v>
      </c>
      <c r="K51" s="11">
        <f t="shared" si="20"/>
        <v>0.43859649122807021</v>
      </c>
      <c r="L51" s="11">
        <f t="shared" si="21"/>
        <v>0.2808988764044944</v>
      </c>
      <c r="M51" s="11">
        <f t="shared" si="22"/>
        <v>0.33557046979865773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-0.26823411745561787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0.24061454442984778</v>
      </c>
      <c r="Q51" s="11">
        <f>2*'OddsRatio_working_3-way'!K51*'OddsRatio_working_3-way'!L51*'OddsRatio_working_3-way'!M51</f>
        <v>8.2685410456992361E-2</v>
      </c>
      <c r="R51" s="11">
        <f t="shared" si="23"/>
        <v>0</v>
      </c>
      <c r="S51" s="11">
        <f t="shared" si="24"/>
        <v>-0.89703184185606055</v>
      </c>
      <c r="T51" s="11">
        <f t="shared" si="25"/>
        <v>-0.30825836489898989</v>
      </c>
      <c r="U51" s="11">
        <f>'OddsRatio_working_3-way'!S51-'OddsRatio_working_3-way'!R51^2/3</f>
        <v>-0.89703184185606055</v>
      </c>
      <c r="V51" s="11">
        <f>'OddsRatio_working_3-way'!S51*'OddsRatio_working_3-way'!R51/3-2*'OddsRatio_working_3-way'!R51^3/27-'OddsRatio_working_3-way'!T51</f>
        <v>0.30825836489898989</v>
      </c>
      <c r="W51" s="11">
        <f>'OddsRatio_working_3-way'!V51^2+4*'OddsRatio_working_3-way'!U51^3/27</f>
        <v>-1.1911763649110299E-2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0.16350457423212134</v>
      </c>
      <c r="Y51" s="11">
        <f>IF('OddsRatio_working_3-way'!W51&gt;=0,IF('OddsRatio_working_3-way'!V51+SQRT('OddsRatio_working_3-way'!W51)&gt;0,0,PI()),ACOS('OddsRatio_working_3-way'!V51/(2*'OddsRatio_working_3-way'!X51)))</f>
        <v>0.34028447560626396</v>
      </c>
      <c r="Z51" s="11">
        <f>'OddsRatio_working_3-way'!X51^(1/3)*COS('OddsRatio_working_3-way'!Y51/3)</f>
        <v>0.54330472995080981</v>
      </c>
      <c r="AA51" s="11">
        <f>'OddsRatio_working_3-way'!X51^(1/3)*COS(('OddsRatio_working_3-way'!Y51+2*PI())/3)</f>
        <v>-0.325252162305464</v>
      </c>
      <c r="AB51" s="11">
        <f>'OddsRatio_working_3-way'!X51^(1/3)*COS(('OddsRatio_working_3-way'!Y51+4*PI())/3)</f>
        <v>-0.21805256764534567</v>
      </c>
      <c r="AC51" s="11">
        <f>'OddsRatio_working_3-way'!X51^(1/3)*SIN('OddsRatio_working_3-way'!Y51/3)</f>
        <v>6.189171483403804E-2</v>
      </c>
      <c r="AD51" s="11">
        <f>'OddsRatio_working_3-way'!X51^(1/3)*SIN(('OddsRatio_working_3-way'!Y51+2*PI())/3)</f>
        <v>0.43956984071662641</v>
      </c>
      <c r="AE51" s="11">
        <f>'OddsRatio_working_3-way'!X51^(1/3)*SIN(('OddsRatio_working_3-way'!Y51+4*PI())/3)</f>
        <v>-0.50146155555066452</v>
      </c>
      <c r="AF51" s="11">
        <f>-'OddsRatio_working_3-way'!U51/(3*'OddsRatio_working_3-way'!X51^(1/3))*COS(('OddsRatio_working_3-way'!Y51)/3)</f>
        <v>0.54330472995080981</v>
      </c>
      <c r="AG51" s="11">
        <f>-'OddsRatio_working_3-way'!U51/(3*'OddsRatio_working_3-way'!X51^(1/3))*COS(('OddsRatio_working_3-way'!Y51+2*PI())/3)</f>
        <v>-0.325252162305464</v>
      </c>
      <c r="AH51" s="11">
        <f>-'OddsRatio_working_3-way'!U51/(3*'OddsRatio_working_3-way'!X51^(1/3))*COS(('OddsRatio_working_3-way'!Y51+4*PI())/3)</f>
        <v>-0.21805256764534567</v>
      </c>
      <c r="AI51" s="11">
        <f>'OddsRatio_working_3-way'!U51/(3*'OddsRatio_working_3-way'!X51^(1/3))*SIN(('OddsRatio_working_3-way'!Y51)/3)</f>
        <v>-6.189171483403804E-2</v>
      </c>
      <c r="AJ51" s="11">
        <f>'OddsRatio_working_3-way'!U51/(3*'OddsRatio_working_3-way'!X51^(1/3))*SIN(('OddsRatio_working_3-way'!Y51+2*PI())/3)</f>
        <v>-0.43956984071662641</v>
      </c>
      <c r="AK51" s="11">
        <f>'OddsRatio_working_3-way'!U51/(3*'OddsRatio_working_3-way'!X51^(1/3))*SIN(('OddsRatio_working_3-way'!Y51+4*PI())/3)</f>
        <v>0.50146155555066452</v>
      </c>
      <c r="AL51" s="11">
        <f>'OddsRatio_working_3-way'!Z51+'OddsRatio_working_3-way'!AF51</f>
        <v>1.0866094599016196</v>
      </c>
      <c r="AM51" s="11">
        <f>'OddsRatio_working_3-way'!AA51+'OddsRatio_working_3-way'!AG51</f>
        <v>-0.650504324610928</v>
      </c>
      <c r="AN51" s="11">
        <f>'OddsRatio_working_3-way'!AB51+'OddsRatio_working_3-way'!AH51</f>
        <v>-0.43610513529069134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1.0866094599016196</v>
      </c>
      <c r="AS51" s="11">
        <f>IF(('OddsRatio_working_3-way'!X51=0),IF(Q51&gt;0,-Q51^(1/3),(-Q51)^(1/3)),'OddsRatio_working_3-way'!AM51-'OddsRatio_working_3-way'!R51/3)</f>
        <v>-0.650504324610928</v>
      </c>
      <c r="AT51" s="11">
        <f>IF(('OddsRatio_working_3-way'!X51=0),IF(Q51&gt;0,-Q51^(1/3),(-Q51)^(1/3)),'OddsRatio_working_3-way'!AN51-'OddsRatio_working_3-way'!R51/3)</f>
        <v>-0.43610513529069134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3.92</v>
      </c>
      <c r="B52" s="4">
        <f>IF('True_Odds_Calculator_3-way'!B53="","",'True_Odds_Calculator_3-way'!B53)</f>
        <v>3.39</v>
      </c>
      <c r="C52" s="4">
        <f>IF('True_Odds_Calculator_3-way'!C53="","",'True_Odds_Calculator_3-way'!C53)</f>
        <v>2.0699999999999998</v>
      </c>
      <c r="D52" s="9">
        <f t="shared" si="13"/>
        <v>0.24541816235129818</v>
      </c>
      <c r="E52" s="9">
        <f t="shared" si="14"/>
        <v>0.28436534369069411</v>
      </c>
      <c r="F52" s="9">
        <f t="shared" si="15"/>
        <v>0.47021649395800769</v>
      </c>
      <c r="G52" s="9">
        <f t="shared" si="16"/>
        <v>1.0529719360420366</v>
      </c>
      <c r="H52" s="9">
        <f t="shared" si="17"/>
        <v>4.0746780532427467</v>
      </c>
      <c r="I52" s="9">
        <f t="shared" si="18"/>
        <v>3.5166029271404677</v>
      </c>
      <c r="J52" s="9">
        <f t="shared" si="19"/>
        <v>2.1266799715649793</v>
      </c>
      <c r="K52" s="11">
        <f t="shared" si="20"/>
        <v>0.25510204081632654</v>
      </c>
      <c r="L52" s="11">
        <f t="shared" si="21"/>
        <v>0.29498525073746312</v>
      </c>
      <c r="M52" s="11">
        <f t="shared" si="22"/>
        <v>0.48309178743961356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-0.27146160931133168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0.23193408011744732</v>
      </c>
      <c r="Q52" s="11">
        <f>2*'OddsRatio_working_3-way'!K52*'OddsRatio_working_3-way'!L52*'OddsRatio_working_3-way'!M52</f>
        <v>7.2706608187287566E-2</v>
      </c>
      <c r="R52" s="11">
        <f t="shared" si="23"/>
        <v>0</v>
      </c>
      <c r="S52" s="11">
        <f t="shared" si="24"/>
        <v>-0.85438998429957969</v>
      </c>
      <c r="T52" s="11">
        <f t="shared" si="25"/>
        <v>-0.26783385087761125</v>
      </c>
      <c r="U52" s="11">
        <f>'OddsRatio_working_3-way'!S52-'OddsRatio_working_3-way'!R52^2/3</f>
        <v>-0.85438998429957969</v>
      </c>
      <c r="V52" s="11">
        <f>'OddsRatio_working_3-way'!S52*'OddsRatio_working_3-way'!R52/3-2*'OddsRatio_working_3-way'!R52^3/27-'OddsRatio_working_3-way'!T52</f>
        <v>0.26783385087761125</v>
      </c>
      <c r="W52" s="11">
        <f>'OddsRatio_working_3-way'!V52^2+4*'OddsRatio_working_3-way'!U52^3/27</f>
        <v>-2.0663475594652342E-2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0.15198556450415188</v>
      </c>
      <c r="Y52" s="11">
        <f>IF('OddsRatio_working_3-way'!W52&gt;=0,IF('OddsRatio_working_3-way'!V52+SQRT('OddsRatio_working_3-way'!W52)&gt;0,0,PI()),ACOS('OddsRatio_working_3-way'!V52/(2*'OddsRatio_working_3-way'!X52)))</f>
        <v>0.49257920589234039</v>
      </c>
      <c r="Z52" s="11">
        <f>'OddsRatio_working_3-way'!X52^(1/3)*COS('OddsRatio_working_3-way'!Y52/3)</f>
        <v>0.52648596802101832</v>
      </c>
      <c r="AA52" s="11">
        <f>'OddsRatio_working_3-way'!X52^(1/3)*COS(('OddsRatio_working_3-way'!Y52+2*PI())/3)</f>
        <v>-0.33878694593085978</v>
      </c>
      <c r="AB52" s="11">
        <f>'OddsRatio_working_3-way'!X52^(1/3)*COS(('OddsRatio_working_3-way'!Y52+4*PI())/3)</f>
        <v>-0.18769902209015862</v>
      </c>
      <c r="AC52" s="11">
        <f>'OddsRatio_working_3-way'!X52^(1/3)*SIN('OddsRatio_working_3-way'!Y52/3)</f>
        <v>8.7230653500730629E-2</v>
      </c>
      <c r="AD52" s="11">
        <f>'OddsRatio_working_3-way'!X52^(1/3)*SIN(('OddsRatio_working_3-way'!Y52+2*PI())/3)</f>
        <v>0.41233489629187814</v>
      </c>
      <c r="AE52" s="11">
        <f>'OddsRatio_working_3-way'!X52^(1/3)*SIN(('OddsRatio_working_3-way'!Y52+4*PI())/3)</f>
        <v>-0.4995655497926087</v>
      </c>
      <c r="AF52" s="11">
        <f>-'OddsRatio_working_3-way'!U52/(3*'OddsRatio_working_3-way'!X52^(1/3))*COS(('OddsRatio_working_3-way'!Y52)/3)</f>
        <v>0.52648596802101832</v>
      </c>
      <c r="AG52" s="11">
        <f>-'OddsRatio_working_3-way'!U52/(3*'OddsRatio_working_3-way'!X52^(1/3))*COS(('OddsRatio_working_3-way'!Y52+2*PI())/3)</f>
        <v>-0.33878694593085978</v>
      </c>
      <c r="AH52" s="11">
        <f>-'OddsRatio_working_3-way'!U52/(3*'OddsRatio_working_3-way'!X52^(1/3))*COS(('OddsRatio_working_3-way'!Y52+4*PI())/3)</f>
        <v>-0.18769902209015862</v>
      </c>
      <c r="AI52" s="11">
        <f>'OddsRatio_working_3-way'!U52/(3*'OddsRatio_working_3-way'!X52^(1/3))*SIN(('OddsRatio_working_3-way'!Y52)/3)</f>
        <v>-8.7230653500730629E-2</v>
      </c>
      <c r="AJ52" s="11">
        <f>'OddsRatio_working_3-way'!U52/(3*'OddsRatio_working_3-way'!X52^(1/3))*SIN(('OddsRatio_working_3-way'!Y52+2*PI())/3)</f>
        <v>-0.41233489629187814</v>
      </c>
      <c r="AK52" s="11">
        <f>'OddsRatio_working_3-way'!U52/(3*'OddsRatio_working_3-way'!X52^(1/3))*SIN(('OddsRatio_working_3-way'!Y52+4*PI())/3)</f>
        <v>0.4995655497926087</v>
      </c>
      <c r="AL52" s="11">
        <f>'OddsRatio_working_3-way'!Z52+'OddsRatio_working_3-way'!AF52</f>
        <v>1.0529719360420366</v>
      </c>
      <c r="AM52" s="11">
        <f>'OddsRatio_working_3-way'!AA52+'OddsRatio_working_3-way'!AG52</f>
        <v>-0.67757389186171957</v>
      </c>
      <c r="AN52" s="11">
        <f>'OddsRatio_working_3-way'!AB52+'OddsRatio_working_3-way'!AH52</f>
        <v>-0.37539804418031725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1.0529719360420366</v>
      </c>
      <c r="AS52" s="11">
        <f>IF(('OddsRatio_working_3-way'!X52=0),IF(Q52&gt;0,-Q52^(1/3),(-Q52)^(1/3)),'OddsRatio_working_3-way'!AM52-'OddsRatio_working_3-way'!R52/3)</f>
        <v>-0.67757389186171957</v>
      </c>
      <c r="AT52" s="11">
        <f>IF(('OddsRatio_working_3-way'!X52=0),IF(Q52&gt;0,-Q52^(1/3),(-Q52)^(1/3)),'OddsRatio_working_3-way'!AN52-'OddsRatio_working_3-way'!R52/3)</f>
        <v>-0.37539804418031725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2.37</v>
      </c>
      <c r="B53" s="4">
        <f>IF('True_Odds_Calculator_3-way'!B54="","",'True_Odds_Calculator_3-way'!B54)</f>
        <v>3.44</v>
      </c>
      <c r="C53" s="4">
        <f>IF('True_Odds_Calculator_3-way'!C54="","",'True_Odds_Calculator_3-way'!C54)</f>
        <v>3.12</v>
      </c>
      <c r="D53" s="9">
        <f t="shared" si="13"/>
        <v>0.40978995566662146</v>
      </c>
      <c r="E53" s="9">
        <f t="shared" si="14"/>
        <v>0.28049227968939833</v>
      </c>
      <c r="F53" s="9">
        <f t="shared" si="15"/>
        <v>0.30971776464398004</v>
      </c>
      <c r="G53" s="9">
        <f t="shared" si="16"/>
        <v>1.0512952925784051</v>
      </c>
      <c r="H53" s="9">
        <f t="shared" si="17"/>
        <v>2.4402745508324153</v>
      </c>
      <c r="I53" s="9">
        <f t="shared" si="18"/>
        <v>3.5651605138913087</v>
      </c>
      <c r="J53" s="9">
        <f t="shared" si="19"/>
        <v>3.228746020266219</v>
      </c>
      <c r="K53" s="11">
        <f t="shared" si="20"/>
        <v>0.42194092827004215</v>
      </c>
      <c r="L53" s="11">
        <f t="shared" si="21"/>
        <v>0.29069767441860467</v>
      </c>
      <c r="M53" s="11">
        <f t="shared" si="22"/>
        <v>0.32051282051282048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-0.27860241188177592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0.23312739496136609</v>
      </c>
      <c r="Q53" s="11">
        <f>2*'OddsRatio_working_3-way'!K53*'OddsRatio_working_3-way'!L53*'OddsRatio_working_3-way'!M53</f>
        <v>7.8626440121877264E-2</v>
      </c>
      <c r="R53" s="11">
        <f t="shared" si="23"/>
        <v>0</v>
      </c>
      <c r="S53" s="11">
        <f t="shared" si="24"/>
        <v>-0.83677450380541929</v>
      </c>
      <c r="T53" s="11">
        <f t="shared" si="25"/>
        <v>-0.28221737059204699</v>
      </c>
      <c r="U53" s="11">
        <f>'OddsRatio_working_3-way'!S53-'OddsRatio_working_3-way'!R53^2/3</f>
        <v>-0.83677450380541929</v>
      </c>
      <c r="V53" s="11">
        <f>'OddsRatio_working_3-way'!S53*'OddsRatio_working_3-way'!R53/3-2*'OddsRatio_working_3-way'!R53^3/27-'OddsRatio_working_3-way'!T53</f>
        <v>0.28221737059204699</v>
      </c>
      <c r="W53" s="11">
        <f>'OddsRatio_working_3-way'!V53^2+4*'OddsRatio_working_3-way'!U53^3/27</f>
        <v>-7.1537192529376598E-3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0.14730950709036608</v>
      </c>
      <c r="Y53" s="11">
        <f>IF('OddsRatio_working_3-way'!W53&gt;=0,IF('OddsRatio_working_3-way'!V53+SQRT('OddsRatio_working_3-way'!W53)&gt;0,0,PI()),ACOS('OddsRatio_working_3-way'!V53/(2*'OddsRatio_working_3-way'!X53)))</f>
        <v>0.29117866888362132</v>
      </c>
      <c r="Z53" s="11">
        <f>'OddsRatio_working_3-way'!X53^(1/3)*COS('OddsRatio_working_3-way'!Y53/3)</f>
        <v>0.52564764628920257</v>
      </c>
      <c r="AA53" s="11">
        <f>'OddsRatio_working_3-way'!X53^(1/3)*COS(('OddsRatio_working_3-way'!Y53+2*PI())/3)</f>
        <v>-0.30714695383638446</v>
      </c>
      <c r="AB53" s="11">
        <f>'OddsRatio_working_3-way'!X53^(1/3)*COS(('OddsRatio_working_3-way'!Y53+4*PI())/3)</f>
        <v>-0.21850069245281803</v>
      </c>
      <c r="AC53" s="11">
        <f>'OddsRatio_working_3-way'!X53^(1/3)*SIN('OddsRatio_working_3-way'!Y53/3)</f>
        <v>5.1179942872456058E-2</v>
      </c>
      <c r="AD53" s="11">
        <f>'OddsRatio_working_3-way'!X53^(1/3)*SIN(('OddsRatio_working_3-way'!Y53+2*PI())/3)</f>
        <v>0.42963424368971853</v>
      </c>
      <c r="AE53" s="11">
        <f>'OddsRatio_working_3-way'!X53^(1/3)*SIN(('OddsRatio_working_3-way'!Y53+4*PI())/3)</f>
        <v>-0.48081418656217445</v>
      </c>
      <c r="AF53" s="11">
        <f>-'OddsRatio_working_3-way'!U53/(3*'OddsRatio_working_3-way'!X53^(1/3))*COS(('OddsRatio_working_3-way'!Y53)/3)</f>
        <v>0.52564764628920246</v>
      </c>
      <c r="AG53" s="11">
        <f>-'OddsRatio_working_3-way'!U53/(3*'OddsRatio_working_3-way'!X53^(1/3))*COS(('OddsRatio_working_3-way'!Y53+2*PI())/3)</f>
        <v>-0.30714695383638435</v>
      </c>
      <c r="AH53" s="11">
        <f>-'OddsRatio_working_3-way'!U53/(3*'OddsRatio_working_3-way'!X53^(1/3))*COS(('OddsRatio_working_3-way'!Y53+4*PI())/3)</f>
        <v>-0.218500692452818</v>
      </c>
      <c r="AI53" s="11">
        <f>'OddsRatio_working_3-way'!U53/(3*'OddsRatio_working_3-way'!X53^(1/3))*SIN(('OddsRatio_working_3-way'!Y53)/3)</f>
        <v>-5.1179942872456051E-2</v>
      </c>
      <c r="AJ53" s="11">
        <f>'OddsRatio_working_3-way'!U53/(3*'OddsRatio_working_3-way'!X53^(1/3))*SIN(('OddsRatio_working_3-way'!Y53+2*PI())/3)</f>
        <v>-0.42963424368971842</v>
      </c>
      <c r="AK53" s="11">
        <f>'OddsRatio_working_3-way'!U53/(3*'OddsRatio_working_3-way'!X53^(1/3))*SIN(('OddsRatio_working_3-way'!Y53+4*PI())/3)</f>
        <v>0.48081418656217439</v>
      </c>
      <c r="AL53" s="11">
        <f>'OddsRatio_working_3-way'!Z53+'OddsRatio_working_3-way'!AF53</f>
        <v>1.0512952925784051</v>
      </c>
      <c r="AM53" s="11">
        <f>'OddsRatio_working_3-way'!AA53+'OddsRatio_working_3-way'!AG53</f>
        <v>-0.61429390767276881</v>
      </c>
      <c r="AN53" s="11">
        <f>'OddsRatio_working_3-way'!AB53+'OddsRatio_working_3-way'!AH53</f>
        <v>-0.437001384905636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1.0512952925784051</v>
      </c>
      <c r="AS53" s="11">
        <f>IF(('OddsRatio_working_3-way'!X53=0),IF(Q53&gt;0,-Q53^(1/3),(-Q53)^(1/3)),'OddsRatio_working_3-way'!AM53-'OddsRatio_working_3-way'!R53/3)</f>
        <v>-0.61429390767276881</v>
      </c>
      <c r="AT53" s="11">
        <f>IF(('OddsRatio_working_3-way'!X53=0),IF(Q53&gt;0,-Q53^(1/3),(-Q53)^(1/3)),'OddsRatio_working_3-way'!AN53-'OddsRatio_working_3-way'!R53/3)</f>
        <v>-0.437001384905636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1.91</v>
      </c>
      <c r="B54" s="4">
        <f>IF('True_Odds_Calculator_3-way'!B55="","",'True_Odds_Calculator_3-way'!B55)</f>
        <v>3.54</v>
      </c>
      <c r="C54" s="4">
        <f>IF('True_Odds_Calculator_3-way'!C55="","",'True_Odds_Calculator_3-way'!C55)</f>
        <v>3.97</v>
      </c>
      <c r="D54" s="9">
        <f t="shared" si="13"/>
        <v>0.50067943188261399</v>
      </c>
      <c r="E54" s="9">
        <f t="shared" si="14"/>
        <v>0.26429622272455744</v>
      </c>
      <c r="F54" s="9">
        <f t="shared" si="15"/>
        <v>0.23502434539282813</v>
      </c>
      <c r="G54" s="9">
        <f t="shared" si="16"/>
        <v>1.0959186378895667</v>
      </c>
      <c r="H54" s="9">
        <f t="shared" si="17"/>
        <v>1.9972859604795059</v>
      </c>
      <c r="I54" s="9">
        <f t="shared" si="18"/>
        <v>3.7836333402394997</v>
      </c>
      <c r="J54" s="9">
        <f t="shared" si="19"/>
        <v>4.2548783545320132</v>
      </c>
      <c r="K54" s="11">
        <f t="shared" si="20"/>
        <v>0.52356020942408377</v>
      </c>
      <c r="L54" s="11">
        <f t="shared" si="21"/>
        <v>0.2824858757062147</v>
      </c>
      <c r="M54" s="11">
        <f t="shared" si="22"/>
        <v>0.25188916876574308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-0.25574339268714463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0.23917065452067182</v>
      </c>
      <c r="Q54" s="11">
        <f>2*'OddsRatio_working_3-way'!K54*'OddsRatio_working_3-way'!L54*'OddsRatio_working_3-way'!M54</f>
        <v>7.45079920625146E-2</v>
      </c>
      <c r="R54" s="11">
        <f t="shared" si="23"/>
        <v>0</v>
      </c>
      <c r="S54" s="11">
        <f t="shared" si="24"/>
        <v>-0.93519778559148725</v>
      </c>
      <c r="T54" s="11">
        <f t="shared" si="25"/>
        <v>-0.2913388740160397</v>
      </c>
      <c r="U54" s="11">
        <f>'OddsRatio_working_3-way'!S54-'OddsRatio_working_3-way'!R54^2/3</f>
        <v>-0.93519778559148725</v>
      </c>
      <c r="V54" s="11">
        <f>'OddsRatio_working_3-way'!S54*'OddsRatio_working_3-way'!R54/3-2*'OddsRatio_working_3-way'!R54^3/27-'OddsRatio_working_3-way'!T54</f>
        <v>0.2913388740160397</v>
      </c>
      <c r="W54" s="11">
        <f>'OddsRatio_working_3-way'!V54^2+4*'OddsRatio_working_3-way'!U54^3/27</f>
        <v>-3.6294877089003835E-2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0.17404971746740763</v>
      </c>
      <c r="Y54" s="11">
        <f>IF('OddsRatio_working_3-way'!W54&gt;=0,IF('OddsRatio_working_3-way'!V54+SQRT('OddsRatio_working_3-way'!W54)&gt;0,0,PI()),ACOS('OddsRatio_working_3-way'!V54/(2*'OddsRatio_working_3-way'!X54)))</f>
        <v>0.57912558394078228</v>
      </c>
      <c r="Z54" s="11">
        <f>'OddsRatio_working_3-way'!X54^(1/3)*COS('OddsRatio_working_3-way'!Y54/3)</f>
        <v>0.54795931894478334</v>
      </c>
      <c r="AA54" s="11">
        <f>'OddsRatio_working_3-way'!X54^(1/3)*COS(('OddsRatio_working_3-way'!Y54+2*PI())/3)</f>
        <v>-0.36674217875711573</v>
      </c>
      <c r="AB54" s="11">
        <f>'OddsRatio_working_3-way'!X54^(1/3)*COS(('OddsRatio_working_3-way'!Y54+4*PI())/3)</f>
        <v>-0.18121714018766749</v>
      </c>
      <c r="AC54" s="11">
        <f>'OddsRatio_working_3-way'!X54^(1/3)*SIN('OddsRatio_working_3-way'!Y54/3)</f>
        <v>0.10711293095948665</v>
      </c>
      <c r="AD54" s="11">
        <f>'OddsRatio_working_3-way'!X54^(1/3)*SIN(('OddsRatio_working_3-way'!Y54+2*PI())/3)</f>
        <v>0.42099022496685867</v>
      </c>
      <c r="AE54" s="11">
        <f>'OddsRatio_working_3-way'!X54^(1/3)*SIN(('OddsRatio_working_3-way'!Y54+4*PI())/3)</f>
        <v>-0.52810315592634538</v>
      </c>
      <c r="AF54" s="11">
        <f>-'OddsRatio_working_3-way'!U54/(3*'OddsRatio_working_3-way'!X54^(1/3))*COS(('OddsRatio_working_3-way'!Y54)/3)</f>
        <v>0.54795931894478322</v>
      </c>
      <c r="AG54" s="11">
        <f>-'OddsRatio_working_3-way'!U54/(3*'OddsRatio_working_3-way'!X54^(1/3))*COS(('OddsRatio_working_3-way'!Y54+2*PI())/3)</f>
        <v>-0.36674217875711562</v>
      </c>
      <c r="AH54" s="11">
        <f>-'OddsRatio_working_3-way'!U54/(3*'OddsRatio_working_3-way'!X54^(1/3))*COS(('OddsRatio_working_3-way'!Y54+4*PI())/3)</f>
        <v>-0.18121714018766744</v>
      </c>
      <c r="AI54" s="11">
        <f>'OddsRatio_working_3-way'!U54/(3*'OddsRatio_working_3-way'!X54^(1/3))*SIN(('OddsRatio_working_3-way'!Y54)/3)</f>
        <v>-0.10711293095948662</v>
      </c>
      <c r="AJ54" s="11">
        <f>'OddsRatio_working_3-way'!U54/(3*'OddsRatio_working_3-way'!X54^(1/3))*SIN(('OddsRatio_working_3-way'!Y54+2*PI())/3)</f>
        <v>-0.42099022496685856</v>
      </c>
      <c r="AK54" s="11">
        <f>'OddsRatio_working_3-way'!U54/(3*'OddsRatio_working_3-way'!X54^(1/3))*SIN(('OddsRatio_working_3-way'!Y54+4*PI())/3)</f>
        <v>0.52810315592634527</v>
      </c>
      <c r="AL54" s="11">
        <f>'OddsRatio_working_3-way'!Z54+'OddsRatio_working_3-way'!AF54</f>
        <v>1.0959186378895667</v>
      </c>
      <c r="AM54" s="11">
        <f>'OddsRatio_working_3-way'!AA54+'OddsRatio_working_3-way'!AG54</f>
        <v>-0.73348435751423136</v>
      </c>
      <c r="AN54" s="11">
        <f>'OddsRatio_working_3-way'!AB54+'OddsRatio_working_3-way'!AH54</f>
        <v>-0.36243428037533493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1.0959186378895667</v>
      </c>
      <c r="AS54" s="11">
        <f>IF(('OddsRatio_working_3-way'!X54=0),IF(Q54&gt;0,-Q54^(1/3),(-Q54)^(1/3)),'OddsRatio_working_3-way'!AM54-'OddsRatio_working_3-way'!R54/3)</f>
        <v>-0.73348435751423136</v>
      </c>
      <c r="AT54" s="11">
        <f>IF(('OddsRatio_working_3-way'!X54=0),IF(Q54&gt;0,-Q54^(1/3),(-Q54)^(1/3)),'OddsRatio_working_3-way'!AN54-'OddsRatio_working_3-way'!R54/3)</f>
        <v>-0.36243428037533493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2.83</v>
      </c>
      <c r="B55" s="4">
        <f>IF('True_Odds_Calculator_3-way'!B56="","",'True_Odds_Calculator_3-way'!B56)</f>
        <v>3.5</v>
      </c>
      <c r="C55" s="4">
        <f>IF('True_Odds_Calculator_3-way'!C56="","",'True_Odds_Calculator_3-way'!C56)</f>
        <v>2.54</v>
      </c>
      <c r="D55" s="9">
        <f t="shared" si="13"/>
        <v>0.34219832921101023</v>
      </c>
      <c r="E55" s="9">
        <f t="shared" si="14"/>
        <v>0.2757808003868486</v>
      </c>
      <c r="F55" s="9">
        <f t="shared" si="15"/>
        <v>0.38202087040214133</v>
      </c>
      <c r="G55" s="9">
        <f t="shared" si="16"/>
        <v>1.0504272938467953</v>
      </c>
      <c r="H55" s="9">
        <f t="shared" si="17"/>
        <v>2.9222819477396356</v>
      </c>
      <c r="I55" s="9">
        <f t="shared" si="18"/>
        <v>3.6260682346169877</v>
      </c>
      <c r="J55" s="9">
        <f t="shared" si="19"/>
        <v>2.6176580325240648</v>
      </c>
      <c r="K55" s="11">
        <f t="shared" si="20"/>
        <v>0.35335689045936397</v>
      </c>
      <c r="L55" s="11">
        <f t="shared" si="21"/>
        <v>0.2857142857142857</v>
      </c>
      <c r="M55" s="11">
        <f t="shared" si="22"/>
        <v>0.39370078740157477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-0.28004229153334637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0.23331889167564301</v>
      </c>
      <c r="Q55" s="11">
        <f>2*'OddsRatio_working_3-way'!K55*'OddsRatio_working_3-way'!L55*'OddsRatio_working_3-way'!M55</f>
        <v>7.9495363432927763E-2</v>
      </c>
      <c r="R55" s="11">
        <f t="shared" si="23"/>
        <v>0</v>
      </c>
      <c r="S55" s="11">
        <f t="shared" si="24"/>
        <v>-0.83315591512312803</v>
      </c>
      <c r="T55" s="11">
        <f t="shared" si="25"/>
        <v>-0.28386913632815264</v>
      </c>
      <c r="U55" s="11">
        <f>'OddsRatio_working_3-way'!S55-'OddsRatio_working_3-way'!R55^2/3</f>
        <v>-0.83315591512312803</v>
      </c>
      <c r="V55" s="11">
        <f>'OddsRatio_working_3-way'!S55*'OddsRatio_working_3-way'!R55/3-2*'OddsRatio_working_3-way'!R55^3/27-'OddsRatio_working_3-way'!T55</f>
        <v>0.28386913632815264</v>
      </c>
      <c r="W55" s="11">
        <f>'OddsRatio_working_3-way'!V55^2+4*'OddsRatio_working_3-way'!U55^3/27</f>
        <v>-5.0974484210362936E-3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0.14635499221134174</v>
      </c>
      <c r="Y55" s="11">
        <f>IF('OddsRatio_working_3-way'!W55&gt;=0,IF('OddsRatio_working_3-way'!V55+SQRT('OddsRatio_working_3-way'!W55)&gt;0,0,PI()),ACOS('OddsRatio_working_3-way'!V55/(2*'OddsRatio_working_3-way'!X55)))</f>
        <v>0.24640096047288984</v>
      </c>
      <c r="Z55" s="11">
        <f>'OddsRatio_working_3-way'!X55^(1/3)*COS('OddsRatio_working_3-way'!Y55/3)</f>
        <v>0.52521364692339778</v>
      </c>
      <c r="AA55" s="11">
        <f>'OddsRatio_working_3-way'!X55^(1/3)*COS(('OddsRatio_working_3-way'!Y55+2*PI())/3)</f>
        <v>-0.30004941411526348</v>
      </c>
      <c r="AB55" s="11">
        <f>'OddsRatio_working_3-way'!X55^(1/3)*COS(('OddsRatio_working_3-way'!Y55+4*PI())/3)</f>
        <v>-0.22516423280813441</v>
      </c>
      <c r="AC55" s="11">
        <f>'OddsRatio_working_3-way'!X55^(1/3)*SIN('OddsRatio_working_3-way'!Y55/3)</f>
        <v>4.3234979585985045E-2</v>
      </c>
      <c r="AD55" s="11">
        <f>'OddsRatio_working_3-way'!X55^(1/3)*SIN(('OddsRatio_working_3-way'!Y55+2*PI())/3)</f>
        <v>0.43323087085694068</v>
      </c>
      <c r="AE55" s="11">
        <f>'OddsRatio_working_3-way'!X55^(1/3)*SIN(('OddsRatio_working_3-way'!Y55+4*PI())/3)</f>
        <v>-0.47646585044292555</v>
      </c>
      <c r="AF55" s="11">
        <f>-'OddsRatio_working_3-way'!U55/(3*'OddsRatio_working_3-way'!X55^(1/3))*COS(('OddsRatio_working_3-way'!Y55)/3)</f>
        <v>0.52521364692339767</v>
      </c>
      <c r="AG55" s="11">
        <f>-'OddsRatio_working_3-way'!U55/(3*'OddsRatio_working_3-way'!X55^(1/3))*COS(('OddsRatio_working_3-way'!Y55+2*PI())/3)</f>
        <v>-0.30004941411526337</v>
      </c>
      <c r="AH55" s="11">
        <f>-'OddsRatio_working_3-way'!U55/(3*'OddsRatio_working_3-way'!X55^(1/3))*COS(('OddsRatio_working_3-way'!Y55+4*PI())/3)</f>
        <v>-0.22516423280813438</v>
      </c>
      <c r="AI55" s="11">
        <f>'OddsRatio_working_3-way'!U55/(3*'OddsRatio_working_3-way'!X55^(1/3))*SIN(('OddsRatio_working_3-way'!Y55)/3)</f>
        <v>-4.3234979585985038E-2</v>
      </c>
      <c r="AJ55" s="11">
        <f>'OddsRatio_working_3-way'!U55/(3*'OddsRatio_working_3-way'!X55^(1/3))*SIN(('OddsRatio_working_3-way'!Y55+2*PI())/3)</f>
        <v>-0.43323087085694056</v>
      </c>
      <c r="AK55" s="11">
        <f>'OddsRatio_working_3-way'!U55/(3*'OddsRatio_working_3-way'!X55^(1/3))*SIN(('OddsRatio_working_3-way'!Y55+4*PI())/3)</f>
        <v>0.4764658504429255</v>
      </c>
      <c r="AL55" s="11">
        <f>'OddsRatio_working_3-way'!Z55+'OddsRatio_working_3-way'!AF55</f>
        <v>1.0504272938467953</v>
      </c>
      <c r="AM55" s="11">
        <f>'OddsRatio_working_3-way'!AA55+'OddsRatio_working_3-way'!AG55</f>
        <v>-0.60009882823052685</v>
      </c>
      <c r="AN55" s="11">
        <f>'OddsRatio_working_3-way'!AB55+'OddsRatio_working_3-way'!AH55</f>
        <v>-0.45032846561626882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1.0504272938467953</v>
      </c>
      <c r="AS55" s="11">
        <f>IF(('OddsRatio_working_3-way'!X55=0),IF(Q55&gt;0,-Q55^(1/3),(-Q55)^(1/3)),'OddsRatio_working_3-way'!AM55-'OddsRatio_working_3-way'!R55/3)</f>
        <v>-0.60009882823052685</v>
      </c>
      <c r="AT55" s="11">
        <f>IF(('OddsRatio_working_3-way'!X55=0),IF(Q55&gt;0,-Q55^(1/3),(-Q55)^(1/3)),'OddsRatio_working_3-way'!AN55-'OddsRatio_working_3-way'!R55/3)</f>
        <v>-0.45032846561626882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2.2999999999999998</v>
      </c>
      <c r="B56" s="4">
        <f>IF('True_Odds_Calculator_3-way'!B57="","",'True_Odds_Calculator_3-way'!B57)</f>
        <v>3.51</v>
      </c>
      <c r="C56" s="4">
        <f>IF('True_Odds_Calculator_3-way'!C57="","",'True_Odds_Calculator_3-way'!C57)</f>
        <v>3.18</v>
      </c>
      <c r="D56" s="9">
        <f t="shared" si="13"/>
        <v>0.4221092580283643</v>
      </c>
      <c r="E56" s="9">
        <f t="shared" si="14"/>
        <v>0.27447424778691648</v>
      </c>
      <c r="F56" s="9">
        <f t="shared" si="15"/>
        <v>0.30341649418471894</v>
      </c>
      <c r="G56" s="9">
        <f t="shared" si="16"/>
        <v>1.0531191427891171</v>
      </c>
      <c r="H56" s="9">
        <f t="shared" si="17"/>
        <v>2.3690548856258524</v>
      </c>
      <c r="I56" s="9">
        <f t="shared" si="18"/>
        <v>3.6433290484006839</v>
      </c>
      <c r="J56" s="9">
        <f t="shared" si="19"/>
        <v>3.2957997312802756</v>
      </c>
      <c r="K56" s="11">
        <f t="shared" si="20"/>
        <v>0.43478260869565222</v>
      </c>
      <c r="L56" s="11">
        <f t="shared" si="21"/>
        <v>0.28490028490028491</v>
      </c>
      <c r="M56" s="11">
        <f t="shared" si="22"/>
        <v>0.31446540880503143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-0.27708402961342526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0.23332686717975207</v>
      </c>
      <c r="Q56" s="11">
        <f>2*'OddsRatio_working_3-way'!K56*'OddsRatio_working_3-way'!L56*'OddsRatio_working_3-way'!M56</f>
        <v>7.7905464834641766E-2</v>
      </c>
      <c r="R56" s="11">
        <f t="shared" si="23"/>
        <v>0</v>
      </c>
      <c r="S56" s="11">
        <f t="shared" si="24"/>
        <v>-0.84207981060936221</v>
      </c>
      <c r="T56" s="11">
        <f t="shared" si="25"/>
        <v>-0.28116187332532966</v>
      </c>
      <c r="U56" s="11">
        <f>'OddsRatio_working_3-way'!S56-'OddsRatio_working_3-way'!R56^2/3</f>
        <v>-0.84207981060936221</v>
      </c>
      <c r="V56" s="11">
        <f>'OddsRatio_working_3-way'!S56*'OddsRatio_working_3-way'!R56/3-2*'OddsRatio_working_3-way'!R56^3/27-'OddsRatio_working_3-way'!T56</f>
        <v>0.28116187332532966</v>
      </c>
      <c r="W56" s="11">
        <f>'OddsRatio_working_3-way'!V56^2+4*'OddsRatio_working_3-way'!U56^3/27</f>
        <v>-9.4098458233057292E-3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0.14871268005378227</v>
      </c>
      <c r="Y56" s="11">
        <f>IF('OddsRatio_working_3-way'!W56&gt;=0,IF('OddsRatio_working_3-way'!V56+SQRT('OddsRatio_working_3-way'!W56)&gt;0,0,PI()),ACOS('OddsRatio_working_3-way'!V56/(2*'OddsRatio_working_3-way'!X56)))</f>
        <v>0.33222471794885977</v>
      </c>
      <c r="Z56" s="11">
        <f>'OddsRatio_working_3-way'!X56^(1/3)*COS('OddsRatio_working_3-way'!Y56/3)</f>
        <v>0.52655957139455845</v>
      </c>
      <c r="AA56" s="11">
        <f>'OddsRatio_working_3-way'!X56^(1/3)*COS(('OddsRatio_working_3-way'!Y56+2*PI())/3)</f>
        <v>-0.31398694477688804</v>
      </c>
      <c r="AB56" s="11">
        <f>'OddsRatio_working_3-way'!X56^(1/3)*COS(('OddsRatio_working_3-way'!Y56+4*PI())/3)</f>
        <v>-0.21257262661767048</v>
      </c>
      <c r="AC56" s="11">
        <f>'OddsRatio_working_3-way'!X56^(1/3)*SIN('OddsRatio_working_3-way'!Y56/3)</f>
        <v>5.8551583888906675E-2</v>
      </c>
      <c r="AD56" s="11">
        <f>'OddsRatio_working_3-way'!X56^(1/3)*SIN(('OddsRatio_working_3-way'!Y56+2*PI())/3)</f>
        <v>0.42673817348908005</v>
      </c>
      <c r="AE56" s="11">
        <f>'OddsRatio_working_3-way'!X56^(1/3)*SIN(('OddsRatio_working_3-way'!Y56+4*PI())/3)</f>
        <v>-0.48528975737798663</v>
      </c>
      <c r="AF56" s="11">
        <f>-'OddsRatio_working_3-way'!U56/(3*'OddsRatio_working_3-way'!X56^(1/3))*COS(('OddsRatio_working_3-way'!Y56)/3)</f>
        <v>0.52655957139455856</v>
      </c>
      <c r="AG56" s="11">
        <f>-'OddsRatio_working_3-way'!U56/(3*'OddsRatio_working_3-way'!X56^(1/3))*COS(('OddsRatio_working_3-way'!Y56+2*PI())/3)</f>
        <v>-0.3139869447768881</v>
      </c>
      <c r="AH56" s="11">
        <f>-'OddsRatio_working_3-way'!U56/(3*'OddsRatio_working_3-way'!X56^(1/3))*COS(('OddsRatio_working_3-way'!Y56+4*PI())/3)</f>
        <v>-0.21257262661767054</v>
      </c>
      <c r="AI56" s="11">
        <f>'OddsRatio_working_3-way'!U56/(3*'OddsRatio_working_3-way'!X56^(1/3))*SIN(('OddsRatio_working_3-way'!Y56)/3)</f>
        <v>-5.8551583888906689E-2</v>
      </c>
      <c r="AJ56" s="11">
        <f>'OddsRatio_working_3-way'!U56/(3*'OddsRatio_working_3-way'!X56^(1/3))*SIN(('OddsRatio_working_3-way'!Y56+2*PI())/3)</f>
        <v>-0.42673817348908016</v>
      </c>
      <c r="AK56" s="11">
        <f>'OddsRatio_working_3-way'!U56/(3*'OddsRatio_working_3-way'!X56^(1/3))*SIN(('OddsRatio_working_3-way'!Y56+4*PI())/3)</f>
        <v>0.48528975737798674</v>
      </c>
      <c r="AL56" s="11">
        <f>'OddsRatio_working_3-way'!Z56+'OddsRatio_working_3-way'!AF56</f>
        <v>1.0531191427891171</v>
      </c>
      <c r="AM56" s="11">
        <f>'OddsRatio_working_3-way'!AA56+'OddsRatio_working_3-way'!AG56</f>
        <v>-0.62797388955377609</v>
      </c>
      <c r="AN56" s="11">
        <f>'OddsRatio_working_3-way'!AB56+'OddsRatio_working_3-way'!AH56</f>
        <v>-0.42514525323534103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1.0531191427891171</v>
      </c>
      <c r="AS56" s="11">
        <f>IF(('OddsRatio_working_3-way'!X56=0),IF(Q56&gt;0,-Q56^(1/3),(-Q56)^(1/3)),'OddsRatio_working_3-way'!AM56-'OddsRatio_working_3-way'!R56/3)</f>
        <v>-0.62797388955377609</v>
      </c>
      <c r="AT56" s="11">
        <f>IF(('OddsRatio_working_3-way'!X56=0),IF(Q56&gt;0,-Q56^(1/3),(-Q56)^(1/3)),'OddsRatio_working_3-way'!AN56-'OddsRatio_working_3-way'!R56/3)</f>
        <v>-0.42514525323534103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1.95</v>
      </c>
      <c r="B57" s="4">
        <f>IF('True_Odds_Calculator_3-way'!B58="","",'True_Odds_Calculator_3-way'!B58)</f>
        <v>3.53</v>
      </c>
      <c r="C57" s="4">
        <f>IF('True_Odds_Calculator_3-way'!C58="","",'True_Odds_Calculator_3-way'!C58)</f>
        <v>4.18</v>
      </c>
      <c r="D57" s="9">
        <f t="shared" si="13"/>
        <v>0.49879516658482415</v>
      </c>
      <c r="E57" s="9">
        <f t="shared" si="14"/>
        <v>0.27203307820585454</v>
      </c>
      <c r="F57" s="9">
        <f t="shared" si="15"/>
        <v>0.22917175520932126</v>
      </c>
      <c r="G57" s="9">
        <f t="shared" si="16"/>
        <v>1.0577168154738921</v>
      </c>
      <c r="H57" s="9">
        <f t="shared" si="17"/>
        <v>2.0048309747001967</v>
      </c>
      <c r="I57" s="9">
        <f t="shared" si="18"/>
        <v>3.676023543148947</v>
      </c>
      <c r="J57" s="9">
        <f t="shared" si="19"/>
        <v>4.363539473206977</v>
      </c>
      <c r="K57" s="11">
        <f t="shared" si="20"/>
        <v>0.51282051282051289</v>
      </c>
      <c r="L57" s="11">
        <f t="shared" si="21"/>
        <v>0.28328611898016998</v>
      </c>
      <c r="M57" s="11">
        <f t="shared" si="22"/>
        <v>0.23923444976076558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-0.26563521464371309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0.23146675897533214</v>
      </c>
      <c r="Q57" s="11">
        <f>2*'OddsRatio_working_3-way'!K57*'OddsRatio_working_3-way'!L57*'OddsRatio_working_3-way'!M57</f>
        <v>6.9509537229829485E-2</v>
      </c>
      <c r="R57" s="11">
        <f t="shared" si="23"/>
        <v>0</v>
      </c>
      <c r="S57" s="11">
        <f t="shared" si="24"/>
        <v>-0.87137076040836736</v>
      </c>
      <c r="T57" s="11">
        <f t="shared" si="25"/>
        <v>-0.2616729010235338</v>
      </c>
      <c r="U57" s="11">
        <f>'OddsRatio_working_3-way'!S57-'OddsRatio_working_3-way'!R57^2/3</f>
        <v>-0.87137076040836736</v>
      </c>
      <c r="V57" s="11">
        <f>'OddsRatio_working_3-way'!S57*'OddsRatio_working_3-way'!R57/3-2*'OddsRatio_working_3-way'!R57^3/27-'OddsRatio_working_3-way'!T57</f>
        <v>0.2616729010235338</v>
      </c>
      <c r="W57" s="11">
        <f>'OddsRatio_working_3-way'!V57^2+4*'OddsRatio_working_3-way'!U57^3/27</f>
        <v>-2.9545143593396092E-2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0.15653901328699837</v>
      </c>
      <c r="Y57" s="11">
        <f>IF('OddsRatio_working_3-way'!W57&gt;=0,IF('OddsRatio_working_3-way'!V57+SQRT('OddsRatio_working_3-way'!W57)&gt;0,0,PI()),ACOS('OddsRatio_working_3-way'!V57/(2*'OddsRatio_working_3-way'!X57)))</f>
        <v>0.58119474720291908</v>
      </c>
      <c r="Z57" s="11">
        <f>'OddsRatio_working_3-way'!X57^(1/3)*COS('OddsRatio_working_3-way'!Y57/3)</f>
        <v>0.52885840773694603</v>
      </c>
      <c r="AA57" s="11">
        <f>'OddsRatio_working_3-way'!X57^(1/3)*COS(('OddsRatio_working_3-way'!Y57+2*PI())/3)</f>
        <v>-0.3542861931711892</v>
      </c>
      <c r="AB57" s="11">
        <f>'OddsRatio_working_3-way'!X57^(1/3)*COS(('OddsRatio_working_3-way'!Y57+4*PI())/3)</f>
        <v>-0.17457221456575697</v>
      </c>
      <c r="AC57" s="11">
        <f>'OddsRatio_working_3-way'!X57^(1/3)*SIN('OddsRatio_working_3-way'!Y57/3)</f>
        <v>0.10375791392498497</v>
      </c>
      <c r="AD57" s="11">
        <f>'OddsRatio_working_3-way'!X57^(1/3)*SIN(('OddsRatio_working_3-way'!Y57+2*PI())/3)</f>
        <v>0.4061258591426915</v>
      </c>
      <c r="AE57" s="11">
        <f>'OddsRatio_working_3-way'!X57^(1/3)*SIN(('OddsRatio_working_3-way'!Y57+4*PI())/3)</f>
        <v>-0.50988377306767652</v>
      </c>
      <c r="AF57" s="11">
        <f>-'OddsRatio_working_3-way'!U57/(3*'OddsRatio_working_3-way'!X57^(1/3))*COS(('OddsRatio_working_3-way'!Y57)/3)</f>
        <v>0.52885840773694603</v>
      </c>
      <c r="AG57" s="11">
        <f>-'OddsRatio_working_3-way'!U57/(3*'OddsRatio_working_3-way'!X57^(1/3))*COS(('OddsRatio_working_3-way'!Y57+2*PI())/3)</f>
        <v>-0.3542861931711892</v>
      </c>
      <c r="AH57" s="11">
        <f>-'OddsRatio_working_3-way'!U57/(3*'OddsRatio_working_3-way'!X57^(1/3))*COS(('OddsRatio_working_3-way'!Y57+4*PI())/3)</f>
        <v>-0.17457221456575697</v>
      </c>
      <c r="AI57" s="11">
        <f>'OddsRatio_working_3-way'!U57/(3*'OddsRatio_working_3-way'!X57^(1/3))*SIN(('OddsRatio_working_3-way'!Y57)/3)</f>
        <v>-0.10375791392498497</v>
      </c>
      <c r="AJ57" s="11">
        <f>'OddsRatio_working_3-way'!U57/(3*'OddsRatio_working_3-way'!X57^(1/3))*SIN(('OddsRatio_working_3-way'!Y57+2*PI())/3)</f>
        <v>-0.4061258591426915</v>
      </c>
      <c r="AK57" s="11">
        <f>'OddsRatio_working_3-way'!U57/(3*'OddsRatio_working_3-way'!X57^(1/3))*SIN(('OddsRatio_working_3-way'!Y57+4*PI())/3)</f>
        <v>0.50988377306767652</v>
      </c>
      <c r="AL57" s="11">
        <f>'OddsRatio_working_3-way'!Z57+'OddsRatio_working_3-way'!AF57</f>
        <v>1.0577168154738921</v>
      </c>
      <c r="AM57" s="11">
        <f>'OddsRatio_working_3-way'!AA57+'OddsRatio_working_3-way'!AG57</f>
        <v>-0.7085723863423784</v>
      </c>
      <c r="AN57" s="11">
        <f>'OddsRatio_working_3-way'!AB57+'OddsRatio_working_3-way'!AH57</f>
        <v>-0.34914442913151394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1.0577168154738921</v>
      </c>
      <c r="AS57" s="11">
        <f>IF(('OddsRatio_working_3-way'!X57=0),IF(Q57&gt;0,-Q57^(1/3),(-Q57)^(1/3)),'OddsRatio_working_3-way'!AM57-'OddsRatio_working_3-way'!R57/3)</f>
        <v>-0.7085723863423784</v>
      </c>
      <c r="AT57" s="11">
        <f>IF(('OddsRatio_working_3-way'!X57=0),IF(Q57&gt;0,-Q57^(1/3),(-Q57)^(1/3)),'OddsRatio_working_3-way'!AN57-'OddsRatio_working_3-way'!R57/3)</f>
        <v>-0.34914442913151394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1.99</v>
      </c>
      <c r="B58" s="4">
        <f>IF('True_Odds_Calculator_3-way'!B59="","",'True_Odds_Calculator_3-way'!B59)</f>
        <v>3.86</v>
      </c>
      <c r="C58" s="4">
        <f>IF('True_Odds_Calculator_3-way'!C59="","",'True_Odds_Calculator_3-way'!C59)</f>
        <v>3.66</v>
      </c>
      <c r="D58" s="9">
        <f t="shared" si="13"/>
        <v>0.48882198541228372</v>
      </c>
      <c r="E58" s="9">
        <f t="shared" si="14"/>
        <v>0.2486936880158748</v>
      </c>
      <c r="F58" s="9">
        <f t="shared" si="15"/>
        <v>0.26248432657184162</v>
      </c>
      <c r="G58" s="9">
        <f t="shared" si="16"/>
        <v>1.0562974749202143</v>
      </c>
      <c r="H58" s="9">
        <f t="shared" si="17"/>
        <v>2.0457345001710121</v>
      </c>
      <c r="I58" s="9">
        <f t="shared" si="18"/>
        <v>4.0210107782718119</v>
      </c>
      <c r="J58" s="9">
        <f t="shared" si="19"/>
        <v>3.8097512832877709</v>
      </c>
      <c r="K58" s="11">
        <f t="shared" si="20"/>
        <v>0.50251256281407031</v>
      </c>
      <c r="L58" s="11">
        <f t="shared" si="21"/>
        <v>0.2590673575129534</v>
      </c>
      <c r="M58" s="11">
        <f t="shared" si="22"/>
        <v>0.27322404371584696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-0.26789301984312131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0.23155785723828518</v>
      </c>
      <c r="Q58" s="11">
        <f>2*'OddsRatio_working_3-way'!K58*'OddsRatio_working_3-way'!L58*'OddsRatio_working_3-way'!M58</f>
        <v>7.1139126647706649E-2</v>
      </c>
      <c r="R58" s="11">
        <f t="shared" si="23"/>
        <v>0</v>
      </c>
      <c r="S58" s="11">
        <f t="shared" si="24"/>
        <v>-0.86436689307502645</v>
      </c>
      <c r="T58" s="11">
        <f t="shared" si="25"/>
        <v>-0.26555050478495434</v>
      </c>
      <c r="U58" s="11">
        <f>'OddsRatio_working_3-way'!S58-'OddsRatio_working_3-way'!R58^2/3</f>
        <v>-0.86436689307502645</v>
      </c>
      <c r="V58" s="11">
        <f>'OddsRatio_working_3-way'!S58*'OddsRatio_working_3-way'!R58/3-2*'OddsRatio_working_3-way'!R58^3/27-'OddsRatio_working_3-way'!T58</f>
        <v>0.26555050478495434</v>
      </c>
      <c r="W58" s="11">
        <f>'OddsRatio_working_3-way'!V58^2+4*'OddsRatio_working_3-way'!U58^3/27</f>
        <v>-2.5156195423075553E-2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0.15465547679812347</v>
      </c>
      <c r="Y58" s="11">
        <f>IF('OddsRatio_working_3-way'!W58&gt;=0,IF('OddsRatio_working_3-way'!V58+SQRT('OddsRatio_working_3-way'!W58)&gt;0,0,PI()),ACOS('OddsRatio_working_3-way'!V58/(2*'OddsRatio_working_3-way'!X58)))</f>
        <v>0.53841444023170881</v>
      </c>
      <c r="Z58" s="11">
        <f>'OddsRatio_working_3-way'!X58^(1/3)*COS('OddsRatio_working_3-way'!Y58/3)</f>
        <v>0.52814873746010715</v>
      </c>
      <c r="AA58" s="11">
        <f>'OddsRatio_working_3-way'!X58^(1/3)*COS(('OddsRatio_working_3-way'!Y58+2*PI())/3)</f>
        <v>-0.3470557317474669</v>
      </c>
      <c r="AB58" s="11">
        <f>'OddsRatio_working_3-way'!X58^(1/3)*COS(('OddsRatio_working_3-way'!Y58+4*PI())/3)</f>
        <v>-0.18109300571264039</v>
      </c>
      <c r="AC58" s="11">
        <f>'OddsRatio_working_3-way'!X58^(1/3)*SIN('OddsRatio_working_3-way'!Y58/3)</f>
        <v>9.5818624551651452E-2</v>
      </c>
      <c r="AD58" s="11">
        <f>'OddsRatio_working_3-way'!X58^(1/3)*SIN(('OddsRatio_working_3-way'!Y58+2*PI())/3)</f>
        <v>0.40948091134130515</v>
      </c>
      <c r="AE58" s="11">
        <f>'OddsRatio_working_3-way'!X58^(1/3)*SIN(('OddsRatio_working_3-way'!Y58+4*PI())/3)</f>
        <v>-0.5052995358929564</v>
      </c>
      <c r="AF58" s="11">
        <f>-'OddsRatio_working_3-way'!U58/(3*'OddsRatio_working_3-way'!X58^(1/3))*COS(('OddsRatio_working_3-way'!Y58)/3)</f>
        <v>0.52814873746010715</v>
      </c>
      <c r="AG58" s="11">
        <f>-'OddsRatio_working_3-way'!U58/(3*'OddsRatio_working_3-way'!X58^(1/3))*COS(('OddsRatio_working_3-way'!Y58+2*PI())/3)</f>
        <v>-0.3470557317474669</v>
      </c>
      <c r="AH58" s="11">
        <f>-'OddsRatio_working_3-way'!U58/(3*'OddsRatio_working_3-way'!X58^(1/3))*COS(('OddsRatio_working_3-way'!Y58+4*PI())/3)</f>
        <v>-0.18109300571264039</v>
      </c>
      <c r="AI58" s="11">
        <f>'OddsRatio_working_3-way'!U58/(3*'OddsRatio_working_3-way'!X58^(1/3))*SIN(('OddsRatio_working_3-way'!Y58)/3)</f>
        <v>-9.5818624551651452E-2</v>
      </c>
      <c r="AJ58" s="11">
        <f>'OddsRatio_working_3-way'!U58/(3*'OddsRatio_working_3-way'!X58^(1/3))*SIN(('OddsRatio_working_3-way'!Y58+2*PI())/3)</f>
        <v>-0.40948091134130515</v>
      </c>
      <c r="AK58" s="11">
        <f>'OddsRatio_working_3-way'!U58/(3*'OddsRatio_working_3-way'!X58^(1/3))*SIN(('OddsRatio_working_3-way'!Y58+4*PI())/3)</f>
        <v>0.5052995358929564</v>
      </c>
      <c r="AL58" s="11">
        <f>'OddsRatio_working_3-way'!Z58+'OddsRatio_working_3-way'!AF58</f>
        <v>1.0562974749202143</v>
      </c>
      <c r="AM58" s="11">
        <f>'OddsRatio_working_3-way'!AA58+'OddsRatio_working_3-way'!AG58</f>
        <v>-0.6941114634949338</v>
      </c>
      <c r="AN58" s="11">
        <f>'OddsRatio_working_3-way'!AB58+'OddsRatio_working_3-way'!AH58</f>
        <v>-0.36218601142528078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1.0562974749202143</v>
      </c>
      <c r="AS58" s="11">
        <f>IF(('OddsRatio_working_3-way'!X58=0),IF(Q58&gt;0,-Q58^(1/3),(-Q58)^(1/3)),'OddsRatio_working_3-way'!AM58-'OddsRatio_working_3-way'!R58/3)</f>
        <v>-0.6941114634949338</v>
      </c>
      <c r="AT58" s="11">
        <f>IF(('OddsRatio_working_3-way'!X58=0),IF(Q58&gt;0,-Q58^(1/3),(-Q58)^(1/3)),'OddsRatio_working_3-way'!AN58-'OddsRatio_working_3-way'!R58/3)</f>
        <v>-0.36218601142528078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</v>
      </c>
      <c r="B59" s="4">
        <f>IF('True_Odds_Calculator_3-way'!B60="","",'True_Odds_Calculator_3-way'!B60)</f>
        <v>3.92</v>
      </c>
      <c r="C59" s="4">
        <f>IF('True_Odds_Calculator_3-way'!C60="","",'True_Odds_Calculator_3-way'!C60)</f>
        <v>3.58</v>
      </c>
      <c r="D59" s="9">
        <f t="shared" si="13"/>
        <v>0.48647554453882419</v>
      </c>
      <c r="E59" s="9">
        <f t="shared" si="14"/>
        <v>0.24495651523308695</v>
      </c>
      <c r="F59" s="9">
        <f t="shared" si="15"/>
        <v>0.26856794022808894</v>
      </c>
      <c r="G59" s="9">
        <f t="shared" si="16"/>
        <v>1.0556017897014613</v>
      </c>
      <c r="H59" s="9">
        <f t="shared" si="17"/>
        <v>2.0556017897014613</v>
      </c>
      <c r="I59" s="9">
        <f t="shared" si="18"/>
        <v>4.0823572259282663</v>
      </c>
      <c r="J59" s="9">
        <f t="shared" si="19"/>
        <v>3.7234526174297709</v>
      </c>
      <c r="K59" s="11">
        <f t="shared" si="20"/>
        <v>0.5</v>
      </c>
      <c r="L59" s="11">
        <f t="shared" si="21"/>
        <v>0.25510204081632654</v>
      </c>
      <c r="M59" s="11">
        <f t="shared" si="22"/>
        <v>0.27932960893854747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-0.26841295177288793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0.23158704822711207</v>
      </c>
      <c r="Q59" s="11">
        <f>2*'OddsRatio_working_3-way'!K59*'OddsRatio_working_3-way'!L59*'OddsRatio_working_3-way'!M59</f>
        <v>7.1257553300649867E-2</v>
      </c>
      <c r="R59" s="11">
        <f t="shared" si="23"/>
        <v>0</v>
      </c>
      <c r="S59" s="11">
        <f t="shared" si="24"/>
        <v>-0.86280131676754801</v>
      </c>
      <c r="T59" s="11">
        <f t="shared" si="25"/>
        <v>-0.2654773282361686</v>
      </c>
      <c r="U59" s="11">
        <f>'OddsRatio_working_3-way'!S59-'OddsRatio_working_3-way'!R59^2/3</f>
        <v>-0.86280131676754801</v>
      </c>
      <c r="V59" s="11">
        <f>'OddsRatio_working_3-way'!S59*'OddsRatio_working_3-way'!R59/3-2*'OddsRatio_working_3-way'!R59^3/27-'OddsRatio_working_3-way'!T59</f>
        <v>0.2654773282361686</v>
      </c>
      <c r="W59" s="11">
        <f>'OddsRatio_working_3-way'!V59^2+4*'OddsRatio_working_3-way'!U59^3/27</f>
        <v>-2.4676133356430249E-2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0.15423548972581233</v>
      </c>
      <c r="Y59" s="11">
        <f>IF('OddsRatio_working_3-way'!W59&gt;=0,IF('OddsRatio_working_3-way'!V59+SQRT('OddsRatio_working_3-way'!W59)&gt;0,0,PI()),ACOS('OddsRatio_working_3-way'!V59/(2*'OddsRatio_working_3-way'!X59)))</f>
        <v>0.53430384005844855</v>
      </c>
      <c r="Z59" s="11">
        <f>'OddsRatio_working_3-way'!X59^(1/3)*COS('OddsRatio_working_3-way'!Y59/3)</f>
        <v>0.52780089485073078</v>
      </c>
      <c r="AA59" s="11">
        <f>'OddsRatio_working_3-way'!X59^(1/3)*COS(('OddsRatio_working_3-way'!Y59+2*PI())/3)</f>
        <v>-0.34618040086460178</v>
      </c>
      <c r="AB59" s="11">
        <f>'OddsRatio_working_3-way'!X59^(1/3)*COS(('OddsRatio_working_3-way'!Y59+4*PI())/3)</f>
        <v>-0.18162049398612917</v>
      </c>
      <c r="AC59" s="11">
        <f>'OddsRatio_working_3-way'!X59^(1/3)*SIN('OddsRatio_working_3-way'!Y59/3)</f>
        <v>9.5008706534106022E-2</v>
      </c>
      <c r="AD59" s="11">
        <f>'OddsRatio_working_3-way'!X59^(1/3)*SIN(('OddsRatio_working_3-way'!Y59+2*PI())/3)</f>
        <v>0.4095846298138392</v>
      </c>
      <c r="AE59" s="11">
        <f>'OddsRatio_working_3-way'!X59^(1/3)*SIN(('OddsRatio_working_3-way'!Y59+4*PI())/3)</f>
        <v>-0.50459333634794523</v>
      </c>
      <c r="AF59" s="11">
        <f>-'OddsRatio_working_3-way'!U59/(3*'OddsRatio_working_3-way'!X59^(1/3))*COS(('OddsRatio_working_3-way'!Y59)/3)</f>
        <v>0.52780089485073056</v>
      </c>
      <c r="AG59" s="11">
        <f>-'OddsRatio_working_3-way'!U59/(3*'OddsRatio_working_3-way'!X59^(1/3))*COS(('OddsRatio_working_3-way'!Y59+2*PI())/3)</f>
        <v>-0.34618040086460167</v>
      </c>
      <c r="AH59" s="11">
        <f>-'OddsRatio_working_3-way'!U59/(3*'OddsRatio_working_3-way'!X59^(1/3))*COS(('OddsRatio_working_3-way'!Y59+4*PI())/3)</f>
        <v>-0.18162049398612909</v>
      </c>
      <c r="AI59" s="11">
        <f>'OddsRatio_working_3-way'!U59/(3*'OddsRatio_working_3-way'!X59^(1/3))*SIN(('OddsRatio_working_3-way'!Y59)/3)</f>
        <v>-9.500870653410598E-2</v>
      </c>
      <c r="AJ59" s="11">
        <f>'OddsRatio_working_3-way'!U59/(3*'OddsRatio_working_3-way'!X59^(1/3))*SIN(('OddsRatio_working_3-way'!Y59+2*PI())/3)</f>
        <v>-0.40958462981383903</v>
      </c>
      <c r="AK59" s="11">
        <f>'OddsRatio_working_3-way'!U59/(3*'OddsRatio_working_3-way'!X59^(1/3))*SIN(('OddsRatio_working_3-way'!Y59+4*PI())/3)</f>
        <v>0.50459333634794501</v>
      </c>
      <c r="AL59" s="11">
        <f>'OddsRatio_working_3-way'!Z59+'OddsRatio_working_3-way'!AF59</f>
        <v>1.0556017897014613</v>
      </c>
      <c r="AM59" s="11">
        <f>'OddsRatio_working_3-way'!AA59+'OddsRatio_working_3-way'!AG59</f>
        <v>-0.69236080172920345</v>
      </c>
      <c r="AN59" s="11">
        <f>'OddsRatio_working_3-way'!AB59+'OddsRatio_working_3-way'!AH59</f>
        <v>-0.36324098797225823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1.0556017897014613</v>
      </c>
      <c r="AS59" s="11">
        <f>IF(('OddsRatio_working_3-way'!X59=0),IF(Q59&gt;0,-Q59^(1/3),(-Q59)^(1/3)),'OddsRatio_working_3-way'!AM59-'OddsRatio_working_3-way'!R59/3)</f>
        <v>-0.69236080172920345</v>
      </c>
      <c r="AT59" s="11">
        <f>IF(('OddsRatio_working_3-way'!X59=0),IF(Q59&gt;0,-Q59^(1/3),(-Q59)^(1/3)),'OddsRatio_working_3-way'!AN59-'OddsRatio_working_3-way'!R59/3)</f>
        <v>-0.36324098797225823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2.09</v>
      </c>
      <c r="B60" s="4">
        <f>IF('True_Odds_Calculator_3-way'!B61="","",'True_Odds_Calculator_3-way'!B61)</f>
        <v>3.47</v>
      </c>
      <c r="C60" s="4">
        <f>IF('True_Odds_Calculator_3-way'!C61="","",'True_Odds_Calculator_3-way'!C61)</f>
        <v>3.74</v>
      </c>
      <c r="D60" s="9">
        <f t="shared" si="13"/>
        <v>0.46533018154975198</v>
      </c>
      <c r="E60" s="9">
        <f t="shared" si="14"/>
        <v>0.27749074916510369</v>
      </c>
      <c r="F60" s="9">
        <f t="shared" si="15"/>
        <v>0.2571790692851445</v>
      </c>
      <c r="G60" s="9">
        <f t="shared" si="16"/>
        <v>1.0541391654131633</v>
      </c>
      <c r="H60" s="9">
        <f t="shared" si="17"/>
        <v>2.1490116903003473</v>
      </c>
      <c r="I60" s="9">
        <f t="shared" si="18"/>
        <v>3.6037237385705132</v>
      </c>
      <c r="J60" s="9">
        <f t="shared" si="19"/>
        <v>3.8883413132320688</v>
      </c>
      <c r="K60" s="11">
        <f t="shared" si="20"/>
        <v>0.47846889952153115</v>
      </c>
      <c r="L60" s="11">
        <f t="shared" si="21"/>
        <v>0.28818443804034583</v>
      </c>
      <c r="M60" s="11">
        <f t="shared" si="22"/>
        <v>0.26737967914438499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-0.27197353802787705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0.23227003552109335</v>
      </c>
      <c r="Q60" s="11">
        <f>2*'OddsRatio_working_3-way'!K60*'OddsRatio_working_3-way'!L60*'OddsRatio_working_3-way'!M60</f>
        <v>7.3736519213045512E-2</v>
      </c>
      <c r="R60" s="11">
        <f t="shared" si="23"/>
        <v>0</v>
      </c>
      <c r="S60" s="11">
        <f t="shared" si="24"/>
        <v>-0.85401703858882727</v>
      </c>
      <c r="T60" s="11">
        <f t="shared" si="25"/>
        <v>-0.27111652018692928</v>
      </c>
      <c r="U60" s="11">
        <f>'OddsRatio_working_3-way'!S60-'OddsRatio_working_3-way'!R60^2/3</f>
        <v>-0.85401703858882727</v>
      </c>
      <c r="V60" s="11">
        <f>'OddsRatio_working_3-way'!S60*'OddsRatio_working_3-way'!R60/3-2*'OddsRatio_working_3-way'!R60^3/27-'OddsRatio_working_3-way'!T60</f>
        <v>0.27111652018692928</v>
      </c>
      <c r="W60" s="11">
        <f>'OddsRatio_working_3-way'!V60^2+4*'OddsRatio_working_3-way'!U60^3/27</f>
        <v>-1.8773335339528241E-2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0.15188606162004947</v>
      </c>
      <c r="Y60" s="11">
        <f>IF('OddsRatio_working_3-way'!W60&gt;=0,IF('OddsRatio_working_3-way'!V60+SQRT('OddsRatio_working_3-way'!W60)&gt;0,0,PI()),ACOS('OddsRatio_working_3-way'!V60/(2*'OddsRatio_working_3-way'!X60)))</f>
        <v>0.46793926860655888</v>
      </c>
      <c r="Z60" s="11">
        <f>'OddsRatio_working_3-way'!X60^(1/3)*COS('OddsRatio_working_3-way'!Y60/3)</f>
        <v>0.52706958270658166</v>
      </c>
      <c r="AA60" s="11">
        <f>'OddsRatio_working_3-way'!X60^(1/3)*COS(('OddsRatio_working_3-way'!Y60+2*PI())/3)</f>
        <v>-0.33531571421124273</v>
      </c>
      <c r="AB60" s="11">
        <f>'OddsRatio_working_3-way'!X60^(1/3)*COS(('OddsRatio_working_3-way'!Y60+4*PI())/3)</f>
        <v>-0.19175386849533904</v>
      </c>
      <c r="AC60" s="11">
        <f>'OddsRatio_working_3-way'!X60^(1/3)*SIN('OddsRatio_working_3-way'!Y60/3)</f>
        <v>8.2885470269436601E-2</v>
      </c>
      <c r="AD60" s="11">
        <f>'OddsRatio_working_3-way'!X60^(1/3)*SIN(('OddsRatio_working_3-way'!Y60+2*PI())/3)</f>
        <v>0.41501291305124466</v>
      </c>
      <c r="AE60" s="11">
        <f>'OddsRatio_working_3-way'!X60^(1/3)*SIN(('OddsRatio_working_3-way'!Y60+4*PI())/3)</f>
        <v>-0.49789838332068126</v>
      </c>
      <c r="AF60" s="11">
        <f>-'OddsRatio_working_3-way'!U60/(3*'OddsRatio_working_3-way'!X60^(1/3))*COS(('OddsRatio_working_3-way'!Y60)/3)</f>
        <v>0.52706958270658155</v>
      </c>
      <c r="AG60" s="11">
        <f>-'OddsRatio_working_3-way'!U60/(3*'OddsRatio_working_3-way'!X60^(1/3))*COS(('OddsRatio_working_3-way'!Y60+2*PI())/3)</f>
        <v>-0.33531571421124268</v>
      </c>
      <c r="AH60" s="11">
        <f>-'OddsRatio_working_3-way'!U60/(3*'OddsRatio_working_3-way'!X60^(1/3))*COS(('OddsRatio_working_3-way'!Y60+4*PI())/3)</f>
        <v>-0.19175386849533901</v>
      </c>
      <c r="AI60" s="11">
        <f>'OddsRatio_working_3-way'!U60/(3*'OddsRatio_working_3-way'!X60^(1/3))*SIN(('OddsRatio_working_3-way'!Y60)/3)</f>
        <v>-8.2885470269436573E-2</v>
      </c>
      <c r="AJ60" s="11">
        <f>'OddsRatio_working_3-way'!U60/(3*'OddsRatio_working_3-way'!X60^(1/3))*SIN(('OddsRatio_working_3-way'!Y60+2*PI())/3)</f>
        <v>-0.4150129130512446</v>
      </c>
      <c r="AK60" s="11">
        <f>'OddsRatio_working_3-way'!U60/(3*'OddsRatio_working_3-way'!X60^(1/3))*SIN(('OddsRatio_working_3-way'!Y60+4*PI())/3)</f>
        <v>0.49789838332068115</v>
      </c>
      <c r="AL60" s="11">
        <f>'OddsRatio_working_3-way'!Z60+'OddsRatio_working_3-way'!AF60</f>
        <v>1.0541391654131633</v>
      </c>
      <c r="AM60" s="11">
        <f>'OddsRatio_working_3-way'!AA60+'OddsRatio_working_3-way'!AG60</f>
        <v>-0.67063142842248546</v>
      </c>
      <c r="AN60" s="11">
        <f>'OddsRatio_working_3-way'!AB60+'OddsRatio_working_3-way'!AH60</f>
        <v>-0.38350773699067808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1.0541391654131633</v>
      </c>
      <c r="AS60" s="11">
        <f>IF(('OddsRatio_working_3-way'!X60=0),IF(Q60&gt;0,-Q60^(1/3),(-Q60)^(1/3)),'OddsRatio_working_3-way'!AM60-'OddsRatio_working_3-way'!R60/3)</f>
        <v>-0.67063142842248546</v>
      </c>
      <c r="AT60" s="11">
        <f>IF(('OddsRatio_working_3-way'!X60=0),IF(Q60&gt;0,-Q60^(1/3),(-Q60)^(1/3)),'OddsRatio_working_3-way'!AN60-'OddsRatio_working_3-way'!R60/3)</f>
        <v>-0.38350773699067808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1.92</v>
      </c>
      <c r="B61" s="4">
        <f>IF('True_Odds_Calculator_3-way'!B62="","",'True_Odds_Calculator_3-way'!B62)</f>
        <v>3.67</v>
      </c>
      <c r="C61" s="4">
        <f>IF('True_Odds_Calculator_3-way'!C62="","",'True_Odds_Calculator_3-way'!C62)</f>
        <v>4.1500000000000004</v>
      </c>
      <c r="D61" s="9">
        <f t="shared" si="13"/>
        <v>0.50715244254730674</v>
      </c>
      <c r="E61" s="9">
        <f t="shared" si="14"/>
        <v>0.2617585626936787</v>
      </c>
      <c r="F61" s="9">
        <f t="shared" si="15"/>
        <v>0.23108899475901479</v>
      </c>
      <c r="G61" s="9">
        <f t="shared" si="16"/>
        <v>1.056297518958387</v>
      </c>
      <c r="H61" s="9">
        <f t="shared" si="17"/>
        <v>1.9717937174417155</v>
      </c>
      <c r="I61" s="9">
        <f t="shared" si="18"/>
        <v>3.8203143756188931</v>
      </c>
      <c r="J61" s="9">
        <f t="shared" si="19"/>
        <v>4.3273371847189184</v>
      </c>
      <c r="K61" s="11">
        <f t="shared" si="20"/>
        <v>0.52083333333333337</v>
      </c>
      <c r="L61" s="11">
        <f t="shared" si="21"/>
        <v>0.27247956403269757</v>
      </c>
      <c r="M61" s="11">
        <f t="shared" si="22"/>
        <v>0.24096385542168672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-0.26460268868389092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0.23048597660396353</v>
      </c>
      <c r="Q61" s="11">
        <f>2*'OddsRatio_working_3-way'!K61*'OddsRatio_working_3-way'!L61*'OddsRatio_working_3-way'!M61</f>
        <v>6.8393464867644971E-2</v>
      </c>
      <c r="R61" s="11">
        <f t="shared" si="23"/>
        <v>0</v>
      </c>
      <c r="S61" s="11">
        <f t="shared" si="24"/>
        <v>-0.87106437863643515</v>
      </c>
      <c r="T61" s="11">
        <f t="shared" si="25"/>
        <v>-0.25847607674671669</v>
      </c>
      <c r="U61" s="11">
        <f>'OddsRatio_working_3-way'!S61-'OddsRatio_working_3-way'!R61^2/3</f>
        <v>-0.87106437863643515</v>
      </c>
      <c r="V61" s="11">
        <f>'OddsRatio_working_3-way'!S61*'OddsRatio_working_3-way'!R61/3-2*'OddsRatio_working_3-way'!R61^3/27-'OddsRatio_working_3-way'!T61</f>
        <v>0.25847607674671669</v>
      </c>
      <c r="W61" s="11">
        <f>'OddsRatio_working_3-way'!V61^2+4*'OddsRatio_working_3-way'!U61^3/27</f>
        <v>-3.1104612956958919E-2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0.15645645976383774</v>
      </c>
      <c r="Y61" s="11">
        <f>IF('OddsRatio_working_3-way'!W61&gt;=0,IF('OddsRatio_working_3-way'!V61+SQRT('OddsRatio_working_3-way'!W61)&gt;0,0,PI()),ACOS('OddsRatio_working_3-way'!V61/(2*'OddsRatio_working_3-way'!X61)))</f>
        <v>0.59876561092454827</v>
      </c>
      <c r="Z61" s="11">
        <f>'OddsRatio_working_3-way'!X61^(1/3)*COS('OddsRatio_working_3-way'!Y61/3)</f>
        <v>0.5281487594791936</v>
      </c>
      <c r="AA61" s="11">
        <f>'OddsRatio_working_3-way'!X61^(1/3)*COS(('OddsRatio_working_3-way'!Y61+2*PI())/3)</f>
        <v>-0.35659605587308757</v>
      </c>
      <c r="AB61" s="11">
        <f>'OddsRatio_working_3-way'!X61^(1/3)*COS(('OddsRatio_working_3-way'!Y61+4*PI())/3)</f>
        <v>-0.17155270360610608</v>
      </c>
      <c r="AC61" s="11">
        <f>'OddsRatio_working_3-way'!X61^(1/3)*SIN('OddsRatio_working_3-way'!Y61/3)</f>
        <v>0.1068348292430925</v>
      </c>
      <c r="AD61" s="11">
        <f>'OddsRatio_working_3-way'!X61^(1/3)*SIN(('OddsRatio_working_3-way'!Y61+2*PI())/3)</f>
        <v>0.40397282806467272</v>
      </c>
      <c r="AE61" s="11">
        <f>'OddsRatio_working_3-way'!X61^(1/3)*SIN(('OddsRatio_working_3-way'!Y61+4*PI())/3)</f>
        <v>-0.51080765730776523</v>
      </c>
      <c r="AF61" s="11">
        <f>-'OddsRatio_working_3-way'!U61/(3*'OddsRatio_working_3-way'!X61^(1/3))*COS(('OddsRatio_working_3-way'!Y61)/3)</f>
        <v>0.52814875947919337</v>
      </c>
      <c r="AG61" s="11">
        <f>-'OddsRatio_working_3-way'!U61/(3*'OddsRatio_working_3-way'!X61^(1/3))*COS(('OddsRatio_working_3-way'!Y61+2*PI())/3)</f>
        <v>-0.35659605587308746</v>
      </c>
      <c r="AH61" s="11">
        <f>-'OddsRatio_working_3-way'!U61/(3*'OddsRatio_working_3-way'!X61^(1/3))*COS(('OddsRatio_working_3-way'!Y61+4*PI())/3)</f>
        <v>-0.17155270360610603</v>
      </c>
      <c r="AI61" s="11">
        <f>'OddsRatio_working_3-way'!U61/(3*'OddsRatio_working_3-way'!X61^(1/3))*SIN(('OddsRatio_working_3-way'!Y61)/3)</f>
        <v>-0.10683482924309246</v>
      </c>
      <c r="AJ61" s="11">
        <f>'OddsRatio_working_3-way'!U61/(3*'OddsRatio_working_3-way'!X61^(1/3))*SIN(('OddsRatio_working_3-way'!Y61+2*PI())/3)</f>
        <v>-0.40397282806467255</v>
      </c>
      <c r="AK61" s="11">
        <f>'OddsRatio_working_3-way'!U61/(3*'OddsRatio_working_3-way'!X61^(1/3))*SIN(('OddsRatio_working_3-way'!Y61+4*PI())/3)</f>
        <v>0.51080765730776501</v>
      </c>
      <c r="AL61" s="11">
        <f>'OddsRatio_working_3-way'!Z61+'OddsRatio_working_3-way'!AF61</f>
        <v>1.056297518958387</v>
      </c>
      <c r="AM61" s="11">
        <f>'OddsRatio_working_3-way'!AA61+'OddsRatio_working_3-way'!AG61</f>
        <v>-0.71319211174617503</v>
      </c>
      <c r="AN61" s="11">
        <f>'OddsRatio_working_3-way'!AB61+'OddsRatio_working_3-way'!AH61</f>
        <v>-0.34310540721221211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1.056297518958387</v>
      </c>
      <c r="AS61" s="11">
        <f>IF(('OddsRatio_working_3-way'!X61=0),IF(Q61&gt;0,-Q61^(1/3),(-Q61)^(1/3)),'OddsRatio_working_3-way'!AM61-'OddsRatio_working_3-way'!R61/3)</f>
        <v>-0.71319211174617503</v>
      </c>
      <c r="AT61" s="11">
        <f>IF(('OddsRatio_working_3-way'!X61=0),IF(Q61&gt;0,-Q61^(1/3),(-Q61)^(1/3)),'OddsRatio_working_3-way'!AN61-'OddsRatio_working_3-way'!R61/3)</f>
        <v>-0.34310540721221211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2.4</v>
      </c>
      <c r="B62" s="4">
        <f>IF('True_Odds_Calculator_3-way'!B63="","",'True_Odds_Calculator_3-way'!B63)</f>
        <v>3.66</v>
      </c>
      <c r="C62" s="4">
        <f>IF('True_Odds_Calculator_3-way'!C63="","",'True_Odds_Calculator_3-way'!C63)</f>
        <v>2.91</v>
      </c>
      <c r="D62" s="9">
        <f t="shared" si="13"/>
        <v>0.40440898668144343</v>
      </c>
      <c r="E62" s="9">
        <f t="shared" si="14"/>
        <v>0.26328163075621369</v>
      </c>
      <c r="F62" s="9">
        <f t="shared" si="15"/>
        <v>0.33230938256234305</v>
      </c>
      <c r="G62" s="9">
        <f t="shared" si="16"/>
        <v>1.0519601848153446</v>
      </c>
      <c r="H62" s="9">
        <f t="shared" si="17"/>
        <v>2.472744258741483</v>
      </c>
      <c r="I62" s="9">
        <f t="shared" si="18"/>
        <v>3.7982140916088163</v>
      </c>
      <c r="J62" s="9">
        <f t="shared" si="19"/>
        <v>3.0092439529973083</v>
      </c>
      <c r="K62" s="11">
        <f t="shared" si="20"/>
        <v>0.41666666666666669</v>
      </c>
      <c r="L62" s="11">
        <f t="shared" si="21"/>
        <v>0.27322404371584696</v>
      </c>
      <c r="M62" s="11">
        <f t="shared" si="22"/>
        <v>0.3436426116838488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-0.27826444832529018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0.23355491709387266</v>
      </c>
      <c r="Q62" s="11">
        <f>2*'OddsRatio_working_3-way'!K62*'OddsRatio_working_3-way'!L62*'OddsRatio_working_3-way'!M62</f>
        <v>7.8242853297779774E-2</v>
      </c>
      <c r="R62" s="11">
        <f t="shared" si="23"/>
        <v>0</v>
      </c>
      <c r="S62" s="11">
        <f t="shared" si="24"/>
        <v>-0.83932718857727651</v>
      </c>
      <c r="T62" s="11">
        <f t="shared" si="25"/>
        <v>-0.28118163771433047</v>
      </c>
      <c r="U62" s="11">
        <f>'OddsRatio_working_3-way'!S62-'OddsRatio_working_3-way'!R62^2/3</f>
        <v>-0.83932718857727651</v>
      </c>
      <c r="V62" s="11">
        <f>'OddsRatio_working_3-way'!S62*'OddsRatio_working_3-way'!R62/3-2*'OddsRatio_working_3-way'!R62^3/27-'OddsRatio_working_3-way'!T62</f>
        <v>0.28118163771433047</v>
      </c>
      <c r="W62" s="11">
        <f>'OddsRatio_working_3-way'!V62^2+4*'OddsRatio_working_3-way'!U62^3/27</f>
        <v>-8.534061903745449E-3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0.14798409989882227</v>
      </c>
      <c r="Y62" s="11">
        <f>IF('OddsRatio_working_3-way'!W62&gt;=0,IF('OddsRatio_working_3-way'!V62+SQRT('OddsRatio_working_3-way'!W62)&gt;0,0,PI()),ACOS('OddsRatio_working_3-way'!V62/(2*'OddsRatio_working_3-way'!X62)))</f>
        <v>0.31743220243807779</v>
      </c>
      <c r="Z62" s="11">
        <f>'OddsRatio_working_3-way'!X62^(1/3)*COS('OddsRatio_working_3-way'!Y62/3)</f>
        <v>0.52598009240767229</v>
      </c>
      <c r="AA62" s="11">
        <f>'OddsRatio_working_3-way'!X62^(1/3)*COS(('OddsRatio_working_3-way'!Y62+2*PI())/3)</f>
        <v>-0.3113688012253486</v>
      </c>
      <c r="AB62" s="11">
        <f>'OddsRatio_working_3-way'!X62^(1/3)*COS(('OddsRatio_working_3-way'!Y62+4*PI())/3)</f>
        <v>-0.21461129118232403</v>
      </c>
      <c r="AC62" s="11">
        <f>'OddsRatio_working_3-way'!X62^(1/3)*SIN('OddsRatio_working_3-way'!Y62/3)</f>
        <v>5.5862974469458336E-2</v>
      </c>
      <c r="AD62" s="11">
        <f>'OddsRatio_working_3-way'!X62^(1/3)*SIN(('OddsRatio_working_3-way'!Y62+2*PI())/3)</f>
        <v>0.42758063467520158</v>
      </c>
      <c r="AE62" s="11">
        <f>'OddsRatio_working_3-way'!X62^(1/3)*SIN(('OddsRatio_working_3-way'!Y62+4*PI())/3)</f>
        <v>-0.48344360914465978</v>
      </c>
      <c r="AF62" s="11">
        <f>-'OddsRatio_working_3-way'!U62/(3*'OddsRatio_working_3-way'!X62^(1/3))*COS(('OddsRatio_working_3-way'!Y62)/3)</f>
        <v>0.52598009240767229</v>
      </c>
      <c r="AG62" s="11">
        <f>-'OddsRatio_working_3-way'!U62/(3*'OddsRatio_working_3-way'!X62^(1/3))*COS(('OddsRatio_working_3-way'!Y62+2*PI())/3)</f>
        <v>-0.3113688012253486</v>
      </c>
      <c r="AH62" s="11">
        <f>-'OddsRatio_working_3-way'!U62/(3*'OddsRatio_working_3-way'!X62^(1/3))*COS(('OddsRatio_working_3-way'!Y62+4*PI())/3)</f>
        <v>-0.21461129118232403</v>
      </c>
      <c r="AI62" s="11">
        <f>'OddsRatio_working_3-way'!U62/(3*'OddsRatio_working_3-way'!X62^(1/3))*SIN(('OddsRatio_working_3-way'!Y62)/3)</f>
        <v>-5.5862974469458336E-2</v>
      </c>
      <c r="AJ62" s="11">
        <f>'OddsRatio_working_3-way'!U62/(3*'OddsRatio_working_3-way'!X62^(1/3))*SIN(('OddsRatio_working_3-way'!Y62+2*PI())/3)</f>
        <v>-0.42758063467520158</v>
      </c>
      <c r="AK62" s="11">
        <f>'OddsRatio_working_3-way'!U62/(3*'OddsRatio_working_3-way'!X62^(1/3))*SIN(('OddsRatio_working_3-way'!Y62+4*PI())/3)</f>
        <v>0.48344360914465978</v>
      </c>
      <c r="AL62" s="11">
        <f>'OddsRatio_working_3-way'!Z62+'OddsRatio_working_3-way'!AF62</f>
        <v>1.0519601848153446</v>
      </c>
      <c r="AM62" s="11">
        <f>'OddsRatio_working_3-way'!AA62+'OddsRatio_working_3-way'!AG62</f>
        <v>-0.6227376024506972</v>
      </c>
      <c r="AN62" s="11">
        <f>'OddsRatio_working_3-way'!AB62+'OddsRatio_working_3-way'!AH62</f>
        <v>-0.42922258236464805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1.0519601848153446</v>
      </c>
      <c r="AS62" s="11">
        <f>IF(('OddsRatio_working_3-way'!X62=0),IF(Q62&gt;0,-Q62^(1/3),(-Q62)^(1/3)),'OddsRatio_working_3-way'!AM62-'OddsRatio_working_3-way'!R62/3)</f>
        <v>-0.6227376024506972</v>
      </c>
      <c r="AT62" s="11">
        <f>IF(('OddsRatio_working_3-way'!X62=0),IF(Q62&gt;0,-Q62^(1/3),(-Q62)^(1/3)),'OddsRatio_working_3-way'!AN62-'OddsRatio_working_3-way'!R62/3)</f>
        <v>-0.42922258236464805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4.53</v>
      </c>
      <c r="B63" s="4">
        <f>IF('True_Odds_Calculator_3-way'!B64="","",'True_Odds_Calculator_3-way'!B64)</f>
        <v>4.1100000000000003</v>
      </c>
      <c r="C63" s="4">
        <f>IF('True_Odds_Calculator_3-way'!C64="","",'True_Odds_Calculator_3-way'!C64)</f>
        <v>1.75</v>
      </c>
      <c r="D63" s="9">
        <f t="shared" si="13"/>
        <v>0.21068353710836565</v>
      </c>
      <c r="E63" s="9">
        <f t="shared" si="14"/>
        <v>0.23252020911517512</v>
      </c>
      <c r="F63" s="9">
        <f t="shared" si="15"/>
        <v>0.55679625377645925</v>
      </c>
      <c r="G63" s="9">
        <f t="shared" si="16"/>
        <v>1.0613187935264061</v>
      </c>
      <c r="H63" s="9">
        <f t="shared" si="17"/>
        <v>4.7464553411482138</v>
      </c>
      <c r="I63" s="9">
        <f t="shared" si="18"/>
        <v>4.3007014478671239</v>
      </c>
      <c r="J63" s="9">
        <f t="shared" si="19"/>
        <v>1.7959890951448045</v>
      </c>
      <c r="K63" s="11">
        <f t="shared" si="20"/>
        <v>0.22075055187637968</v>
      </c>
      <c r="L63" s="11">
        <f t="shared" si="21"/>
        <v>0.24330900243309</v>
      </c>
      <c r="M63" s="11">
        <f t="shared" si="22"/>
        <v>0.5714285714285714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-0.25270758953748274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0.22681217634569978</v>
      </c>
      <c r="Q63" s="11">
        <f>2*'OddsRatio_working_3-way'!K63*'OddsRatio_working_3-way'!L63*'OddsRatio_working_3-way'!M63</f>
        <v>6.1383538929824025E-2</v>
      </c>
      <c r="R63" s="11">
        <f t="shared" si="23"/>
        <v>0</v>
      </c>
      <c r="S63" s="11">
        <f t="shared" si="24"/>
        <v>-0.89752815402506136</v>
      </c>
      <c r="T63" s="11">
        <f t="shared" si="25"/>
        <v>-0.242903424634658</v>
      </c>
      <c r="U63" s="11">
        <f>'OddsRatio_working_3-way'!S63-'OddsRatio_working_3-way'!R63^2/3</f>
        <v>-0.89752815402506136</v>
      </c>
      <c r="V63" s="11">
        <f>'OddsRatio_working_3-way'!S63*'OddsRatio_working_3-way'!R63/3-2*'OddsRatio_working_3-way'!R63^3/27-'OddsRatio_working_3-way'!T63</f>
        <v>0.242903424634658</v>
      </c>
      <c r="W63" s="11">
        <f>'OddsRatio_working_3-way'!V63^2+4*'OddsRatio_working_3-way'!U63^3/27</f>
        <v>-4.8110503521300037E-2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0.1636402893701189</v>
      </c>
      <c r="Y63" s="11">
        <f>IF('OddsRatio_working_3-way'!W63&gt;=0,IF('OddsRatio_working_3-way'!V63+SQRT('OddsRatio_working_3-way'!W63)&gt;0,0,PI()),ACOS('OddsRatio_working_3-way'!V63/(2*'OddsRatio_working_3-way'!X63)))</f>
        <v>0.73446844416902379</v>
      </c>
      <c r="Z63" s="11">
        <f>'OddsRatio_working_3-way'!X63^(1/3)*COS('OddsRatio_working_3-way'!Y63/3)</f>
        <v>0.53065939676320306</v>
      </c>
      <c r="AA63" s="11">
        <f>'OddsRatio_working_3-way'!X63^(1/3)*COS(('OddsRatio_working_3-way'!Y63+2*PI())/3)</f>
        <v>-0.3801447321378586</v>
      </c>
      <c r="AB63" s="11">
        <f>'OddsRatio_working_3-way'!X63^(1/3)*COS(('OddsRatio_working_3-way'!Y63+4*PI())/3)</f>
        <v>-0.1505146646253446</v>
      </c>
      <c r="AC63" s="11">
        <f>'OddsRatio_working_3-way'!X63^(1/3)*SIN('OddsRatio_working_3-way'!Y63/3)</f>
        <v>0.13257698129238191</v>
      </c>
      <c r="AD63" s="11">
        <f>'OddsRatio_working_3-way'!X63^(1/3)*SIN(('OddsRatio_working_3-way'!Y63+2*PI())/3)</f>
        <v>0.39327602770766856</v>
      </c>
      <c r="AE63" s="11">
        <f>'OddsRatio_working_3-way'!X63^(1/3)*SIN(('OddsRatio_working_3-way'!Y63+4*PI())/3)</f>
        <v>-0.5258530090000505</v>
      </c>
      <c r="AF63" s="11">
        <f>-'OddsRatio_working_3-way'!U63/(3*'OddsRatio_working_3-way'!X63^(1/3))*COS(('OddsRatio_working_3-way'!Y63)/3)</f>
        <v>0.53065939676320306</v>
      </c>
      <c r="AG63" s="11">
        <f>-'OddsRatio_working_3-way'!U63/(3*'OddsRatio_working_3-way'!X63^(1/3))*COS(('OddsRatio_working_3-way'!Y63+2*PI())/3)</f>
        <v>-0.3801447321378586</v>
      </c>
      <c r="AH63" s="11">
        <f>-'OddsRatio_working_3-way'!U63/(3*'OddsRatio_working_3-way'!X63^(1/3))*COS(('OddsRatio_working_3-way'!Y63+4*PI())/3)</f>
        <v>-0.1505146646253446</v>
      </c>
      <c r="AI63" s="11">
        <f>'OddsRatio_working_3-way'!U63/(3*'OddsRatio_working_3-way'!X63^(1/3))*SIN(('OddsRatio_working_3-way'!Y63)/3)</f>
        <v>-0.13257698129238191</v>
      </c>
      <c r="AJ63" s="11">
        <f>'OddsRatio_working_3-way'!U63/(3*'OddsRatio_working_3-way'!X63^(1/3))*SIN(('OddsRatio_working_3-way'!Y63+2*PI())/3)</f>
        <v>-0.39327602770766856</v>
      </c>
      <c r="AK63" s="11">
        <f>'OddsRatio_working_3-way'!U63/(3*'OddsRatio_working_3-way'!X63^(1/3))*SIN(('OddsRatio_working_3-way'!Y63+4*PI())/3)</f>
        <v>0.5258530090000505</v>
      </c>
      <c r="AL63" s="11">
        <f>'OddsRatio_working_3-way'!Z63+'OddsRatio_working_3-way'!AF63</f>
        <v>1.0613187935264061</v>
      </c>
      <c r="AM63" s="11">
        <f>'OddsRatio_working_3-way'!AA63+'OddsRatio_working_3-way'!AG63</f>
        <v>-0.7602894642757172</v>
      </c>
      <c r="AN63" s="11">
        <f>'OddsRatio_working_3-way'!AB63+'OddsRatio_working_3-way'!AH63</f>
        <v>-0.3010293292506892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1.0613187935264061</v>
      </c>
      <c r="AS63" s="11">
        <f>IF(('OddsRatio_working_3-way'!X63=0),IF(Q63&gt;0,-Q63^(1/3),(-Q63)^(1/3)),'OddsRatio_working_3-way'!AM63-'OddsRatio_working_3-way'!R63/3)</f>
        <v>-0.7602894642757172</v>
      </c>
      <c r="AT63" s="11">
        <f>IF(('OddsRatio_working_3-way'!X63=0),IF(Q63&gt;0,-Q63^(1/3),(-Q63)^(1/3)),'OddsRatio_working_3-way'!AN63-'OddsRatio_working_3-way'!R63/3)</f>
        <v>-0.3010293292506892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2.39</v>
      </c>
      <c r="B64" s="4">
        <f>IF('True_Odds_Calculator_3-way'!B65="","",'True_Odds_Calculator_3-way'!B65)</f>
        <v>3.53</v>
      </c>
      <c r="C64" s="4">
        <f>IF('True_Odds_Calculator_3-way'!C65="","",'True_Odds_Calculator_3-way'!C65)</f>
        <v>3.02</v>
      </c>
      <c r="D64" s="9">
        <f t="shared" si="13"/>
        <v>0.40640973188996632</v>
      </c>
      <c r="E64" s="9">
        <f t="shared" si="14"/>
        <v>0.27333984927510513</v>
      </c>
      <c r="F64" s="9">
        <f t="shared" si="15"/>
        <v>0.3202504188349285</v>
      </c>
      <c r="G64" s="9">
        <f t="shared" si="16"/>
        <v>1.0507705028780223</v>
      </c>
      <c r="H64" s="9">
        <f t="shared" si="17"/>
        <v>2.4605709990004514</v>
      </c>
      <c r="I64" s="9">
        <f t="shared" si="18"/>
        <v>3.6584493722813969</v>
      </c>
      <c r="J64" s="9">
        <f t="shared" si="19"/>
        <v>3.1225564158136048</v>
      </c>
      <c r="K64" s="11">
        <f t="shared" si="20"/>
        <v>0.41841004184100417</v>
      </c>
      <c r="L64" s="11">
        <f t="shared" si="21"/>
        <v>0.28328611898016998</v>
      </c>
      <c r="M64" s="11">
        <f t="shared" si="22"/>
        <v>0.33112582781456956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-0.27880922651326978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0.23313468740367008</v>
      </c>
      <c r="Q64" s="11">
        <f>2*'OddsRatio_working_3-way'!K64*'OddsRatio_working_3-way'!L64*'OddsRatio_working_3-way'!M64</f>
        <v>7.849652774534345E-2</v>
      </c>
      <c r="R64" s="11">
        <f t="shared" si="23"/>
        <v>0</v>
      </c>
      <c r="S64" s="11">
        <f t="shared" si="24"/>
        <v>-0.83617995831488079</v>
      </c>
      <c r="T64" s="11">
        <f t="shared" si="25"/>
        <v>-0.2815420735066938</v>
      </c>
      <c r="U64" s="11">
        <f>'OddsRatio_working_3-way'!S64-'OddsRatio_working_3-way'!R64^2/3</f>
        <v>-0.83617995831488079</v>
      </c>
      <c r="V64" s="11">
        <f>'OddsRatio_working_3-way'!S64*'OddsRatio_working_3-way'!R64/3-2*'OddsRatio_working_3-way'!R64^3/27-'OddsRatio_working_3-way'!T64</f>
        <v>0.2815420735066938</v>
      </c>
      <c r="W64" s="11">
        <f>'OddsRatio_working_3-way'!V64^2+4*'OddsRatio_working_3-way'!U64^3/27</f>
        <v>-7.3495354628412696E-3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0.14715253533093631</v>
      </c>
      <c r="Y64" s="11">
        <f>IF('OddsRatio_working_3-way'!W64&gt;=0,IF('OddsRatio_working_3-way'!V64+SQRT('OddsRatio_working_3-way'!W64)&gt;0,0,PI()),ACOS('OddsRatio_working_3-way'!V64/(2*'OddsRatio_working_3-way'!X64)))</f>
        <v>0.29557968312580551</v>
      </c>
      <c r="Z64" s="11">
        <f>'OddsRatio_working_3-way'!X64^(1/3)*COS('OddsRatio_working_3-way'!Y64/3)</f>
        <v>0.52538525143901105</v>
      </c>
      <c r="AA64" s="11">
        <f>'OddsRatio_working_3-way'!X64^(1/3)*COS(('OddsRatio_working_3-way'!Y64+2*PI())/3)</f>
        <v>-0.30766753824299409</v>
      </c>
      <c r="AB64" s="11">
        <f>'OddsRatio_working_3-way'!X64^(1/3)*COS(('OddsRatio_working_3-way'!Y64+4*PI())/3)</f>
        <v>-0.21771771319601718</v>
      </c>
      <c r="AC64" s="11">
        <f>'OddsRatio_working_3-way'!X64^(1/3)*SIN('OddsRatio_working_3-way'!Y64/3)</f>
        <v>5.1932555704432011E-2</v>
      </c>
      <c r="AD64" s="11">
        <f>'OddsRatio_working_3-way'!X64^(1/3)*SIN(('OddsRatio_working_3-way'!Y64+2*PI())/3)</f>
        <v>0.42903069666764249</v>
      </c>
      <c r="AE64" s="11">
        <f>'OddsRatio_working_3-way'!X64^(1/3)*SIN(('OddsRatio_working_3-way'!Y64+4*PI())/3)</f>
        <v>-0.48096325237207438</v>
      </c>
      <c r="AF64" s="11">
        <f>-'OddsRatio_working_3-way'!U64/(3*'OddsRatio_working_3-way'!X64^(1/3))*COS(('OddsRatio_working_3-way'!Y64)/3)</f>
        <v>0.52538525143901116</v>
      </c>
      <c r="AG64" s="11">
        <f>-'OddsRatio_working_3-way'!U64/(3*'OddsRatio_working_3-way'!X64^(1/3))*COS(('OddsRatio_working_3-way'!Y64+2*PI())/3)</f>
        <v>-0.30766753824299414</v>
      </c>
      <c r="AH64" s="11">
        <f>-'OddsRatio_working_3-way'!U64/(3*'OddsRatio_working_3-way'!X64^(1/3))*COS(('OddsRatio_working_3-way'!Y64+4*PI())/3)</f>
        <v>-0.21771771319601724</v>
      </c>
      <c r="AI64" s="11">
        <f>'OddsRatio_working_3-way'!U64/(3*'OddsRatio_working_3-way'!X64^(1/3))*SIN(('OddsRatio_working_3-way'!Y64)/3)</f>
        <v>-5.1932555704432025E-2</v>
      </c>
      <c r="AJ64" s="11">
        <f>'OddsRatio_working_3-way'!U64/(3*'OddsRatio_working_3-way'!X64^(1/3))*SIN(('OddsRatio_working_3-way'!Y64+2*PI())/3)</f>
        <v>-0.42903069666764254</v>
      </c>
      <c r="AK64" s="11">
        <f>'OddsRatio_working_3-way'!U64/(3*'OddsRatio_working_3-way'!X64^(1/3))*SIN(('OddsRatio_working_3-way'!Y64+4*PI())/3)</f>
        <v>0.48096325237207449</v>
      </c>
      <c r="AL64" s="11">
        <f>'OddsRatio_working_3-way'!Z64+'OddsRatio_working_3-way'!AF64</f>
        <v>1.0507705028780223</v>
      </c>
      <c r="AM64" s="11">
        <f>'OddsRatio_working_3-way'!AA64+'OddsRatio_working_3-way'!AG64</f>
        <v>-0.61533507648598817</v>
      </c>
      <c r="AN64" s="11">
        <f>'OddsRatio_working_3-way'!AB64+'OddsRatio_working_3-way'!AH64</f>
        <v>-0.43543542639203442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1.0507705028780223</v>
      </c>
      <c r="AS64" s="11">
        <f>IF(('OddsRatio_working_3-way'!X64=0),IF(Q64&gt;0,-Q64^(1/3),(-Q64)^(1/3)),'OddsRatio_working_3-way'!AM64-'OddsRatio_working_3-way'!R64/3)</f>
        <v>-0.61533507648598817</v>
      </c>
      <c r="AT64" s="11">
        <f>IF(('OddsRatio_working_3-way'!X64=0),IF(Q64&gt;0,-Q64^(1/3),(-Q64)^(1/3)),'OddsRatio_working_3-way'!AN64-'OddsRatio_working_3-way'!R64/3)</f>
        <v>-0.43543542639203442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1.91</v>
      </c>
      <c r="B65" s="4">
        <f>IF('True_Odds_Calculator_3-way'!B66="","",'True_Odds_Calculator_3-way'!B66)</f>
        <v>3.89</v>
      </c>
      <c r="C65" s="4">
        <f>IF('True_Odds_Calculator_3-way'!C66="","",'True_Odds_Calculator_3-way'!C66)</f>
        <v>3.64</v>
      </c>
      <c r="D65" s="9">
        <f t="shared" si="13"/>
        <v>0.50167965039058759</v>
      </c>
      <c r="E65" s="9">
        <f t="shared" si="14"/>
        <v>0.24069946206709236</v>
      </c>
      <c r="F65" s="9">
        <f t="shared" si="15"/>
        <v>0.25762088754232049</v>
      </c>
      <c r="G65" s="9">
        <f t="shared" si="16"/>
        <v>1.0915427392046304</v>
      </c>
      <c r="H65" s="9">
        <f t="shared" si="17"/>
        <v>1.9933038926762132</v>
      </c>
      <c r="I65" s="9">
        <f t="shared" si="18"/>
        <v>4.1545585163013818</v>
      </c>
      <c r="J65" s="9">
        <f t="shared" si="19"/>
        <v>3.8816728315002242</v>
      </c>
      <c r="K65" s="11">
        <f t="shared" si="20"/>
        <v>0.52356020942408377</v>
      </c>
      <c r="L65" s="11">
        <f t="shared" si="21"/>
        <v>0.25706940874035988</v>
      </c>
      <c r="M65" s="11">
        <f t="shared" si="22"/>
        <v>0.27472527472527469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-0.2567194713253208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0.23812309307403448</v>
      </c>
      <c r="Q65" s="11">
        <f>2*'OddsRatio_working_3-way'!K65*'OddsRatio_working_3-way'!L65*'OddsRatio_working_3-way'!M65</f>
        <v>7.3951271141004499E-2</v>
      </c>
      <c r="R65" s="11">
        <f t="shared" si="23"/>
        <v>0</v>
      </c>
      <c r="S65" s="11">
        <f t="shared" si="24"/>
        <v>-0.9275614811946985</v>
      </c>
      <c r="T65" s="11">
        <f t="shared" si="25"/>
        <v>-0.28806257179959582</v>
      </c>
      <c r="U65" s="11">
        <f>'OddsRatio_working_3-way'!S65-'OddsRatio_working_3-way'!R65^2/3</f>
        <v>-0.9275614811946985</v>
      </c>
      <c r="V65" s="11">
        <f>'OddsRatio_working_3-way'!S65*'OddsRatio_working_3-way'!R65/3-2*'OddsRatio_working_3-way'!R65^3/27-'OddsRatio_working_3-way'!T65</f>
        <v>0.28806257179959582</v>
      </c>
      <c r="W65" s="11">
        <f>'OddsRatio_working_3-way'!V65^2+4*'OddsRatio_working_3-way'!U65^3/27</f>
        <v>-3.5249043785817308E-2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0.17192228553740102</v>
      </c>
      <c r="Y65" s="11">
        <f>IF('OddsRatio_working_3-way'!W65&gt;=0,IF('OddsRatio_working_3-way'!V65+SQRT('OddsRatio_working_3-way'!W65)&gt;0,0,PI()),ACOS('OddsRatio_working_3-way'!V65/(2*'OddsRatio_working_3-way'!X65)))</f>
        <v>0.57761057096627633</v>
      </c>
      <c r="Z65" s="11">
        <f>'OddsRatio_working_3-way'!X65^(1/3)*COS('OddsRatio_working_3-way'!Y65/3)</f>
        <v>0.54577136960231531</v>
      </c>
      <c r="AA65" s="11">
        <f>'OddsRatio_working_3-way'!X65^(1/3)*COS(('OddsRatio_working_3-way'!Y65+2*PI())/3)</f>
        <v>-0.36503002478188734</v>
      </c>
      <c r="AB65" s="11">
        <f>'OddsRatio_working_3-way'!X65^(1/3)*COS(('OddsRatio_working_3-way'!Y65+4*PI())/3)</f>
        <v>-0.18074134482042772</v>
      </c>
      <c r="AC65" s="11">
        <f>'OddsRatio_working_3-way'!X65^(1/3)*SIN('OddsRatio_working_3-way'!Y65/3)</f>
        <v>0.10639911898434948</v>
      </c>
      <c r="AD65" s="11">
        <f>'OddsRatio_working_3-way'!X65^(1/3)*SIN(('OddsRatio_working_3-way'!Y65+2*PI())/3)</f>
        <v>0.41945231124165666</v>
      </c>
      <c r="AE65" s="11">
        <f>'OddsRatio_working_3-way'!X65^(1/3)*SIN(('OddsRatio_working_3-way'!Y65+4*PI())/3)</f>
        <v>-0.52585143022600611</v>
      </c>
      <c r="AF65" s="11">
        <f>-'OddsRatio_working_3-way'!U65/(3*'OddsRatio_working_3-way'!X65^(1/3))*COS(('OddsRatio_working_3-way'!Y65)/3)</f>
        <v>0.5457713696023152</v>
      </c>
      <c r="AG65" s="11">
        <f>-'OddsRatio_working_3-way'!U65/(3*'OddsRatio_working_3-way'!X65^(1/3))*COS(('OddsRatio_working_3-way'!Y65+2*PI())/3)</f>
        <v>-0.36503002478188723</v>
      </c>
      <c r="AH65" s="11">
        <f>-'OddsRatio_working_3-way'!U65/(3*'OddsRatio_working_3-way'!X65^(1/3))*COS(('OddsRatio_working_3-way'!Y65+4*PI())/3)</f>
        <v>-0.1807413448204277</v>
      </c>
      <c r="AI65" s="11">
        <f>'OddsRatio_working_3-way'!U65/(3*'OddsRatio_working_3-way'!X65^(1/3))*SIN(('OddsRatio_working_3-way'!Y65)/3)</f>
        <v>-0.10639911898434946</v>
      </c>
      <c r="AJ65" s="11">
        <f>'OddsRatio_working_3-way'!U65/(3*'OddsRatio_working_3-way'!X65^(1/3))*SIN(('OddsRatio_working_3-way'!Y65+2*PI())/3)</f>
        <v>-0.41945231124165655</v>
      </c>
      <c r="AK65" s="11">
        <f>'OddsRatio_working_3-way'!U65/(3*'OddsRatio_working_3-way'!X65^(1/3))*SIN(('OddsRatio_working_3-way'!Y65+4*PI())/3)</f>
        <v>0.525851430226006</v>
      </c>
      <c r="AL65" s="11">
        <f>'OddsRatio_working_3-way'!Z65+'OddsRatio_working_3-way'!AF65</f>
        <v>1.0915427392046304</v>
      </c>
      <c r="AM65" s="11">
        <f>'OddsRatio_working_3-way'!AA65+'OddsRatio_working_3-way'!AG65</f>
        <v>-0.73006004956377457</v>
      </c>
      <c r="AN65" s="11">
        <f>'OddsRatio_working_3-way'!AB65+'OddsRatio_working_3-way'!AH65</f>
        <v>-0.36148268964085539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1.0915427392046304</v>
      </c>
      <c r="AS65" s="11">
        <f>IF(('OddsRatio_working_3-way'!X65=0),IF(Q65&gt;0,-Q65^(1/3),(-Q65)^(1/3)),'OddsRatio_working_3-way'!AM65-'OddsRatio_working_3-way'!R65/3)</f>
        <v>-0.73006004956377457</v>
      </c>
      <c r="AT65" s="11">
        <f>IF(('OddsRatio_working_3-way'!X65=0),IF(Q65&gt;0,-Q65^(1/3),(-Q65)^(1/3)),'OddsRatio_working_3-way'!AN65-'OddsRatio_working_3-way'!R65/3)</f>
        <v>-0.36148268964085539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4.8899999999999997</v>
      </c>
      <c r="B66" s="4">
        <f>IF('True_Odds_Calculator_3-way'!B67="","",'True_Odds_Calculator_3-way'!B67)</f>
        <v>3.92</v>
      </c>
      <c r="C66" s="4">
        <f>IF('True_Odds_Calculator_3-way'!C67="","",'True_Odds_Calculator_3-way'!C67)</f>
        <v>1.74</v>
      </c>
      <c r="D66" s="9">
        <f t="shared" si="13"/>
        <v>0.19524068417447751</v>
      </c>
      <c r="E66" s="9">
        <f t="shared" si="14"/>
        <v>0.24425622324091451</v>
      </c>
      <c r="F66" s="9">
        <f t="shared" si="15"/>
        <v>0.56050309258460795</v>
      </c>
      <c r="G66" s="9">
        <f t="shared" si="16"/>
        <v>1.0596101031518896</v>
      </c>
      <c r="H66" s="9">
        <f t="shared" si="17"/>
        <v>5.1218833012608505</v>
      </c>
      <c r="I66" s="9">
        <f t="shared" si="18"/>
        <v>4.0940615012035178</v>
      </c>
      <c r="J66" s="9">
        <f t="shared" si="19"/>
        <v>1.7841114763323986</v>
      </c>
      <c r="K66" s="11">
        <f t="shared" si="20"/>
        <v>0.20449897750511248</v>
      </c>
      <c r="L66" s="11">
        <f t="shared" si="21"/>
        <v>0.25510204081632654</v>
      </c>
      <c r="M66" s="11">
        <f t="shared" si="22"/>
        <v>0.57471264367816088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-0.25201129037751491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0.2263616115651535</v>
      </c>
      <c r="Q66" s="11">
        <f>2*'OddsRatio_working_3-way'!K66*'OddsRatio_working_3-way'!L66*'OddsRatio_working_3-way'!M66</f>
        <v>5.9963340811961197E-2</v>
      </c>
      <c r="R66" s="11">
        <f t="shared" si="23"/>
        <v>0</v>
      </c>
      <c r="S66" s="11">
        <f t="shared" si="24"/>
        <v>-0.89822012032104603</v>
      </c>
      <c r="T66" s="11">
        <f t="shared" si="25"/>
        <v>-0.2379391047208069</v>
      </c>
      <c r="U66" s="11">
        <f>'OddsRatio_working_3-way'!S66-'OddsRatio_working_3-way'!R66^2/3</f>
        <v>-0.89822012032104603</v>
      </c>
      <c r="V66" s="11">
        <f>'OddsRatio_working_3-way'!S66*'OddsRatio_working_3-way'!R66/3-2*'OddsRatio_working_3-way'!R66^3/27-'OddsRatio_working_3-way'!T66</f>
        <v>0.2379391047208069</v>
      </c>
      <c r="W66" s="11">
        <f>'OddsRatio_working_3-way'!V66^2+4*'OddsRatio_working_3-way'!U66^3/27</f>
        <v>-5.0745492113556695E-2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0.163829568201909</v>
      </c>
      <c r="Y66" s="11">
        <f>IF('OddsRatio_working_3-way'!W66&gt;=0,IF('OddsRatio_working_3-way'!V66+SQRT('OddsRatio_working_3-way'!W66)&gt;0,0,PI()),ACOS('OddsRatio_working_3-way'!V66/(2*'OddsRatio_working_3-way'!X66)))</f>
        <v>0.75804893908508364</v>
      </c>
      <c r="Z66" s="11">
        <f>'OddsRatio_working_3-way'!X66^(1/3)*COS('OddsRatio_working_3-way'!Y66/3)</f>
        <v>0.52980505157594482</v>
      </c>
      <c r="AA66" s="11">
        <f>'OddsRatio_working_3-way'!X66^(1/3)*COS(('OddsRatio_working_3-way'!Y66+2*PI())/3)</f>
        <v>-0.38337187023504621</v>
      </c>
      <c r="AB66" s="11">
        <f>'OddsRatio_working_3-way'!X66^(1/3)*COS(('OddsRatio_working_3-way'!Y66+4*PI())/3)</f>
        <v>-0.14643318134089867</v>
      </c>
      <c r="AC66" s="11">
        <f>'OddsRatio_working_3-way'!X66^(1/3)*SIN('OddsRatio_working_3-way'!Y66/3)</f>
        <v>0.13679661581447305</v>
      </c>
      <c r="AD66" s="11">
        <f>'OddsRatio_working_3-way'!X66^(1/3)*SIN(('OddsRatio_working_3-way'!Y66+2*PI())/3)</f>
        <v>0.39042632581085629</v>
      </c>
      <c r="AE66" s="11">
        <f>'OddsRatio_working_3-way'!X66^(1/3)*SIN(('OddsRatio_working_3-way'!Y66+4*PI())/3)</f>
        <v>-0.52722294162532946</v>
      </c>
      <c r="AF66" s="11">
        <f>-'OddsRatio_working_3-way'!U66/(3*'OddsRatio_working_3-way'!X66^(1/3))*COS(('OddsRatio_working_3-way'!Y66)/3)</f>
        <v>0.52980505157594482</v>
      </c>
      <c r="AG66" s="11">
        <f>-'OddsRatio_working_3-way'!U66/(3*'OddsRatio_working_3-way'!X66^(1/3))*COS(('OddsRatio_working_3-way'!Y66+2*PI())/3)</f>
        <v>-0.38337187023504621</v>
      </c>
      <c r="AH66" s="11">
        <f>-'OddsRatio_working_3-way'!U66/(3*'OddsRatio_working_3-way'!X66^(1/3))*COS(('OddsRatio_working_3-way'!Y66+4*PI())/3)</f>
        <v>-0.14643318134089867</v>
      </c>
      <c r="AI66" s="11">
        <f>'OddsRatio_working_3-way'!U66/(3*'OddsRatio_working_3-way'!X66^(1/3))*SIN(('OddsRatio_working_3-way'!Y66)/3)</f>
        <v>-0.13679661581447305</v>
      </c>
      <c r="AJ66" s="11">
        <f>'OddsRatio_working_3-way'!U66/(3*'OddsRatio_working_3-way'!X66^(1/3))*SIN(('OddsRatio_working_3-way'!Y66+2*PI())/3)</f>
        <v>-0.39042632581085629</v>
      </c>
      <c r="AK66" s="11">
        <f>'OddsRatio_working_3-way'!U66/(3*'OddsRatio_working_3-way'!X66^(1/3))*SIN(('OddsRatio_working_3-way'!Y66+4*PI())/3)</f>
        <v>0.52722294162532946</v>
      </c>
      <c r="AL66" s="11">
        <f>'OddsRatio_working_3-way'!Z66+'OddsRatio_working_3-way'!AF66</f>
        <v>1.0596101031518896</v>
      </c>
      <c r="AM66" s="11">
        <f>'OddsRatio_working_3-way'!AA66+'OddsRatio_working_3-way'!AG66</f>
        <v>-0.76674374047009242</v>
      </c>
      <c r="AN66" s="11">
        <f>'OddsRatio_working_3-way'!AB66+'OddsRatio_working_3-way'!AH66</f>
        <v>-0.29286636268179733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1.0596101031518896</v>
      </c>
      <c r="AS66" s="11">
        <f>IF(('OddsRatio_working_3-way'!X66=0),IF(Q66&gt;0,-Q66^(1/3),(-Q66)^(1/3)),'OddsRatio_working_3-way'!AM66-'OddsRatio_working_3-way'!R66/3)</f>
        <v>-0.76674374047009242</v>
      </c>
      <c r="AT66" s="11">
        <f>IF(('OddsRatio_working_3-way'!X66=0),IF(Q66&gt;0,-Q66^(1/3),(-Q66)^(1/3)),'OddsRatio_working_3-way'!AN66-'OddsRatio_working_3-way'!R66/3)</f>
        <v>-0.29286636268179733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1.58</v>
      </c>
      <c r="B67" s="4">
        <f>IF('True_Odds_Calculator_3-way'!B68="","",'True_Odds_Calculator_3-way'!B68)</f>
        <v>4.63</v>
      </c>
      <c r="C67" s="4">
        <f>IF('True_Odds_Calculator_3-way'!C68="","",'True_Odds_Calculator_3-way'!C68)</f>
        <v>5.25</v>
      </c>
      <c r="D67" s="9">
        <f t="shared" si="13"/>
        <v>0.6161633148049912</v>
      </c>
      <c r="E67" s="9">
        <f t="shared" si="14"/>
        <v>0.20413225384624506</v>
      </c>
      <c r="F67" s="9">
        <f t="shared" si="15"/>
        <v>0.17970443134876371</v>
      </c>
      <c r="G67" s="9">
        <f t="shared" si="16"/>
        <v>1.0740454232928567</v>
      </c>
      <c r="H67" s="9">
        <f t="shared" si="17"/>
        <v>1.6229463455098569</v>
      </c>
      <c r="I67" s="9">
        <f t="shared" si="18"/>
        <v>4.8987848865530692</v>
      </c>
      <c r="J67" s="9">
        <f t="shared" si="19"/>
        <v>5.5646930489946405</v>
      </c>
      <c r="K67" s="11">
        <f t="shared" si="20"/>
        <v>0.63291139240506322</v>
      </c>
      <c r="L67" s="11">
        <f t="shared" si="21"/>
        <v>0.21598272138228941</v>
      </c>
      <c r="M67" s="11">
        <f t="shared" si="22"/>
        <v>0.19047619047619047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-0.23298403758802377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0.22027894187994798</v>
      </c>
      <c r="Q67" s="11">
        <f>2*'OddsRatio_working_3-way'!K67*'OddsRatio_working_3-way'!L67*'OddsRatio_working_3-way'!M67</f>
        <v>5.2075399971618898E-2</v>
      </c>
      <c r="R67" s="11">
        <f t="shared" si="23"/>
        <v>0</v>
      </c>
      <c r="S67" s="11">
        <f t="shared" si="24"/>
        <v>-0.94546795634754299</v>
      </c>
      <c r="T67" s="11">
        <f t="shared" si="25"/>
        <v>-0.22351488329729144</v>
      </c>
      <c r="U67" s="11">
        <f>'OddsRatio_working_3-way'!S67-'OddsRatio_working_3-way'!R67^2/3</f>
        <v>-0.94546795634754299</v>
      </c>
      <c r="V67" s="11">
        <f>'OddsRatio_working_3-way'!S67*'OddsRatio_working_3-way'!R67/3-2*'OddsRatio_working_3-way'!R67^3/27-'OddsRatio_working_3-way'!T67</f>
        <v>0.22351488329729144</v>
      </c>
      <c r="W67" s="11">
        <f>'OddsRatio_working_3-way'!V67^2+4*'OddsRatio_working_3-way'!U67^3/27</f>
        <v>-7.5250420807039559E-2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0.17692464770520344</v>
      </c>
      <c r="Y67" s="11">
        <f>IF('OddsRatio_working_3-way'!W67&gt;=0,IF('OddsRatio_working_3-way'!V67+SQRT('OddsRatio_working_3-way'!W67)&gt;0,0,PI()),ACOS('OddsRatio_working_3-way'!V67/(2*'OddsRatio_working_3-way'!X67)))</f>
        <v>0.88709483603746386</v>
      </c>
      <c r="Z67" s="11">
        <f>'OddsRatio_working_3-way'!X67^(1/3)*COS('OddsRatio_working_3-way'!Y67/3)</f>
        <v>0.53702271164642834</v>
      </c>
      <c r="AA67" s="11">
        <f>'OddsRatio_working_3-way'!X67^(1/3)*COS(('OddsRatio_working_3-way'!Y67+2*PI())/3)</f>
        <v>-0.4101868458305673</v>
      </c>
      <c r="AB67" s="11">
        <f>'OddsRatio_working_3-way'!X67^(1/3)*COS(('OddsRatio_working_3-way'!Y67+4*PI())/3)</f>
        <v>-0.12683586581586087</v>
      </c>
      <c r="AC67" s="11">
        <f>'OddsRatio_working_3-way'!X67^(1/3)*SIN('OddsRatio_working_3-way'!Y67/3)</f>
        <v>0.16359276458663505</v>
      </c>
      <c r="AD67" s="11">
        <f>'OddsRatio_working_3-way'!X67^(1/3)*SIN(('OddsRatio_working_3-way'!Y67+2*PI())/3)</f>
        <v>0.38327892840169475</v>
      </c>
      <c r="AE67" s="11">
        <f>'OddsRatio_working_3-way'!X67^(1/3)*SIN(('OddsRatio_working_3-way'!Y67+4*PI())/3)</f>
        <v>-0.54687169298832972</v>
      </c>
      <c r="AF67" s="11">
        <f>-'OddsRatio_working_3-way'!U67/(3*'OddsRatio_working_3-way'!X67^(1/3))*COS(('OddsRatio_working_3-way'!Y67)/3)</f>
        <v>0.53702271164642823</v>
      </c>
      <c r="AG67" s="11">
        <f>-'OddsRatio_working_3-way'!U67/(3*'OddsRatio_working_3-way'!X67^(1/3))*COS(('OddsRatio_working_3-way'!Y67+2*PI())/3)</f>
        <v>-0.41018684583056719</v>
      </c>
      <c r="AH67" s="11">
        <f>-'OddsRatio_working_3-way'!U67/(3*'OddsRatio_working_3-way'!X67^(1/3))*COS(('OddsRatio_working_3-way'!Y67+4*PI())/3)</f>
        <v>-0.12683586581586087</v>
      </c>
      <c r="AI67" s="11">
        <f>'OddsRatio_working_3-way'!U67/(3*'OddsRatio_working_3-way'!X67^(1/3))*SIN(('OddsRatio_working_3-way'!Y67)/3)</f>
        <v>-0.16359276458663502</v>
      </c>
      <c r="AJ67" s="11">
        <f>'OddsRatio_working_3-way'!U67/(3*'OddsRatio_working_3-way'!X67^(1/3))*SIN(('OddsRatio_working_3-way'!Y67+2*PI())/3)</f>
        <v>-0.3832789284016947</v>
      </c>
      <c r="AK67" s="11">
        <f>'OddsRatio_working_3-way'!U67/(3*'OddsRatio_working_3-way'!X67^(1/3))*SIN(('OddsRatio_working_3-way'!Y67+4*PI())/3)</f>
        <v>0.54687169298832961</v>
      </c>
      <c r="AL67" s="11">
        <f>'OddsRatio_working_3-way'!Z67+'OddsRatio_working_3-way'!AF67</f>
        <v>1.0740454232928567</v>
      </c>
      <c r="AM67" s="11">
        <f>'OddsRatio_working_3-way'!AA67+'OddsRatio_working_3-way'!AG67</f>
        <v>-0.8203736916611345</v>
      </c>
      <c r="AN67" s="11">
        <f>'OddsRatio_working_3-way'!AB67+'OddsRatio_working_3-way'!AH67</f>
        <v>-0.25367173163172174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1.0740454232928567</v>
      </c>
      <c r="AS67" s="11">
        <f>IF(('OddsRatio_working_3-way'!X67=0),IF(Q67&gt;0,-Q67^(1/3),(-Q67)^(1/3)),'OddsRatio_working_3-way'!AM67-'OddsRatio_working_3-way'!R67/3)</f>
        <v>-0.8203736916611345</v>
      </c>
      <c r="AT67" s="11">
        <f>IF(('OddsRatio_working_3-way'!X67=0),IF(Q67&gt;0,-Q67^(1/3),(-Q67)^(1/3)),'OddsRatio_working_3-way'!AN67-'OddsRatio_working_3-way'!R67/3)</f>
        <v>-0.25367173163172174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2.1</v>
      </c>
      <c r="B68" s="4">
        <f>IF('True_Odds_Calculator_3-way'!B69="","",'True_Odds_Calculator_3-way'!B69)</f>
        <v>3.57</v>
      </c>
      <c r="C68" s="4">
        <f>IF('True_Odds_Calculator_3-way'!C69="","",'True_Odds_Calculator_3-way'!C69)</f>
        <v>3.59</v>
      </c>
      <c r="D68" s="9">
        <f t="shared" ref="D68:D131" si="26">(K68/(AR68+K68-(AR68*K68)))</f>
        <v>0.46277053292683951</v>
      </c>
      <c r="E68" s="9">
        <f t="shared" ref="E68:E131" si="27">(L68/(AR68+L68-(AR68*L68)))</f>
        <v>0.26937621197965417</v>
      </c>
      <c r="F68" s="9">
        <f t="shared" ref="F68:F131" si="28">(M68/(AR68+M68-(AR68*M68)))</f>
        <v>0.26785325509350633</v>
      </c>
      <c r="G68" s="9">
        <f t="shared" ref="G68:G131" si="29">AR68</f>
        <v>1.0553619771835705</v>
      </c>
      <c r="H68" s="9">
        <f t="shared" ref="H68:H131" si="30">IF(A68="","",1/D68)</f>
        <v>2.160898174901928</v>
      </c>
      <c r="I68" s="9">
        <f t="shared" ref="I68:I131" si="31">IF(B68="","",1/E68)</f>
        <v>3.7122802813617759</v>
      </c>
      <c r="J68" s="9">
        <f t="shared" ref="J68:J131" si="32">IF(C68="","",1/F68)</f>
        <v>3.7333875209054477</v>
      </c>
      <c r="K68" s="11">
        <f t="shared" ref="K68:K131" si="33">1/A68</f>
        <v>0.47619047619047616</v>
      </c>
      <c r="L68" s="11">
        <f t="shared" ref="L68:L131" si="34">1/B68</f>
        <v>0.28011204481792717</v>
      </c>
      <c r="M68" s="11">
        <f t="shared" ref="M68:M131" si="35">1/C68</f>
        <v>0.2785515320334262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-0.27204679457669789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0.23259071502324233</v>
      </c>
      <c r="Q68" s="11">
        <f>2*'OddsRatio_working_3-way'!K68*'OddsRatio_working_3-way'!L68*'OddsRatio_working_3-way'!M68</f>
        <v>7.4310132595285086E-2</v>
      </c>
      <c r="R68" s="11">
        <f t="shared" ref="R68:R131" si="36">O68/N68</f>
        <v>0</v>
      </c>
      <c r="S68" s="11">
        <f t="shared" ref="S68:S131" si="37">P68/N68</f>
        <v>-0.85496583551058258</v>
      </c>
      <c r="T68" s="11">
        <f t="shared" ref="T68:T131" si="38">Q68/N68</f>
        <v>-0.27315202412478673</v>
      </c>
      <c r="U68" s="11">
        <f>'OddsRatio_working_3-way'!S68-'OddsRatio_working_3-way'!R68^2/3</f>
        <v>-0.85496583551058258</v>
      </c>
      <c r="V68" s="11">
        <f>'OddsRatio_working_3-way'!S68*'OddsRatio_working_3-way'!R68/3-2*'OddsRatio_working_3-way'!R68^3/27-'OddsRatio_working_3-way'!T68</f>
        <v>0.27315202412478673</v>
      </c>
      <c r="W68" s="11">
        <f>'OddsRatio_working_3-way'!V68^2+4*'OddsRatio_working_3-way'!U68^3/27</f>
        <v>-1.7973372117454992E-2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0.15213924575937257</v>
      </c>
      <c r="Y68" s="11">
        <f>IF('OddsRatio_working_3-way'!W68&gt;=0,IF('OddsRatio_working_3-way'!V68+SQRT('OddsRatio_working_3-way'!W68)&gt;0,0,PI()),ACOS('OddsRatio_working_3-way'!V68/(2*'OddsRatio_working_3-way'!X68)))</f>
        <v>0.45626584608628007</v>
      </c>
      <c r="Z68" s="11">
        <f>'OddsRatio_working_3-way'!X68^(1/3)*COS('OddsRatio_working_3-way'!Y68/3)</f>
        <v>0.52768098859178536</v>
      </c>
      <c r="AA68" s="11">
        <f>'OddsRatio_working_3-way'!X68^(1/3)*COS(('OddsRatio_working_3-way'!Y68+2*PI())/3)</f>
        <v>-0.33388362091615986</v>
      </c>
      <c r="AB68" s="11">
        <f>'OddsRatio_working_3-way'!X68^(1/3)*COS(('OddsRatio_working_3-way'!Y68+4*PI())/3)</f>
        <v>-0.19379736767562555</v>
      </c>
      <c r="AC68" s="11">
        <f>'OddsRatio_working_3-way'!X68^(1/3)*SIN('OddsRatio_working_3-way'!Y68/3)</f>
        <v>8.0878836018188557E-2</v>
      </c>
      <c r="AD68" s="11">
        <f>'OddsRatio_working_3-way'!X68^(1/3)*SIN(('OddsRatio_working_3-way'!Y68+2*PI())/3)</f>
        <v>0.41654572320547834</v>
      </c>
      <c r="AE68" s="11">
        <f>'OddsRatio_working_3-way'!X68^(1/3)*SIN(('OddsRatio_working_3-way'!Y68+4*PI())/3)</f>
        <v>-0.49742455922366691</v>
      </c>
      <c r="AF68" s="11">
        <f>-'OddsRatio_working_3-way'!U68/(3*'OddsRatio_working_3-way'!X68^(1/3))*COS(('OddsRatio_working_3-way'!Y68)/3)</f>
        <v>0.52768098859178525</v>
      </c>
      <c r="AG68" s="11">
        <f>-'OddsRatio_working_3-way'!U68/(3*'OddsRatio_working_3-way'!X68^(1/3))*COS(('OddsRatio_working_3-way'!Y68+2*PI())/3)</f>
        <v>-0.33388362091615981</v>
      </c>
      <c r="AH68" s="11">
        <f>-'OddsRatio_working_3-way'!U68/(3*'OddsRatio_working_3-way'!X68^(1/3))*COS(('OddsRatio_working_3-way'!Y68+4*PI())/3)</f>
        <v>-0.19379736767562553</v>
      </c>
      <c r="AI68" s="11">
        <f>'OddsRatio_working_3-way'!U68/(3*'OddsRatio_working_3-way'!X68^(1/3))*SIN(('OddsRatio_working_3-way'!Y68)/3)</f>
        <v>-8.0878836018188544E-2</v>
      </c>
      <c r="AJ68" s="11">
        <f>'OddsRatio_working_3-way'!U68/(3*'OddsRatio_working_3-way'!X68^(1/3))*SIN(('OddsRatio_working_3-way'!Y68+2*PI())/3)</f>
        <v>-0.41654572320547822</v>
      </c>
      <c r="AK68" s="11">
        <f>'OddsRatio_working_3-way'!U68/(3*'OddsRatio_working_3-way'!X68^(1/3))*SIN(('OddsRatio_working_3-way'!Y68+4*PI())/3)</f>
        <v>0.4974245592236668</v>
      </c>
      <c r="AL68" s="11">
        <f>'OddsRatio_working_3-way'!Z68+'OddsRatio_working_3-way'!AF68</f>
        <v>1.0553619771835705</v>
      </c>
      <c r="AM68" s="11">
        <f>'OddsRatio_working_3-way'!AA68+'OddsRatio_working_3-way'!AG68</f>
        <v>-0.66776724183231972</v>
      </c>
      <c r="AN68" s="11">
        <f>'OddsRatio_working_3-way'!AB68+'OddsRatio_working_3-way'!AH68</f>
        <v>-0.38759473535125111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1.0553619771835705</v>
      </c>
      <c r="AS68" s="11">
        <f>IF(('OddsRatio_working_3-way'!X68=0),IF(Q68&gt;0,-Q68^(1/3),(-Q68)^(1/3)),'OddsRatio_working_3-way'!AM68-'OddsRatio_working_3-way'!R68/3)</f>
        <v>-0.66776724183231972</v>
      </c>
      <c r="AT68" s="11">
        <f>IF(('OddsRatio_working_3-way'!X68=0),IF(Q68&gt;0,-Q68^(1/3),(-Q68)^(1/3)),'OddsRatio_working_3-way'!AN68-'OddsRatio_working_3-way'!R68/3)</f>
        <v>-0.38759473535125111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2.44</v>
      </c>
      <c r="B69" s="4">
        <f>IF('True_Odds_Calculator_3-way'!B70="","",'True_Odds_Calculator_3-way'!B70)</f>
        <v>3.5</v>
      </c>
      <c r="C69" s="4">
        <f>IF('True_Odds_Calculator_3-way'!C70="","",'True_Odds_Calculator_3-way'!C70)</f>
        <v>2.96</v>
      </c>
      <c r="D69" s="9">
        <f t="shared" si="26"/>
        <v>0.39773946394751702</v>
      </c>
      <c r="E69" s="9">
        <f t="shared" si="27"/>
        <v>0.27557057544815622</v>
      </c>
      <c r="F69" s="9">
        <f t="shared" si="28"/>
        <v>0.32668996060432692</v>
      </c>
      <c r="G69" s="9">
        <f t="shared" si="29"/>
        <v>1.0515337834944321</v>
      </c>
      <c r="H69" s="9">
        <f t="shared" si="30"/>
        <v>2.5142086482319823</v>
      </c>
      <c r="I69" s="9">
        <f t="shared" si="31"/>
        <v>3.6288344587360797</v>
      </c>
      <c r="J69" s="9">
        <f t="shared" si="32"/>
        <v>3.0610062156490869</v>
      </c>
      <c r="K69" s="11">
        <f t="shared" si="33"/>
        <v>0.4098360655737705</v>
      </c>
      <c r="L69" s="11">
        <f t="shared" si="34"/>
        <v>0.2857142857142857</v>
      </c>
      <c r="M69" s="11">
        <f t="shared" si="35"/>
        <v>0.33783783783783783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-0.27913159060700055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0.23340084815494652</v>
      </c>
      <c r="Q69" s="11">
        <f>2*'OddsRatio_working_3-way'!K69*'OddsRatio_working_3-way'!L69*'OddsRatio_working_3-way'!M69</f>
        <v>7.9118931577947957E-2</v>
      </c>
      <c r="R69" s="11">
        <f t="shared" si="36"/>
        <v>0</v>
      </c>
      <c r="S69" s="11">
        <f t="shared" si="37"/>
        <v>-0.83616780045351446</v>
      </c>
      <c r="T69" s="11">
        <f t="shared" si="38"/>
        <v>-0.28344671201814042</v>
      </c>
      <c r="U69" s="11">
        <f>'OddsRatio_working_3-way'!S69-'OddsRatio_working_3-way'!R69^2/3</f>
        <v>-0.83616780045351446</v>
      </c>
      <c r="V69" s="11">
        <f>'OddsRatio_working_3-way'!S69*'OddsRatio_working_3-way'!R69/3-2*'OddsRatio_working_3-way'!R69^3/27-'OddsRatio_working_3-way'!T69</f>
        <v>0.28344671201814042</v>
      </c>
      <c r="W69" s="11">
        <f>'OddsRatio_working_3-way'!V69^2+4*'OddsRatio_working_3-way'!U69^3/27</f>
        <v>-6.2696580119927098E-3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0.14714932599734135</v>
      </c>
      <c r="Y69" s="11">
        <f>IF('OddsRatio_working_3-way'!W69&gt;=0,IF('OddsRatio_working_3-way'!V69+SQRT('OddsRatio_working_3-way'!W69)&gt;0,0,PI()),ACOS('OddsRatio_working_3-way'!V69/(2*'OddsRatio_working_3-way'!X69)))</f>
        <v>0.27240694664712373</v>
      </c>
      <c r="Z69" s="11">
        <f>'OddsRatio_working_3-way'!X69^(1/3)*COS('OddsRatio_working_3-way'!Y69/3)</f>
        <v>0.52576689174721614</v>
      </c>
      <c r="AA69" s="11">
        <f>'OddsRatio_working_3-way'!X69^(1/3)*COS(('OddsRatio_working_3-way'!Y69+2*PI())/3)</f>
        <v>-0.30434224192742526</v>
      </c>
      <c r="AB69" s="11">
        <f>'OddsRatio_working_3-way'!X69^(1/3)*COS(('OddsRatio_working_3-way'!Y69+4*PI())/3)</f>
        <v>-0.22142464981979099</v>
      </c>
      <c r="AC69" s="11">
        <f>'OddsRatio_working_3-way'!X69^(1/3)*SIN('OddsRatio_working_3-way'!Y69/3)</f>
        <v>4.7872494123898449E-2</v>
      </c>
      <c r="AD69" s="11">
        <f>'OddsRatio_working_3-way'!X69^(1/3)*SIN(('OddsRatio_working_3-way'!Y69+2*PI())/3)</f>
        <v>0.43139123765992293</v>
      </c>
      <c r="AE69" s="11">
        <f>'OddsRatio_working_3-way'!X69^(1/3)*SIN(('OddsRatio_working_3-way'!Y69+4*PI())/3)</f>
        <v>-0.4792637317838212</v>
      </c>
      <c r="AF69" s="11">
        <f>-'OddsRatio_working_3-way'!U69/(3*'OddsRatio_working_3-way'!X69^(1/3))*COS(('OddsRatio_working_3-way'!Y69)/3)</f>
        <v>0.52576689174721603</v>
      </c>
      <c r="AG69" s="11">
        <f>-'OddsRatio_working_3-way'!U69/(3*'OddsRatio_working_3-way'!X69^(1/3))*COS(('OddsRatio_working_3-way'!Y69+2*PI())/3)</f>
        <v>-0.30434224192742521</v>
      </c>
      <c r="AH69" s="11">
        <f>-'OddsRatio_working_3-way'!U69/(3*'OddsRatio_working_3-way'!X69^(1/3))*COS(('OddsRatio_working_3-way'!Y69+4*PI())/3)</f>
        <v>-0.22142464981979093</v>
      </c>
      <c r="AI69" s="11">
        <f>'OddsRatio_working_3-way'!U69/(3*'OddsRatio_working_3-way'!X69^(1/3))*SIN(('OddsRatio_working_3-way'!Y69)/3)</f>
        <v>-4.7872494123898435E-2</v>
      </c>
      <c r="AJ69" s="11">
        <f>'OddsRatio_working_3-way'!U69/(3*'OddsRatio_working_3-way'!X69^(1/3))*SIN(('OddsRatio_working_3-way'!Y69+2*PI())/3)</f>
        <v>-0.43139123765992288</v>
      </c>
      <c r="AK69" s="11">
        <f>'OddsRatio_working_3-way'!U69/(3*'OddsRatio_working_3-way'!X69^(1/3))*SIN(('OddsRatio_working_3-way'!Y69+4*PI())/3)</f>
        <v>0.47926373178382109</v>
      </c>
      <c r="AL69" s="11">
        <f>'OddsRatio_working_3-way'!Z69+'OddsRatio_working_3-way'!AF69</f>
        <v>1.0515337834944321</v>
      </c>
      <c r="AM69" s="11">
        <f>'OddsRatio_working_3-way'!AA69+'OddsRatio_working_3-way'!AG69</f>
        <v>-0.60868448385485041</v>
      </c>
      <c r="AN69" s="11">
        <f>'OddsRatio_working_3-way'!AB69+'OddsRatio_working_3-way'!AH69</f>
        <v>-0.44284929963958192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1.0515337834944321</v>
      </c>
      <c r="AS69" s="11">
        <f>IF(('OddsRatio_working_3-way'!X69=0),IF(Q69&gt;0,-Q69^(1/3),(-Q69)^(1/3)),'OddsRatio_working_3-way'!AM69-'OddsRatio_working_3-way'!R69/3)</f>
        <v>-0.60868448385485041</v>
      </c>
      <c r="AT69" s="11">
        <f>IF(('OddsRatio_working_3-way'!X69=0),IF(Q69&gt;0,-Q69^(1/3),(-Q69)^(1/3)),'OddsRatio_working_3-way'!AN69-'OddsRatio_working_3-way'!R69/3)</f>
        <v>-0.44284929963958192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2.59</v>
      </c>
      <c r="B70" s="4">
        <f>IF('True_Odds_Calculator_3-way'!B71="","",'True_Odds_Calculator_3-way'!B71)</f>
        <v>3.72</v>
      </c>
      <c r="C70" s="4">
        <f>IF('True_Odds_Calculator_3-way'!C71="","",'True_Odds_Calculator_3-way'!C71)</f>
        <v>2.65</v>
      </c>
      <c r="D70" s="9">
        <f t="shared" si="26"/>
        <v>0.37463638747719302</v>
      </c>
      <c r="E70" s="9">
        <f t="shared" si="27"/>
        <v>0.25936430611858702</v>
      </c>
      <c r="F70" s="9">
        <f t="shared" si="28"/>
        <v>0.36599930640421996</v>
      </c>
      <c r="G70" s="9">
        <f t="shared" si="29"/>
        <v>1.0498458272462801</v>
      </c>
      <c r="H70" s="9">
        <f t="shared" si="30"/>
        <v>2.6692548653215851</v>
      </c>
      <c r="I70" s="9">
        <f t="shared" si="31"/>
        <v>3.8555806501098813</v>
      </c>
      <c r="J70" s="9">
        <f t="shared" si="32"/>
        <v>2.7322456149563621</v>
      </c>
      <c r="K70" s="11">
        <f t="shared" si="33"/>
        <v>0.38610038610038611</v>
      </c>
      <c r="L70" s="11">
        <f t="shared" si="34"/>
        <v>0.26881720430107525</v>
      </c>
      <c r="M70" s="11">
        <f t="shared" si="35"/>
        <v>0.37735849056603776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-0.2794868601320214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0.2334305438383345</v>
      </c>
      <c r="Q70" s="11">
        <f>2*'OddsRatio_working_3-way'!K70*'OddsRatio_working_3-way'!L70*'OddsRatio_working_3-way'!M70</f>
        <v>7.8332397261186057E-2</v>
      </c>
      <c r="R70" s="11">
        <f t="shared" si="36"/>
        <v>0</v>
      </c>
      <c r="S70" s="11">
        <f t="shared" si="37"/>
        <v>-0.83521115707575222</v>
      </c>
      <c r="T70" s="11">
        <f t="shared" si="38"/>
        <v>-0.2802722003609906</v>
      </c>
      <c r="U70" s="11">
        <f>'OddsRatio_working_3-way'!S70-'OddsRatio_working_3-way'!R70^2/3</f>
        <v>-0.83521115707575222</v>
      </c>
      <c r="V70" s="11">
        <f>'OddsRatio_working_3-way'!S70*'OddsRatio_working_3-way'!R70/3-2*'OddsRatio_working_3-way'!R70^3/27-'OddsRatio_working_3-way'!T70</f>
        <v>0.2802722003609906</v>
      </c>
      <c r="W70" s="11">
        <f>'OddsRatio_working_3-way'!V70^2+4*'OddsRatio_working_3-way'!U70^3/27</f>
        <v>-7.7622579532609232E-3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0.14689687219989758</v>
      </c>
      <c r="Y70" s="11">
        <f>IF('OddsRatio_working_3-way'!W70&gt;=0,IF('OddsRatio_working_3-way'!V70+SQRT('OddsRatio_working_3-way'!W70)&gt;0,0,PI()),ACOS('OddsRatio_working_3-way'!V70/(2*'OddsRatio_working_3-way'!X70)))</f>
        <v>0.30456974960901717</v>
      </c>
      <c r="Z70" s="11">
        <f>'OddsRatio_working_3-way'!X70^(1/3)*COS('OddsRatio_working_3-way'!Y70/3)</f>
        <v>0.52492291362314003</v>
      </c>
      <c r="AA70" s="11">
        <f>'OddsRatio_working_3-way'!X70^(1/3)*COS(('OddsRatio_working_3-way'!Y70+2*PI())/3)</f>
        <v>-0.30877279812212977</v>
      </c>
      <c r="AB70" s="11">
        <f>'OddsRatio_working_3-way'!X70^(1/3)*COS(('OddsRatio_working_3-way'!Y70+4*PI())/3)</f>
        <v>-0.21615011550101038</v>
      </c>
      <c r="AC70" s="11">
        <f>'OddsRatio_working_3-way'!X70^(1/3)*SIN('OddsRatio_working_3-way'!Y70/3)</f>
        <v>5.3475730744368559E-2</v>
      </c>
      <c r="AD70" s="11">
        <f>'OddsRatio_working_3-way'!X70^(1/3)*SIN(('OddsRatio_working_3-way'!Y70+2*PI())/3)</f>
        <v>0.42785871285399957</v>
      </c>
      <c r="AE70" s="11">
        <f>'OddsRatio_working_3-way'!X70^(1/3)*SIN(('OddsRatio_working_3-way'!Y70+4*PI())/3)</f>
        <v>-0.48133444359836813</v>
      </c>
      <c r="AF70" s="11">
        <f>-'OddsRatio_working_3-way'!U70/(3*'OddsRatio_working_3-way'!X70^(1/3))*COS(('OddsRatio_working_3-way'!Y70)/3)</f>
        <v>0.52492291362314003</v>
      </c>
      <c r="AG70" s="11">
        <f>-'OddsRatio_working_3-way'!U70/(3*'OddsRatio_working_3-way'!X70^(1/3))*COS(('OddsRatio_working_3-way'!Y70+2*PI())/3)</f>
        <v>-0.30877279812212977</v>
      </c>
      <c r="AH70" s="11">
        <f>-'OddsRatio_working_3-way'!U70/(3*'OddsRatio_working_3-way'!X70^(1/3))*COS(('OddsRatio_working_3-way'!Y70+4*PI())/3)</f>
        <v>-0.21615011550101038</v>
      </c>
      <c r="AI70" s="11">
        <f>'OddsRatio_working_3-way'!U70/(3*'OddsRatio_working_3-way'!X70^(1/3))*SIN(('OddsRatio_working_3-way'!Y70)/3)</f>
        <v>-5.3475730744368559E-2</v>
      </c>
      <c r="AJ70" s="11">
        <f>'OddsRatio_working_3-way'!U70/(3*'OddsRatio_working_3-way'!X70^(1/3))*SIN(('OddsRatio_working_3-way'!Y70+2*PI())/3)</f>
        <v>-0.42785871285399957</v>
      </c>
      <c r="AK70" s="11">
        <f>'OddsRatio_working_3-way'!U70/(3*'OddsRatio_working_3-way'!X70^(1/3))*SIN(('OddsRatio_working_3-way'!Y70+4*PI())/3)</f>
        <v>0.48133444359836813</v>
      </c>
      <c r="AL70" s="11">
        <f>'OddsRatio_working_3-way'!Z70+'OddsRatio_working_3-way'!AF70</f>
        <v>1.0498458272462801</v>
      </c>
      <c r="AM70" s="11">
        <f>'OddsRatio_working_3-way'!AA70+'OddsRatio_working_3-way'!AG70</f>
        <v>-0.61754559624425953</v>
      </c>
      <c r="AN70" s="11">
        <f>'OddsRatio_working_3-way'!AB70+'OddsRatio_working_3-way'!AH70</f>
        <v>-0.43230023100202075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1.0498458272462801</v>
      </c>
      <c r="AS70" s="11">
        <f>IF(('OddsRatio_working_3-way'!X70=0),IF(Q70&gt;0,-Q70^(1/3),(-Q70)^(1/3)),'OddsRatio_working_3-way'!AM70-'OddsRatio_working_3-way'!R70/3)</f>
        <v>-0.61754559624425953</v>
      </c>
      <c r="AT70" s="11">
        <f>IF(('OddsRatio_working_3-way'!X70=0),IF(Q70&gt;0,-Q70^(1/3),(-Q70)^(1/3)),'OddsRatio_working_3-way'!AN70-'OddsRatio_working_3-way'!R70/3)</f>
        <v>-0.43230023100202075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1.22</v>
      </c>
      <c r="B71" s="4">
        <f>IF('True_Odds_Calculator_3-way'!B72="","",'True_Odds_Calculator_3-way'!B72)</f>
        <v>7.2</v>
      </c>
      <c r="C71" s="4">
        <f>IF('True_Odds_Calculator_3-way'!C72="","",'True_Odds_Calculator_3-way'!C72)</f>
        <v>11.37</v>
      </c>
      <c r="D71" s="9">
        <f t="shared" si="26"/>
        <v>0.79881607931930432</v>
      </c>
      <c r="E71" s="9">
        <f t="shared" si="27"/>
        <v>0.12349239431989699</v>
      </c>
      <c r="F71" s="9">
        <f t="shared" si="28"/>
        <v>7.7691526360798818E-2</v>
      </c>
      <c r="G71" s="9">
        <f t="shared" si="29"/>
        <v>1.1447846261553534</v>
      </c>
      <c r="H71" s="9">
        <f t="shared" si="30"/>
        <v>1.2518526177541778</v>
      </c>
      <c r="I71" s="9">
        <f t="shared" si="31"/>
        <v>8.0976646821631899</v>
      </c>
      <c r="J71" s="9">
        <f t="shared" si="32"/>
        <v>12.871416573231013</v>
      </c>
      <c r="K71" s="11">
        <f t="shared" si="33"/>
        <v>0.81967213114754101</v>
      </c>
      <c r="L71" s="11">
        <f t="shared" si="34"/>
        <v>0.1388888888888889</v>
      </c>
      <c r="M71" s="11">
        <f t="shared" si="35"/>
        <v>8.7950747581354446E-2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-0.14162513436919788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0.16811168623530753</v>
      </c>
      <c r="Q71" s="11">
        <f>2*'OddsRatio_working_3-way'!K71*'OddsRatio_working_3-way'!L71*'OddsRatio_working_3-way'!M71</f>
        <v>2.0025215751674513E-2</v>
      </c>
      <c r="R71" s="11">
        <f t="shared" si="36"/>
        <v>0</v>
      </c>
      <c r="S71" s="11">
        <f t="shared" si="37"/>
        <v>-1.1870187236473346</v>
      </c>
      <c r="T71" s="11">
        <f t="shared" si="38"/>
        <v>-0.14139591705149906</v>
      </c>
      <c r="U71" s="11">
        <f>'OddsRatio_working_3-way'!S71-'OddsRatio_working_3-way'!R71^2/3</f>
        <v>-1.1870187236473346</v>
      </c>
      <c r="V71" s="11">
        <f>'OddsRatio_working_3-way'!S71*'OddsRatio_working_3-way'!R71/3-2*'OddsRatio_working_3-way'!R71^3/27-'OddsRatio_working_3-way'!T71</f>
        <v>0.14139591705149906</v>
      </c>
      <c r="W71" s="11">
        <f>'OddsRatio_working_3-way'!V71^2+4*'OddsRatio_working_3-way'!U71^3/27</f>
        <v>-0.22778872758403795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0.24888829469406168</v>
      </c>
      <c r="Y71" s="11">
        <f>IF('OddsRatio_working_3-way'!W71&gt;=0,IF('OddsRatio_working_3-way'!V71+SQRT('OddsRatio_working_3-way'!W71)&gt;0,0,PI()),ACOS('OddsRatio_working_3-way'!V71/(2*'OddsRatio_working_3-way'!X71)))</f>
        <v>1.2827756667562142</v>
      </c>
      <c r="Z71" s="11">
        <f>'OddsRatio_working_3-way'!X71^(1/3)*COS('OddsRatio_working_3-way'!Y71/3)</f>
        <v>0.57239231307767668</v>
      </c>
      <c r="AA71" s="11">
        <f>'OddsRatio_working_3-way'!X71^(1/3)*COS(('OddsRatio_working_3-way'!Y71+2*PI())/3)</f>
        <v>-0.51209427706892152</v>
      </c>
      <c r="AB71" s="11">
        <f>'OddsRatio_working_3-way'!X71^(1/3)*COS(('OddsRatio_working_3-way'!Y71+4*PI())/3)</f>
        <v>-6.0298036008755287E-2</v>
      </c>
      <c r="AC71" s="11">
        <f>'OddsRatio_working_3-way'!X71^(1/3)*SIN('OddsRatio_working_3-way'!Y71/3)</f>
        <v>0.26084468139494815</v>
      </c>
      <c r="AD71" s="11">
        <f>'OddsRatio_working_3-way'!X71^(1/3)*SIN(('OddsRatio_working_3-way'!Y71+2*PI())/3)</f>
        <v>0.36528394335872971</v>
      </c>
      <c r="AE71" s="11">
        <f>'OddsRatio_working_3-way'!X71^(1/3)*SIN(('OddsRatio_working_3-way'!Y71+4*PI())/3)</f>
        <v>-0.62612862475367781</v>
      </c>
      <c r="AF71" s="11">
        <f>-'OddsRatio_working_3-way'!U71/(3*'OddsRatio_working_3-way'!X71^(1/3))*COS(('OddsRatio_working_3-way'!Y71)/3)</f>
        <v>0.57239231307767657</v>
      </c>
      <c r="AG71" s="11">
        <f>-'OddsRatio_working_3-way'!U71/(3*'OddsRatio_working_3-way'!X71^(1/3))*COS(('OddsRatio_working_3-way'!Y71+2*PI())/3)</f>
        <v>-0.51209427706892141</v>
      </c>
      <c r="AH71" s="11">
        <f>-'OddsRatio_working_3-way'!U71/(3*'OddsRatio_working_3-way'!X71^(1/3))*COS(('OddsRatio_working_3-way'!Y71+4*PI())/3)</f>
        <v>-6.0298036008755281E-2</v>
      </c>
      <c r="AI71" s="11">
        <f>'OddsRatio_working_3-way'!U71/(3*'OddsRatio_working_3-way'!X71^(1/3))*SIN(('OddsRatio_working_3-way'!Y71)/3)</f>
        <v>-0.2608446813949481</v>
      </c>
      <c r="AJ71" s="11">
        <f>'OddsRatio_working_3-way'!U71/(3*'OddsRatio_working_3-way'!X71^(1/3))*SIN(('OddsRatio_working_3-way'!Y71+2*PI())/3)</f>
        <v>-0.3652839433587296</v>
      </c>
      <c r="AK71" s="11">
        <f>'OddsRatio_working_3-way'!U71/(3*'OddsRatio_working_3-way'!X71^(1/3))*SIN(('OddsRatio_working_3-way'!Y71+4*PI())/3)</f>
        <v>0.6261286247536777</v>
      </c>
      <c r="AL71" s="11">
        <f>'OddsRatio_working_3-way'!Z71+'OddsRatio_working_3-way'!AF71</f>
        <v>1.1447846261553534</v>
      </c>
      <c r="AM71" s="11">
        <f>'OddsRatio_working_3-way'!AA71+'OddsRatio_working_3-way'!AG71</f>
        <v>-1.0241885541378428</v>
      </c>
      <c r="AN71" s="11">
        <f>'OddsRatio_working_3-way'!AB71+'OddsRatio_working_3-way'!AH71</f>
        <v>-0.12059607201751057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1.1447846261553534</v>
      </c>
      <c r="AS71" s="11">
        <f>IF(('OddsRatio_working_3-way'!X71=0),IF(Q71&gt;0,-Q71^(1/3),(-Q71)^(1/3)),'OddsRatio_working_3-way'!AM71-'OddsRatio_working_3-way'!R71/3)</f>
        <v>-1.0241885541378428</v>
      </c>
      <c r="AT71" s="11">
        <f>IF(('OddsRatio_working_3-way'!X71=0),IF(Q71&gt;0,-Q71^(1/3),(-Q71)^(1/3)),'OddsRatio_working_3-way'!AN71-'OddsRatio_working_3-way'!R71/3)</f>
        <v>-0.12059607201751057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4.04</v>
      </c>
      <c r="B72" s="4">
        <f>IF('True_Odds_Calculator_3-way'!B73="","",'True_Odds_Calculator_3-way'!B73)</f>
        <v>3.45</v>
      </c>
      <c r="C72" s="4">
        <f>IF('True_Odds_Calculator_3-way'!C73="","",'True_Odds_Calculator_3-way'!C73)</f>
        <v>2.0099999999999998</v>
      </c>
      <c r="D72" s="9">
        <f t="shared" si="26"/>
        <v>0.23746426376097171</v>
      </c>
      <c r="E72" s="9">
        <f t="shared" si="27"/>
        <v>0.27871135110841266</v>
      </c>
      <c r="F72" s="9">
        <f t="shared" si="28"/>
        <v>0.4838243851306156</v>
      </c>
      <c r="G72" s="9">
        <f t="shared" si="29"/>
        <v>1.0563026191398823</v>
      </c>
      <c r="H72" s="9">
        <f t="shared" si="30"/>
        <v>4.211159962185242</v>
      </c>
      <c r="I72" s="9">
        <f t="shared" si="31"/>
        <v>3.5879414168927108</v>
      </c>
      <c r="J72" s="9">
        <f t="shared" si="32"/>
        <v>2.0668656453312808</v>
      </c>
      <c r="K72" s="11">
        <f t="shared" si="33"/>
        <v>0.24752475247524752</v>
      </c>
      <c r="L72" s="11">
        <f t="shared" si="34"/>
        <v>0.28985507246376813</v>
      </c>
      <c r="M72" s="11">
        <f t="shared" si="35"/>
        <v>0.49751243781094534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-0.26851250991419706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0.23201541439023857</v>
      </c>
      <c r="Q72" s="11">
        <f>2*'OddsRatio_working_3-way'!K72*'OddsRatio_working_3-way'!L72*'OddsRatio_working_3-way'!M72</f>
        <v>7.1389358273919554E-2</v>
      </c>
      <c r="R72" s="11">
        <f t="shared" si="36"/>
        <v>0</v>
      </c>
      <c r="S72" s="11">
        <f t="shared" si="37"/>
        <v>-0.8640767406493608</v>
      </c>
      <c r="T72" s="11">
        <f t="shared" si="38"/>
        <v>-0.26586976635364945</v>
      </c>
      <c r="U72" s="11">
        <f>'OddsRatio_working_3-way'!S72-'OddsRatio_working_3-way'!R72^2/3</f>
        <v>-0.8640767406493608</v>
      </c>
      <c r="V72" s="11">
        <f>'OddsRatio_working_3-way'!S72*'OddsRatio_working_3-way'!R72/3-2*'OddsRatio_working_3-way'!R72^3/27-'OddsRatio_working_3-way'!T72</f>
        <v>0.26586976635364945</v>
      </c>
      <c r="W72" s="11">
        <f>'OddsRatio_working_3-way'!V72^2+4*'OddsRatio_working_3-way'!U72^3/27</f>
        <v>-2.4890218306229991E-2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0.15457761073905088</v>
      </c>
      <c r="Y72" s="11">
        <f>IF('OddsRatio_working_3-way'!W72&gt;=0,IF('OddsRatio_working_3-way'!V72+SQRT('OddsRatio_working_3-way'!W72)&gt;0,0,PI()),ACOS('OddsRatio_working_3-way'!V72/(2*'OddsRatio_working_3-way'!X72)))</f>
        <v>0.535550260056739</v>
      </c>
      <c r="Z72" s="11">
        <f>'OddsRatio_working_3-way'!X72^(1/3)*COS('OddsRatio_working_3-way'!Y72/3)</f>
        <v>0.52815130956994116</v>
      </c>
      <c r="AA72" s="11">
        <f>'OddsRatio_working_3-way'!X72^(1/3)*COS(('OddsRatio_working_3-way'!Y72+2*PI())/3)</f>
        <v>-0.3466064418405132</v>
      </c>
      <c r="AB72" s="11">
        <f>'OddsRatio_working_3-way'!X72^(1/3)*COS(('OddsRatio_working_3-way'!Y72+4*PI())/3)</f>
        <v>-0.1815448677294281</v>
      </c>
      <c r="AC72" s="11">
        <f>'OddsRatio_working_3-way'!X72^(1/3)*SIN('OddsRatio_working_3-way'!Y72/3)</f>
        <v>9.5298344245898461E-2</v>
      </c>
      <c r="AD72" s="11">
        <f>'OddsRatio_working_3-way'!X72^(1/3)*SIN(('OddsRatio_working_3-way'!Y72+2*PI())/3)</f>
        <v>0.40974327900663915</v>
      </c>
      <c r="AE72" s="11">
        <f>'OddsRatio_working_3-way'!X72^(1/3)*SIN(('OddsRatio_working_3-way'!Y72+4*PI())/3)</f>
        <v>-0.50504162325253754</v>
      </c>
      <c r="AF72" s="11">
        <f>-'OddsRatio_working_3-way'!U72/(3*'OddsRatio_working_3-way'!X72^(1/3))*COS(('OddsRatio_working_3-way'!Y72)/3)</f>
        <v>0.52815130956994116</v>
      </c>
      <c r="AG72" s="11">
        <f>-'OddsRatio_working_3-way'!U72/(3*'OddsRatio_working_3-way'!X72^(1/3))*COS(('OddsRatio_working_3-way'!Y72+2*PI())/3)</f>
        <v>-0.3466064418405132</v>
      </c>
      <c r="AH72" s="11">
        <f>-'OddsRatio_working_3-way'!U72/(3*'OddsRatio_working_3-way'!X72^(1/3))*COS(('OddsRatio_working_3-way'!Y72+4*PI())/3)</f>
        <v>-0.1815448677294281</v>
      </c>
      <c r="AI72" s="11">
        <f>'OddsRatio_working_3-way'!U72/(3*'OddsRatio_working_3-way'!X72^(1/3))*SIN(('OddsRatio_working_3-way'!Y72)/3)</f>
        <v>-9.5298344245898461E-2</v>
      </c>
      <c r="AJ72" s="11">
        <f>'OddsRatio_working_3-way'!U72/(3*'OddsRatio_working_3-way'!X72^(1/3))*SIN(('OddsRatio_working_3-way'!Y72+2*PI())/3)</f>
        <v>-0.40974327900663915</v>
      </c>
      <c r="AK72" s="11">
        <f>'OddsRatio_working_3-way'!U72/(3*'OddsRatio_working_3-way'!X72^(1/3))*SIN(('OddsRatio_working_3-way'!Y72+4*PI())/3)</f>
        <v>0.50504162325253754</v>
      </c>
      <c r="AL72" s="11">
        <f>'OddsRatio_working_3-way'!Z72+'OddsRatio_working_3-way'!AF72</f>
        <v>1.0563026191398823</v>
      </c>
      <c r="AM72" s="11">
        <f>'OddsRatio_working_3-way'!AA72+'OddsRatio_working_3-way'!AG72</f>
        <v>-0.6932128836810264</v>
      </c>
      <c r="AN72" s="11">
        <f>'OddsRatio_working_3-way'!AB72+'OddsRatio_working_3-way'!AH72</f>
        <v>-0.3630897354588562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1.0563026191398823</v>
      </c>
      <c r="AS72" s="11">
        <f>IF(('OddsRatio_working_3-way'!X72=0),IF(Q72&gt;0,-Q72^(1/3),(-Q72)^(1/3)),'OddsRatio_working_3-way'!AM72-'OddsRatio_working_3-way'!R72/3)</f>
        <v>-0.6932128836810264</v>
      </c>
      <c r="AT72" s="11">
        <f>IF(('OddsRatio_working_3-way'!X72=0),IF(Q72&gt;0,-Q72^(1/3),(-Q72)^(1/3)),'OddsRatio_working_3-way'!AN72-'OddsRatio_working_3-way'!R72/3)</f>
        <v>-0.3630897354588562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2.61</v>
      </c>
      <c r="B73" s="4">
        <f>IF('True_Odds_Calculator_3-way'!B74="","",'True_Odds_Calculator_3-way'!B74)</f>
        <v>3.29</v>
      </c>
      <c r="C73" s="4">
        <f>IF('True_Odds_Calculator_3-way'!C74="","",'True_Odds_Calculator_3-way'!C74)</f>
        <v>2.89</v>
      </c>
      <c r="D73" s="9">
        <f t="shared" si="26"/>
        <v>0.37151223283736751</v>
      </c>
      <c r="E73" s="9">
        <f t="shared" si="27"/>
        <v>0.2935815296979622</v>
      </c>
      <c r="F73" s="9">
        <f t="shared" si="28"/>
        <v>0.33490623746467019</v>
      </c>
      <c r="G73" s="9">
        <f t="shared" si="29"/>
        <v>1.0507462157853278</v>
      </c>
      <c r="H73" s="9">
        <f t="shared" si="30"/>
        <v>2.6917014074143775</v>
      </c>
      <c r="I73" s="9">
        <f t="shared" si="31"/>
        <v>3.4062088341484009</v>
      </c>
      <c r="J73" s="9">
        <f t="shared" si="32"/>
        <v>2.9859103478342699</v>
      </c>
      <c r="K73" s="11">
        <f t="shared" si="33"/>
        <v>0.38314176245210729</v>
      </c>
      <c r="L73" s="11">
        <f t="shared" si="34"/>
        <v>0.303951367781155</v>
      </c>
      <c r="M73" s="11">
        <f t="shared" si="35"/>
        <v>0.34602076124567471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-0.28079470534923212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0.23331588904173295</v>
      </c>
      <c r="Q73" s="11">
        <f>2*'OddsRatio_working_3-way'!K73*'OddsRatio_working_3-way'!L73*'OddsRatio_working_3-way'!M73</f>
        <v>8.0592707786436249E-2</v>
      </c>
      <c r="R73" s="11">
        <f t="shared" si="36"/>
        <v>0</v>
      </c>
      <c r="S73" s="11">
        <f t="shared" si="37"/>
        <v>-0.83091270809950468</v>
      </c>
      <c r="T73" s="11">
        <f t="shared" si="38"/>
        <v>-0.28701647948169418</v>
      </c>
      <c r="U73" s="11">
        <f>'OddsRatio_working_3-way'!S73-'OddsRatio_working_3-way'!R73^2/3</f>
        <v>-0.83091270809950468</v>
      </c>
      <c r="V73" s="11">
        <f>'OddsRatio_working_3-way'!S73*'OddsRatio_working_3-way'!R73/3-2*'OddsRatio_working_3-way'!R73^3/27-'OddsRatio_working_3-way'!T73</f>
        <v>0.28701647948169418</v>
      </c>
      <c r="W73" s="11">
        <f>'OddsRatio_working_3-way'!V73^2+4*'OddsRatio_working_3-way'!U73^3/27</f>
        <v>-2.6104840391774353E-3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0.14576431622077746</v>
      </c>
      <c r="Y73" s="11">
        <f>IF('OddsRatio_working_3-way'!W73&gt;=0,IF('OddsRatio_working_3-way'!V73+SQRT('OddsRatio_working_3-way'!W73)&gt;0,0,PI()),ACOS('OddsRatio_working_3-way'!V73/(2*'OddsRatio_working_3-way'!X73)))</f>
        <v>0.17616841417213602</v>
      </c>
      <c r="Z73" s="11">
        <f>'OddsRatio_working_3-way'!X73^(1/3)*COS('OddsRatio_working_3-way'!Y73/3)</f>
        <v>0.525373107892664</v>
      </c>
      <c r="AA73" s="11">
        <f>'OddsRatio_working_3-way'!X73^(1/3)*COS(('OddsRatio_working_3-way'!Y73+2*PI())/3)</f>
        <v>-0.28943538854297751</v>
      </c>
      <c r="AB73" s="11">
        <f>'OddsRatio_working_3-way'!X73^(1/3)*COS(('OddsRatio_working_3-way'!Y73+4*PI())/3)</f>
        <v>-0.23593771934968674</v>
      </c>
      <c r="AC73" s="11">
        <f>'OddsRatio_working_3-way'!X73^(1/3)*SIN('OddsRatio_working_3-way'!Y73/3)</f>
        <v>3.0886893709764152E-2</v>
      </c>
      <c r="AD73" s="11">
        <f>'OddsRatio_working_3-way'!X73^(1/3)*SIN(('OddsRatio_working_3-way'!Y73+2*PI())/3)</f>
        <v>0.43954301104534765</v>
      </c>
      <c r="AE73" s="11">
        <f>'OddsRatio_working_3-way'!X73^(1/3)*SIN(('OddsRatio_working_3-way'!Y73+4*PI())/3)</f>
        <v>-0.47042990475511171</v>
      </c>
      <c r="AF73" s="11">
        <f>-'OddsRatio_working_3-way'!U73/(3*'OddsRatio_working_3-way'!X73^(1/3))*COS(('OddsRatio_working_3-way'!Y73)/3)</f>
        <v>0.52537310789266378</v>
      </c>
      <c r="AG73" s="11">
        <f>-'OddsRatio_working_3-way'!U73/(3*'OddsRatio_working_3-way'!X73^(1/3))*COS(('OddsRatio_working_3-way'!Y73+2*PI())/3)</f>
        <v>-0.2894353885429774</v>
      </c>
      <c r="AH73" s="11">
        <f>-'OddsRatio_working_3-way'!U73/(3*'OddsRatio_working_3-way'!X73^(1/3))*COS(('OddsRatio_working_3-way'!Y73+4*PI())/3)</f>
        <v>-0.23593771934968666</v>
      </c>
      <c r="AI73" s="11">
        <f>'OddsRatio_working_3-way'!U73/(3*'OddsRatio_working_3-way'!X73^(1/3))*SIN(('OddsRatio_working_3-way'!Y73)/3)</f>
        <v>-3.0886893709764142E-2</v>
      </c>
      <c r="AJ73" s="11">
        <f>'OddsRatio_working_3-way'!U73/(3*'OddsRatio_working_3-way'!X73^(1/3))*SIN(('OddsRatio_working_3-way'!Y73+2*PI())/3)</f>
        <v>-0.43954301104534749</v>
      </c>
      <c r="AK73" s="11">
        <f>'OddsRatio_working_3-way'!U73/(3*'OddsRatio_working_3-way'!X73^(1/3))*SIN(('OddsRatio_working_3-way'!Y73+4*PI())/3)</f>
        <v>0.47042990475511148</v>
      </c>
      <c r="AL73" s="11">
        <f>'OddsRatio_working_3-way'!Z73+'OddsRatio_working_3-way'!AF73</f>
        <v>1.0507462157853278</v>
      </c>
      <c r="AM73" s="11">
        <f>'OddsRatio_working_3-way'!AA73+'OddsRatio_working_3-way'!AG73</f>
        <v>-0.57887077708595491</v>
      </c>
      <c r="AN73" s="11">
        <f>'OddsRatio_working_3-way'!AB73+'OddsRatio_working_3-way'!AH73</f>
        <v>-0.47187543869937343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1.0507462157853278</v>
      </c>
      <c r="AS73" s="11">
        <f>IF(('OddsRatio_working_3-way'!X73=0),IF(Q73&gt;0,-Q73^(1/3),(-Q73)^(1/3)),'OddsRatio_working_3-way'!AM73-'OddsRatio_working_3-way'!R73/3)</f>
        <v>-0.57887077708595491</v>
      </c>
      <c r="AT73" s="11">
        <f>IF(('OddsRatio_working_3-way'!X73=0),IF(Q73&gt;0,-Q73^(1/3),(-Q73)^(1/3)),'OddsRatio_working_3-way'!AN73-'OddsRatio_working_3-way'!R73/3)</f>
        <v>-0.47187543869937343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1.27</v>
      </c>
      <c r="B74" s="4">
        <f>IF('True_Odds_Calculator_3-way'!B75="","",'True_Odds_Calculator_3-way'!B75)</f>
        <v>6.14</v>
      </c>
      <c r="C74" s="4">
        <f>IF('True_Odds_Calculator_3-way'!C75="","",'True_Odds_Calculator_3-way'!C75)</f>
        <v>10.46</v>
      </c>
      <c r="D74" s="9">
        <f t="shared" si="26"/>
        <v>0.76685544108723491</v>
      </c>
      <c r="E74" s="9">
        <f t="shared" si="27"/>
        <v>0.14732382686729822</v>
      </c>
      <c r="F74" s="9">
        <f t="shared" si="28"/>
        <v>8.5820732045466641E-2</v>
      </c>
      <c r="G74" s="9">
        <f t="shared" si="29"/>
        <v>1.1260249586536424</v>
      </c>
      <c r="H74" s="9">
        <f t="shared" si="30"/>
        <v>1.3040267388364835</v>
      </c>
      <c r="I74" s="9">
        <f t="shared" si="31"/>
        <v>6.7877682874797225</v>
      </c>
      <c r="J74" s="9">
        <f t="shared" si="32"/>
        <v>11.652196108863459</v>
      </c>
      <c r="K74" s="11">
        <f t="shared" si="33"/>
        <v>0.78740157480314954</v>
      </c>
      <c r="L74" s="11">
        <f t="shared" si="34"/>
        <v>0.16286644951140067</v>
      </c>
      <c r="M74" s="11">
        <f t="shared" si="35"/>
        <v>9.5602294455066919E-2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-0.16095862111816883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0.18230861506410076</v>
      </c>
      <c r="Q74" s="11">
        <f>2*'OddsRatio_working_3-way'!K74*'OddsRatio_working_3-way'!L74*'OddsRatio_working_3-way'!M74</f>
        <v>2.4520324823685376E-2</v>
      </c>
      <c r="R74" s="11">
        <f t="shared" si="36"/>
        <v>0</v>
      </c>
      <c r="S74" s="11">
        <f t="shared" si="37"/>
        <v>-1.1326427487860851</v>
      </c>
      <c r="T74" s="11">
        <f t="shared" si="38"/>
        <v>-0.1523393071669247</v>
      </c>
      <c r="U74" s="11">
        <f>'OddsRatio_working_3-way'!S74-'OddsRatio_working_3-way'!R74^2/3</f>
        <v>-1.1326427487860851</v>
      </c>
      <c r="V74" s="11">
        <f>'OddsRatio_working_3-way'!S74*'OddsRatio_working_3-way'!R74/3-2*'OddsRatio_working_3-way'!R74^3/27-'OddsRatio_working_3-way'!T74</f>
        <v>0.1523393071669247</v>
      </c>
      <c r="W74" s="11">
        <f>'OddsRatio_working_3-way'!V74^2+4*'OddsRatio_working_3-way'!U74^3/27</f>
        <v>-0.19205855362565244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0.23198373764865021</v>
      </c>
      <c r="Y74" s="11">
        <f>IF('OddsRatio_working_3-way'!W74&gt;=0,IF('OddsRatio_working_3-way'!V74+SQRT('OddsRatio_working_3-way'!W74)&gt;0,0,PI()),ACOS('OddsRatio_working_3-way'!V74/(2*'OddsRatio_working_3-way'!X74)))</f>
        <v>1.2362502060149103</v>
      </c>
      <c r="Z74" s="11">
        <f>'OddsRatio_working_3-way'!X74^(1/3)*COS('OddsRatio_working_3-way'!Y74/3)</f>
        <v>0.56301247932682119</v>
      </c>
      <c r="AA74" s="11">
        <f>'OddsRatio_working_3-way'!X74^(1/3)*COS(('OddsRatio_working_3-way'!Y74+2*PI())/3)</f>
        <v>-0.49463389692126303</v>
      </c>
      <c r="AB74" s="11">
        <f>'OddsRatio_working_3-way'!X74^(1/3)*COS(('OddsRatio_working_3-way'!Y74+4*PI())/3)</f>
        <v>-6.837858240555808E-2</v>
      </c>
      <c r="AC74" s="11">
        <f>'OddsRatio_working_3-way'!X74^(1/3)*SIN('OddsRatio_working_3-way'!Y74/3)</f>
        <v>0.24609862057915086</v>
      </c>
      <c r="AD74" s="11">
        <f>'OddsRatio_working_3-way'!X74^(1/3)*SIN(('OddsRatio_working_3-way'!Y74+2*PI())/3)</f>
        <v>0.36453379945511288</v>
      </c>
      <c r="AE74" s="11">
        <f>'OddsRatio_working_3-way'!X74^(1/3)*SIN(('OddsRatio_working_3-way'!Y74+4*PI())/3)</f>
        <v>-0.61063242003426366</v>
      </c>
      <c r="AF74" s="11">
        <f>-'OddsRatio_working_3-way'!U74/(3*'OddsRatio_working_3-way'!X74^(1/3))*COS(('OddsRatio_working_3-way'!Y74)/3)</f>
        <v>0.56301247932682108</v>
      </c>
      <c r="AG74" s="11">
        <f>-'OddsRatio_working_3-way'!U74/(3*'OddsRatio_working_3-way'!X74^(1/3))*COS(('OddsRatio_working_3-way'!Y74+2*PI())/3)</f>
        <v>-0.49463389692126292</v>
      </c>
      <c r="AH74" s="11">
        <f>-'OddsRatio_working_3-way'!U74/(3*'OddsRatio_working_3-way'!X74^(1/3))*COS(('OddsRatio_working_3-way'!Y74+4*PI())/3)</f>
        <v>-6.8378582405558067E-2</v>
      </c>
      <c r="AI74" s="11">
        <f>'OddsRatio_working_3-way'!U74/(3*'OddsRatio_working_3-way'!X74^(1/3))*SIN(('OddsRatio_working_3-way'!Y74)/3)</f>
        <v>-0.2460986205791508</v>
      </c>
      <c r="AJ74" s="11">
        <f>'OddsRatio_working_3-way'!U74/(3*'OddsRatio_working_3-way'!X74^(1/3))*SIN(('OddsRatio_working_3-way'!Y74+2*PI())/3)</f>
        <v>-0.36453379945511283</v>
      </c>
      <c r="AK74" s="11">
        <f>'OddsRatio_working_3-way'!U74/(3*'OddsRatio_working_3-way'!X74^(1/3))*SIN(('OddsRatio_working_3-way'!Y74+4*PI())/3)</f>
        <v>0.61063242003426355</v>
      </c>
      <c r="AL74" s="11">
        <f>'OddsRatio_working_3-way'!Z74+'OddsRatio_working_3-way'!AF74</f>
        <v>1.1260249586536424</v>
      </c>
      <c r="AM74" s="11">
        <f>'OddsRatio_working_3-way'!AA74+'OddsRatio_working_3-way'!AG74</f>
        <v>-0.98926779384252594</v>
      </c>
      <c r="AN74" s="11">
        <f>'OddsRatio_working_3-way'!AB74+'OddsRatio_working_3-way'!AH74</f>
        <v>-0.13675716481111616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1.1260249586536424</v>
      </c>
      <c r="AS74" s="11">
        <f>IF(('OddsRatio_working_3-way'!X74=0),IF(Q74&gt;0,-Q74^(1/3),(-Q74)^(1/3)),'OddsRatio_working_3-way'!AM74-'OddsRatio_working_3-way'!R74/3)</f>
        <v>-0.98926779384252594</v>
      </c>
      <c r="AT74" s="11">
        <f>IF(('OddsRatio_working_3-way'!X74=0),IF(Q74&gt;0,-Q74^(1/3),(-Q74)^(1/3)),'OddsRatio_working_3-way'!AN74-'OddsRatio_working_3-way'!R74/3)</f>
        <v>-0.13675716481111616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3.11</v>
      </c>
      <c r="B75" s="4">
        <f>IF('True_Odds_Calculator_3-way'!B76="","",'True_Odds_Calculator_3-way'!B76)</f>
        <v>3.14</v>
      </c>
      <c r="C75" s="4">
        <f>IF('True_Odds_Calculator_3-way'!C76="","",'True_Odds_Calculator_3-way'!C76)</f>
        <v>2.58</v>
      </c>
      <c r="D75" s="9">
        <f t="shared" si="26"/>
        <v>0.31259552286438114</v>
      </c>
      <c r="E75" s="9">
        <f t="shared" si="27"/>
        <v>0.30956993388045689</v>
      </c>
      <c r="F75" s="9">
        <f t="shared" si="28"/>
        <v>0.37783454325516191</v>
      </c>
      <c r="G75" s="9">
        <f t="shared" si="29"/>
        <v>1.042190589939735</v>
      </c>
      <c r="H75" s="9">
        <f t="shared" si="30"/>
        <v>3.1990221447728402</v>
      </c>
      <c r="I75" s="9">
        <f t="shared" si="31"/>
        <v>3.2302878624710325</v>
      </c>
      <c r="J75" s="9">
        <f t="shared" si="32"/>
        <v>2.6466611321047817</v>
      </c>
      <c r="K75" s="11">
        <f t="shared" si="33"/>
        <v>0.32154340836012862</v>
      </c>
      <c r="L75" s="11">
        <f t="shared" si="34"/>
        <v>0.31847133757961782</v>
      </c>
      <c r="M75" s="11">
        <f t="shared" si="35"/>
        <v>0.38759689922480617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-0.28316760821270093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0.23139757946224634</v>
      </c>
      <c r="Q75" s="11">
        <f>2*'OddsRatio_working_3-way'!K75*'OddsRatio_working_3-way'!L75*'OddsRatio_working_3-way'!M75</f>
        <v>7.9381673915007306E-2</v>
      </c>
      <c r="R75" s="11">
        <f t="shared" si="36"/>
        <v>0</v>
      </c>
      <c r="S75" s="11">
        <f t="shared" si="37"/>
        <v>-0.81717531508205699</v>
      </c>
      <c r="T75" s="11">
        <f t="shared" si="38"/>
        <v>-0.28033458493381025</v>
      </c>
      <c r="U75" s="11">
        <f>'OddsRatio_working_3-way'!S75-'OddsRatio_working_3-way'!R75^2/3</f>
        <v>-0.81717531508205699</v>
      </c>
      <c r="V75" s="11">
        <f>'OddsRatio_working_3-way'!S75*'OddsRatio_working_3-way'!R75/3-2*'OddsRatio_working_3-way'!R75^3/27-'OddsRatio_working_3-way'!T75</f>
        <v>0.28033458493381025</v>
      </c>
      <c r="W75" s="11">
        <f>'OddsRatio_working_3-way'!V75^2+4*'OddsRatio_working_3-way'!U75^3/27</f>
        <v>-2.2554317498729576E-3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0.14216443934743722</v>
      </c>
      <c r="Y75" s="11">
        <f>IF('OddsRatio_working_3-way'!W75&gt;=0,IF('OddsRatio_working_3-way'!V75+SQRT('OddsRatio_working_3-way'!W75)&gt;0,0,PI()),ACOS('OddsRatio_working_3-way'!V75/(2*'OddsRatio_working_3-way'!X75)))</f>
        <v>0.16781634056932515</v>
      </c>
      <c r="Z75" s="11">
        <f>'OddsRatio_working_3-way'!X75^(1/3)*COS('OddsRatio_working_3-way'!Y75/3)</f>
        <v>0.52109529496986751</v>
      </c>
      <c r="AA75" s="11">
        <f>'OddsRatio_working_3-way'!X75^(1/3)*COS(('OddsRatio_working_3-way'!Y75+2*PI())/3)</f>
        <v>-0.28581816272927163</v>
      </c>
      <c r="AB75" s="11">
        <f>'OddsRatio_working_3-way'!X75^(1/3)*COS(('OddsRatio_working_3-way'!Y75+4*PI())/3)</f>
        <v>-0.23527713224059602</v>
      </c>
      <c r="AC75" s="11">
        <f>'OddsRatio_working_3-way'!X75^(1/3)*SIN('OddsRatio_working_3-way'!Y75/3)</f>
        <v>2.9179877557757996E-2</v>
      </c>
      <c r="AD75" s="11">
        <f>'OddsRatio_working_3-way'!X75^(1/3)*SIN(('OddsRatio_working_3-way'!Y75+2*PI())/3)</f>
        <v>0.43669182445757171</v>
      </c>
      <c r="AE75" s="11">
        <f>'OddsRatio_working_3-way'!X75^(1/3)*SIN(('OddsRatio_working_3-way'!Y75+4*PI())/3)</f>
        <v>-0.46587170201532963</v>
      </c>
      <c r="AF75" s="11">
        <f>-'OddsRatio_working_3-way'!U75/(3*'OddsRatio_working_3-way'!X75^(1/3))*COS(('OddsRatio_working_3-way'!Y75)/3)</f>
        <v>0.52109529496986762</v>
      </c>
      <c r="AG75" s="11">
        <f>-'OddsRatio_working_3-way'!U75/(3*'OddsRatio_working_3-way'!X75^(1/3))*COS(('OddsRatio_working_3-way'!Y75+2*PI())/3)</f>
        <v>-0.28581816272927169</v>
      </c>
      <c r="AH75" s="11">
        <f>-'OddsRatio_working_3-way'!U75/(3*'OddsRatio_working_3-way'!X75^(1/3))*COS(('OddsRatio_working_3-way'!Y75+4*PI())/3)</f>
        <v>-0.23527713224059607</v>
      </c>
      <c r="AI75" s="11">
        <f>'OddsRatio_working_3-way'!U75/(3*'OddsRatio_working_3-way'!X75^(1/3))*SIN(('OddsRatio_working_3-way'!Y75)/3)</f>
        <v>-2.9179877557757999E-2</v>
      </c>
      <c r="AJ75" s="11">
        <f>'OddsRatio_working_3-way'!U75/(3*'OddsRatio_working_3-way'!X75^(1/3))*SIN(('OddsRatio_working_3-way'!Y75+2*PI())/3)</f>
        <v>-0.43669182445757176</v>
      </c>
      <c r="AK75" s="11">
        <f>'OddsRatio_working_3-way'!U75/(3*'OddsRatio_working_3-way'!X75^(1/3))*SIN(('OddsRatio_working_3-way'!Y75+4*PI())/3)</f>
        <v>0.46587170201532974</v>
      </c>
      <c r="AL75" s="11">
        <f>'OddsRatio_working_3-way'!Z75+'OddsRatio_working_3-way'!AF75</f>
        <v>1.042190589939735</v>
      </c>
      <c r="AM75" s="11">
        <f>'OddsRatio_working_3-way'!AA75+'OddsRatio_working_3-way'!AG75</f>
        <v>-0.57163632545854326</v>
      </c>
      <c r="AN75" s="11">
        <f>'OddsRatio_working_3-way'!AB75+'OddsRatio_working_3-way'!AH75</f>
        <v>-0.47055426448119209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1.042190589939735</v>
      </c>
      <c r="AS75" s="11">
        <f>IF(('OddsRatio_working_3-way'!X75=0),IF(Q75&gt;0,-Q75^(1/3),(-Q75)^(1/3)),'OddsRatio_working_3-way'!AM75-'OddsRatio_working_3-way'!R75/3)</f>
        <v>-0.57163632545854326</v>
      </c>
      <c r="AT75" s="11">
        <f>IF(('OddsRatio_working_3-way'!X75=0),IF(Q75&gt;0,-Q75^(1/3),(-Q75)^(1/3)),'OddsRatio_working_3-way'!AN75-'OddsRatio_working_3-way'!R75/3)</f>
        <v>-0.47055426448119209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1.93</v>
      </c>
      <c r="B76" s="4">
        <f>IF('True_Odds_Calculator_3-way'!B77="","",'True_Odds_Calculator_3-way'!B77)</f>
        <v>3.19</v>
      </c>
      <c r="C76" s="4">
        <f>IF('True_Odds_Calculator_3-way'!C77="","",'True_Odds_Calculator_3-way'!C77)</f>
        <v>5.0199999999999996</v>
      </c>
      <c r="D76" s="9">
        <f t="shared" si="26"/>
        <v>0.50571951545418314</v>
      </c>
      <c r="E76" s="9">
        <f t="shared" si="27"/>
        <v>0.30288584829359144</v>
      </c>
      <c r="F76" s="9">
        <f t="shared" si="28"/>
        <v>0.19139463625222533</v>
      </c>
      <c r="G76" s="9">
        <f t="shared" si="29"/>
        <v>1.0509469691068318</v>
      </c>
      <c r="H76" s="9">
        <f t="shared" si="30"/>
        <v>1.9773806812693535</v>
      </c>
      <c r="I76" s="9">
        <f t="shared" si="31"/>
        <v>3.3015738623439619</v>
      </c>
      <c r="J76" s="9">
        <f t="shared" si="32"/>
        <v>5.2248068158094636</v>
      </c>
      <c r="K76" s="11">
        <f t="shared" si="33"/>
        <v>0.5181347150259068</v>
      </c>
      <c r="L76" s="11">
        <f t="shared" si="34"/>
        <v>0.31347962382445144</v>
      </c>
      <c r="M76" s="11">
        <f t="shared" si="35"/>
        <v>0.19920318725099603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-0.26491186325887173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0.23101836324201469</v>
      </c>
      <c r="Q76" s="11">
        <f>2*'OddsRatio_working_3-way'!K76*'OddsRatio_working_3-way'!L76*'OddsRatio_working_3-way'!M76</f>
        <v>6.4711026118211404E-2</v>
      </c>
      <c r="R76" s="11">
        <f t="shared" si="36"/>
        <v>0</v>
      </c>
      <c r="S76" s="11">
        <f t="shared" si="37"/>
        <v>-0.87205744733395985</v>
      </c>
      <c r="T76" s="11">
        <f t="shared" si="38"/>
        <v>-0.24427379477141734</v>
      </c>
      <c r="U76" s="11">
        <f>'OddsRatio_working_3-way'!S76-'OddsRatio_working_3-way'!R76^2/3</f>
        <v>-0.87205744733395985</v>
      </c>
      <c r="V76" s="11">
        <f>'OddsRatio_working_3-way'!S76*'OddsRatio_working_3-way'!R76/3-2*'OddsRatio_working_3-way'!R76^3/27-'OddsRatio_working_3-way'!T76</f>
        <v>0.24427379477141734</v>
      </c>
      <c r="W76" s="11">
        <f>'OddsRatio_working_3-way'!V76^2+4*'OddsRatio_working_3-way'!U76^3/27</f>
        <v>-3.8580076556010007E-2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0.15672409145376989</v>
      </c>
      <c r="Y76" s="11">
        <f>IF('OddsRatio_working_3-way'!W76&gt;=0,IF('OddsRatio_working_3-way'!V76+SQRT('OddsRatio_working_3-way'!W76)&gt;0,0,PI()),ACOS('OddsRatio_working_3-way'!V76/(2*'OddsRatio_working_3-way'!X76)))</f>
        <v>0.67722987635614396</v>
      </c>
      <c r="Z76" s="11">
        <f>'OddsRatio_working_3-way'!X76^(1/3)*COS('OddsRatio_working_3-way'!Y76/3)</f>
        <v>0.52547348455341603</v>
      </c>
      <c r="AA76" s="11">
        <f>'OddsRatio_working_3-way'!X76^(1/3)*COS(('OddsRatio_working_3-way'!Y76+2*PI())/3)</f>
        <v>-0.36724786420618544</v>
      </c>
      <c r="AB76" s="11">
        <f>'OddsRatio_working_3-way'!X76^(1/3)*COS(('OddsRatio_working_3-way'!Y76+4*PI())/3)</f>
        <v>-0.15822562034723084</v>
      </c>
      <c r="AC76" s="11">
        <f>'OddsRatio_working_3-way'!X76^(1/3)*SIN('OddsRatio_working_3-way'!Y76/3)</f>
        <v>0.12067904875858725</v>
      </c>
      <c r="AD76" s="11">
        <f>'OddsRatio_working_3-way'!X76^(1/3)*SIN(('OddsRatio_working_3-way'!Y76+2*PI())/3)</f>
        <v>0.39473386225909463</v>
      </c>
      <c r="AE76" s="11">
        <f>'OddsRatio_working_3-way'!X76^(1/3)*SIN(('OddsRatio_working_3-way'!Y76+4*PI())/3)</f>
        <v>-0.51541291101768161</v>
      </c>
      <c r="AF76" s="11">
        <f>-'OddsRatio_working_3-way'!U76/(3*'OddsRatio_working_3-way'!X76^(1/3))*COS(('OddsRatio_working_3-way'!Y76)/3)</f>
        <v>0.52547348455341591</v>
      </c>
      <c r="AG76" s="11">
        <f>-'OddsRatio_working_3-way'!U76/(3*'OddsRatio_working_3-way'!X76^(1/3))*COS(('OddsRatio_working_3-way'!Y76+2*PI())/3)</f>
        <v>-0.36724786420618533</v>
      </c>
      <c r="AH76" s="11">
        <f>-'OddsRatio_working_3-way'!U76/(3*'OddsRatio_working_3-way'!X76^(1/3))*COS(('OddsRatio_working_3-way'!Y76+4*PI())/3)</f>
        <v>-0.15822562034723081</v>
      </c>
      <c r="AI76" s="11">
        <f>'OddsRatio_working_3-way'!U76/(3*'OddsRatio_working_3-way'!X76^(1/3))*SIN(('OddsRatio_working_3-way'!Y76)/3)</f>
        <v>-0.12067904875858723</v>
      </c>
      <c r="AJ76" s="11">
        <f>'OddsRatio_working_3-way'!U76/(3*'OddsRatio_working_3-way'!X76^(1/3))*SIN(('OddsRatio_working_3-way'!Y76+2*PI())/3)</f>
        <v>-0.39473386225909451</v>
      </c>
      <c r="AK76" s="11">
        <f>'OddsRatio_working_3-way'!U76/(3*'OddsRatio_working_3-way'!X76^(1/3))*SIN(('OddsRatio_working_3-way'!Y76+4*PI())/3)</f>
        <v>0.51541291101768161</v>
      </c>
      <c r="AL76" s="11">
        <f>'OddsRatio_working_3-way'!Z76+'OddsRatio_working_3-way'!AF76</f>
        <v>1.0509469691068318</v>
      </c>
      <c r="AM76" s="11">
        <f>'OddsRatio_working_3-way'!AA76+'OddsRatio_working_3-way'!AG76</f>
        <v>-0.73449572841237076</v>
      </c>
      <c r="AN76" s="11">
        <f>'OddsRatio_working_3-way'!AB76+'OddsRatio_working_3-way'!AH76</f>
        <v>-0.31645124069446162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1.0509469691068318</v>
      </c>
      <c r="AS76" s="11">
        <f>IF(('OddsRatio_working_3-way'!X76=0),IF(Q76&gt;0,-Q76^(1/3),(-Q76)^(1/3)),'OddsRatio_working_3-way'!AM76-'OddsRatio_working_3-way'!R76/3)</f>
        <v>-0.73449572841237076</v>
      </c>
      <c r="AT76" s="11">
        <f>IF(('OddsRatio_working_3-way'!X76=0),IF(Q76&gt;0,-Q76^(1/3),(-Q76)^(1/3)),'OddsRatio_working_3-way'!AN76-'OddsRatio_working_3-way'!R76/3)</f>
        <v>-0.31645124069446162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2.11</v>
      </c>
      <c r="B77" s="4">
        <f>IF('True_Odds_Calculator_3-way'!B78="","",'True_Odds_Calculator_3-way'!B78)</f>
        <v>3.26</v>
      </c>
      <c r="C77" s="4">
        <f>IF('True_Odds_Calculator_3-way'!C78="","",'True_Odds_Calculator_3-way'!C78)</f>
        <v>4.03</v>
      </c>
      <c r="D77" s="9">
        <f t="shared" si="26"/>
        <v>0.46279478787614242</v>
      </c>
      <c r="E77" s="9">
        <f t="shared" si="27"/>
        <v>0.29731819585500868</v>
      </c>
      <c r="F77" s="9">
        <f t="shared" si="28"/>
        <v>0.23988701626884915</v>
      </c>
      <c r="G77" s="9">
        <f t="shared" si="29"/>
        <v>1.0457521827159542</v>
      </c>
      <c r="H77" s="9">
        <f t="shared" si="30"/>
        <v>2.1607849228147091</v>
      </c>
      <c r="I77" s="9">
        <f t="shared" si="31"/>
        <v>3.3633999329380559</v>
      </c>
      <c r="J77" s="9">
        <f t="shared" si="32"/>
        <v>4.1686291136293416</v>
      </c>
      <c r="K77" s="11">
        <f t="shared" si="33"/>
        <v>0.47393364928909953</v>
      </c>
      <c r="L77" s="11">
        <f t="shared" si="34"/>
        <v>0.30674846625766872</v>
      </c>
      <c r="M77" s="11">
        <f t="shared" si="35"/>
        <v>0.24813895781637715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-0.27420094356727198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0.2308739176612703</v>
      </c>
      <c r="Q77" s="11">
        <f>2*'OddsRatio_working_3-way'!K77*'OddsRatio_working_3-way'!L77*'OddsRatio_working_3-way'!M77</f>
        <v>7.2148099269146962E-2</v>
      </c>
      <c r="R77" s="11">
        <f t="shared" si="36"/>
        <v>0</v>
      </c>
      <c r="S77" s="11">
        <f t="shared" si="37"/>
        <v>-0.8419880495583637</v>
      </c>
      <c r="T77" s="11">
        <f t="shared" si="38"/>
        <v>-0.26312126548698866</v>
      </c>
      <c r="U77" s="11">
        <f>'OddsRatio_working_3-way'!S77-'OddsRatio_working_3-way'!R77^2/3</f>
        <v>-0.8419880495583637</v>
      </c>
      <c r="V77" s="11">
        <f>'OddsRatio_working_3-way'!S77*'OddsRatio_working_3-way'!R77/3-2*'OddsRatio_working_3-way'!R77^3/27-'OddsRatio_working_3-way'!T77</f>
        <v>0.26312126548698866</v>
      </c>
      <c r="W77" s="11">
        <f>'OddsRatio_working_3-way'!V77^2+4*'OddsRatio_working_3-way'!U77^3/27</f>
        <v>-1.9200128694752489E-2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0.14868837298711932</v>
      </c>
      <c r="Y77" s="11">
        <f>IF('OddsRatio_working_3-way'!W77&gt;=0,IF('OddsRatio_working_3-way'!V77+SQRT('OddsRatio_working_3-way'!W77)&gt;0,0,PI()),ACOS('OddsRatio_working_3-way'!V77/(2*'OddsRatio_working_3-way'!X77)))</f>
        <v>0.48471495455892399</v>
      </c>
      <c r="Z77" s="11">
        <f>'OddsRatio_working_3-way'!X77^(1/3)*COS('OddsRatio_working_3-way'!Y77/3)</f>
        <v>0.52287609135797708</v>
      </c>
      <c r="AA77" s="11">
        <f>'OddsRatio_working_3-way'!X77^(1/3)*COS(('OddsRatio_working_3-way'!Y77+2*PI())/3)</f>
        <v>-0.33524493698491054</v>
      </c>
      <c r="AB77" s="11">
        <f>'OddsRatio_working_3-way'!X77^(1/3)*COS(('OddsRatio_working_3-way'!Y77+4*PI())/3)</f>
        <v>-0.18763115437306629</v>
      </c>
      <c r="AC77" s="11">
        <f>'OddsRatio_working_3-way'!X77^(1/3)*SIN('OddsRatio_working_3-way'!Y77/3)</f>
        <v>8.5224857127047124E-2</v>
      </c>
      <c r="AD77" s="11">
        <f>'OddsRatio_working_3-way'!X77^(1/3)*SIN(('OddsRatio_working_3-way'!Y77+2*PI())/3)</f>
        <v>0.41021154958399764</v>
      </c>
      <c r="AE77" s="11">
        <f>'OddsRatio_working_3-way'!X77^(1/3)*SIN(('OddsRatio_working_3-way'!Y77+4*PI())/3)</f>
        <v>-0.49543640671104477</v>
      </c>
      <c r="AF77" s="11">
        <f>-'OddsRatio_working_3-way'!U77/(3*'OddsRatio_working_3-way'!X77^(1/3))*COS(('OddsRatio_working_3-way'!Y77)/3)</f>
        <v>0.52287609135797719</v>
      </c>
      <c r="AG77" s="11">
        <f>-'OddsRatio_working_3-way'!U77/(3*'OddsRatio_working_3-way'!X77^(1/3))*COS(('OddsRatio_working_3-way'!Y77+2*PI())/3)</f>
        <v>-0.33524493698491059</v>
      </c>
      <c r="AH77" s="11">
        <f>-'OddsRatio_working_3-way'!U77/(3*'OddsRatio_working_3-way'!X77^(1/3))*COS(('OddsRatio_working_3-way'!Y77+4*PI())/3)</f>
        <v>-0.18763115437306632</v>
      </c>
      <c r="AI77" s="11">
        <f>'OddsRatio_working_3-way'!U77/(3*'OddsRatio_working_3-way'!X77^(1/3))*SIN(('OddsRatio_working_3-way'!Y77)/3)</f>
        <v>-8.5224857127047152E-2</v>
      </c>
      <c r="AJ77" s="11">
        <f>'OddsRatio_working_3-way'!U77/(3*'OddsRatio_working_3-way'!X77^(1/3))*SIN(('OddsRatio_working_3-way'!Y77+2*PI())/3)</f>
        <v>-0.41021154958399775</v>
      </c>
      <c r="AK77" s="11">
        <f>'OddsRatio_working_3-way'!U77/(3*'OddsRatio_working_3-way'!X77^(1/3))*SIN(('OddsRatio_working_3-way'!Y77+4*PI())/3)</f>
        <v>0.49543640671104489</v>
      </c>
      <c r="AL77" s="11">
        <f>'OddsRatio_working_3-way'!Z77+'OddsRatio_working_3-way'!AF77</f>
        <v>1.0457521827159542</v>
      </c>
      <c r="AM77" s="11">
        <f>'OddsRatio_working_3-way'!AA77+'OddsRatio_working_3-way'!AG77</f>
        <v>-0.67048987396982107</v>
      </c>
      <c r="AN77" s="11">
        <f>'OddsRatio_working_3-way'!AB77+'OddsRatio_working_3-way'!AH77</f>
        <v>-0.37526230874613264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1.0457521827159542</v>
      </c>
      <c r="AS77" s="11">
        <f>IF(('OddsRatio_working_3-way'!X77=0),IF(Q77&gt;0,-Q77^(1/3),(-Q77)^(1/3)),'OddsRatio_working_3-way'!AM77-'OddsRatio_working_3-way'!R77/3)</f>
        <v>-0.67048987396982107</v>
      </c>
      <c r="AT77" s="11">
        <f>IF(('OddsRatio_working_3-way'!X77=0),IF(Q77&gt;0,-Q77^(1/3),(-Q77)^(1/3)),'OddsRatio_working_3-way'!AN77-'OddsRatio_working_3-way'!R77/3)</f>
        <v>-0.37526230874613264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1.89</v>
      </c>
      <c r="B78" s="4">
        <f>IF('True_Odds_Calculator_3-way'!B79="","",'True_Odds_Calculator_3-way'!B79)</f>
        <v>3.47</v>
      </c>
      <c r="C78" s="4">
        <f>IF('True_Odds_Calculator_3-way'!C79="","",'True_Odds_Calculator_3-way'!C79)</f>
        <v>4.13</v>
      </c>
      <c r="D78" s="9">
        <f t="shared" si="26"/>
        <v>0.5055419350473459</v>
      </c>
      <c r="E78" s="9">
        <f t="shared" si="27"/>
        <v>0.2692200489471292</v>
      </c>
      <c r="F78" s="9">
        <f t="shared" si="28"/>
        <v>0.22523801600552446</v>
      </c>
      <c r="G78" s="9">
        <f t="shared" si="29"/>
        <v>1.0989609782724212</v>
      </c>
      <c r="H78" s="9">
        <f t="shared" si="30"/>
        <v>1.9780752706624549</v>
      </c>
      <c r="I78" s="9">
        <f t="shared" si="31"/>
        <v>3.7144336163328799</v>
      </c>
      <c r="J78" s="9">
        <f t="shared" si="32"/>
        <v>4.4397478619926787</v>
      </c>
      <c r="K78" s="11">
        <f t="shared" si="33"/>
        <v>0.52910052910052918</v>
      </c>
      <c r="L78" s="11">
        <f t="shared" si="34"/>
        <v>0.28818443804034583</v>
      </c>
      <c r="M78" s="11">
        <f t="shared" si="35"/>
        <v>0.24213075060532688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-0.25403290043827031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0.23960913215750601</v>
      </c>
      <c r="Q78" s="11">
        <f>2*'OddsRatio_working_3-way'!K78*'OddsRatio_working_3-way'!L78*'OddsRatio_working_3-way'!M78</f>
        <v>7.3839486026966411E-2</v>
      </c>
      <c r="R78" s="11">
        <f t="shared" si="36"/>
        <v>0</v>
      </c>
      <c r="S78" s="11">
        <f t="shared" si="37"/>
        <v>-0.94322086526635052</v>
      </c>
      <c r="T78" s="11">
        <f t="shared" si="38"/>
        <v>-0.29066898775542388</v>
      </c>
      <c r="U78" s="11">
        <f>'OddsRatio_working_3-way'!S78-'OddsRatio_working_3-way'!R78^2/3</f>
        <v>-0.94322086526635052</v>
      </c>
      <c r="V78" s="11">
        <f>'OddsRatio_working_3-way'!S78*'OddsRatio_working_3-way'!R78/3-2*'OddsRatio_working_3-way'!R78^3/27-'OddsRatio_working_3-way'!T78</f>
        <v>0.29066898775542388</v>
      </c>
      <c r="W78" s="11">
        <f>'OddsRatio_working_3-way'!V78^2+4*'OddsRatio_working_3-way'!U78^3/27</f>
        <v>-3.9830229581719015E-2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0.17629427814345094</v>
      </c>
      <c r="Y78" s="11">
        <f>IF('OddsRatio_working_3-way'!W78&gt;=0,IF('OddsRatio_working_3-way'!V78+SQRT('OddsRatio_working_3-way'!W78)&gt;0,0,PI()),ACOS('OddsRatio_working_3-way'!V78/(2*'OddsRatio_working_3-way'!X78)))</f>
        <v>0.60168014717916196</v>
      </c>
      <c r="Z78" s="11">
        <f>'OddsRatio_working_3-way'!X78^(1/3)*COS('OddsRatio_working_3-way'!Y78/3)</f>
        <v>0.5494804891362105</v>
      </c>
      <c r="AA78" s="11">
        <f>'OddsRatio_working_3-way'!X78^(1/3)*COS(('OddsRatio_working_3-way'!Y78+2*PI())/3)</f>
        <v>-0.37148015546614555</v>
      </c>
      <c r="AB78" s="11">
        <f>'OddsRatio_working_3-way'!X78^(1/3)*COS(('OddsRatio_working_3-way'!Y78+4*PI())/3)</f>
        <v>-0.17800033367006504</v>
      </c>
      <c r="AC78" s="11">
        <f>'OddsRatio_working_3-way'!X78^(1/3)*SIN('OddsRatio_working_3-way'!Y78/3)</f>
        <v>0.1117056271967279</v>
      </c>
      <c r="AD78" s="11">
        <f>'OddsRatio_working_3-way'!X78^(1/3)*SIN(('OddsRatio_working_3-way'!Y78+2*PI())/3)</f>
        <v>0.42001124887749358</v>
      </c>
      <c r="AE78" s="11">
        <f>'OddsRatio_working_3-way'!X78^(1/3)*SIN(('OddsRatio_working_3-way'!Y78+4*PI())/3)</f>
        <v>-0.53171687607422147</v>
      </c>
      <c r="AF78" s="11">
        <f>-'OddsRatio_working_3-way'!U78/(3*'OddsRatio_working_3-way'!X78^(1/3))*COS(('OddsRatio_working_3-way'!Y78)/3)</f>
        <v>0.54948048913621061</v>
      </c>
      <c r="AG78" s="11">
        <f>-'OddsRatio_working_3-way'!U78/(3*'OddsRatio_working_3-way'!X78^(1/3))*COS(('OddsRatio_working_3-way'!Y78+2*PI())/3)</f>
        <v>-0.3714801554661456</v>
      </c>
      <c r="AH78" s="11">
        <f>-'OddsRatio_working_3-way'!U78/(3*'OddsRatio_working_3-way'!X78^(1/3))*COS(('OddsRatio_working_3-way'!Y78+4*PI())/3)</f>
        <v>-0.1780003336700651</v>
      </c>
      <c r="AI78" s="11">
        <f>'OddsRatio_working_3-way'!U78/(3*'OddsRatio_working_3-way'!X78^(1/3))*SIN(('OddsRatio_working_3-way'!Y78)/3)</f>
        <v>-0.11170562719672791</v>
      </c>
      <c r="AJ78" s="11">
        <f>'OddsRatio_working_3-way'!U78/(3*'OddsRatio_working_3-way'!X78^(1/3))*SIN(('OddsRatio_working_3-way'!Y78+2*PI())/3)</f>
        <v>-0.42001124887749364</v>
      </c>
      <c r="AK78" s="11">
        <f>'OddsRatio_working_3-way'!U78/(3*'OddsRatio_working_3-way'!X78^(1/3))*SIN(('OddsRatio_working_3-way'!Y78+4*PI())/3)</f>
        <v>0.53171687607422158</v>
      </c>
      <c r="AL78" s="11">
        <f>'OddsRatio_working_3-way'!Z78+'OddsRatio_working_3-way'!AF78</f>
        <v>1.0989609782724212</v>
      </c>
      <c r="AM78" s="11">
        <f>'OddsRatio_working_3-way'!AA78+'OddsRatio_working_3-way'!AG78</f>
        <v>-0.74296031093229109</v>
      </c>
      <c r="AN78" s="11">
        <f>'OddsRatio_working_3-way'!AB78+'OddsRatio_working_3-way'!AH78</f>
        <v>-0.35600066734013014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1.0989609782724212</v>
      </c>
      <c r="AS78" s="11">
        <f>IF(('OddsRatio_working_3-way'!X78=0),IF(Q78&gt;0,-Q78^(1/3),(-Q78)^(1/3)),'OddsRatio_working_3-way'!AM78-'OddsRatio_working_3-way'!R78/3)</f>
        <v>-0.74296031093229109</v>
      </c>
      <c r="AT78" s="11">
        <f>IF(('OddsRatio_working_3-way'!X78=0),IF(Q78&gt;0,-Q78^(1/3),(-Q78)^(1/3)),'OddsRatio_working_3-way'!AN78-'OddsRatio_working_3-way'!R78/3)</f>
        <v>-0.35600066734013014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1.78</v>
      </c>
      <c r="B79" s="4">
        <f>IF('True_Odds_Calculator_3-way'!B80="","",'True_Odds_Calculator_3-way'!B80)</f>
        <v>3.68</v>
      </c>
      <c r="C79" s="4">
        <f>IF('True_Odds_Calculator_3-way'!C80="","",'True_Odds_Calculator_3-way'!C80)</f>
        <v>5.1100000000000003</v>
      </c>
      <c r="D79" s="9">
        <f t="shared" si="26"/>
        <v>0.54972192902359207</v>
      </c>
      <c r="E79" s="9">
        <f t="shared" si="27"/>
        <v>0.26216794628407958</v>
      </c>
      <c r="F79" s="9">
        <f t="shared" si="28"/>
        <v>0.18811012469232849</v>
      </c>
      <c r="G79" s="9">
        <f t="shared" si="29"/>
        <v>1.0501301616259653</v>
      </c>
      <c r="H79" s="9">
        <f t="shared" si="30"/>
        <v>1.8191015260682526</v>
      </c>
      <c r="I79" s="9">
        <f t="shared" si="31"/>
        <v>3.8143488331575872</v>
      </c>
      <c r="J79" s="9">
        <f t="shared" si="32"/>
        <v>5.3160349642827178</v>
      </c>
      <c r="K79" s="11">
        <f t="shared" si="33"/>
        <v>0.5617977528089888</v>
      </c>
      <c r="L79" s="11">
        <f t="shared" si="34"/>
        <v>0.27173913043478259</v>
      </c>
      <c r="M79" s="11">
        <f t="shared" si="35"/>
        <v>0.19569471624266144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-0.25667436571298574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0.22615550225283151</v>
      </c>
      <c r="Q79" s="11">
        <f>2*'OddsRatio_working_3-way'!K79*'OddsRatio_working_3-way'!L79*'OddsRatio_working_3-way'!M79</f>
        <v>5.975046294658691E-2</v>
      </c>
      <c r="R79" s="11">
        <f t="shared" si="36"/>
        <v>0</v>
      </c>
      <c r="S79" s="11">
        <f t="shared" si="37"/>
        <v>-0.88109890375932387</v>
      </c>
      <c r="T79" s="11">
        <f t="shared" si="38"/>
        <v>-0.23278702873429949</v>
      </c>
      <c r="U79" s="11">
        <f>'OddsRatio_working_3-way'!S79-'OddsRatio_working_3-way'!R79^2/3</f>
        <v>-0.88109890375932387</v>
      </c>
      <c r="V79" s="11">
        <f>'OddsRatio_working_3-way'!S79*'OddsRatio_working_3-way'!R79/3-2*'OddsRatio_working_3-way'!R79^3/27-'OddsRatio_working_3-way'!T79</f>
        <v>0.23278702873429949</v>
      </c>
      <c r="W79" s="11">
        <f>'OddsRatio_working_3-way'!V79^2+4*'OddsRatio_working_3-way'!U79^3/27</f>
        <v>-4.714770482000348E-2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0.15916776178528352</v>
      </c>
      <c r="Y79" s="11">
        <f>IF('OddsRatio_working_3-way'!W79&gt;=0,IF('OddsRatio_working_3-way'!V79+SQRT('OddsRatio_working_3-way'!W79)&gt;0,0,PI()),ACOS('OddsRatio_working_3-way'!V79/(2*'OddsRatio_working_3-way'!X79)))</f>
        <v>0.75062438425866418</v>
      </c>
      <c r="Z79" s="11">
        <f>'OddsRatio_working_3-way'!X79^(1/3)*COS('OddsRatio_working_3-way'!Y79/3)</f>
        <v>0.52506508081298253</v>
      </c>
      <c r="AA79" s="11">
        <f>'OddsRatio_working_3-way'!X79^(1/3)*COS(('OddsRatio_working_3-way'!Y79+2*PI())/3)</f>
        <v>-0.3787423576465721</v>
      </c>
      <c r="AB79" s="11">
        <f>'OddsRatio_working_3-way'!X79^(1/3)*COS(('OddsRatio_working_3-way'!Y79+4*PI())/3)</f>
        <v>-0.14632272316641062</v>
      </c>
      <c r="AC79" s="11">
        <f>'OddsRatio_working_3-way'!X79^(1/3)*SIN('OddsRatio_working_3-way'!Y79/3)</f>
        <v>0.13418753853207585</v>
      </c>
      <c r="AD79" s="11">
        <f>'OddsRatio_working_3-way'!X79^(1/3)*SIN(('OddsRatio_working_3-way'!Y79+2*PI())/3)</f>
        <v>0.38762592935813428</v>
      </c>
      <c r="AE79" s="11">
        <f>'OddsRatio_working_3-way'!X79^(1/3)*SIN(('OddsRatio_working_3-way'!Y79+4*PI())/3)</f>
        <v>-0.52181346789020999</v>
      </c>
      <c r="AF79" s="11">
        <f>-'OddsRatio_working_3-way'!U79/(3*'OddsRatio_working_3-way'!X79^(1/3))*COS(('OddsRatio_working_3-way'!Y79)/3)</f>
        <v>0.52506508081298264</v>
      </c>
      <c r="AG79" s="11">
        <f>-'OddsRatio_working_3-way'!U79/(3*'OddsRatio_working_3-way'!X79^(1/3))*COS(('OddsRatio_working_3-way'!Y79+2*PI())/3)</f>
        <v>-0.37874235764657216</v>
      </c>
      <c r="AH79" s="11">
        <f>-'OddsRatio_working_3-way'!U79/(3*'OddsRatio_working_3-way'!X79^(1/3))*COS(('OddsRatio_working_3-way'!Y79+4*PI())/3)</f>
        <v>-0.14632272316641065</v>
      </c>
      <c r="AI79" s="11">
        <f>'OddsRatio_working_3-way'!U79/(3*'OddsRatio_working_3-way'!X79^(1/3))*SIN(('OddsRatio_working_3-way'!Y79)/3)</f>
        <v>-0.13418753853207588</v>
      </c>
      <c r="AJ79" s="11">
        <f>'OddsRatio_working_3-way'!U79/(3*'OddsRatio_working_3-way'!X79^(1/3))*SIN(('OddsRatio_working_3-way'!Y79+2*PI())/3)</f>
        <v>-0.38762592935813439</v>
      </c>
      <c r="AK79" s="11">
        <f>'OddsRatio_working_3-way'!U79/(3*'OddsRatio_working_3-way'!X79^(1/3))*SIN(('OddsRatio_working_3-way'!Y79+4*PI())/3)</f>
        <v>0.5218134678902101</v>
      </c>
      <c r="AL79" s="11">
        <f>'OddsRatio_working_3-way'!Z79+'OddsRatio_working_3-way'!AF79</f>
        <v>1.0501301616259653</v>
      </c>
      <c r="AM79" s="11">
        <f>'OddsRatio_working_3-way'!AA79+'OddsRatio_working_3-way'!AG79</f>
        <v>-0.75748471529314432</v>
      </c>
      <c r="AN79" s="11">
        <f>'OddsRatio_working_3-way'!AB79+'OddsRatio_working_3-way'!AH79</f>
        <v>-0.2926454463328213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1.0501301616259653</v>
      </c>
      <c r="AS79" s="11">
        <f>IF(('OddsRatio_working_3-way'!X79=0),IF(Q79&gt;0,-Q79^(1/3),(-Q79)^(1/3)),'OddsRatio_working_3-way'!AM79-'OddsRatio_working_3-way'!R79/3)</f>
        <v>-0.75748471529314432</v>
      </c>
      <c r="AT79" s="11">
        <f>IF(('OddsRatio_working_3-way'!X79=0),IF(Q79&gt;0,-Q79^(1/3),(-Q79)^(1/3)),'OddsRatio_working_3-way'!AN79-'OddsRatio_working_3-way'!R79/3)</f>
        <v>-0.2926454463328213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1.92</v>
      </c>
      <c r="B80" s="4">
        <f>IF('True_Odds_Calculator_3-way'!B81="","",'True_Odds_Calculator_3-way'!B81)</f>
        <v>3.56</v>
      </c>
      <c r="C80" s="4">
        <f>IF('True_Odds_Calculator_3-way'!C81="","",'True_Odds_Calculator_3-way'!C81)</f>
        <v>4.3899999999999997</v>
      </c>
      <c r="D80" s="9">
        <f t="shared" si="26"/>
        <v>0.50900277306340058</v>
      </c>
      <c r="E80" s="9">
        <f t="shared" si="27"/>
        <v>0.2714310969135767</v>
      </c>
      <c r="F80" s="9">
        <f t="shared" si="28"/>
        <v>0.2195661300230228</v>
      </c>
      <c r="G80" s="9">
        <f t="shared" si="29"/>
        <v>1.0485063465618663</v>
      </c>
      <c r="H80" s="9">
        <f t="shared" si="30"/>
        <v>1.9646258388369164</v>
      </c>
      <c r="I80" s="9">
        <f t="shared" si="31"/>
        <v>3.6841762471983772</v>
      </c>
      <c r="J80" s="9">
        <f t="shared" si="32"/>
        <v>4.5544365148447259</v>
      </c>
      <c r="K80" s="11">
        <f t="shared" si="33"/>
        <v>0.52083333333333337</v>
      </c>
      <c r="L80" s="11">
        <f t="shared" si="34"/>
        <v>0.2808988764044944</v>
      </c>
      <c r="M80" s="11">
        <f t="shared" si="35"/>
        <v>0.22779043280182235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-0.26607970105704981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0.22895018044073612</v>
      </c>
      <c r="Q80" s="11">
        <f>2*'OddsRatio_working_3-way'!K80*'OddsRatio_working_3-way'!L80*'OddsRatio_working_3-way'!M80</f>
        <v>6.6652163155963937E-2</v>
      </c>
      <c r="R80" s="11">
        <f t="shared" si="36"/>
        <v>0</v>
      </c>
      <c r="S80" s="11">
        <f t="shared" si="37"/>
        <v>-0.86045714697960818</v>
      </c>
      <c r="T80" s="11">
        <f t="shared" si="38"/>
        <v>-0.25049698602026438</v>
      </c>
      <c r="U80" s="11">
        <f>'OddsRatio_working_3-way'!S80-'OddsRatio_working_3-way'!R80^2/3</f>
        <v>-0.86045714697960818</v>
      </c>
      <c r="V80" s="11">
        <f>'OddsRatio_working_3-way'!S80*'OddsRatio_working_3-way'!R80/3-2*'OddsRatio_working_3-way'!R80^3/27-'OddsRatio_working_3-way'!T80</f>
        <v>0.25049698602026438</v>
      </c>
      <c r="W80" s="11">
        <f>'OddsRatio_working_3-way'!V80^2+4*'OddsRatio_working_3-way'!U80^3/27</f>
        <v>-3.1632127697128212E-2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0.15360734658730091</v>
      </c>
      <c r="Y80" s="11">
        <f>IF('OddsRatio_working_3-way'!W80&gt;=0,IF('OddsRatio_working_3-way'!V80+SQRT('OddsRatio_working_3-way'!W80)&gt;0,0,PI()),ACOS('OddsRatio_working_3-way'!V80/(2*'OddsRatio_working_3-way'!X80)))</f>
        <v>0.6174095319309425</v>
      </c>
      <c r="Z80" s="11">
        <f>'OddsRatio_working_3-way'!X80^(1/3)*COS('OddsRatio_working_3-way'!Y80/3)</f>
        <v>0.52425317328093313</v>
      </c>
      <c r="AA80" s="11">
        <f>'OddsRatio_working_3-way'!X80^(1/3)*COS(('OddsRatio_working_3-way'!Y80+2*PI())/3)</f>
        <v>-0.35690656592700104</v>
      </c>
      <c r="AB80" s="11">
        <f>'OddsRatio_working_3-way'!X80^(1/3)*COS(('OddsRatio_working_3-way'!Y80+4*PI())/3)</f>
        <v>-0.16734660735393231</v>
      </c>
      <c r="AC80" s="11">
        <f>'OddsRatio_working_3-way'!X80^(1/3)*SIN('OddsRatio_working_3-way'!Y80/3)</f>
        <v>0.1094424931097356</v>
      </c>
      <c r="AD80" s="11">
        <f>'OddsRatio_working_3-way'!X80^(1/3)*SIN(('OddsRatio_working_3-way'!Y80+2*PI())/3)</f>
        <v>0.39929531952102565</v>
      </c>
      <c r="AE80" s="11">
        <f>'OddsRatio_working_3-way'!X80^(1/3)*SIN(('OddsRatio_working_3-way'!Y80+4*PI())/3)</f>
        <v>-0.50873781263076123</v>
      </c>
      <c r="AF80" s="11">
        <f>-'OddsRatio_working_3-way'!U80/(3*'OddsRatio_working_3-way'!X80^(1/3))*COS(('OddsRatio_working_3-way'!Y80)/3)</f>
        <v>0.52425317328093313</v>
      </c>
      <c r="AG80" s="11">
        <f>-'OddsRatio_working_3-way'!U80/(3*'OddsRatio_working_3-way'!X80^(1/3))*COS(('OddsRatio_working_3-way'!Y80+2*PI())/3)</f>
        <v>-0.35690656592700104</v>
      </c>
      <c r="AH80" s="11">
        <f>-'OddsRatio_working_3-way'!U80/(3*'OddsRatio_working_3-way'!X80^(1/3))*COS(('OddsRatio_working_3-way'!Y80+4*PI())/3)</f>
        <v>-0.16734660735393231</v>
      </c>
      <c r="AI80" s="11">
        <f>'OddsRatio_working_3-way'!U80/(3*'OddsRatio_working_3-way'!X80^(1/3))*SIN(('OddsRatio_working_3-way'!Y80)/3)</f>
        <v>-0.1094424931097356</v>
      </c>
      <c r="AJ80" s="11">
        <f>'OddsRatio_working_3-way'!U80/(3*'OddsRatio_working_3-way'!X80^(1/3))*SIN(('OddsRatio_working_3-way'!Y80+2*PI())/3)</f>
        <v>-0.39929531952102565</v>
      </c>
      <c r="AK80" s="11">
        <f>'OddsRatio_working_3-way'!U80/(3*'OddsRatio_working_3-way'!X80^(1/3))*SIN(('OddsRatio_working_3-way'!Y80+4*PI())/3)</f>
        <v>0.50873781263076123</v>
      </c>
      <c r="AL80" s="11">
        <f>'OddsRatio_working_3-way'!Z80+'OddsRatio_working_3-way'!AF80</f>
        <v>1.0485063465618663</v>
      </c>
      <c r="AM80" s="11">
        <f>'OddsRatio_working_3-way'!AA80+'OddsRatio_working_3-way'!AG80</f>
        <v>-0.71381313185400208</v>
      </c>
      <c r="AN80" s="11">
        <f>'OddsRatio_working_3-way'!AB80+'OddsRatio_working_3-way'!AH80</f>
        <v>-0.33469321470786462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1.0485063465618663</v>
      </c>
      <c r="AS80" s="11">
        <f>IF(('OddsRatio_working_3-way'!X80=0),IF(Q80&gt;0,-Q80^(1/3),(-Q80)^(1/3)),'OddsRatio_working_3-way'!AM80-'OddsRatio_working_3-way'!R80/3)</f>
        <v>-0.71381313185400208</v>
      </c>
      <c r="AT80" s="11">
        <f>IF(('OddsRatio_working_3-way'!X80=0),IF(Q80&gt;0,-Q80^(1/3),(-Q80)^(1/3)),'OddsRatio_working_3-way'!AN80-'OddsRatio_working_3-way'!R80/3)</f>
        <v>-0.33469321470786462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2.34</v>
      </c>
      <c r="B81" s="4">
        <f>IF('True_Odds_Calculator_3-way'!B82="","",'True_Odds_Calculator_3-way'!B82)</f>
        <v>3.25</v>
      </c>
      <c r="C81" s="4">
        <f>IF('True_Odds_Calculator_3-way'!C82="","",'True_Odds_Calculator_3-way'!C82)</f>
        <v>3.42</v>
      </c>
      <c r="D81" s="9">
        <f t="shared" si="26"/>
        <v>0.41721325678603777</v>
      </c>
      <c r="E81" s="9">
        <f t="shared" si="27"/>
        <v>0.29891195118235281</v>
      </c>
      <c r="F81" s="9">
        <f t="shared" si="28"/>
        <v>0.28387479203160948</v>
      </c>
      <c r="G81" s="9">
        <f t="shared" si="29"/>
        <v>1.0424296757987732</v>
      </c>
      <c r="H81" s="9">
        <f t="shared" si="30"/>
        <v>2.396855765570356</v>
      </c>
      <c r="I81" s="9">
        <f t="shared" si="31"/>
        <v>3.3454667705472398</v>
      </c>
      <c r="J81" s="9">
        <f t="shared" si="32"/>
        <v>3.5226798154330305</v>
      </c>
      <c r="K81" s="11">
        <f t="shared" si="33"/>
        <v>0.42735042735042739</v>
      </c>
      <c r="L81" s="11">
        <f t="shared" si="34"/>
        <v>0.30769230769230771</v>
      </c>
      <c r="M81" s="11">
        <f t="shared" si="35"/>
        <v>0.29239766081871343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-0.28052873801861666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0.23107297061413123</v>
      </c>
      <c r="Q81" s="11">
        <f>2*'OddsRatio_working_3-way'!K81*'OddsRatio_working_3-way'!L81*'OddsRatio_working_3-way'!M81</f>
        <v>7.6896163265933862E-2</v>
      </c>
      <c r="R81" s="11">
        <f t="shared" si="36"/>
        <v>0</v>
      </c>
      <c r="S81" s="11">
        <f t="shared" si="37"/>
        <v>-0.82370516563189544</v>
      </c>
      <c r="T81" s="11">
        <f t="shared" si="38"/>
        <v>-0.27411153598399185</v>
      </c>
      <c r="U81" s="11">
        <f>'OddsRatio_working_3-way'!S81-'OddsRatio_working_3-way'!R81^2/3</f>
        <v>-0.82370516563189544</v>
      </c>
      <c r="V81" s="11">
        <f>'OddsRatio_working_3-way'!S81*'OddsRatio_working_3-way'!R81/3-2*'OddsRatio_working_3-way'!R81^3/27-'OddsRatio_working_3-way'!T81</f>
        <v>0.27411153598399185</v>
      </c>
      <c r="W81" s="11">
        <f>'OddsRatio_working_3-way'!V81^2+4*'OddsRatio_working_3-way'!U81^3/27</f>
        <v>-7.6592928744098482E-3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0.14387184143701739</v>
      </c>
      <c r="Y81" s="11">
        <f>IF('OddsRatio_working_3-way'!W81&gt;=0,IF('OddsRatio_working_3-way'!V81+SQRT('OddsRatio_working_3-way'!W81)&gt;0,0,PI()),ACOS('OddsRatio_working_3-way'!V81/(2*'OddsRatio_working_3-way'!X81)))</f>
        <v>0.30904655878929677</v>
      </c>
      <c r="Z81" s="11">
        <f>'OddsRatio_working_3-way'!X81^(1/3)*COS('OddsRatio_working_3-way'!Y81/3)</f>
        <v>0.52121483789938661</v>
      </c>
      <c r="AA81" s="11">
        <f>'OddsRatio_working_3-way'!X81^(1/3)*COS(('OddsRatio_working_3-way'!Y81+2*PI())/3)</f>
        <v>-0.30727229838927872</v>
      </c>
      <c r="AB81" s="11">
        <f>'OddsRatio_working_3-way'!X81^(1/3)*COS(('OddsRatio_working_3-way'!Y81+4*PI())/3)</f>
        <v>-0.21394253951010792</v>
      </c>
      <c r="AC81" s="11">
        <f>'OddsRatio_working_3-way'!X81^(1/3)*SIN('OddsRatio_working_3-way'!Y81/3)</f>
        <v>5.3883961412292132E-2</v>
      </c>
      <c r="AD81" s="11">
        <f>'OddsRatio_working_3-way'!X81^(1/3)*SIN(('OddsRatio_working_3-way'!Y81+2*PI())/3)</f>
        <v>0.42444330974411087</v>
      </c>
      <c r="AE81" s="11">
        <f>'OddsRatio_working_3-way'!X81^(1/3)*SIN(('OddsRatio_working_3-way'!Y81+4*PI())/3)</f>
        <v>-0.478327271156403</v>
      </c>
      <c r="AF81" s="11">
        <f>-'OddsRatio_working_3-way'!U81/(3*'OddsRatio_working_3-way'!X81^(1/3))*COS(('OddsRatio_working_3-way'!Y81)/3)</f>
        <v>0.52121483789938661</v>
      </c>
      <c r="AG81" s="11">
        <f>-'OddsRatio_working_3-way'!U81/(3*'OddsRatio_working_3-way'!X81^(1/3))*COS(('OddsRatio_working_3-way'!Y81+2*PI())/3)</f>
        <v>-0.30727229838927872</v>
      </c>
      <c r="AH81" s="11">
        <f>-'OddsRatio_working_3-way'!U81/(3*'OddsRatio_working_3-way'!X81^(1/3))*COS(('OddsRatio_working_3-way'!Y81+4*PI())/3)</f>
        <v>-0.21394253951010792</v>
      </c>
      <c r="AI81" s="11">
        <f>'OddsRatio_working_3-way'!U81/(3*'OddsRatio_working_3-way'!X81^(1/3))*SIN(('OddsRatio_working_3-way'!Y81)/3)</f>
        <v>-5.3883961412292132E-2</v>
      </c>
      <c r="AJ81" s="11">
        <f>'OddsRatio_working_3-way'!U81/(3*'OddsRatio_working_3-way'!X81^(1/3))*SIN(('OddsRatio_working_3-way'!Y81+2*PI())/3)</f>
        <v>-0.42444330974411087</v>
      </c>
      <c r="AK81" s="11">
        <f>'OddsRatio_working_3-way'!U81/(3*'OddsRatio_working_3-way'!X81^(1/3))*SIN(('OddsRatio_working_3-way'!Y81+4*PI())/3)</f>
        <v>0.478327271156403</v>
      </c>
      <c r="AL81" s="11">
        <f>'OddsRatio_working_3-way'!Z81+'OddsRatio_working_3-way'!AF81</f>
        <v>1.0424296757987732</v>
      </c>
      <c r="AM81" s="11">
        <f>'OddsRatio_working_3-way'!AA81+'OddsRatio_working_3-way'!AG81</f>
        <v>-0.61454459677855744</v>
      </c>
      <c r="AN81" s="11">
        <f>'OddsRatio_working_3-way'!AB81+'OddsRatio_working_3-way'!AH81</f>
        <v>-0.42788507902021583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1.0424296757987732</v>
      </c>
      <c r="AS81" s="11">
        <f>IF(('OddsRatio_working_3-way'!X81=0),IF(Q81&gt;0,-Q81^(1/3),(-Q81)^(1/3)),'OddsRatio_working_3-way'!AM81-'OddsRatio_working_3-way'!R81/3)</f>
        <v>-0.61454459677855744</v>
      </c>
      <c r="AT81" s="11">
        <f>IF(('OddsRatio_working_3-way'!X81=0),IF(Q81&gt;0,-Q81^(1/3),(-Q81)^(1/3)),'OddsRatio_working_3-way'!AN81-'OddsRatio_working_3-way'!R81/3)</f>
        <v>-0.42788507902021583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1.4</v>
      </c>
      <c r="B82" s="4">
        <f>IF('True_Odds_Calculator_3-way'!B83="","",'True_Odds_Calculator_3-way'!B83)</f>
        <v>5.68</v>
      </c>
      <c r="C82" s="4">
        <f>IF('True_Odds_Calculator_3-way'!C83="","",'True_Odds_Calculator_3-way'!C83)</f>
        <v>7.01</v>
      </c>
      <c r="D82" s="9">
        <f t="shared" si="26"/>
        <v>0.69968719700719029</v>
      </c>
      <c r="E82" s="9">
        <f t="shared" si="27"/>
        <v>0.16606446094562735</v>
      </c>
      <c r="F82" s="9">
        <f t="shared" si="28"/>
        <v>0.13424834204718228</v>
      </c>
      <c r="G82" s="9">
        <f t="shared" si="29"/>
        <v>1.0730252185453506</v>
      </c>
      <c r="H82" s="9">
        <f t="shared" si="30"/>
        <v>1.4292100874181404</v>
      </c>
      <c r="I82" s="9">
        <f t="shared" si="31"/>
        <v>6.0217580227922394</v>
      </c>
      <c r="J82" s="9">
        <f t="shared" si="32"/>
        <v>7.4488815634575571</v>
      </c>
      <c r="K82" s="11">
        <f t="shared" si="33"/>
        <v>0.7142857142857143</v>
      </c>
      <c r="L82" s="11">
        <f t="shared" si="34"/>
        <v>0.17605633802816903</v>
      </c>
      <c r="M82" s="11">
        <f t="shared" si="35"/>
        <v>0.14265335235378032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-0.20183009612597114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0.19894689104670824</v>
      </c>
      <c r="Q82" s="11">
        <f>2*'OddsRatio_working_3-way'!K82*'OddsRatio_working_3-way'!L82*'OddsRatio_working_3-way'!M82</f>
        <v>3.5878609746926644E-2</v>
      </c>
      <c r="R82" s="11">
        <f t="shared" si="36"/>
        <v>0</v>
      </c>
      <c r="S82" s="11">
        <f t="shared" si="37"/>
        <v>-0.98571469203748796</v>
      </c>
      <c r="T82" s="11">
        <f t="shared" si="38"/>
        <v>-0.1777664007281313</v>
      </c>
      <c r="U82" s="11">
        <f>'OddsRatio_working_3-way'!S82-'OddsRatio_working_3-way'!R82^2/3</f>
        <v>-0.98571469203748796</v>
      </c>
      <c r="V82" s="11">
        <f>'OddsRatio_working_3-way'!S82*'OddsRatio_working_3-way'!R82/3-2*'OddsRatio_working_3-way'!R82^3/27-'OddsRatio_working_3-way'!T82</f>
        <v>0.1777664007281313</v>
      </c>
      <c r="W82" s="11">
        <f>'OddsRatio_working_3-way'!V82^2+4*'OddsRatio_working_3-way'!U82^3/27</f>
        <v>-0.11028849506551099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0.18834103927008683</v>
      </c>
      <c r="Y82" s="11">
        <f>IF('OddsRatio_working_3-way'!W82&gt;=0,IF('OddsRatio_working_3-way'!V82+SQRT('OddsRatio_working_3-way'!W82)&gt;0,0,PI()),ACOS('OddsRatio_working_3-way'!V82/(2*'OddsRatio_working_3-way'!X82)))</f>
        <v>1.0793212470296623</v>
      </c>
      <c r="Z82" s="11">
        <f>'OddsRatio_working_3-way'!X82^(1/3)*COS('OddsRatio_working_3-way'!Y82/3)</f>
        <v>0.53651260927267541</v>
      </c>
      <c r="AA82" s="11">
        <f>'OddsRatio_working_3-way'!X82^(1/3)*COS(('OddsRatio_working_3-way'!Y82+2*PI())/3)</f>
        <v>-0.44302569005020587</v>
      </c>
      <c r="AB82" s="11">
        <f>'OddsRatio_working_3-way'!X82^(1/3)*COS(('OddsRatio_working_3-way'!Y82+4*PI())/3)</f>
        <v>-9.3486919222469725E-2</v>
      </c>
      <c r="AC82" s="11">
        <f>'OddsRatio_working_3-way'!X82^(1/3)*SIN('OddsRatio_working_3-way'!Y82/3)</f>
        <v>0.20180630342960446</v>
      </c>
      <c r="AD82" s="11">
        <f>'OddsRatio_working_3-way'!X82^(1/3)*SIN(('OddsRatio_working_3-way'!Y82+2*PI())/3)</f>
        <v>0.36373039736600926</v>
      </c>
      <c r="AE82" s="11">
        <f>'OddsRatio_working_3-way'!X82^(1/3)*SIN(('OddsRatio_working_3-way'!Y82+4*PI())/3)</f>
        <v>-0.56553670079561369</v>
      </c>
      <c r="AF82" s="11">
        <f>-'OddsRatio_working_3-way'!U82/(3*'OddsRatio_working_3-way'!X82^(1/3))*COS(('OddsRatio_working_3-way'!Y82)/3)</f>
        <v>0.5365126092726753</v>
      </c>
      <c r="AG82" s="11">
        <f>-'OddsRatio_working_3-way'!U82/(3*'OddsRatio_working_3-way'!X82^(1/3))*COS(('OddsRatio_working_3-way'!Y82+2*PI())/3)</f>
        <v>-0.44302569005020576</v>
      </c>
      <c r="AH82" s="11">
        <f>-'OddsRatio_working_3-way'!U82/(3*'OddsRatio_working_3-way'!X82^(1/3))*COS(('OddsRatio_working_3-way'!Y82+4*PI())/3)</f>
        <v>-9.3486919222469711E-2</v>
      </c>
      <c r="AI82" s="11">
        <f>'OddsRatio_working_3-way'!U82/(3*'OddsRatio_working_3-way'!X82^(1/3))*SIN(('OddsRatio_working_3-way'!Y82)/3)</f>
        <v>-0.2018063034296044</v>
      </c>
      <c r="AJ82" s="11">
        <f>'OddsRatio_working_3-way'!U82/(3*'OddsRatio_working_3-way'!X82^(1/3))*SIN(('OddsRatio_working_3-way'!Y82+2*PI())/3)</f>
        <v>-0.36373039736600921</v>
      </c>
      <c r="AK82" s="11">
        <f>'OddsRatio_working_3-way'!U82/(3*'OddsRatio_working_3-way'!X82^(1/3))*SIN(('OddsRatio_working_3-way'!Y82+4*PI())/3)</f>
        <v>0.56553670079561358</v>
      </c>
      <c r="AL82" s="11">
        <f>'OddsRatio_working_3-way'!Z82+'OddsRatio_working_3-way'!AF82</f>
        <v>1.0730252185453506</v>
      </c>
      <c r="AM82" s="11">
        <f>'OddsRatio_working_3-way'!AA82+'OddsRatio_working_3-way'!AG82</f>
        <v>-0.88605138010041162</v>
      </c>
      <c r="AN82" s="11">
        <f>'OddsRatio_working_3-way'!AB82+'OddsRatio_working_3-way'!AH82</f>
        <v>-0.18697383844493942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1.0730252185453506</v>
      </c>
      <c r="AS82" s="11">
        <f>IF(('OddsRatio_working_3-way'!X82=0),IF(Q82&gt;0,-Q82^(1/3),(-Q82)^(1/3)),'OddsRatio_working_3-way'!AM82-'OddsRatio_working_3-way'!R82/3)</f>
        <v>-0.88605138010041162</v>
      </c>
      <c r="AT82" s="11">
        <f>IF(('OddsRatio_working_3-way'!X82=0),IF(Q82&gt;0,-Q82^(1/3),(-Q82)^(1/3)),'OddsRatio_working_3-way'!AN82-'OddsRatio_working_3-way'!R82/3)</f>
        <v>-0.18697383844493942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2.34</v>
      </c>
      <c r="B83" s="4">
        <f>IF('True_Odds_Calculator_3-way'!B84="","",'True_Odds_Calculator_3-way'!B84)</f>
        <v>3.69</v>
      </c>
      <c r="C83" s="4">
        <f>IF('True_Odds_Calculator_3-way'!C84="","",'True_Odds_Calculator_3-way'!C84)</f>
        <v>3.04</v>
      </c>
      <c r="D83" s="9">
        <f t="shared" si="26"/>
        <v>0.41724084653828941</v>
      </c>
      <c r="E83" s="9">
        <f t="shared" si="27"/>
        <v>0.26289377888986881</v>
      </c>
      <c r="F83" s="9">
        <f t="shared" si="28"/>
        <v>0.31986537457184189</v>
      </c>
      <c r="G83" s="9">
        <f t="shared" si="29"/>
        <v>1.0423113994021631</v>
      </c>
      <c r="H83" s="9">
        <f t="shared" si="30"/>
        <v>2.3966972751988984</v>
      </c>
      <c r="I83" s="9">
        <f t="shared" si="31"/>
        <v>3.8038176643918189</v>
      </c>
      <c r="J83" s="9">
        <f t="shared" si="32"/>
        <v>3.1263152547804127</v>
      </c>
      <c r="K83" s="11">
        <f t="shared" si="33"/>
        <v>0.42735042735042739</v>
      </c>
      <c r="L83" s="11">
        <f t="shared" si="34"/>
        <v>0.2710027100271003</v>
      </c>
      <c r="M83" s="11">
        <f t="shared" si="35"/>
        <v>0.32894736842105265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-0.28013762256381014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0.23124528366291316</v>
      </c>
      <c r="Q83" s="11">
        <f>2*'OddsRatio_working_3-way'!K83*'OddsRatio_working_3-way'!L83*'OddsRatio_working_3-way'!M83</f>
        <v>7.6192844699477152E-2</v>
      </c>
      <c r="R83" s="11">
        <f t="shared" si="36"/>
        <v>0</v>
      </c>
      <c r="S83" s="11">
        <f t="shared" si="37"/>
        <v>-0.82547028687744284</v>
      </c>
      <c r="T83" s="11">
        <f t="shared" si="38"/>
        <v>-0.27198362005846549</v>
      </c>
      <c r="U83" s="11">
        <f>'OddsRatio_working_3-way'!S83-'OddsRatio_working_3-way'!R83^2/3</f>
        <v>-0.82547028687744284</v>
      </c>
      <c r="V83" s="11">
        <f>'OddsRatio_working_3-way'!S83*'OddsRatio_working_3-way'!R83/3-2*'OddsRatio_working_3-way'!R83^3/27-'OddsRatio_working_3-way'!T83</f>
        <v>0.27198362005846549</v>
      </c>
      <c r="W83" s="11">
        <f>'OddsRatio_working_3-way'!V83^2+4*'OddsRatio_working_3-way'!U83^3/27</f>
        <v>-9.354753311302047E-3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0.14433454445437668</v>
      </c>
      <c r="Y83" s="11">
        <f>IF('OddsRatio_working_3-way'!W83&gt;=0,IF('OddsRatio_working_3-way'!V83+SQRT('OddsRatio_working_3-way'!W83)&gt;0,0,PI()),ACOS('OddsRatio_working_3-way'!V83/(2*'OddsRatio_working_3-way'!X83)))</f>
        <v>0.34166342752354772</v>
      </c>
      <c r="Z83" s="11">
        <f>'OddsRatio_working_3-way'!X83^(1/3)*COS('OddsRatio_working_3-way'!Y83/3)</f>
        <v>0.52115569970108155</v>
      </c>
      <c r="AA83" s="11">
        <f>'OddsRatio_working_3-way'!X83^(1/3)*COS(('OddsRatio_working_3-way'!Y83+2*PI())/3)</f>
        <v>-0.31220269097540793</v>
      </c>
      <c r="AB83" s="11">
        <f>'OddsRatio_working_3-way'!X83^(1/3)*COS(('OddsRatio_working_3-way'!Y83+4*PI())/3)</f>
        <v>-0.20895300872567371</v>
      </c>
      <c r="AC83" s="11">
        <f>'OddsRatio_working_3-way'!X83^(1/3)*SIN('OddsRatio_working_3-way'!Y83/3)</f>
        <v>5.9611231840627568E-2</v>
      </c>
      <c r="AD83" s="11">
        <f>'OddsRatio_working_3-way'!X83^(1/3)*SIN(('OddsRatio_working_3-way'!Y83+2*PI())/3)</f>
        <v>0.42152845934787708</v>
      </c>
      <c r="AE83" s="11">
        <f>'OddsRatio_working_3-way'!X83^(1/3)*SIN(('OddsRatio_working_3-way'!Y83+4*PI())/3)</f>
        <v>-0.48113969118850447</v>
      </c>
      <c r="AF83" s="11">
        <f>-'OddsRatio_working_3-way'!U83/(3*'OddsRatio_working_3-way'!X83^(1/3))*COS(('OddsRatio_working_3-way'!Y83)/3)</f>
        <v>0.52115569970108166</v>
      </c>
      <c r="AG83" s="11">
        <f>-'OddsRatio_working_3-way'!U83/(3*'OddsRatio_working_3-way'!X83^(1/3))*COS(('OddsRatio_working_3-way'!Y83+2*PI())/3)</f>
        <v>-0.31220269097540798</v>
      </c>
      <c r="AH83" s="11">
        <f>-'OddsRatio_working_3-way'!U83/(3*'OddsRatio_working_3-way'!X83^(1/3))*COS(('OddsRatio_working_3-way'!Y83+4*PI())/3)</f>
        <v>-0.20895300872567374</v>
      </c>
      <c r="AI83" s="11">
        <f>'OddsRatio_working_3-way'!U83/(3*'OddsRatio_working_3-way'!X83^(1/3))*SIN(('OddsRatio_working_3-way'!Y83)/3)</f>
        <v>-5.9611231840627582E-2</v>
      </c>
      <c r="AJ83" s="11">
        <f>'OddsRatio_working_3-way'!U83/(3*'OddsRatio_working_3-way'!X83^(1/3))*SIN(('OddsRatio_working_3-way'!Y83+2*PI())/3)</f>
        <v>-0.42152845934787719</v>
      </c>
      <c r="AK83" s="11">
        <f>'OddsRatio_working_3-way'!U83/(3*'OddsRatio_working_3-way'!X83^(1/3))*SIN(('OddsRatio_working_3-way'!Y83+4*PI())/3)</f>
        <v>0.48113969118850458</v>
      </c>
      <c r="AL83" s="11">
        <f>'OddsRatio_working_3-way'!Z83+'OddsRatio_working_3-way'!AF83</f>
        <v>1.0423113994021631</v>
      </c>
      <c r="AM83" s="11">
        <f>'OddsRatio_working_3-way'!AA83+'OddsRatio_working_3-way'!AG83</f>
        <v>-0.62440538195081596</v>
      </c>
      <c r="AN83" s="11">
        <f>'OddsRatio_working_3-way'!AB83+'OddsRatio_working_3-way'!AH83</f>
        <v>-0.41790601745134748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1.0423113994021631</v>
      </c>
      <c r="AS83" s="11">
        <f>IF(('OddsRatio_working_3-way'!X83=0),IF(Q83&gt;0,-Q83^(1/3),(-Q83)^(1/3)),'OddsRatio_working_3-way'!AM83-'OddsRatio_working_3-way'!R83/3)</f>
        <v>-0.62440538195081596</v>
      </c>
      <c r="AT83" s="11">
        <f>IF(('OddsRatio_working_3-way'!X83=0),IF(Q83&gt;0,-Q83^(1/3),(-Q83)^(1/3)),'OddsRatio_working_3-way'!AN83-'OddsRatio_working_3-way'!R83/3)</f>
        <v>-0.41790601745134748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1.19</v>
      </c>
      <c r="B84" s="4">
        <f>IF('True_Odds_Calculator_3-way'!B85="","",'True_Odds_Calculator_3-way'!B85)</f>
        <v>7.88</v>
      </c>
      <c r="C84" s="4">
        <f>IF('True_Odds_Calculator_3-way'!C85="","",'True_Odds_Calculator_3-way'!C85)</f>
        <v>14.68</v>
      </c>
      <c r="D84" s="9">
        <f t="shared" si="26"/>
        <v>0.82421643816739865</v>
      </c>
      <c r="E84" s="9">
        <f t="shared" si="27"/>
        <v>0.1146427797279426</v>
      </c>
      <c r="F84" s="9">
        <f t="shared" si="28"/>
        <v>6.114078210465871E-2</v>
      </c>
      <c r="G84" s="9">
        <f t="shared" si="29"/>
        <v>1.122492343493293</v>
      </c>
      <c r="H84" s="9">
        <f t="shared" si="30"/>
        <v>1.2132735452637256</v>
      </c>
      <c r="I84" s="9">
        <f t="shared" si="31"/>
        <v>8.7227473232338575</v>
      </c>
      <c r="J84" s="9">
        <f t="shared" si="32"/>
        <v>16.355695258988248</v>
      </c>
      <c r="K84" s="11">
        <f t="shared" si="33"/>
        <v>0.84033613445378152</v>
      </c>
      <c r="L84" s="11">
        <f t="shared" si="34"/>
        <v>0.12690355329949238</v>
      </c>
      <c r="M84" s="11">
        <f t="shared" si="35"/>
        <v>6.8119891008174394E-2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-0.12990590778421207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0.15073665256362437</v>
      </c>
      <c r="Q84" s="11">
        <f>2*'OddsRatio_working_3-way'!K84*'OddsRatio_working_3-way'!L84*'OddsRatio_working_3-way'!M84</f>
        <v>1.4528833982036086E-2</v>
      </c>
      <c r="R84" s="11">
        <f t="shared" si="36"/>
        <v>0</v>
      </c>
      <c r="S84" s="11">
        <f t="shared" si="37"/>
        <v>-1.1603525592847899</v>
      </c>
      <c r="T84" s="11">
        <f t="shared" si="38"/>
        <v>-0.11184121053347373</v>
      </c>
      <c r="U84" s="11">
        <f>'OddsRatio_working_3-way'!S84-'OddsRatio_working_3-way'!R84^2/3</f>
        <v>-1.1603525592847899</v>
      </c>
      <c r="V84" s="11">
        <f>'OddsRatio_working_3-way'!S84*'OddsRatio_working_3-way'!R84/3-2*'OddsRatio_working_3-way'!R84^3/27-'OddsRatio_working_3-way'!T84</f>
        <v>0.11184121053347373</v>
      </c>
      <c r="W84" s="11">
        <f>'OddsRatio_working_3-way'!V84^2+4*'OddsRatio_working_3-way'!U84^3/27</f>
        <v>-0.21894630568890699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0.24054872794430851</v>
      </c>
      <c r="Y84" s="11">
        <f>IF('OddsRatio_working_3-way'!W84&gt;=0,IF('OddsRatio_working_3-way'!V84+SQRT('OddsRatio_working_3-way'!W84)&gt;0,0,PI()),ACOS('OddsRatio_working_3-way'!V84/(2*'OddsRatio_working_3-way'!X84)))</f>
        <v>1.3361787997723611</v>
      </c>
      <c r="Z84" s="11">
        <f>'OddsRatio_working_3-way'!X84^(1/3)*COS('OddsRatio_working_3-way'!Y84/3)</f>
        <v>0.56124617174664648</v>
      </c>
      <c r="AA84" s="11">
        <f>'OddsRatio_working_3-way'!X84^(1/3)*COS(('OddsRatio_working_3-way'!Y84+2*PI())/3)</f>
        <v>-0.51265797731423934</v>
      </c>
      <c r="AB84" s="11">
        <f>'OddsRatio_working_3-way'!X84^(1/3)*COS(('OddsRatio_working_3-way'!Y84+4*PI())/3)</f>
        <v>-4.8588194432407458E-2</v>
      </c>
      <c r="AC84" s="11">
        <f>'OddsRatio_working_3-way'!X84^(1/3)*SIN('OddsRatio_working_3-way'!Y84/3)</f>
        <v>0.26793081406959712</v>
      </c>
      <c r="AD84" s="11">
        <f>'OddsRatio_working_3-way'!X84^(1/3)*SIN(('OddsRatio_working_3-way'!Y84+2*PI())/3)</f>
        <v>0.35208803547456158</v>
      </c>
      <c r="AE84" s="11">
        <f>'OddsRatio_working_3-way'!X84^(1/3)*SIN(('OddsRatio_working_3-way'!Y84+4*PI())/3)</f>
        <v>-0.62001884954415853</v>
      </c>
      <c r="AF84" s="11">
        <f>-'OddsRatio_working_3-way'!U84/(3*'OddsRatio_working_3-way'!X84^(1/3))*COS(('OddsRatio_working_3-way'!Y84)/3)</f>
        <v>0.56124617174664648</v>
      </c>
      <c r="AG84" s="11">
        <f>-'OddsRatio_working_3-way'!U84/(3*'OddsRatio_working_3-way'!X84^(1/3))*COS(('OddsRatio_working_3-way'!Y84+2*PI())/3)</f>
        <v>-0.51265797731423934</v>
      </c>
      <c r="AH84" s="11">
        <f>-'OddsRatio_working_3-way'!U84/(3*'OddsRatio_working_3-way'!X84^(1/3))*COS(('OddsRatio_working_3-way'!Y84+4*PI())/3)</f>
        <v>-4.8588194432407458E-2</v>
      </c>
      <c r="AI84" s="11">
        <f>'OddsRatio_working_3-way'!U84/(3*'OddsRatio_working_3-way'!X84^(1/3))*SIN(('OddsRatio_working_3-way'!Y84)/3)</f>
        <v>-0.26793081406959712</v>
      </c>
      <c r="AJ84" s="11">
        <f>'OddsRatio_working_3-way'!U84/(3*'OddsRatio_working_3-way'!X84^(1/3))*SIN(('OddsRatio_working_3-way'!Y84+2*PI())/3)</f>
        <v>-0.35208803547456158</v>
      </c>
      <c r="AK84" s="11">
        <f>'OddsRatio_working_3-way'!U84/(3*'OddsRatio_working_3-way'!X84^(1/3))*SIN(('OddsRatio_working_3-way'!Y84+4*PI())/3)</f>
        <v>0.62001884954415853</v>
      </c>
      <c r="AL84" s="11">
        <f>'OddsRatio_working_3-way'!Z84+'OddsRatio_working_3-way'!AF84</f>
        <v>1.122492343493293</v>
      </c>
      <c r="AM84" s="11">
        <f>'OddsRatio_working_3-way'!AA84+'OddsRatio_working_3-way'!AG84</f>
        <v>-1.0253159546284787</v>
      </c>
      <c r="AN84" s="11">
        <f>'OddsRatio_working_3-way'!AB84+'OddsRatio_working_3-way'!AH84</f>
        <v>-9.7176388864814917E-2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1.122492343493293</v>
      </c>
      <c r="AS84" s="11">
        <f>IF(('OddsRatio_working_3-way'!X84=0),IF(Q84&gt;0,-Q84^(1/3),(-Q84)^(1/3)),'OddsRatio_working_3-way'!AM84-'OddsRatio_working_3-way'!R84/3)</f>
        <v>-1.0253159546284787</v>
      </c>
      <c r="AT84" s="11">
        <f>IF(('OddsRatio_working_3-way'!X84=0),IF(Q84&gt;0,-Q84^(1/3),(-Q84)^(1/3)),'OddsRatio_working_3-way'!AN84-'OddsRatio_working_3-way'!R84/3)</f>
        <v>-9.7176388864814917E-2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2.98</v>
      </c>
      <c r="B85" s="4">
        <f>IF('True_Odds_Calculator_3-way'!B86="","",'True_Odds_Calculator_3-way'!B86)</f>
        <v>3.4</v>
      </c>
      <c r="C85" s="4">
        <f>IF('True_Odds_Calculator_3-way'!C86="","",'True_Odds_Calculator_3-way'!C86)</f>
        <v>2.5099999999999998</v>
      </c>
      <c r="D85" s="9">
        <f t="shared" si="26"/>
        <v>0.32622851701914235</v>
      </c>
      <c r="E85" s="9">
        <f t="shared" si="27"/>
        <v>0.28543394790912208</v>
      </c>
      <c r="F85" s="9">
        <f t="shared" si="28"/>
        <v>0.38833753507173557</v>
      </c>
      <c r="G85" s="9">
        <f t="shared" si="29"/>
        <v>1.0430989628909191</v>
      </c>
      <c r="H85" s="9">
        <f t="shared" si="30"/>
        <v>3.0653359465240198</v>
      </c>
      <c r="I85" s="9">
        <f t="shared" si="31"/>
        <v>3.5034375109382054</v>
      </c>
      <c r="J85" s="9">
        <f t="shared" si="32"/>
        <v>2.5750794339652878</v>
      </c>
      <c r="K85" s="11">
        <f t="shared" si="33"/>
        <v>0.33557046979865773</v>
      </c>
      <c r="L85" s="11">
        <f t="shared" si="34"/>
        <v>0.29411764705882354</v>
      </c>
      <c r="M85" s="11">
        <f t="shared" si="35"/>
        <v>0.39840637450199207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-0.28215287291418611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0.23160417941341627</v>
      </c>
      <c r="Q85" s="11">
        <f>2*'OddsRatio_working_3-way'!K85*'OddsRatio_working_3-way'!L85*'OddsRatio_working_3-way'!M85</f>
        <v>7.8643184860243215E-2</v>
      </c>
      <c r="R85" s="11">
        <f t="shared" si="36"/>
        <v>0</v>
      </c>
      <c r="S85" s="11">
        <f t="shared" si="37"/>
        <v>-0.82084643342921515</v>
      </c>
      <c r="T85" s="11">
        <f t="shared" si="38"/>
        <v>-0.27872544428835827</v>
      </c>
      <c r="U85" s="11">
        <f>'OddsRatio_working_3-way'!S85-'OddsRatio_working_3-way'!R85^2/3</f>
        <v>-0.82084643342921515</v>
      </c>
      <c r="V85" s="11">
        <f>'OddsRatio_working_3-way'!S85*'OddsRatio_working_3-way'!R85/3-2*'OddsRatio_working_3-way'!R85^3/27-'OddsRatio_working_3-way'!T85</f>
        <v>0.27872544428835827</v>
      </c>
      <c r="W85" s="11">
        <f>'OddsRatio_working_3-way'!V85^2+4*'OddsRatio_working_3-way'!U85^3/27</f>
        <v>-4.2494879782177253E-3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0.14312351420360706</v>
      </c>
      <c r="Y85" s="11">
        <f>IF('OddsRatio_working_3-way'!W85&gt;=0,IF('OddsRatio_working_3-way'!V85+SQRT('OddsRatio_working_3-way'!W85)&gt;0,0,PI()),ACOS('OddsRatio_working_3-way'!V85/(2*'OddsRatio_working_3-way'!X85)))</f>
        <v>0.22974959661733796</v>
      </c>
      <c r="Z85" s="11">
        <f>'OddsRatio_working_3-way'!X85^(1/3)*COS('OddsRatio_working_3-way'!Y85/3)</f>
        <v>0.52154948144545965</v>
      </c>
      <c r="AA85" s="11">
        <f>'OddsRatio_working_3-way'!X85^(1/3)*COS(('OddsRatio_working_3-way'!Y85+2*PI())/3)</f>
        <v>-0.29543324848464786</v>
      </c>
      <c r="AB85" s="11">
        <f>'OddsRatio_working_3-way'!X85^(1/3)*COS(('OddsRatio_working_3-way'!Y85+4*PI())/3)</f>
        <v>-0.22611623296081151</v>
      </c>
      <c r="AC85" s="11">
        <f>'OddsRatio_working_3-way'!X85^(1/3)*SIN('OddsRatio_working_3-way'!Y85/3)</f>
        <v>4.0020197572108354E-2</v>
      </c>
      <c r="AD85" s="11">
        <f>'OddsRatio_working_3-way'!X85^(1/3)*SIN(('OddsRatio_working_3-way'!Y85+2*PI())/3)</f>
        <v>0.4316650014763147</v>
      </c>
      <c r="AE85" s="11">
        <f>'OddsRatio_working_3-way'!X85^(1/3)*SIN(('OddsRatio_working_3-way'!Y85+4*PI())/3)</f>
        <v>-0.4716851990484231</v>
      </c>
      <c r="AF85" s="11">
        <f>-'OddsRatio_working_3-way'!U85/(3*'OddsRatio_working_3-way'!X85^(1/3))*COS(('OddsRatio_working_3-way'!Y85)/3)</f>
        <v>0.52154948144545943</v>
      </c>
      <c r="AG85" s="11">
        <f>-'OddsRatio_working_3-way'!U85/(3*'OddsRatio_working_3-way'!X85^(1/3))*COS(('OddsRatio_working_3-way'!Y85+2*PI())/3)</f>
        <v>-0.29543324848464775</v>
      </c>
      <c r="AH85" s="11">
        <f>-'OddsRatio_working_3-way'!U85/(3*'OddsRatio_working_3-way'!X85^(1/3))*COS(('OddsRatio_working_3-way'!Y85+4*PI())/3)</f>
        <v>-0.22611623296081143</v>
      </c>
      <c r="AI85" s="11">
        <f>'OddsRatio_working_3-way'!U85/(3*'OddsRatio_working_3-way'!X85^(1/3))*SIN(('OddsRatio_working_3-way'!Y85)/3)</f>
        <v>-4.002019757210834E-2</v>
      </c>
      <c r="AJ85" s="11">
        <f>'OddsRatio_working_3-way'!U85/(3*'OddsRatio_working_3-way'!X85^(1/3))*SIN(('OddsRatio_working_3-way'!Y85+2*PI())/3)</f>
        <v>-0.43166500147631454</v>
      </c>
      <c r="AK85" s="11">
        <f>'OddsRatio_working_3-way'!U85/(3*'OddsRatio_working_3-way'!X85^(1/3))*SIN(('OddsRatio_working_3-way'!Y85+4*PI())/3)</f>
        <v>0.47168519904842288</v>
      </c>
      <c r="AL85" s="11">
        <f>'OddsRatio_working_3-way'!Z85+'OddsRatio_working_3-way'!AF85</f>
        <v>1.0430989628909191</v>
      </c>
      <c r="AM85" s="11">
        <f>'OddsRatio_working_3-way'!AA85+'OddsRatio_working_3-way'!AG85</f>
        <v>-0.59086649696929561</v>
      </c>
      <c r="AN85" s="11">
        <f>'OddsRatio_working_3-way'!AB85+'OddsRatio_working_3-way'!AH85</f>
        <v>-0.45223246592162292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1.0430989628909191</v>
      </c>
      <c r="AS85" s="11">
        <f>IF(('OddsRatio_working_3-way'!X85=0),IF(Q85&gt;0,-Q85^(1/3),(-Q85)^(1/3)),'OddsRatio_working_3-way'!AM85-'OddsRatio_working_3-way'!R85/3)</f>
        <v>-0.59086649696929561</v>
      </c>
      <c r="AT85" s="11">
        <f>IF(('OddsRatio_working_3-way'!X85=0),IF(Q85&gt;0,-Q85^(1/3),(-Q85)^(1/3)),'OddsRatio_working_3-way'!AN85-'OddsRatio_working_3-way'!R85/3)</f>
        <v>-0.45223246592162292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5.42</v>
      </c>
      <c r="B86" s="4">
        <f>IF('True_Odds_Calculator_3-way'!B87="","",'True_Odds_Calculator_3-way'!B87)</f>
        <v>4.2</v>
      </c>
      <c r="C86" s="4">
        <f>IF('True_Odds_Calculator_3-way'!C87="","",'True_Odds_Calculator_3-way'!C87)</f>
        <v>1.65</v>
      </c>
      <c r="D86" s="9">
        <f t="shared" si="26"/>
        <v>0.17701877440238237</v>
      </c>
      <c r="E86" s="9">
        <f t="shared" si="27"/>
        <v>0.22904902795219423</v>
      </c>
      <c r="F86" s="9">
        <f t="shared" si="28"/>
        <v>0.59393219764542338</v>
      </c>
      <c r="G86" s="9">
        <f t="shared" si="29"/>
        <v>1.0518367221153331</v>
      </c>
      <c r="H86" s="9">
        <f t="shared" si="30"/>
        <v>5.6491183117497714</v>
      </c>
      <c r="I86" s="9">
        <f t="shared" si="31"/>
        <v>4.3658775107690664</v>
      </c>
      <c r="J86" s="9">
        <f t="shared" si="32"/>
        <v>1.6836938693749661</v>
      </c>
      <c r="K86" s="11">
        <f t="shared" si="33"/>
        <v>0.18450184501845018</v>
      </c>
      <c r="L86" s="11">
        <f t="shared" si="34"/>
        <v>0.23809523809523808</v>
      </c>
      <c r="M86" s="11">
        <f t="shared" si="35"/>
        <v>0.60606060606060608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-0.24476712299590508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0.22017752645058916</v>
      </c>
      <c r="Q86" s="11">
        <f>2*'OddsRatio_working_3-way'!K86*'OddsRatio_working_3-way'!L86*'OddsRatio_working_3-way'!M86</f>
        <v>5.3247285719610446E-2</v>
      </c>
      <c r="R86" s="11">
        <f t="shared" si="36"/>
        <v>0</v>
      </c>
      <c r="S86" s="11">
        <f t="shared" si="37"/>
        <v>-0.89953880960668353</v>
      </c>
      <c r="T86" s="11">
        <f t="shared" si="38"/>
        <v>-0.21754263835711818</v>
      </c>
      <c r="U86" s="11">
        <f>'OddsRatio_working_3-way'!S86-'OddsRatio_working_3-way'!R86^2/3</f>
        <v>-0.89953880960668353</v>
      </c>
      <c r="V86" s="11">
        <f>'OddsRatio_working_3-way'!S86*'OddsRatio_working_3-way'!R86/3-2*'OddsRatio_working_3-way'!R86^3/27-'OddsRatio_working_3-way'!T86</f>
        <v>0.21754263835711818</v>
      </c>
      <c r="W86" s="11">
        <f>'OddsRatio_working_3-way'!V86^2+4*'OddsRatio_working_3-way'!U86^3/27</f>
        <v>-6.0509257019129341E-2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0.16419048124244692</v>
      </c>
      <c r="Y86" s="11">
        <f>IF('OddsRatio_working_3-way'!W86&gt;=0,IF('OddsRatio_working_3-way'!V86+SQRT('OddsRatio_working_3-way'!W86)&gt;0,0,PI()),ACOS('OddsRatio_working_3-way'!V86/(2*'OddsRatio_working_3-way'!X86)))</f>
        <v>0.84668459748117231</v>
      </c>
      <c r="Z86" s="11">
        <f>'OddsRatio_working_3-way'!X86^(1/3)*COS('OddsRatio_working_3-way'!Y86/3)</f>
        <v>0.52591836105766654</v>
      </c>
      <c r="AA86" s="11">
        <f>'OddsRatio_working_3-way'!X86^(1/3)*COS(('OddsRatio_working_3-way'!Y86+2*PI())/3)</f>
        <v>-0.39502776319891525</v>
      </c>
      <c r="AB86" s="11">
        <f>'OddsRatio_working_3-way'!X86^(1/3)*COS(('OddsRatio_working_3-way'!Y86+4*PI())/3)</f>
        <v>-0.13089059785875123</v>
      </c>
      <c r="AC86" s="11">
        <f>'OddsRatio_working_3-way'!X86^(1/3)*SIN('OddsRatio_working_3-way'!Y86/3)</f>
        <v>0.1524996635121284</v>
      </c>
      <c r="AD86" s="11">
        <f>'OddsRatio_working_3-way'!X86^(1/3)*SIN(('OddsRatio_working_3-way'!Y86+2*PI())/3)</f>
        <v>0.37920882923655175</v>
      </c>
      <c r="AE86" s="11">
        <f>'OddsRatio_working_3-way'!X86^(1/3)*SIN(('OddsRatio_working_3-way'!Y86+4*PI())/3)</f>
        <v>-0.53170849274868004</v>
      </c>
      <c r="AF86" s="11">
        <f>-'OddsRatio_working_3-way'!U86/(3*'OddsRatio_working_3-way'!X86^(1/3))*COS(('OddsRatio_working_3-way'!Y86)/3)</f>
        <v>0.52591836105766654</v>
      </c>
      <c r="AG86" s="11">
        <f>-'OddsRatio_working_3-way'!U86/(3*'OddsRatio_working_3-way'!X86^(1/3))*COS(('OddsRatio_working_3-way'!Y86+2*PI())/3)</f>
        <v>-0.39502776319891525</v>
      </c>
      <c r="AH86" s="11">
        <f>-'OddsRatio_working_3-way'!U86/(3*'OddsRatio_working_3-way'!X86^(1/3))*COS(('OddsRatio_working_3-way'!Y86+4*PI())/3)</f>
        <v>-0.13089059785875123</v>
      </c>
      <c r="AI86" s="11">
        <f>'OddsRatio_working_3-way'!U86/(3*'OddsRatio_working_3-way'!X86^(1/3))*SIN(('OddsRatio_working_3-way'!Y86)/3)</f>
        <v>-0.1524996635121284</v>
      </c>
      <c r="AJ86" s="11">
        <f>'OddsRatio_working_3-way'!U86/(3*'OddsRatio_working_3-way'!X86^(1/3))*SIN(('OddsRatio_working_3-way'!Y86+2*PI())/3)</f>
        <v>-0.37920882923655175</v>
      </c>
      <c r="AK86" s="11">
        <f>'OddsRatio_working_3-way'!U86/(3*'OddsRatio_working_3-way'!X86^(1/3))*SIN(('OddsRatio_working_3-way'!Y86+4*PI())/3)</f>
        <v>0.53170849274868004</v>
      </c>
      <c r="AL86" s="11">
        <f>'OddsRatio_working_3-way'!Z86+'OddsRatio_working_3-way'!AF86</f>
        <v>1.0518367221153331</v>
      </c>
      <c r="AM86" s="11">
        <f>'OddsRatio_working_3-way'!AA86+'OddsRatio_working_3-way'!AG86</f>
        <v>-0.7900555263978305</v>
      </c>
      <c r="AN86" s="11">
        <f>'OddsRatio_working_3-way'!AB86+'OddsRatio_working_3-way'!AH86</f>
        <v>-0.26178119571750247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1.0518367221153331</v>
      </c>
      <c r="AS86" s="11">
        <f>IF(('OddsRatio_working_3-way'!X86=0),IF(Q86&gt;0,-Q86^(1/3),(-Q86)^(1/3)),'OddsRatio_working_3-way'!AM86-'OddsRatio_working_3-way'!R86/3)</f>
        <v>-0.7900555263978305</v>
      </c>
      <c r="AT86" s="11">
        <f>IF(('OddsRatio_working_3-way'!X86=0),IF(Q86&gt;0,-Q86^(1/3),(-Q86)^(1/3)),'OddsRatio_working_3-way'!AN86-'OddsRatio_working_3-way'!R86/3)</f>
        <v>-0.26178119571750247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1.23</v>
      </c>
      <c r="B87" s="4">
        <f>IF('True_Odds_Calculator_3-way'!B88="","",'True_Odds_Calculator_3-way'!B88)</f>
        <v>6.36</v>
      </c>
      <c r="C87" s="4">
        <f>IF('True_Odds_Calculator_3-way'!C88="","",'True_Odds_Calculator_3-way'!C88)</f>
        <v>14.69</v>
      </c>
      <c r="D87" s="9">
        <f t="shared" si="26"/>
        <v>0.79555294517246022</v>
      </c>
      <c r="E87" s="9">
        <f t="shared" si="27"/>
        <v>0.14308356374703379</v>
      </c>
      <c r="F87" s="9">
        <f t="shared" si="28"/>
        <v>6.1363491080505934E-2</v>
      </c>
      <c r="G87" s="9">
        <f t="shared" si="29"/>
        <v>1.1173363680878721</v>
      </c>
      <c r="H87" s="9">
        <f t="shared" si="30"/>
        <v>1.2569873646602108</v>
      </c>
      <c r="I87" s="9">
        <f t="shared" si="31"/>
        <v>6.9889229329509943</v>
      </c>
      <c r="J87" s="9">
        <f t="shared" si="32"/>
        <v>16.296334879122966</v>
      </c>
      <c r="K87" s="11">
        <f t="shared" si="33"/>
        <v>0.81300813008130079</v>
      </c>
      <c r="L87" s="11">
        <f t="shared" si="34"/>
        <v>0.15723270440251572</v>
      </c>
      <c r="M87" s="11">
        <f t="shared" si="35"/>
        <v>6.8073519400953034E-2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-0.14686288353051413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0.16777336171835844</v>
      </c>
      <c r="Q87" s="11">
        <f>2*'OddsRatio_working_3-way'!K87*'OddsRatio_working_3-way'!L87*'OddsRatio_working_3-way'!M87</f>
        <v>1.7403875696925149E-2</v>
      </c>
      <c r="R87" s="11">
        <f t="shared" si="36"/>
        <v>0</v>
      </c>
      <c r="S87" s="11">
        <f t="shared" si="37"/>
        <v>-1.1423809589269005</v>
      </c>
      <c r="T87" s="11">
        <f t="shared" si="38"/>
        <v>-0.11850424885133823</v>
      </c>
      <c r="U87" s="11">
        <f>'OddsRatio_working_3-way'!S87-'OddsRatio_working_3-way'!R87^2/3</f>
        <v>-1.1423809589269005</v>
      </c>
      <c r="V87" s="11">
        <f>'OddsRatio_working_3-way'!S87*'OddsRatio_working_3-way'!R87/3-2*'OddsRatio_working_3-way'!R87^3/27-'OddsRatio_working_3-way'!T87</f>
        <v>0.11850424885133823</v>
      </c>
      <c r="W87" s="11">
        <f>'OddsRatio_working_3-way'!V87^2+4*'OddsRatio_working_3-way'!U87^3/27</f>
        <v>-0.20682285915580695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0.23498197598519491</v>
      </c>
      <c r="Y87" s="11">
        <f>IF('OddsRatio_working_3-way'!W87&gt;=0,IF('OddsRatio_working_3-way'!V87+SQRT('OddsRatio_working_3-way'!W87)&gt;0,0,PI()),ACOS('OddsRatio_working_3-way'!V87/(2*'OddsRatio_working_3-way'!X87)))</f>
        <v>1.315888681261419</v>
      </c>
      <c r="Z87" s="11">
        <f>'OddsRatio_working_3-way'!X87^(1/3)*COS('OddsRatio_working_3-way'!Y87/3)</f>
        <v>0.55866818404393603</v>
      </c>
      <c r="AA87" s="11">
        <f>'OddsRatio_working_3-way'!X87^(1/3)*COS(('OddsRatio_working_3-way'!Y87+2*PI())/3)</f>
        <v>-0.50629804253947475</v>
      </c>
      <c r="AB87" s="11">
        <f>'OddsRatio_working_3-way'!X87^(1/3)*COS(('OddsRatio_working_3-way'!Y87+4*PI())/3)</f>
        <v>-5.237014150446144E-2</v>
      </c>
      <c r="AC87" s="11">
        <f>'OddsRatio_working_3-way'!X87^(1/3)*SIN('OddsRatio_working_3-way'!Y87/3)</f>
        <v>0.26207539585524681</v>
      </c>
      <c r="AD87" s="11">
        <f>'OddsRatio_working_3-way'!X87^(1/3)*SIN(('OddsRatio_working_3-way'!Y87+2*PI())/3)</f>
        <v>0.35278314174054537</v>
      </c>
      <c r="AE87" s="11">
        <f>'OddsRatio_working_3-way'!X87^(1/3)*SIN(('OddsRatio_working_3-way'!Y87+4*PI())/3)</f>
        <v>-0.61485853759579223</v>
      </c>
      <c r="AF87" s="11">
        <f>-'OddsRatio_working_3-way'!U87/(3*'OddsRatio_working_3-way'!X87^(1/3))*COS(('OddsRatio_working_3-way'!Y87)/3)</f>
        <v>0.55866818404393603</v>
      </c>
      <c r="AG87" s="11">
        <f>-'OddsRatio_working_3-way'!U87/(3*'OddsRatio_working_3-way'!X87^(1/3))*COS(('OddsRatio_working_3-way'!Y87+2*PI())/3)</f>
        <v>-0.50629804253947475</v>
      </c>
      <c r="AH87" s="11">
        <f>-'OddsRatio_working_3-way'!U87/(3*'OddsRatio_working_3-way'!X87^(1/3))*COS(('OddsRatio_working_3-way'!Y87+4*PI())/3)</f>
        <v>-5.237014150446144E-2</v>
      </c>
      <c r="AI87" s="11">
        <f>'OddsRatio_working_3-way'!U87/(3*'OddsRatio_working_3-way'!X87^(1/3))*SIN(('OddsRatio_working_3-way'!Y87)/3)</f>
        <v>-0.26207539585524681</v>
      </c>
      <c r="AJ87" s="11">
        <f>'OddsRatio_working_3-way'!U87/(3*'OddsRatio_working_3-way'!X87^(1/3))*SIN(('OddsRatio_working_3-way'!Y87+2*PI())/3)</f>
        <v>-0.35278314174054537</v>
      </c>
      <c r="AK87" s="11">
        <f>'OddsRatio_working_3-way'!U87/(3*'OddsRatio_working_3-way'!X87^(1/3))*SIN(('OddsRatio_working_3-way'!Y87+4*PI())/3)</f>
        <v>0.61485853759579223</v>
      </c>
      <c r="AL87" s="11">
        <f>'OddsRatio_working_3-way'!Z87+'OddsRatio_working_3-way'!AF87</f>
        <v>1.1173363680878721</v>
      </c>
      <c r="AM87" s="11">
        <f>'OddsRatio_working_3-way'!AA87+'OddsRatio_working_3-way'!AG87</f>
        <v>-1.0125960850789495</v>
      </c>
      <c r="AN87" s="11">
        <f>'OddsRatio_working_3-way'!AB87+'OddsRatio_working_3-way'!AH87</f>
        <v>-0.10474028300892288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1.1173363680878721</v>
      </c>
      <c r="AS87" s="11">
        <f>IF(('OddsRatio_working_3-way'!X87=0),IF(Q87&gt;0,-Q87^(1/3),(-Q87)^(1/3)),'OddsRatio_working_3-way'!AM87-'OddsRatio_working_3-way'!R87/3)</f>
        <v>-1.0125960850789495</v>
      </c>
      <c r="AT87" s="11">
        <f>IF(('OddsRatio_working_3-way'!X87=0),IF(Q87&gt;0,-Q87^(1/3),(-Q87)^(1/3)),'OddsRatio_working_3-way'!AN87-'OddsRatio_working_3-way'!R87/3)</f>
        <v>-0.10474028300892288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2.65</v>
      </c>
      <c r="B88" s="4">
        <f>IF('True_Odds_Calculator_3-way'!B89="","",'True_Odds_Calculator_3-way'!B89)</f>
        <v>3.48</v>
      </c>
      <c r="C88" s="4">
        <f>IF('True_Odds_Calculator_3-way'!C89="","",'True_Odds_Calculator_3-way'!C89)</f>
        <v>2.76</v>
      </c>
      <c r="D88" s="9">
        <f t="shared" si="26"/>
        <v>0.36787683672868199</v>
      </c>
      <c r="E88" s="9">
        <f t="shared" si="27"/>
        <v>0.279122326897697</v>
      </c>
      <c r="F88" s="9">
        <f t="shared" si="28"/>
        <v>0.35300083637362106</v>
      </c>
      <c r="G88" s="9">
        <f t="shared" si="29"/>
        <v>1.0413945896781525</v>
      </c>
      <c r="H88" s="9">
        <f t="shared" si="30"/>
        <v>2.7183010729689516</v>
      </c>
      <c r="I88" s="9">
        <f t="shared" si="31"/>
        <v>3.5826585824018182</v>
      </c>
      <c r="J88" s="9">
        <f t="shared" si="32"/>
        <v>2.832854477833548</v>
      </c>
      <c r="K88" s="11">
        <f t="shared" si="33"/>
        <v>0.37735849056603776</v>
      </c>
      <c r="L88" s="11">
        <f t="shared" si="34"/>
        <v>0.28735632183908044</v>
      </c>
      <c r="M88" s="11">
        <f t="shared" si="35"/>
        <v>0.3623188405797102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-0.28295286319104607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0.2314094525064512</v>
      </c>
      <c r="Q88" s="11">
        <f>2*'OddsRatio_working_3-way'!K88*'OddsRatio_working_3-way'!L88*'OddsRatio_working_3-way'!M88</f>
        <v>7.8577063669423158E-2</v>
      </c>
      <c r="R88" s="11">
        <f t="shared" si="36"/>
        <v>0</v>
      </c>
      <c r="S88" s="11">
        <f t="shared" si="37"/>
        <v>-0.81783746556473813</v>
      </c>
      <c r="T88" s="11">
        <f t="shared" si="38"/>
        <v>-0.277703723451524</v>
      </c>
      <c r="U88" s="11">
        <f>'OddsRatio_working_3-way'!S88-'OddsRatio_working_3-way'!R88^2/3</f>
        <v>-0.81783746556473813</v>
      </c>
      <c r="V88" s="11">
        <f>'OddsRatio_working_3-way'!S88*'OddsRatio_working_3-way'!R88/3-2*'OddsRatio_working_3-way'!R88^3/27-'OddsRatio_working_3-way'!T88</f>
        <v>0.277703723451524</v>
      </c>
      <c r="W88" s="11">
        <f>'OddsRatio_working_3-way'!V88^2+4*'OddsRatio_working_3-way'!U88^3/27</f>
        <v>-3.9202315737120602E-3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0.14233726637159413</v>
      </c>
      <c r="Y88" s="11">
        <f>IF('OddsRatio_working_3-way'!W88&gt;=0,IF('OddsRatio_working_3-way'!V88+SQRT('OddsRatio_working_3-way'!W88)&gt;0,0,PI()),ACOS('OddsRatio_working_3-way'!V88/(2*'OddsRatio_working_3-way'!X88)))</f>
        <v>0.22175453382988852</v>
      </c>
      <c r="Z88" s="11">
        <f>'OddsRatio_working_3-way'!X88^(1/3)*COS('OddsRatio_working_3-way'!Y88/3)</f>
        <v>0.52069729483907612</v>
      </c>
      <c r="AA88" s="11">
        <f>'OddsRatio_working_3-way'!X88^(1/3)*COS(('OddsRatio_working_3-way'!Y88+2*PI())/3)</f>
        <v>-0.29374193644047242</v>
      </c>
      <c r="AB88" s="11">
        <f>'OddsRatio_working_3-way'!X88^(1/3)*COS(('OddsRatio_working_3-way'!Y88+4*PI())/3)</f>
        <v>-0.22695535839860381</v>
      </c>
      <c r="AC88" s="11">
        <f>'OddsRatio_working_3-way'!X88^(1/3)*SIN('OddsRatio_working_3-way'!Y88/3)</f>
        <v>3.855924881072683E-2</v>
      </c>
      <c r="AD88" s="11">
        <f>'OddsRatio_working_3-way'!X88^(1/3)*SIN(('OddsRatio_working_3-way'!Y88+2*PI())/3)</f>
        <v>0.43165746060711235</v>
      </c>
      <c r="AE88" s="11">
        <f>'OddsRatio_working_3-way'!X88^(1/3)*SIN(('OddsRatio_working_3-way'!Y88+4*PI())/3)</f>
        <v>-0.47021670941783916</v>
      </c>
      <c r="AF88" s="11">
        <f>-'OddsRatio_working_3-way'!U88/(3*'OddsRatio_working_3-way'!X88^(1/3))*COS(('OddsRatio_working_3-way'!Y88)/3)</f>
        <v>0.52069729483907623</v>
      </c>
      <c r="AG88" s="11">
        <f>-'OddsRatio_working_3-way'!U88/(3*'OddsRatio_working_3-way'!X88^(1/3))*COS(('OddsRatio_working_3-way'!Y88+2*PI())/3)</f>
        <v>-0.29374193644047247</v>
      </c>
      <c r="AH88" s="11">
        <f>-'OddsRatio_working_3-way'!U88/(3*'OddsRatio_working_3-way'!X88^(1/3))*COS(('OddsRatio_working_3-way'!Y88+4*PI())/3)</f>
        <v>-0.22695535839860384</v>
      </c>
      <c r="AI88" s="11">
        <f>'OddsRatio_working_3-way'!U88/(3*'OddsRatio_working_3-way'!X88^(1/3))*SIN(('OddsRatio_working_3-way'!Y88)/3)</f>
        <v>-3.8559248810726837E-2</v>
      </c>
      <c r="AJ88" s="11">
        <f>'OddsRatio_working_3-way'!U88/(3*'OddsRatio_working_3-way'!X88^(1/3))*SIN(('OddsRatio_working_3-way'!Y88+2*PI())/3)</f>
        <v>-0.43165746060711246</v>
      </c>
      <c r="AK88" s="11">
        <f>'OddsRatio_working_3-way'!U88/(3*'OddsRatio_working_3-way'!X88^(1/3))*SIN(('OddsRatio_working_3-way'!Y88+4*PI())/3)</f>
        <v>0.47021670941783927</v>
      </c>
      <c r="AL88" s="11">
        <f>'OddsRatio_working_3-way'!Z88+'OddsRatio_working_3-way'!AF88</f>
        <v>1.0413945896781525</v>
      </c>
      <c r="AM88" s="11">
        <f>'OddsRatio_working_3-way'!AA88+'OddsRatio_working_3-way'!AG88</f>
        <v>-0.58748387288094484</v>
      </c>
      <c r="AN88" s="11">
        <f>'OddsRatio_working_3-way'!AB88+'OddsRatio_working_3-way'!AH88</f>
        <v>-0.45391071679720763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1.0413945896781525</v>
      </c>
      <c r="AS88" s="11">
        <f>IF(('OddsRatio_working_3-way'!X88=0),IF(Q88&gt;0,-Q88^(1/3),(-Q88)^(1/3)),'OddsRatio_working_3-way'!AM88-'OddsRatio_working_3-way'!R88/3)</f>
        <v>-0.58748387288094484</v>
      </c>
      <c r="AT88" s="11">
        <f>IF(('OddsRatio_working_3-way'!X88=0),IF(Q88&gt;0,-Q88^(1/3),(-Q88)^(1/3)),'OddsRatio_working_3-way'!AN88-'OddsRatio_working_3-way'!R88/3)</f>
        <v>-0.45391071679720763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3.62</v>
      </c>
      <c r="B89" s="4">
        <f>IF('True_Odds_Calculator_3-way'!B90="","",'True_Odds_Calculator_3-way'!B90)</f>
        <v>3.48</v>
      </c>
      <c r="C89" s="4">
        <f>IF('True_Odds_Calculator_3-way'!C90="","",'True_Odds_Calculator_3-way'!C90)</f>
        <v>2.15</v>
      </c>
      <c r="D89" s="9">
        <f t="shared" si="26"/>
        <v>0.26748688926610081</v>
      </c>
      <c r="E89" s="9">
        <f t="shared" si="27"/>
        <v>0.27838334856723462</v>
      </c>
      <c r="F89" s="9">
        <f t="shared" si="28"/>
        <v>0.45412976216666479</v>
      </c>
      <c r="G89" s="9">
        <f t="shared" si="29"/>
        <v>1.0452293850205399</v>
      </c>
      <c r="H89" s="9">
        <f t="shared" si="30"/>
        <v>3.7385009887538145</v>
      </c>
      <c r="I89" s="9">
        <f t="shared" si="31"/>
        <v>3.5921688748509393</v>
      </c>
      <c r="J89" s="9">
        <f t="shared" si="32"/>
        <v>2.202013792773621</v>
      </c>
      <c r="K89" s="11">
        <f t="shared" si="33"/>
        <v>0.27624309392265195</v>
      </c>
      <c r="L89" s="11">
        <f t="shared" si="34"/>
        <v>0.28735632183908044</v>
      </c>
      <c r="M89" s="11">
        <f t="shared" si="35"/>
        <v>0.46511627906976744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-0.27588274473838525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0.23075639361354913</v>
      </c>
      <c r="Q89" s="11">
        <f>2*'OddsRatio_working_3-way'!K89*'OddsRatio_working_3-way'!L89*'OddsRatio_working_3-way'!M89</f>
        <v>7.3842045956335728E-2</v>
      </c>
      <c r="R89" s="11">
        <f t="shared" si="36"/>
        <v>0</v>
      </c>
      <c r="S89" s="11">
        <f t="shared" si="37"/>
        <v>-0.83642923674828362</v>
      </c>
      <c r="T89" s="11">
        <f t="shared" si="38"/>
        <v>-0.26765735575945077</v>
      </c>
      <c r="U89" s="11">
        <f>'OddsRatio_working_3-way'!S89-'OddsRatio_working_3-way'!R89^2/3</f>
        <v>-0.83642923674828362</v>
      </c>
      <c r="V89" s="11">
        <f>'OddsRatio_working_3-way'!S89*'OddsRatio_working_3-way'!R89/3-2*'OddsRatio_working_3-way'!R89^3/27-'OddsRatio_working_3-way'!T89</f>
        <v>0.26765735575945077</v>
      </c>
      <c r="W89" s="11">
        <f>'OddsRatio_working_3-way'!V89^2+4*'OddsRatio_working_3-way'!U89^3/27</f>
        <v>-1.505250193790153E-2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0.14721834297230316</v>
      </c>
      <c r="Y89" s="11">
        <f>IF('OddsRatio_working_3-way'!W89&gt;=0,IF('OddsRatio_working_3-way'!V89+SQRT('OddsRatio_working_3-way'!W89)&gt;0,0,PI()),ACOS('OddsRatio_working_3-way'!V89/(2*'OddsRatio_working_3-way'!X89)))</f>
        <v>0.42980040974197942</v>
      </c>
      <c r="Z89" s="11">
        <f>'OddsRatio_working_3-way'!X89^(1/3)*COS('OddsRatio_working_3-way'!Y89/3)</f>
        <v>0.52261469251026993</v>
      </c>
      <c r="AA89" s="11">
        <f>'OddsRatio_working_3-way'!X89^(1/3)*COS(('OddsRatio_working_3-way'!Y89+2*PI())/3)</f>
        <v>-0.32659686736203136</v>
      </c>
      <c r="AB89" s="11">
        <f>'OddsRatio_working_3-way'!X89^(1/3)*COS(('OddsRatio_working_3-way'!Y89+4*PI())/3)</f>
        <v>-0.19601782514823848</v>
      </c>
      <c r="AC89" s="11">
        <f>'OddsRatio_working_3-way'!X89^(1/3)*SIN('OddsRatio_working_3-way'!Y89/3)</f>
        <v>7.5389845172656858E-2</v>
      </c>
      <c r="AD89" s="11">
        <f>'OddsRatio_working_3-way'!X89^(1/3)*SIN(('OddsRatio_working_3-way'!Y89+2*PI())/3)</f>
        <v>0.41490267751855842</v>
      </c>
      <c r="AE89" s="11">
        <f>'OddsRatio_working_3-way'!X89^(1/3)*SIN(('OddsRatio_working_3-way'!Y89+4*PI())/3)</f>
        <v>-0.4902925226912152</v>
      </c>
      <c r="AF89" s="11">
        <f>-'OddsRatio_working_3-way'!U89/(3*'OddsRatio_working_3-way'!X89^(1/3))*COS(('OddsRatio_working_3-way'!Y89)/3)</f>
        <v>0.52261469251026993</v>
      </c>
      <c r="AG89" s="11">
        <f>-'OddsRatio_working_3-way'!U89/(3*'OddsRatio_working_3-way'!X89^(1/3))*COS(('OddsRatio_working_3-way'!Y89+2*PI())/3)</f>
        <v>-0.32659686736203136</v>
      </c>
      <c r="AH89" s="11">
        <f>-'OddsRatio_working_3-way'!U89/(3*'OddsRatio_working_3-way'!X89^(1/3))*COS(('OddsRatio_working_3-way'!Y89+4*PI())/3)</f>
        <v>-0.19601782514823848</v>
      </c>
      <c r="AI89" s="11">
        <f>'OddsRatio_working_3-way'!U89/(3*'OddsRatio_working_3-way'!X89^(1/3))*SIN(('OddsRatio_working_3-way'!Y89)/3)</f>
        <v>-7.5389845172656858E-2</v>
      </c>
      <c r="AJ89" s="11">
        <f>'OddsRatio_working_3-way'!U89/(3*'OddsRatio_working_3-way'!X89^(1/3))*SIN(('OddsRatio_working_3-way'!Y89+2*PI())/3)</f>
        <v>-0.41490267751855842</v>
      </c>
      <c r="AK89" s="11">
        <f>'OddsRatio_working_3-way'!U89/(3*'OddsRatio_working_3-way'!X89^(1/3))*SIN(('OddsRatio_working_3-way'!Y89+4*PI())/3)</f>
        <v>0.4902925226912152</v>
      </c>
      <c r="AL89" s="11">
        <f>'OddsRatio_working_3-way'!Z89+'OddsRatio_working_3-way'!AF89</f>
        <v>1.0452293850205399</v>
      </c>
      <c r="AM89" s="11">
        <f>'OddsRatio_working_3-way'!AA89+'OddsRatio_working_3-way'!AG89</f>
        <v>-0.65319373472406272</v>
      </c>
      <c r="AN89" s="11">
        <f>'OddsRatio_working_3-way'!AB89+'OddsRatio_working_3-way'!AH89</f>
        <v>-0.39203565029647697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1.0452293850205399</v>
      </c>
      <c r="AS89" s="11">
        <f>IF(('OddsRatio_working_3-way'!X89=0),IF(Q89&gt;0,-Q89^(1/3),(-Q89)^(1/3)),'OddsRatio_working_3-way'!AM89-'OddsRatio_working_3-way'!R89/3)</f>
        <v>-0.65319373472406272</v>
      </c>
      <c r="AT89" s="11">
        <f>IF(('OddsRatio_working_3-way'!X89=0),IF(Q89&gt;0,-Q89^(1/3),(-Q89)^(1/3)),'OddsRatio_working_3-way'!AN89-'OddsRatio_working_3-way'!R89/3)</f>
        <v>-0.39203565029647697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2.2000000000000002</v>
      </c>
      <c r="B90" s="4">
        <f>IF('True_Odds_Calculator_3-way'!B91="","",'True_Odds_Calculator_3-way'!B91)</f>
        <v>3.25</v>
      </c>
      <c r="C90" s="4">
        <f>IF('True_Odds_Calculator_3-way'!C91="","",'True_Odds_Calculator_3-way'!C91)</f>
        <v>3.76</v>
      </c>
      <c r="D90" s="9">
        <f t="shared" si="26"/>
        <v>0.44384439990476132</v>
      </c>
      <c r="E90" s="9">
        <f t="shared" si="27"/>
        <v>0.29855617319670419</v>
      </c>
      <c r="F90" s="9">
        <f t="shared" si="28"/>
        <v>0.25759942689853421</v>
      </c>
      <c r="G90" s="9">
        <f t="shared" si="29"/>
        <v>1.0442015268837772</v>
      </c>
      <c r="H90" s="9">
        <f t="shared" si="30"/>
        <v>2.2530418322605326</v>
      </c>
      <c r="I90" s="9">
        <f t="shared" si="31"/>
        <v>3.3494534354884986</v>
      </c>
      <c r="J90" s="9">
        <f t="shared" si="32"/>
        <v>3.8819962141992259</v>
      </c>
      <c r="K90" s="11">
        <f t="shared" si="33"/>
        <v>0.45454545454545453</v>
      </c>
      <c r="L90" s="11">
        <f t="shared" si="34"/>
        <v>0.30769230769230771</v>
      </c>
      <c r="M90" s="11">
        <f t="shared" si="35"/>
        <v>0.26595744680851063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-0.27719089421217069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0.23099241184347571</v>
      </c>
      <c r="Q90" s="11">
        <f>2*'OddsRatio_working_3-way'!K90*'OddsRatio_working_3-way'!L90*'OddsRatio_working_3-way'!M90</f>
        <v>7.4393691414968016E-2</v>
      </c>
      <c r="R90" s="11">
        <f t="shared" si="36"/>
        <v>0</v>
      </c>
      <c r="S90" s="11">
        <f t="shared" si="37"/>
        <v>-0.83333333333333381</v>
      </c>
      <c r="T90" s="11">
        <f t="shared" si="38"/>
        <v>-0.26838432635534099</v>
      </c>
      <c r="U90" s="11">
        <f>'OddsRatio_working_3-way'!S90-'OddsRatio_working_3-way'!R90^2/3</f>
        <v>-0.83333333333333381</v>
      </c>
      <c r="V90" s="11">
        <f>'OddsRatio_working_3-way'!S90*'OddsRatio_working_3-way'!R90/3-2*'OddsRatio_working_3-way'!R90^3/27-'OddsRatio_working_3-way'!T90</f>
        <v>0.26838432635534099</v>
      </c>
      <c r="W90" s="11">
        <f>'OddsRatio_working_3-way'!V90^2+4*'OddsRatio_working_3-way'!U90^3/27</f>
        <v>-1.37037353969683E-2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0.14640174352631399</v>
      </c>
      <c r="Y90" s="11">
        <f>IF('OddsRatio_working_3-way'!W90&gt;=0,IF('OddsRatio_working_3-way'!V90+SQRT('OddsRatio_working_3-way'!W90)&gt;0,0,PI()),ACOS('OddsRatio_working_3-way'!V90/(2*'OddsRatio_working_3-way'!X90)))</f>
        <v>0.4112990883724188</v>
      </c>
      <c r="Z90" s="11">
        <f>'OddsRatio_working_3-way'!X90^(1/3)*COS('OddsRatio_working_3-way'!Y90/3)</f>
        <v>0.52210076344188849</v>
      </c>
      <c r="AA90" s="11">
        <f>'OddsRatio_working_3-way'!X90^(1/3)*COS(('OddsRatio_working_3-way'!Y90+2*PI())/3)</f>
        <v>-0.32343169257108056</v>
      </c>
      <c r="AB90" s="11">
        <f>'OddsRatio_working_3-way'!X90^(1/3)*COS(('OddsRatio_working_3-way'!Y90+4*PI())/3)</f>
        <v>-0.19866907087080812</v>
      </c>
      <c r="AC90" s="11">
        <f>'OddsRatio_working_3-way'!X90^(1/3)*SIN('OddsRatio_working_3-way'!Y90/3)</f>
        <v>7.2031733223455824E-2</v>
      </c>
      <c r="AD90" s="11">
        <f>'OddsRatio_working_3-way'!X90^(1/3)*SIN(('OddsRatio_working_3-way'!Y90+2*PI())/3)</f>
        <v>0.41613665786419729</v>
      </c>
      <c r="AE90" s="11">
        <f>'OddsRatio_working_3-way'!X90^(1/3)*SIN(('OddsRatio_working_3-way'!Y90+4*PI())/3)</f>
        <v>-0.48816839108765303</v>
      </c>
      <c r="AF90" s="11">
        <f>-'OddsRatio_working_3-way'!U90/(3*'OddsRatio_working_3-way'!X90^(1/3))*COS(('OddsRatio_working_3-way'!Y90)/3)</f>
        <v>0.5221007634418886</v>
      </c>
      <c r="AG90" s="11">
        <f>-'OddsRatio_working_3-way'!U90/(3*'OddsRatio_working_3-way'!X90^(1/3))*COS(('OddsRatio_working_3-way'!Y90+2*PI())/3)</f>
        <v>-0.32343169257108062</v>
      </c>
      <c r="AH90" s="11">
        <f>-'OddsRatio_working_3-way'!U90/(3*'OddsRatio_working_3-way'!X90^(1/3))*COS(('OddsRatio_working_3-way'!Y90+4*PI())/3)</f>
        <v>-0.19866907087080815</v>
      </c>
      <c r="AI90" s="11">
        <f>'OddsRatio_working_3-way'!U90/(3*'OddsRatio_working_3-way'!X90^(1/3))*SIN(('OddsRatio_working_3-way'!Y90)/3)</f>
        <v>-7.2031733223455838E-2</v>
      </c>
      <c r="AJ90" s="11">
        <f>'OddsRatio_working_3-way'!U90/(3*'OddsRatio_working_3-way'!X90^(1/3))*SIN(('OddsRatio_working_3-way'!Y90+2*PI())/3)</f>
        <v>-0.4161366578641974</v>
      </c>
      <c r="AK90" s="11">
        <f>'OddsRatio_working_3-way'!U90/(3*'OddsRatio_working_3-way'!X90^(1/3))*SIN(('OddsRatio_working_3-way'!Y90+4*PI())/3)</f>
        <v>0.48816839108765314</v>
      </c>
      <c r="AL90" s="11">
        <f>'OddsRatio_working_3-way'!Z90+'OddsRatio_working_3-way'!AF90</f>
        <v>1.0442015268837772</v>
      </c>
      <c r="AM90" s="11">
        <f>'OddsRatio_working_3-way'!AA90+'OddsRatio_working_3-way'!AG90</f>
        <v>-0.64686338514216124</v>
      </c>
      <c r="AN90" s="11">
        <f>'OddsRatio_working_3-way'!AB90+'OddsRatio_working_3-way'!AH90</f>
        <v>-0.3973381417416163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1.0442015268837772</v>
      </c>
      <c r="AS90" s="11">
        <f>IF(('OddsRatio_working_3-way'!X90=0),IF(Q90&gt;0,-Q90^(1/3),(-Q90)^(1/3)),'OddsRatio_working_3-way'!AM90-'OddsRatio_working_3-way'!R90/3)</f>
        <v>-0.64686338514216124</v>
      </c>
      <c r="AT90" s="11">
        <f>IF(('OddsRatio_working_3-way'!X90=0),IF(Q90&gt;0,-Q90^(1/3),(-Q90)^(1/3)),'OddsRatio_working_3-way'!AN90-'OddsRatio_working_3-way'!R90/3)</f>
        <v>-0.3973381417416163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1.17</v>
      </c>
      <c r="B91" s="4">
        <f>IF('True_Odds_Calculator_3-way'!B92="","",'True_Odds_Calculator_3-way'!B92)</f>
        <v>8.34</v>
      </c>
      <c r="C91" s="4">
        <f>IF('True_Odds_Calculator_3-way'!C92="","",'True_Odds_Calculator_3-way'!C92)</f>
        <v>16.649999999999999</v>
      </c>
      <c r="D91" s="9">
        <f t="shared" si="26"/>
        <v>0.83887014910625646</v>
      </c>
      <c r="E91" s="9">
        <f t="shared" si="27"/>
        <v>0.10760417597377391</v>
      </c>
      <c r="F91" s="9">
        <f t="shared" si="28"/>
        <v>5.3525674919969381E-2</v>
      </c>
      <c r="G91" s="9">
        <f t="shared" si="29"/>
        <v>1.1298800575106429</v>
      </c>
      <c r="H91" s="9">
        <f t="shared" si="30"/>
        <v>1.1920796097768092</v>
      </c>
      <c r="I91" s="9">
        <f t="shared" si="31"/>
        <v>9.2933196221281182</v>
      </c>
      <c r="J91" s="9">
        <f t="shared" si="32"/>
        <v>18.682622900041558</v>
      </c>
      <c r="K91" s="11">
        <f t="shared" si="33"/>
        <v>0.85470085470085477</v>
      </c>
      <c r="L91" s="11">
        <f t="shared" si="34"/>
        <v>0.11990407673860912</v>
      </c>
      <c r="M91" s="11">
        <f t="shared" si="35"/>
        <v>6.0060060060060066E-2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-0.12019687399383616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0.14255170130469891</v>
      </c>
      <c r="Q91" s="11">
        <f>2*'OddsRatio_working_3-way'!K91*'OddsRatio_working_3-way'!L91*'OddsRatio_working_3-way'!M91</f>
        <v>1.2310164188661392E-2</v>
      </c>
      <c r="R91" s="11">
        <f t="shared" si="36"/>
        <v>0</v>
      </c>
      <c r="S91" s="11">
        <f t="shared" si="37"/>
        <v>-1.1859850973496127</v>
      </c>
      <c r="T91" s="11">
        <f t="shared" si="38"/>
        <v>-0.10241667507336898</v>
      </c>
      <c r="U91" s="11">
        <f>'OddsRatio_working_3-way'!S91-'OddsRatio_working_3-way'!R91^2/3</f>
        <v>-1.1859850973496127</v>
      </c>
      <c r="V91" s="11">
        <f>'OddsRatio_working_3-way'!S91*'OddsRatio_working_3-way'!R91/3-2*'OddsRatio_working_3-way'!R91^3/27-'OddsRatio_working_3-way'!T91</f>
        <v>0.10241667507336898</v>
      </c>
      <c r="W91" s="11">
        <f>'OddsRatio_working_3-way'!V91^2+4*'OddsRatio_working_3-way'!U91^3/27</f>
        <v>-0.23664563515060733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0.24856327689528646</v>
      </c>
      <c r="Y91" s="11">
        <f>IF('OddsRatio_working_3-way'!W91&gt;=0,IF('OddsRatio_working_3-way'!V91+SQRT('OddsRatio_working_3-way'!W91)&gt;0,0,PI()),ACOS('OddsRatio_working_3-way'!V91/(2*'OddsRatio_working_3-way'!X91)))</f>
        <v>1.3632931222621985</v>
      </c>
      <c r="Z91" s="11">
        <f>'OddsRatio_working_3-way'!X91^(1/3)*COS('OddsRatio_working_3-way'!Y91/3)</f>
        <v>0.56494002875532146</v>
      </c>
      <c r="AA91" s="11">
        <f>'OddsRatio_working_3-way'!X91^(1/3)*COS(('OddsRatio_working_3-way'!Y91+2*PI())/3)</f>
        <v>-0.52148538474085637</v>
      </c>
      <c r="AB91" s="11">
        <f>'OddsRatio_working_3-way'!X91^(1/3)*COS(('OddsRatio_working_3-way'!Y91+4*PI())/3)</f>
        <v>-4.3454644014465173E-2</v>
      </c>
      <c r="AC91" s="11">
        <f>'OddsRatio_working_3-way'!X91^(1/3)*SIN('OddsRatio_working_3-way'!Y91/3)</f>
        <v>0.27599117683929825</v>
      </c>
      <c r="AD91" s="11">
        <f>'OddsRatio_working_3-way'!X91^(1/3)*SIN(('OddsRatio_working_3-way'!Y91+2*PI())/3)</f>
        <v>0.35125682809717051</v>
      </c>
      <c r="AE91" s="11">
        <f>'OddsRatio_working_3-way'!X91^(1/3)*SIN(('OddsRatio_working_3-way'!Y91+4*PI())/3)</f>
        <v>-0.62724800493646871</v>
      </c>
      <c r="AF91" s="11">
        <f>-'OddsRatio_working_3-way'!U91/(3*'OddsRatio_working_3-way'!X91^(1/3))*COS(('OddsRatio_working_3-way'!Y91)/3)</f>
        <v>0.56494002875532146</v>
      </c>
      <c r="AG91" s="11">
        <f>-'OddsRatio_working_3-way'!U91/(3*'OddsRatio_working_3-way'!X91^(1/3))*COS(('OddsRatio_working_3-way'!Y91+2*PI())/3)</f>
        <v>-0.52148538474085637</v>
      </c>
      <c r="AH91" s="11">
        <f>-'OddsRatio_working_3-way'!U91/(3*'OddsRatio_working_3-way'!X91^(1/3))*COS(('OddsRatio_working_3-way'!Y91+4*PI())/3)</f>
        <v>-4.3454644014465173E-2</v>
      </c>
      <c r="AI91" s="11">
        <f>'OddsRatio_working_3-way'!U91/(3*'OddsRatio_working_3-way'!X91^(1/3))*SIN(('OddsRatio_working_3-way'!Y91)/3)</f>
        <v>-0.27599117683929825</v>
      </c>
      <c r="AJ91" s="11">
        <f>'OddsRatio_working_3-way'!U91/(3*'OddsRatio_working_3-way'!X91^(1/3))*SIN(('OddsRatio_working_3-way'!Y91+2*PI())/3)</f>
        <v>-0.35125682809717051</v>
      </c>
      <c r="AK91" s="11">
        <f>'OddsRatio_working_3-way'!U91/(3*'OddsRatio_working_3-way'!X91^(1/3))*SIN(('OddsRatio_working_3-way'!Y91+4*PI())/3)</f>
        <v>0.62724800493646871</v>
      </c>
      <c r="AL91" s="11">
        <f>'OddsRatio_working_3-way'!Z91+'OddsRatio_working_3-way'!AF91</f>
        <v>1.1298800575106429</v>
      </c>
      <c r="AM91" s="11">
        <f>'OddsRatio_working_3-way'!AA91+'OddsRatio_working_3-way'!AG91</f>
        <v>-1.0429707694817127</v>
      </c>
      <c r="AN91" s="11">
        <f>'OddsRatio_working_3-way'!AB91+'OddsRatio_working_3-way'!AH91</f>
        <v>-8.6909288028930345E-2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1.1298800575106429</v>
      </c>
      <c r="AS91" s="11">
        <f>IF(('OddsRatio_working_3-way'!X91=0),IF(Q91&gt;0,-Q91^(1/3),(-Q91)^(1/3)),'OddsRatio_working_3-way'!AM91-'OddsRatio_working_3-way'!R91/3)</f>
        <v>-1.0429707694817127</v>
      </c>
      <c r="AT91" s="11">
        <f>IF(('OddsRatio_working_3-way'!X91=0),IF(Q91&gt;0,-Q91^(1/3),(-Q91)^(1/3)),'OddsRatio_working_3-way'!AN91-'OddsRatio_working_3-way'!R91/3)</f>
        <v>-8.6909288028930345E-2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2.2599999999999998</v>
      </c>
      <c r="B92" s="4">
        <f>IF('True_Odds_Calculator_3-way'!B93="","",'True_Odds_Calculator_3-way'!B93)</f>
        <v>3.24</v>
      </c>
      <c r="C92" s="4">
        <f>IF('True_Odds_Calculator_3-way'!C93="","",'True_Odds_Calculator_3-way'!C93)</f>
        <v>3.62</v>
      </c>
      <c r="D92" s="9">
        <f t="shared" si="26"/>
        <v>0.43221064071238269</v>
      </c>
      <c r="E92" s="9">
        <f t="shared" si="27"/>
        <v>0.29981025216762619</v>
      </c>
      <c r="F92" s="9">
        <f t="shared" si="28"/>
        <v>0.26797910711999112</v>
      </c>
      <c r="G92" s="9">
        <f t="shared" si="29"/>
        <v>1.0426084718376134</v>
      </c>
      <c r="H92" s="9">
        <f t="shared" si="30"/>
        <v>2.313686674515393</v>
      </c>
      <c r="I92" s="9">
        <f t="shared" si="31"/>
        <v>3.3354429769162546</v>
      </c>
      <c r="J92" s="9">
        <f t="shared" si="32"/>
        <v>3.731634196214547</v>
      </c>
      <c r="K92" s="11">
        <f t="shared" si="33"/>
        <v>0.44247787610619471</v>
      </c>
      <c r="L92" s="11">
        <f t="shared" si="34"/>
        <v>0.30864197530864196</v>
      </c>
      <c r="M92" s="11">
        <f t="shared" si="35"/>
        <v>0.27624309392265195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-0.27897021355193752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0.23088164192158717</v>
      </c>
      <c r="Q92" s="11">
        <f>2*'OddsRatio_working_3-way'!K92*'OddsRatio_working_3-way'!L92*'OddsRatio_working_3-way'!M92</f>
        <v>7.5451516967838944E-2</v>
      </c>
      <c r="R92" s="11">
        <f t="shared" si="36"/>
        <v>0</v>
      </c>
      <c r="S92" s="11">
        <f t="shared" si="37"/>
        <v>-0.82762112478579219</v>
      </c>
      <c r="T92" s="11">
        <f t="shared" si="38"/>
        <v>-0.27046441986463798</v>
      </c>
      <c r="U92" s="11">
        <f>'OddsRatio_working_3-way'!S92-'OddsRatio_working_3-way'!R92^2/3</f>
        <v>-0.82762112478579219</v>
      </c>
      <c r="V92" s="11">
        <f>'OddsRatio_working_3-way'!S92*'OddsRatio_working_3-way'!R92/3-2*'OddsRatio_working_3-way'!R92^3/27-'OddsRatio_working_3-way'!T92</f>
        <v>0.27046441986463798</v>
      </c>
      <c r="W92" s="11">
        <f>'OddsRatio_working_3-way'!V92^2+4*'OddsRatio_working_3-way'!U92^3/27</f>
        <v>-1.0831909611043092E-2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0.144899026932342</v>
      </c>
      <c r="Y92" s="11">
        <f>IF('OddsRatio_working_3-way'!W92&gt;=0,IF('OddsRatio_working_3-way'!V92+SQRT('OddsRatio_working_3-way'!W92)&gt;0,0,PI()),ACOS('OddsRatio_working_3-way'!V92/(2*'OddsRatio_working_3-way'!X92)))</f>
        <v>0.36734028974044164</v>
      </c>
      <c r="Z92" s="11">
        <f>'OddsRatio_working_3-way'!X92^(1/3)*COS('OddsRatio_working_3-way'!Y92/3)</f>
        <v>0.5213042359188067</v>
      </c>
      <c r="AA92" s="11">
        <f>'OddsRatio_working_3-way'!X92^(1/3)*COS(('OddsRatio_working_3-way'!Y92+2*PI())/3)</f>
        <v>-0.31621020833587221</v>
      </c>
      <c r="AB92" s="11">
        <f>'OddsRatio_working_3-way'!X92^(1/3)*COS(('OddsRatio_working_3-way'!Y92+4*PI())/3)</f>
        <v>-0.2050940275829346</v>
      </c>
      <c r="AC92" s="11">
        <f>'OddsRatio_working_3-way'!X92^(1/3)*SIN('OddsRatio_working_3-way'!Y92/3)</f>
        <v>6.4152956869031622E-2</v>
      </c>
      <c r="AD92" s="11">
        <f>'OddsRatio_working_3-way'!X92^(1/3)*SIN(('OddsRatio_working_3-way'!Y92+2*PI())/3)</f>
        <v>0.41938623297160699</v>
      </c>
      <c r="AE92" s="11">
        <f>'OddsRatio_working_3-way'!X92^(1/3)*SIN(('OddsRatio_working_3-way'!Y92+4*PI())/3)</f>
        <v>-0.48353918984063859</v>
      </c>
      <c r="AF92" s="11">
        <f>-'OddsRatio_working_3-way'!U92/(3*'OddsRatio_working_3-way'!X92^(1/3))*COS(('OddsRatio_working_3-way'!Y92)/3)</f>
        <v>0.52130423591880681</v>
      </c>
      <c r="AG92" s="11">
        <f>-'OddsRatio_working_3-way'!U92/(3*'OddsRatio_working_3-way'!X92^(1/3))*COS(('OddsRatio_working_3-way'!Y92+2*PI())/3)</f>
        <v>-0.31621020833587227</v>
      </c>
      <c r="AH92" s="11">
        <f>-'OddsRatio_working_3-way'!U92/(3*'OddsRatio_working_3-way'!X92^(1/3))*COS(('OddsRatio_working_3-way'!Y92+4*PI())/3)</f>
        <v>-0.20509402758293466</v>
      </c>
      <c r="AI92" s="11">
        <f>'OddsRatio_working_3-way'!U92/(3*'OddsRatio_working_3-way'!X92^(1/3))*SIN(('OddsRatio_working_3-way'!Y92)/3)</f>
        <v>-6.4152956869031635E-2</v>
      </c>
      <c r="AJ92" s="11">
        <f>'OddsRatio_working_3-way'!U92/(3*'OddsRatio_working_3-way'!X92^(1/3))*SIN(('OddsRatio_working_3-way'!Y92+2*PI())/3)</f>
        <v>-0.41938623297160704</v>
      </c>
      <c r="AK92" s="11">
        <f>'OddsRatio_working_3-way'!U92/(3*'OddsRatio_working_3-way'!X92^(1/3))*SIN(('OddsRatio_working_3-way'!Y92+4*PI())/3)</f>
        <v>0.48353918984063871</v>
      </c>
      <c r="AL92" s="11">
        <f>'OddsRatio_working_3-way'!Z92+'OddsRatio_working_3-way'!AF92</f>
        <v>1.0426084718376134</v>
      </c>
      <c r="AM92" s="11">
        <f>'OddsRatio_working_3-way'!AA92+'OddsRatio_working_3-way'!AG92</f>
        <v>-0.63242041667174442</v>
      </c>
      <c r="AN92" s="11">
        <f>'OddsRatio_working_3-way'!AB92+'OddsRatio_working_3-way'!AH92</f>
        <v>-0.41018805516586926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1.0426084718376134</v>
      </c>
      <c r="AS92" s="11">
        <f>IF(('OddsRatio_working_3-way'!X92=0),IF(Q92&gt;0,-Q92^(1/3),(-Q92)^(1/3)),'OddsRatio_working_3-way'!AM92-'OddsRatio_working_3-way'!R92/3)</f>
        <v>-0.63242041667174442</v>
      </c>
      <c r="AT92" s="11">
        <f>IF(('OddsRatio_working_3-way'!X92=0),IF(Q92&gt;0,-Q92^(1/3),(-Q92)^(1/3)),'OddsRatio_working_3-way'!AN92-'OddsRatio_working_3-way'!R92/3)</f>
        <v>-0.41018805516586926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2.69</v>
      </c>
      <c r="B93" s="4">
        <f>IF('True_Odds_Calculator_3-way'!B94="","",'True_Odds_Calculator_3-way'!B94)</f>
        <v>3.33</v>
      </c>
      <c r="C93" s="4">
        <f>IF('True_Odds_Calculator_3-way'!C94="","",'True_Odds_Calculator_3-way'!C94)</f>
        <v>2.69</v>
      </c>
      <c r="D93" s="9">
        <f t="shared" si="26"/>
        <v>0.35662227334516744</v>
      </c>
      <c r="E93" s="9">
        <f t="shared" si="27"/>
        <v>0.28675545330966512</v>
      </c>
      <c r="F93" s="9">
        <f t="shared" si="28"/>
        <v>0.35662227334516744</v>
      </c>
      <c r="G93" s="9">
        <f t="shared" si="29"/>
        <v>1.0675072987069067</v>
      </c>
      <c r="H93" s="9">
        <f t="shared" si="30"/>
        <v>2.804087334814672</v>
      </c>
      <c r="I93" s="9">
        <f t="shared" si="31"/>
        <v>3.4872920059870922</v>
      </c>
      <c r="J93" s="9">
        <f t="shared" si="32"/>
        <v>2.804087334814672</v>
      </c>
      <c r="K93" s="11">
        <f t="shared" si="33"/>
        <v>0.37174721189591081</v>
      </c>
      <c r="L93" s="11">
        <f t="shared" si="34"/>
        <v>0.3003003003003003</v>
      </c>
      <c r="M93" s="11">
        <f t="shared" si="35"/>
        <v>0.37174721189591081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-0.27617256703366622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0.23696669680003246</v>
      </c>
      <c r="Q93" s="11">
        <f>2*'OddsRatio_working_3-way'!K93*'OddsRatio_working_3-way'!L93*'OddsRatio_working_3-way'!M93</f>
        <v>8.3000594325755683E-2</v>
      </c>
      <c r="R93" s="11">
        <f t="shared" si="36"/>
        <v>0</v>
      </c>
      <c r="S93" s="11">
        <f t="shared" si="37"/>
        <v>-0.8580385059430814</v>
      </c>
      <c r="T93" s="11">
        <f t="shared" si="38"/>
        <v>-0.30053888124100925</v>
      </c>
      <c r="U93" s="11">
        <f>'OddsRatio_working_3-way'!S93-'OddsRatio_working_3-way'!R93^2/3</f>
        <v>-0.8580385059430814</v>
      </c>
      <c r="V93" s="11">
        <f>'OddsRatio_working_3-way'!S93*'OddsRatio_working_3-way'!R93/3-2*'OddsRatio_working_3-way'!R93^3/27-'OddsRatio_working_3-way'!T93</f>
        <v>0.30053888124100925</v>
      </c>
      <c r="W93" s="11">
        <f>'OddsRatio_working_3-way'!V93^2+4*'OddsRatio_working_3-way'!U93^3/27</f>
        <v>-3.2636039562980029E-3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0.15296014439544003</v>
      </c>
      <c r="Y93" s="11">
        <f>IF('OddsRatio_working_3-way'!W93&gt;=0,IF('OddsRatio_working_3-way'!V93+SQRT('OddsRatio_working_3-way'!W93)&gt;0,0,PI()),ACOS('OddsRatio_working_3-way'!V93/(2*'OddsRatio_working_3-way'!X93)))</f>
        <v>0.18784407358692756</v>
      </c>
      <c r="Z93" s="11">
        <f>'OddsRatio_working_3-way'!X93^(1/3)*COS('OddsRatio_working_3-way'!Y93/3)</f>
        <v>0.53375364935345337</v>
      </c>
      <c r="AA93" s="11">
        <f>'OddsRatio_working_3-way'!X93^(1/3)*COS(('OddsRatio_working_3-way'!Y93+2*PI())/3)</f>
        <v>-0.29585798816568065</v>
      </c>
      <c r="AB93" s="11">
        <f>'OddsRatio_working_3-way'!X93^(1/3)*COS(('OddsRatio_working_3-way'!Y93+4*PI())/3)</f>
        <v>-0.23789566118777278</v>
      </c>
      <c r="AC93" s="11">
        <f>'OddsRatio_working_3-way'!X93^(1/3)*SIN('OddsRatio_working_3-way'!Y93/3)</f>
        <v>3.3464565083552188E-2</v>
      </c>
      <c r="AD93" s="11">
        <f>'OddsRatio_working_3-way'!X93^(1/3)*SIN(('OddsRatio_working_3-way'!Y93+2*PI())/3)</f>
        <v>0.44551193716096593</v>
      </c>
      <c r="AE93" s="11">
        <f>'OddsRatio_working_3-way'!X93^(1/3)*SIN(('OddsRatio_working_3-way'!Y93+4*PI())/3)</f>
        <v>-0.47897650224451821</v>
      </c>
      <c r="AF93" s="11">
        <f>-'OddsRatio_working_3-way'!U93/(3*'OddsRatio_working_3-way'!X93^(1/3))*COS(('OddsRatio_working_3-way'!Y93)/3)</f>
        <v>0.53375364935345326</v>
      </c>
      <c r="AG93" s="11">
        <f>-'OddsRatio_working_3-way'!U93/(3*'OddsRatio_working_3-way'!X93^(1/3))*COS(('OddsRatio_working_3-way'!Y93+2*PI())/3)</f>
        <v>-0.2958579881656806</v>
      </c>
      <c r="AH93" s="11">
        <f>-'OddsRatio_working_3-way'!U93/(3*'OddsRatio_working_3-way'!X93^(1/3))*COS(('OddsRatio_working_3-way'!Y93+4*PI())/3)</f>
        <v>-0.23789566118777275</v>
      </c>
      <c r="AI93" s="11">
        <f>'OddsRatio_working_3-way'!U93/(3*'OddsRatio_working_3-way'!X93^(1/3))*SIN(('OddsRatio_working_3-way'!Y93)/3)</f>
        <v>-3.3464565083552181E-2</v>
      </c>
      <c r="AJ93" s="11">
        <f>'OddsRatio_working_3-way'!U93/(3*'OddsRatio_working_3-way'!X93^(1/3))*SIN(('OddsRatio_working_3-way'!Y93+2*PI())/3)</f>
        <v>-0.44551193716096582</v>
      </c>
      <c r="AK93" s="11">
        <f>'OddsRatio_working_3-way'!U93/(3*'OddsRatio_working_3-way'!X93^(1/3))*SIN(('OddsRatio_working_3-way'!Y93+4*PI())/3)</f>
        <v>0.4789765022445181</v>
      </c>
      <c r="AL93" s="11">
        <f>'OddsRatio_working_3-way'!Z93+'OddsRatio_working_3-way'!AF93</f>
        <v>1.0675072987069067</v>
      </c>
      <c r="AM93" s="11">
        <f>'OddsRatio_working_3-way'!AA93+'OddsRatio_working_3-way'!AG93</f>
        <v>-0.5917159763313613</v>
      </c>
      <c r="AN93" s="11">
        <f>'OddsRatio_working_3-way'!AB93+'OddsRatio_working_3-way'!AH93</f>
        <v>-0.47579132237554556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1.0675072987069067</v>
      </c>
      <c r="AS93" s="11">
        <f>IF(('OddsRatio_working_3-way'!X93=0),IF(Q93&gt;0,-Q93^(1/3),(-Q93)^(1/3)),'OddsRatio_working_3-way'!AM93-'OddsRatio_working_3-way'!R93/3)</f>
        <v>-0.5917159763313613</v>
      </c>
      <c r="AT93" s="11">
        <f>IF(('OddsRatio_working_3-way'!X93=0),IF(Q93&gt;0,-Q93^(1/3),(-Q93)^(1/3)),'OddsRatio_working_3-way'!AN93-'OddsRatio_working_3-way'!R93/3)</f>
        <v>-0.47579132237554556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2.74</v>
      </c>
      <c r="B94" s="4">
        <f>IF('True_Odds_Calculator_3-way'!B95="","",'True_Odds_Calculator_3-way'!B95)</f>
        <v>3.42</v>
      </c>
      <c r="C94" s="4">
        <f>IF('True_Odds_Calculator_3-way'!C95="","",'True_Odds_Calculator_3-way'!C95)</f>
        <v>2.58</v>
      </c>
      <c r="D94" s="9">
        <f t="shared" si="26"/>
        <v>0.34953593257451565</v>
      </c>
      <c r="E94" s="9">
        <f t="shared" si="27"/>
        <v>0.2786913736020375</v>
      </c>
      <c r="F94" s="9">
        <f t="shared" si="28"/>
        <v>0.37177269382344696</v>
      </c>
      <c r="G94" s="9">
        <f t="shared" si="29"/>
        <v>1.0695035587737602</v>
      </c>
      <c r="H94" s="9">
        <f t="shared" si="30"/>
        <v>2.860936192266343</v>
      </c>
      <c r="I94" s="9">
        <f t="shared" si="31"/>
        <v>3.5881986122324996</v>
      </c>
      <c r="J94" s="9">
        <f t="shared" si="32"/>
        <v>2.6898156228625418</v>
      </c>
      <c r="K94" s="11">
        <f t="shared" si="33"/>
        <v>0.36496350364963503</v>
      </c>
      <c r="L94" s="11">
        <f t="shared" si="34"/>
        <v>0.29239766081871343</v>
      </c>
      <c r="M94" s="11">
        <f t="shared" si="35"/>
        <v>0.38759689922480617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-0.27518536056091136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0.23741902522200742</v>
      </c>
      <c r="Q94" s="11">
        <f>2*'OddsRatio_working_3-way'!K94*'OddsRatio_working_3-way'!L94*'OddsRatio_working_3-way'!M94</f>
        <v>8.2724399032058346E-2</v>
      </c>
      <c r="R94" s="11">
        <f t="shared" si="36"/>
        <v>0</v>
      </c>
      <c r="S94" s="11">
        <f t="shared" si="37"/>
        <v>-0.86276037627174396</v>
      </c>
      <c r="T94" s="11">
        <f t="shared" si="38"/>
        <v>-0.30061337152325579</v>
      </c>
      <c r="U94" s="11">
        <f>'OddsRatio_working_3-way'!S94-'OddsRatio_working_3-way'!R94^2/3</f>
        <v>-0.86276037627174396</v>
      </c>
      <c r="V94" s="11">
        <f>'OddsRatio_working_3-way'!S94*'OddsRatio_working_3-way'!R94/3-2*'OddsRatio_working_3-way'!R94^3/27-'OddsRatio_working_3-way'!T94</f>
        <v>0.30061337152325579</v>
      </c>
      <c r="W94" s="11">
        <f>'OddsRatio_working_3-way'!V94^2+4*'OddsRatio_working_3-way'!U94^3/27</f>
        <v>-4.7724012572726154E-3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0.15422451199132681</v>
      </c>
      <c r="Y94" s="11">
        <f>IF('OddsRatio_working_3-way'!W94&gt;=0,IF('OddsRatio_working_3-way'!V94+SQRT('OddsRatio_working_3-way'!W94)&gt;0,0,PI()),ACOS('OddsRatio_working_3-way'!V94/(2*'OddsRatio_working_3-way'!X94)))</f>
        <v>0.22588353298864683</v>
      </c>
      <c r="Z94" s="11">
        <f>'OddsRatio_working_3-way'!X94^(1/3)*COS('OddsRatio_working_3-way'!Y94/3)</f>
        <v>0.53475177938688012</v>
      </c>
      <c r="AA94" s="11">
        <f>'OddsRatio_working_3-way'!X94^(1/3)*COS(('OddsRatio_working_3-way'!Y94+2*PI())/3)</f>
        <v>-0.30231147183915758</v>
      </c>
      <c r="AB94" s="11">
        <f>'OddsRatio_working_3-way'!X94^(1/3)*COS(('OddsRatio_working_3-way'!Y94+4*PI())/3)</f>
        <v>-0.23244030754772263</v>
      </c>
      <c r="AC94" s="11">
        <f>'OddsRatio_working_3-way'!X94^(1/3)*SIN('OddsRatio_working_3-way'!Y94/3)</f>
        <v>4.034013551225276E-2</v>
      </c>
      <c r="AD94" s="11">
        <f>'OddsRatio_working_3-way'!X94^(1/3)*SIN(('OddsRatio_working_3-way'!Y94+2*PI())/3)</f>
        <v>0.44293855791184361</v>
      </c>
      <c r="AE94" s="11">
        <f>'OddsRatio_working_3-way'!X94^(1/3)*SIN(('OddsRatio_working_3-way'!Y94+4*PI())/3)</f>
        <v>-0.48327869342409613</v>
      </c>
      <c r="AF94" s="11">
        <f>-'OddsRatio_working_3-way'!U94/(3*'OddsRatio_working_3-way'!X94^(1/3))*COS(('OddsRatio_working_3-way'!Y94)/3)</f>
        <v>0.53475177938688001</v>
      </c>
      <c r="AG94" s="11">
        <f>-'OddsRatio_working_3-way'!U94/(3*'OddsRatio_working_3-way'!X94^(1/3))*COS(('OddsRatio_working_3-way'!Y94+2*PI())/3)</f>
        <v>-0.30231147183915752</v>
      </c>
      <c r="AH94" s="11">
        <f>-'OddsRatio_working_3-way'!U94/(3*'OddsRatio_working_3-way'!X94^(1/3))*COS(('OddsRatio_working_3-way'!Y94+4*PI())/3)</f>
        <v>-0.23244030754772257</v>
      </c>
      <c r="AI94" s="11">
        <f>'OddsRatio_working_3-way'!U94/(3*'OddsRatio_working_3-way'!X94^(1/3))*SIN(('OddsRatio_working_3-way'!Y94)/3)</f>
        <v>-4.0340135512252746E-2</v>
      </c>
      <c r="AJ94" s="11">
        <f>'OddsRatio_working_3-way'!U94/(3*'OddsRatio_working_3-way'!X94^(1/3))*SIN(('OddsRatio_working_3-way'!Y94+2*PI())/3)</f>
        <v>-0.4429385579118435</v>
      </c>
      <c r="AK94" s="11">
        <f>'OddsRatio_working_3-way'!U94/(3*'OddsRatio_working_3-way'!X94^(1/3))*SIN(('OddsRatio_working_3-way'!Y94+4*PI())/3)</f>
        <v>0.48327869342409602</v>
      </c>
      <c r="AL94" s="11">
        <f>'OddsRatio_working_3-way'!Z94+'OddsRatio_working_3-way'!AF94</f>
        <v>1.0695035587737602</v>
      </c>
      <c r="AM94" s="11">
        <f>'OddsRatio_working_3-way'!AA94+'OddsRatio_working_3-way'!AG94</f>
        <v>-0.60462294367831504</v>
      </c>
      <c r="AN94" s="11">
        <f>'OddsRatio_working_3-way'!AB94+'OddsRatio_working_3-way'!AH94</f>
        <v>-0.4648806150954452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1.0695035587737602</v>
      </c>
      <c r="AS94" s="11">
        <f>IF(('OddsRatio_working_3-way'!X94=0),IF(Q94&gt;0,-Q94^(1/3),(-Q94)^(1/3)),'OddsRatio_working_3-way'!AM94-'OddsRatio_working_3-way'!R94/3)</f>
        <v>-0.60462294367831504</v>
      </c>
      <c r="AT94" s="11">
        <f>IF(('OddsRatio_working_3-way'!X94=0),IF(Q94&gt;0,-Q94^(1/3),(-Q94)^(1/3)),'OddsRatio_working_3-way'!AN94-'OddsRatio_working_3-way'!R94/3)</f>
        <v>-0.4648806150954452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1.41</v>
      </c>
      <c r="B95" s="4">
        <f>IF('True_Odds_Calculator_3-way'!B96="","",'True_Odds_Calculator_3-way'!B96)</f>
        <v>4.91</v>
      </c>
      <c r="C95" s="4">
        <f>IF('True_Odds_Calculator_3-way'!C96="","",'True_Odds_Calculator_3-way'!C96)</f>
        <v>7.26</v>
      </c>
      <c r="D95" s="9">
        <f t="shared" si="26"/>
        <v>0.68709888599657831</v>
      </c>
      <c r="E95" s="9">
        <f t="shared" si="27"/>
        <v>0.18716394612107082</v>
      </c>
      <c r="F95" s="9">
        <f t="shared" si="28"/>
        <v>0.1257371678823507</v>
      </c>
      <c r="G95" s="9">
        <f t="shared" si="29"/>
        <v>1.1107185069612147</v>
      </c>
      <c r="H95" s="9">
        <f t="shared" si="30"/>
        <v>1.4553945878540981</v>
      </c>
      <c r="I95" s="9">
        <f t="shared" si="31"/>
        <v>5.3429093622183492</v>
      </c>
      <c r="J95" s="9">
        <f t="shared" si="32"/>
        <v>7.9530978535772041</v>
      </c>
      <c r="K95" s="11">
        <f t="shared" si="33"/>
        <v>0.70921985815602839</v>
      </c>
      <c r="L95" s="11">
        <f t="shared" si="34"/>
        <v>0.20366598778004072</v>
      </c>
      <c r="M95" s="11">
        <f t="shared" si="35"/>
        <v>0.13774104683195593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-0.19966305958655672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0.21049822701999016</v>
      </c>
      <c r="Q95" s="11">
        <f>2*'OddsRatio_working_3-way'!K95*'OddsRatio_working_3-way'!L95*'OddsRatio_working_3-way'!M95</f>
        <v>3.9791725334591702E-2</v>
      </c>
      <c r="R95" s="11">
        <f t="shared" si="36"/>
        <v>0</v>
      </c>
      <c r="S95" s="11">
        <f t="shared" si="37"/>
        <v>-1.0542672613345196</v>
      </c>
      <c r="T95" s="11">
        <f t="shared" si="38"/>
        <v>-0.19929437832410574</v>
      </c>
      <c r="U95" s="11">
        <f>'OddsRatio_working_3-way'!S95-'OddsRatio_working_3-way'!R95^2/3</f>
        <v>-1.0542672613345196</v>
      </c>
      <c r="V95" s="11">
        <f>'OddsRatio_working_3-way'!S95*'OddsRatio_working_3-way'!R95/3-2*'OddsRatio_working_3-way'!R95^3/27-'OddsRatio_working_3-way'!T95</f>
        <v>0.19929437832410574</v>
      </c>
      <c r="W95" s="11">
        <f>'OddsRatio_working_3-way'!V95^2+4*'OddsRatio_working_3-way'!U95^3/27</f>
        <v>-0.13388121810981374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0.20832634695436719</v>
      </c>
      <c r="Y95" s="11">
        <f>IF('OddsRatio_working_3-way'!W95&gt;=0,IF('OddsRatio_working_3-way'!V95+SQRT('OddsRatio_working_3-way'!W95)&gt;0,0,PI()),ACOS('OddsRatio_working_3-way'!V95/(2*'OddsRatio_working_3-way'!X95)))</f>
        <v>1.0720527466368166</v>
      </c>
      <c r="Z95" s="11">
        <f>'OddsRatio_working_3-way'!X95^(1/3)*COS('OddsRatio_working_3-way'!Y95/3)</f>
        <v>0.55535925348060733</v>
      </c>
      <c r="AA95" s="11">
        <f>'OddsRatio_working_3-way'!X95^(1/3)*COS(('OddsRatio_working_3-way'!Y95+2*PI())/3)</f>
        <v>-0.45725938621705214</v>
      </c>
      <c r="AB95" s="11">
        <f>'OddsRatio_working_3-way'!X95^(1/3)*COS(('OddsRatio_working_3-way'!Y95+4*PI())/3)</f>
        <v>-9.8099867263555351E-2</v>
      </c>
      <c r="AC95" s="11">
        <f>'OddsRatio_working_3-way'!X95^(1/3)*SIN('OddsRatio_working_3-way'!Y95/3)</f>
        <v>0.20736084494981791</v>
      </c>
      <c r="AD95" s="11">
        <f>'OddsRatio_working_3-way'!X95^(1/3)*SIN(('OddsRatio_working_3-way'!Y95+2*PI())/3)</f>
        <v>0.37727479926605839</v>
      </c>
      <c r="AE95" s="11">
        <f>'OddsRatio_working_3-way'!X95^(1/3)*SIN(('OddsRatio_working_3-way'!Y95+4*PI())/3)</f>
        <v>-0.58463564421587633</v>
      </c>
      <c r="AF95" s="11">
        <f>-'OddsRatio_working_3-way'!U95/(3*'OddsRatio_working_3-way'!X95^(1/3))*COS(('OddsRatio_working_3-way'!Y95)/3)</f>
        <v>0.55535925348060722</v>
      </c>
      <c r="AG95" s="11">
        <f>-'OddsRatio_working_3-way'!U95/(3*'OddsRatio_working_3-way'!X95^(1/3))*COS(('OddsRatio_working_3-way'!Y95+2*PI())/3)</f>
        <v>-0.45725938621705209</v>
      </c>
      <c r="AH95" s="11">
        <f>-'OddsRatio_working_3-way'!U95/(3*'OddsRatio_working_3-way'!X95^(1/3))*COS(('OddsRatio_working_3-way'!Y95+4*PI())/3)</f>
        <v>-9.8099867263555324E-2</v>
      </c>
      <c r="AI95" s="11">
        <f>'OddsRatio_working_3-way'!U95/(3*'OddsRatio_working_3-way'!X95^(1/3))*SIN(('OddsRatio_working_3-way'!Y95)/3)</f>
        <v>-0.20736084494981788</v>
      </c>
      <c r="AJ95" s="11">
        <f>'OddsRatio_working_3-way'!U95/(3*'OddsRatio_working_3-way'!X95^(1/3))*SIN(('OddsRatio_working_3-way'!Y95+2*PI())/3)</f>
        <v>-0.37727479926605834</v>
      </c>
      <c r="AK95" s="11">
        <f>'OddsRatio_working_3-way'!U95/(3*'OddsRatio_working_3-way'!X95^(1/3))*SIN(('OddsRatio_working_3-way'!Y95+4*PI())/3)</f>
        <v>0.58463564421587633</v>
      </c>
      <c r="AL95" s="11">
        <f>'OddsRatio_working_3-way'!Z95+'OddsRatio_working_3-way'!AF95</f>
        <v>1.1107185069612147</v>
      </c>
      <c r="AM95" s="11">
        <f>'OddsRatio_working_3-way'!AA95+'OddsRatio_working_3-way'!AG95</f>
        <v>-0.91451877243410418</v>
      </c>
      <c r="AN95" s="11">
        <f>'OddsRatio_working_3-way'!AB95+'OddsRatio_working_3-way'!AH95</f>
        <v>-0.19619973452711068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1.1107185069612147</v>
      </c>
      <c r="AS95" s="11">
        <f>IF(('OddsRatio_working_3-way'!X95=0),IF(Q95&gt;0,-Q95^(1/3),(-Q95)^(1/3)),'OddsRatio_working_3-way'!AM95-'OddsRatio_working_3-way'!R95/3)</f>
        <v>-0.91451877243410418</v>
      </c>
      <c r="AT95" s="11">
        <f>IF(('OddsRatio_working_3-way'!X95=0),IF(Q95&gt;0,-Q95^(1/3),(-Q95)^(1/3)),'OddsRatio_working_3-way'!AN95-'OddsRatio_working_3-way'!R95/3)</f>
        <v>-0.19619973452711068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2.42</v>
      </c>
      <c r="B96" s="4">
        <f>IF('True_Odds_Calculator_3-way'!B97="","",'True_Odds_Calculator_3-way'!B97)</f>
        <v>3.6</v>
      </c>
      <c r="C96" s="4">
        <f>IF('True_Odds_Calculator_3-way'!C97="","",'True_Odds_Calculator_3-way'!C97)</f>
        <v>2.83</v>
      </c>
      <c r="D96" s="9">
        <f t="shared" si="26"/>
        <v>0.39714370514215297</v>
      </c>
      <c r="E96" s="9">
        <f t="shared" si="27"/>
        <v>0.26459223319944686</v>
      </c>
      <c r="F96" s="9">
        <f t="shared" si="28"/>
        <v>0.33826406165840001</v>
      </c>
      <c r="G96" s="9">
        <f t="shared" si="29"/>
        <v>1.0690001654883312</v>
      </c>
      <c r="H96" s="9">
        <f t="shared" si="30"/>
        <v>2.5179802349934306</v>
      </c>
      <c r="I96" s="9">
        <f t="shared" si="31"/>
        <v>3.7794004302696611</v>
      </c>
      <c r="J96" s="9">
        <f t="shared" si="32"/>
        <v>2.9562703028436461</v>
      </c>
      <c r="K96" s="11">
        <f t="shared" si="33"/>
        <v>0.41322314049586778</v>
      </c>
      <c r="L96" s="11">
        <f t="shared" si="34"/>
        <v>0.27777777777777779</v>
      </c>
      <c r="M96" s="11">
        <f t="shared" si="35"/>
        <v>0.35335689045936397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-0.27403654274839617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0.23727477148614315</v>
      </c>
      <c r="Q96" s="11">
        <f>2*'OddsRatio_working_3-way'!K96*'OddsRatio_working_3-way'!L96*'OddsRatio_working_3-way'!M96</f>
        <v>8.1119579995262633E-2</v>
      </c>
      <c r="R96" s="11">
        <f t="shared" si="36"/>
        <v>0</v>
      </c>
      <c r="S96" s="11">
        <f t="shared" si="37"/>
        <v>-0.86585084276148727</v>
      </c>
      <c r="T96" s="11">
        <f t="shared" si="38"/>
        <v>-0.29601738214067946</v>
      </c>
      <c r="U96" s="11">
        <f>'OddsRatio_working_3-way'!S96-'OddsRatio_working_3-way'!R96^2/3</f>
        <v>-0.86585084276148727</v>
      </c>
      <c r="V96" s="11">
        <f>'OddsRatio_working_3-way'!S96*'OddsRatio_working_3-way'!R96/3-2*'OddsRatio_working_3-way'!R96^3/27-'OddsRatio_working_3-way'!T96</f>
        <v>0.29601738214067946</v>
      </c>
      <c r="W96" s="11">
        <f>'OddsRatio_working_3-way'!V96^2+4*'OddsRatio_working_3-way'!U96^3/27</f>
        <v>-8.5405790555834332E-3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0.15505391770687743</v>
      </c>
      <c r="Y96" s="11">
        <f>IF('OddsRatio_working_3-way'!W96&gt;=0,IF('OddsRatio_working_3-way'!V96+SQRT('OddsRatio_working_3-way'!W96)&gt;0,0,PI()),ACOS('OddsRatio_working_3-way'!V96/(2*'OddsRatio_working_3-way'!X96)))</f>
        <v>0.302607308087953</v>
      </c>
      <c r="Z96" s="11">
        <f>'OddsRatio_working_3-way'!X96^(1/3)*COS('OddsRatio_working_3-way'!Y96/3)</f>
        <v>0.53450008274416561</v>
      </c>
      <c r="AA96" s="11">
        <f>'OddsRatio_working_3-way'!X96^(1/3)*COS(('OddsRatio_working_3-way'!Y96+2*PI())/3)</f>
        <v>-0.31410040796864103</v>
      </c>
      <c r="AB96" s="11">
        <f>'OddsRatio_working_3-way'!X96^(1/3)*COS(('OddsRatio_working_3-way'!Y96+4*PI())/3)</f>
        <v>-0.22039967477552466</v>
      </c>
      <c r="AC96" s="11">
        <f>'OddsRatio_working_3-way'!X96^(1/3)*SIN('OddsRatio_working_3-way'!Y96/3)</f>
        <v>5.4098143532311148E-2</v>
      </c>
      <c r="AD96" s="11">
        <f>'OddsRatio_working_3-way'!X96^(1/3)*SIN(('OddsRatio_working_3-way'!Y96+2*PI())/3)</f>
        <v>0.43584157821517633</v>
      </c>
      <c r="AE96" s="11">
        <f>'OddsRatio_working_3-way'!X96^(1/3)*SIN(('OddsRatio_working_3-way'!Y96+4*PI())/3)</f>
        <v>-0.48993972174748734</v>
      </c>
      <c r="AF96" s="11">
        <f>-'OddsRatio_working_3-way'!U96/(3*'OddsRatio_working_3-way'!X96^(1/3))*COS(('OddsRatio_working_3-way'!Y96)/3)</f>
        <v>0.53450008274416561</v>
      </c>
      <c r="AG96" s="11">
        <f>-'OddsRatio_working_3-way'!U96/(3*'OddsRatio_working_3-way'!X96^(1/3))*COS(('OddsRatio_working_3-way'!Y96+2*PI())/3)</f>
        <v>-0.31410040796864103</v>
      </c>
      <c r="AH96" s="11">
        <f>-'OddsRatio_working_3-way'!U96/(3*'OddsRatio_working_3-way'!X96^(1/3))*COS(('OddsRatio_working_3-way'!Y96+4*PI())/3)</f>
        <v>-0.22039967477552466</v>
      </c>
      <c r="AI96" s="11">
        <f>'OddsRatio_working_3-way'!U96/(3*'OddsRatio_working_3-way'!X96^(1/3))*SIN(('OddsRatio_working_3-way'!Y96)/3)</f>
        <v>-5.4098143532311148E-2</v>
      </c>
      <c r="AJ96" s="11">
        <f>'OddsRatio_working_3-way'!U96/(3*'OddsRatio_working_3-way'!X96^(1/3))*SIN(('OddsRatio_working_3-way'!Y96+2*PI())/3)</f>
        <v>-0.43584157821517633</v>
      </c>
      <c r="AK96" s="11">
        <f>'OddsRatio_working_3-way'!U96/(3*'OddsRatio_working_3-way'!X96^(1/3))*SIN(('OddsRatio_working_3-way'!Y96+4*PI())/3)</f>
        <v>0.48993972174748734</v>
      </c>
      <c r="AL96" s="11">
        <f>'OddsRatio_working_3-way'!Z96+'OddsRatio_working_3-way'!AF96</f>
        <v>1.0690001654883312</v>
      </c>
      <c r="AM96" s="11">
        <f>'OddsRatio_working_3-way'!AA96+'OddsRatio_working_3-way'!AG96</f>
        <v>-0.62820081593728205</v>
      </c>
      <c r="AN96" s="11">
        <f>'OddsRatio_working_3-way'!AB96+'OddsRatio_working_3-way'!AH96</f>
        <v>-0.44079934955104932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1.0690001654883312</v>
      </c>
      <c r="AS96" s="11">
        <f>IF(('OddsRatio_working_3-way'!X96=0),IF(Q96&gt;0,-Q96^(1/3),(-Q96)^(1/3)),'OddsRatio_working_3-way'!AM96-'OddsRatio_working_3-way'!R96/3)</f>
        <v>-0.62820081593728205</v>
      </c>
      <c r="AT96" s="11">
        <f>IF(('OddsRatio_working_3-way'!X96=0),IF(Q96&gt;0,-Q96^(1/3),(-Q96)^(1/3)),'OddsRatio_working_3-way'!AN96-'OddsRatio_working_3-way'!R96/3)</f>
        <v>-0.44079934955104932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6.5</v>
      </c>
      <c r="B97" s="4">
        <f>IF('True_Odds_Calculator_3-way'!B98="","",'True_Odds_Calculator_3-way'!B98)</f>
        <v>4.3</v>
      </c>
      <c r="C97" s="4">
        <f>IF('True_Odds_Calculator_3-way'!C98="","",'True_Odds_Calculator_3-way'!C98)</f>
        <v>1.48</v>
      </c>
      <c r="D97" s="9">
        <f t="shared" si="26"/>
        <v>0.13897160682493925</v>
      </c>
      <c r="E97" s="9">
        <f t="shared" si="27"/>
        <v>0.21197988764149311</v>
      </c>
      <c r="F97" s="9">
        <f t="shared" si="28"/>
        <v>0.64904850553356763</v>
      </c>
      <c r="G97" s="9">
        <f t="shared" si="29"/>
        <v>1.1264935371879594</v>
      </c>
      <c r="H97" s="9">
        <f t="shared" si="30"/>
        <v>7.1957144545337748</v>
      </c>
      <c r="I97" s="9">
        <f t="shared" si="31"/>
        <v>4.7174286727202661</v>
      </c>
      <c r="J97" s="9">
        <f t="shared" si="32"/>
        <v>1.5407168978502206</v>
      </c>
      <c r="K97" s="11">
        <f t="shared" si="33"/>
        <v>0.15384615384615385</v>
      </c>
      <c r="L97" s="11">
        <f t="shared" si="34"/>
        <v>0.23255813953488372</v>
      </c>
      <c r="M97" s="11">
        <f t="shared" si="35"/>
        <v>0.67567567567567566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-0.21060774549146632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0.2243388289899918</v>
      </c>
      <c r="Q97" s="11">
        <f>2*'OddsRatio_working_3-way'!K97*'OddsRatio_working_3-way'!L97*'OddsRatio_working_3-way'!M97</f>
        <v>4.8348885558187879E-2</v>
      </c>
      <c r="R97" s="11">
        <f t="shared" si="36"/>
        <v>0</v>
      </c>
      <c r="S97" s="11">
        <f t="shared" si="37"/>
        <v>-1.0651974288337931</v>
      </c>
      <c r="T97" s="11">
        <f t="shared" si="38"/>
        <v>-0.22956841138659329</v>
      </c>
      <c r="U97" s="11">
        <f>'OddsRatio_working_3-way'!S97-'OddsRatio_working_3-way'!R97^2/3</f>
        <v>-1.0651974288337931</v>
      </c>
      <c r="V97" s="11">
        <f>'OddsRatio_working_3-way'!S97*'OddsRatio_working_3-way'!R97/3-2*'OddsRatio_working_3-way'!R97^3/27-'OddsRatio_working_3-way'!T97</f>
        <v>0.22956841138659329</v>
      </c>
      <c r="W97" s="11">
        <f>'OddsRatio_working_3-way'!V97^2+4*'OddsRatio_working_3-way'!U97^3/27</f>
        <v>-0.12635338681934605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0.21157447998631013</v>
      </c>
      <c r="Y97" s="11">
        <f>IF('OddsRatio_working_3-way'!W97&gt;=0,IF('OddsRatio_working_3-way'!V97+SQRT('OddsRatio_working_3-way'!W97)&gt;0,0,PI()),ACOS('OddsRatio_working_3-way'!V97/(2*'OddsRatio_working_3-way'!X97)))</f>
        <v>0.9973576593507788</v>
      </c>
      <c r="Z97" s="11">
        <f>'OddsRatio_working_3-way'!X97^(1/3)*COS('OddsRatio_working_3-way'!Y97/3)</f>
        <v>0.56324676859397982</v>
      </c>
      <c r="AA97" s="11">
        <f>'OddsRatio_working_3-way'!X97^(1/3)*COS(('OddsRatio_working_3-way'!Y97+2*PI())/3)</f>
        <v>-0.45004002676375476</v>
      </c>
      <c r="AB97" s="11">
        <f>'OddsRatio_working_3-way'!X97^(1/3)*COS(('OddsRatio_working_3-way'!Y97+4*PI())/3)</f>
        <v>-0.11320674183022525</v>
      </c>
      <c r="AC97" s="11">
        <f>'OddsRatio_working_3-way'!X97^(1/3)*SIN('OddsRatio_working_3-way'!Y97/3)</f>
        <v>0.19447078772839929</v>
      </c>
      <c r="AD97" s="11">
        <f>'OddsRatio_working_3-way'!X97^(1/3)*SIN(('OddsRatio_working_3-way'!Y97+2*PI())/3)</f>
        <v>0.39055061633768212</v>
      </c>
      <c r="AE97" s="11">
        <f>'OddsRatio_working_3-way'!X97^(1/3)*SIN(('OddsRatio_working_3-way'!Y97+4*PI())/3)</f>
        <v>-0.58502140406608127</v>
      </c>
      <c r="AF97" s="11">
        <f>-'OddsRatio_working_3-way'!U97/(3*'OddsRatio_working_3-way'!X97^(1/3))*COS(('OddsRatio_working_3-way'!Y97)/3)</f>
        <v>0.56324676859397971</v>
      </c>
      <c r="AG97" s="11">
        <f>-'OddsRatio_working_3-way'!U97/(3*'OddsRatio_working_3-way'!X97^(1/3))*COS(('OddsRatio_working_3-way'!Y97+2*PI())/3)</f>
        <v>-0.45004002676375471</v>
      </c>
      <c r="AH97" s="11">
        <f>-'OddsRatio_working_3-way'!U97/(3*'OddsRatio_working_3-way'!X97^(1/3))*COS(('OddsRatio_working_3-way'!Y97+4*PI())/3)</f>
        <v>-0.11320674183022524</v>
      </c>
      <c r="AI97" s="11">
        <f>'OddsRatio_working_3-way'!U97/(3*'OddsRatio_working_3-way'!X97^(1/3))*SIN(('OddsRatio_working_3-way'!Y97)/3)</f>
        <v>-0.19447078772839924</v>
      </c>
      <c r="AJ97" s="11">
        <f>'OddsRatio_working_3-way'!U97/(3*'OddsRatio_working_3-way'!X97^(1/3))*SIN(('OddsRatio_working_3-way'!Y97+2*PI())/3)</f>
        <v>-0.39055061633768201</v>
      </c>
      <c r="AK97" s="11">
        <f>'OddsRatio_working_3-way'!U97/(3*'OddsRatio_working_3-way'!X97^(1/3))*SIN(('OddsRatio_working_3-way'!Y97+4*PI())/3)</f>
        <v>0.58502140406608116</v>
      </c>
      <c r="AL97" s="11">
        <f>'OddsRatio_working_3-way'!Z97+'OddsRatio_working_3-way'!AF97</f>
        <v>1.1264935371879594</v>
      </c>
      <c r="AM97" s="11">
        <f>'OddsRatio_working_3-way'!AA97+'OddsRatio_working_3-way'!AG97</f>
        <v>-0.90008005352750953</v>
      </c>
      <c r="AN97" s="11">
        <f>'OddsRatio_working_3-way'!AB97+'OddsRatio_working_3-way'!AH97</f>
        <v>-0.2264134836604505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1.1264935371879594</v>
      </c>
      <c r="AS97" s="11">
        <f>IF(('OddsRatio_working_3-way'!X97=0),IF(Q97&gt;0,-Q97^(1/3),(-Q97)^(1/3)),'OddsRatio_working_3-way'!AM97-'OddsRatio_working_3-way'!R97/3)</f>
        <v>-0.90008005352750953</v>
      </c>
      <c r="AT97" s="11">
        <f>IF(('OddsRatio_working_3-way'!X97=0),IF(Q97&gt;0,-Q97^(1/3),(-Q97)^(1/3)),'OddsRatio_working_3-way'!AN97-'OddsRatio_working_3-way'!R97/3)</f>
        <v>-0.2264134836604505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4.05</v>
      </c>
      <c r="B98" s="4">
        <f>IF('True_Odds_Calculator_3-way'!B99="","",'True_Odds_Calculator_3-way'!B99)</f>
        <v>3.87</v>
      </c>
      <c r="C98" s="4">
        <f>IF('True_Odds_Calculator_3-way'!C99="","",'True_Odds_Calculator_3-way'!C99)</f>
        <v>1.79</v>
      </c>
      <c r="D98" s="9">
        <f t="shared" si="26"/>
        <v>0.22810358408155038</v>
      </c>
      <c r="E98" s="9">
        <f t="shared" si="27"/>
        <v>0.2389906959145241</v>
      </c>
      <c r="F98" s="9">
        <f t="shared" si="28"/>
        <v>0.53290572000392555</v>
      </c>
      <c r="G98" s="9">
        <f t="shared" si="29"/>
        <v>1.1094994106446379</v>
      </c>
      <c r="H98" s="9">
        <f t="shared" si="30"/>
        <v>4.3839732024661453</v>
      </c>
      <c r="I98" s="9">
        <f t="shared" si="31"/>
        <v>4.1842633085501104</v>
      </c>
      <c r="J98" s="9">
        <f t="shared" si="32"/>
        <v>1.8765045344092641</v>
      </c>
      <c r="K98" s="11">
        <f t="shared" si="33"/>
        <v>0.24691358024691359</v>
      </c>
      <c r="L98" s="11">
        <f t="shared" si="34"/>
        <v>0.25839793281653745</v>
      </c>
      <c r="M98" s="11">
        <f t="shared" si="35"/>
        <v>0.55865921787709494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-0.24648461009428968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0.2391682363196036</v>
      </c>
      <c r="Q98" s="11">
        <f>2*'OddsRatio_working_3-way'!K98*'OddsRatio_working_3-way'!L98*'OddsRatio_working_3-way'!M98</f>
        <v>7.1287104715232072E-2</v>
      </c>
      <c r="R98" s="11">
        <f t="shared" si="36"/>
        <v>0</v>
      </c>
      <c r="S98" s="11">
        <f t="shared" si="37"/>
        <v>-0.97031711727605507</v>
      </c>
      <c r="T98" s="11">
        <f t="shared" si="38"/>
        <v>-0.28921523614785549</v>
      </c>
      <c r="U98" s="11">
        <f>'OddsRatio_working_3-way'!S98-'OddsRatio_working_3-way'!R98^2/3</f>
        <v>-0.97031711727605507</v>
      </c>
      <c r="V98" s="11">
        <f>'OddsRatio_working_3-way'!S98*'OddsRatio_working_3-way'!R98/3-2*'OddsRatio_working_3-way'!R98^3/27-'OddsRatio_working_3-way'!T98</f>
        <v>0.28921523614785549</v>
      </c>
      <c r="W98" s="11">
        <f>'OddsRatio_working_3-way'!V98^2+4*'OddsRatio_working_3-way'!U98^3/27</f>
        <v>-5.1698016751259943E-2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0.18394528369281432</v>
      </c>
      <c r="Y98" s="11">
        <f>IF('OddsRatio_working_3-way'!W98&gt;=0,IF('OddsRatio_working_3-way'!V98+SQRT('OddsRatio_working_3-way'!W98)&gt;0,0,PI()),ACOS('OddsRatio_working_3-way'!V98/(2*'OddsRatio_working_3-way'!X98)))</f>
        <v>0.66625016505061851</v>
      </c>
      <c r="Z98" s="11">
        <f>'OddsRatio_working_3-way'!X98^(1/3)*COS('OddsRatio_working_3-way'!Y98/3)</f>
        <v>0.55474970532231893</v>
      </c>
      <c r="AA98" s="11">
        <f>'OddsRatio_working_3-way'!X98^(1/3)*COS(('OddsRatio_working_3-way'!Y98+2*PI())/3)</f>
        <v>-0.38585919555272136</v>
      </c>
      <c r="AB98" s="11">
        <f>'OddsRatio_working_3-way'!X98^(1/3)*COS(('OddsRatio_working_3-way'!Y98+4*PI())/3)</f>
        <v>-0.16889050976959757</v>
      </c>
      <c r="AC98" s="11">
        <f>'OddsRatio_working_3-way'!X98^(1/3)*SIN('OddsRatio_working_3-way'!Y98/3)</f>
        <v>0.12526692914260587</v>
      </c>
      <c r="AD98" s="11">
        <f>'OddsRatio_working_3-way'!X98^(1/3)*SIN(('OddsRatio_working_3-way'!Y98+2*PI())/3)</f>
        <v>0.41779387297975679</v>
      </c>
      <c r="AE98" s="11">
        <f>'OddsRatio_working_3-way'!X98^(1/3)*SIN(('OddsRatio_working_3-way'!Y98+4*PI())/3)</f>
        <v>-0.54306080212236252</v>
      </c>
      <c r="AF98" s="11">
        <f>-'OddsRatio_working_3-way'!U98/(3*'OddsRatio_working_3-way'!X98^(1/3))*COS(('OddsRatio_working_3-way'!Y98)/3)</f>
        <v>0.55474970532231893</v>
      </c>
      <c r="AG98" s="11">
        <f>-'OddsRatio_working_3-way'!U98/(3*'OddsRatio_working_3-way'!X98^(1/3))*COS(('OddsRatio_working_3-way'!Y98+2*PI())/3)</f>
        <v>-0.38585919555272136</v>
      </c>
      <c r="AH98" s="11">
        <f>-'OddsRatio_working_3-way'!U98/(3*'OddsRatio_working_3-way'!X98^(1/3))*COS(('OddsRatio_working_3-way'!Y98+4*PI())/3)</f>
        <v>-0.16889050976959757</v>
      </c>
      <c r="AI98" s="11">
        <f>'OddsRatio_working_3-way'!U98/(3*'OddsRatio_working_3-way'!X98^(1/3))*SIN(('OddsRatio_working_3-way'!Y98)/3)</f>
        <v>-0.12526692914260587</v>
      </c>
      <c r="AJ98" s="11">
        <f>'OddsRatio_working_3-way'!U98/(3*'OddsRatio_working_3-way'!X98^(1/3))*SIN(('OddsRatio_working_3-way'!Y98+2*PI())/3)</f>
        <v>-0.41779387297975679</v>
      </c>
      <c r="AK98" s="11">
        <f>'OddsRatio_working_3-way'!U98/(3*'OddsRatio_working_3-way'!X98^(1/3))*SIN(('OddsRatio_working_3-way'!Y98+4*PI())/3)</f>
        <v>0.54306080212236252</v>
      </c>
      <c r="AL98" s="11">
        <f>'OddsRatio_working_3-way'!Z98+'OddsRatio_working_3-way'!AF98</f>
        <v>1.1094994106446379</v>
      </c>
      <c r="AM98" s="11">
        <f>'OddsRatio_working_3-way'!AA98+'OddsRatio_working_3-way'!AG98</f>
        <v>-0.77171839110544271</v>
      </c>
      <c r="AN98" s="11">
        <f>'OddsRatio_working_3-way'!AB98+'OddsRatio_working_3-way'!AH98</f>
        <v>-0.33778101953919515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1.1094994106446379</v>
      </c>
      <c r="AS98" s="11">
        <f>IF(('OddsRatio_working_3-way'!X98=0),IF(Q98&gt;0,-Q98^(1/3),(-Q98)^(1/3)),'OddsRatio_working_3-way'!AM98-'OddsRatio_working_3-way'!R98/3)</f>
        <v>-0.77171839110544271</v>
      </c>
      <c r="AT98" s="11">
        <f>IF(('OddsRatio_working_3-way'!X98=0),IF(Q98&gt;0,-Q98^(1/3),(-Q98)^(1/3)),'OddsRatio_working_3-way'!AN98-'OddsRatio_working_3-way'!R98/3)</f>
        <v>-0.33778101953919515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5.0999999999999996</v>
      </c>
      <c r="B99" s="4">
        <f>IF('True_Odds_Calculator_3-way'!B100="","",'True_Odds_Calculator_3-way'!B100)</f>
        <v>4.12</v>
      </c>
      <c r="C99" s="4">
        <f>IF('True_Odds_Calculator_3-way'!C100="","",'True_Odds_Calculator_3-way'!C100)</f>
        <v>1.6</v>
      </c>
      <c r="D99" s="9">
        <f t="shared" si="26"/>
        <v>0.17898102238770966</v>
      </c>
      <c r="E99" s="9">
        <f t="shared" si="27"/>
        <v>0.22268066990492233</v>
      </c>
      <c r="F99" s="9">
        <f t="shared" si="28"/>
        <v>0.59833830770736818</v>
      </c>
      <c r="G99" s="9">
        <f t="shared" si="29"/>
        <v>1.1188254958739114</v>
      </c>
      <c r="H99" s="9">
        <f t="shared" si="30"/>
        <v>5.5871845330830361</v>
      </c>
      <c r="I99" s="9">
        <f t="shared" si="31"/>
        <v>4.4907355471266035</v>
      </c>
      <c r="J99" s="9">
        <f t="shared" si="32"/>
        <v>1.6712952975243467</v>
      </c>
      <c r="K99" s="11">
        <f t="shared" si="33"/>
        <v>0.19607843137254904</v>
      </c>
      <c r="L99" s="11">
        <f t="shared" si="34"/>
        <v>0.24271844660194175</v>
      </c>
      <c r="M99" s="11">
        <f t="shared" si="35"/>
        <v>0.625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-0.22829811536264988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0.23260517799352748</v>
      </c>
      <c r="Q99" s="11">
        <f>2*'OddsRatio_working_3-way'!K99*'OddsRatio_working_3-way'!L99*'OddsRatio_working_3-way'!M99</f>
        <v>5.9489815343613181E-2</v>
      </c>
      <c r="R99" s="11">
        <f t="shared" si="36"/>
        <v>0</v>
      </c>
      <c r="S99" s="11">
        <f t="shared" si="37"/>
        <v>-1.0188659578903481</v>
      </c>
      <c r="T99" s="11">
        <f t="shared" si="38"/>
        <v>-0.26057952887221186</v>
      </c>
      <c r="U99" s="11">
        <f>'OddsRatio_working_3-way'!S99-'OddsRatio_working_3-way'!R99^2/3</f>
        <v>-1.0188659578903481</v>
      </c>
      <c r="V99" s="11">
        <f>'OddsRatio_working_3-way'!S99*'OddsRatio_working_3-way'!R99/3-2*'OddsRatio_working_3-way'!R99^3/27-'OddsRatio_working_3-way'!T99</f>
        <v>0.26057952887221186</v>
      </c>
      <c r="W99" s="11">
        <f>'OddsRatio_working_3-way'!V99^2+4*'OddsRatio_working_3-way'!U99^3/27</f>
        <v>-8.8790510855184621E-2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0.19792182909070977</v>
      </c>
      <c r="Y99" s="11">
        <f>IF('OddsRatio_working_3-way'!W99&gt;=0,IF('OddsRatio_working_3-way'!V99+SQRT('OddsRatio_working_3-way'!W99)&gt;0,0,PI()),ACOS('OddsRatio_working_3-way'!V99/(2*'OddsRatio_working_3-way'!X99)))</f>
        <v>0.85225277418942935</v>
      </c>
      <c r="Z99" s="11">
        <f>'OddsRatio_working_3-way'!X99^(1/3)*COS('OddsRatio_working_3-way'!Y99/3)</f>
        <v>0.55941274793695583</v>
      </c>
      <c r="AA99" s="11">
        <f>'OddsRatio_working_3-way'!X99^(1/3)*COS(('OddsRatio_working_3-way'!Y99+2*PI())/3)</f>
        <v>-0.421161393521709</v>
      </c>
      <c r="AB99" s="11">
        <f>'OddsRatio_working_3-way'!X99^(1/3)*COS(('OddsRatio_working_3-way'!Y99+4*PI())/3)</f>
        <v>-0.13825135441524697</v>
      </c>
      <c r="AC99" s="11">
        <f>'OddsRatio_working_3-way'!X99^(1/3)*SIN('OddsRatio_working_3-way'!Y99/3)</f>
        <v>0.1633381872345635</v>
      </c>
      <c r="AD99" s="11">
        <f>'OddsRatio_working_3-way'!X99^(1/3)*SIN(('OddsRatio_working_3-way'!Y99+2*PI())/3)</f>
        <v>0.40279655729698283</v>
      </c>
      <c r="AE99" s="11">
        <f>'OddsRatio_working_3-way'!X99^(1/3)*SIN(('OddsRatio_working_3-way'!Y99+4*PI())/3)</f>
        <v>-0.56613474453154633</v>
      </c>
      <c r="AF99" s="11">
        <f>-'OddsRatio_working_3-way'!U99/(3*'OddsRatio_working_3-way'!X99^(1/3))*COS(('OddsRatio_working_3-way'!Y99)/3)</f>
        <v>0.55941274793695572</v>
      </c>
      <c r="AG99" s="11">
        <f>-'OddsRatio_working_3-way'!U99/(3*'OddsRatio_working_3-way'!X99^(1/3))*COS(('OddsRatio_working_3-way'!Y99+2*PI())/3)</f>
        <v>-0.42116139352170889</v>
      </c>
      <c r="AH99" s="11">
        <f>-'OddsRatio_working_3-way'!U99/(3*'OddsRatio_working_3-way'!X99^(1/3))*COS(('OddsRatio_working_3-way'!Y99+4*PI())/3)</f>
        <v>-0.13825135441524694</v>
      </c>
      <c r="AI99" s="11">
        <f>'OddsRatio_working_3-way'!U99/(3*'OddsRatio_working_3-way'!X99^(1/3))*SIN(('OddsRatio_working_3-way'!Y99)/3)</f>
        <v>-0.16333818723456348</v>
      </c>
      <c r="AJ99" s="11">
        <f>'OddsRatio_working_3-way'!U99/(3*'OddsRatio_working_3-way'!X99^(1/3))*SIN(('OddsRatio_working_3-way'!Y99+2*PI())/3)</f>
        <v>-0.40279655729698277</v>
      </c>
      <c r="AK99" s="11">
        <f>'OddsRatio_working_3-way'!U99/(3*'OddsRatio_working_3-way'!X99^(1/3))*SIN(('OddsRatio_working_3-way'!Y99+4*PI())/3)</f>
        <v>0.56613474453154622</v>
      </c>
      <c r="AL99" s="11">
        <f>'OddsRatio_working_3-way'!Z99+'OddsRatio_working_3-way'!AF99</f>
        <v>1.1188254958739114</v>
      </c>
      <c r="AM99" s="11">
        <f>'OddsRatio_working_3-way'!AA99+'OddsRatio_working_3-way'!AG99</f>
        <v>-0.8423227870434179</v>
      </c>
      <c r="AN99" s="11">
        <f>'OddsRatio_working_3-way'!AB99+'OddsRatio_working_3-way'!AH99</f>
        <v>-0.27650270883049388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1.1188254958739114</v>
      </c>
      <c r="AS99" s="11">
        <f>IF(('OddsRatio_working_3-way'!X99=0),IF(Q99&gt;0,-Q99^(1/3),(-Q99)^(1/3)),'OddsRatio_working_3-way'!AM99-'OddsRatio_working_3-way'!R99/3)</f>
        <v>-0.8423227870434179</v>
      </c>
      <c r="AT99" s="11">
        <f>IF(('OddsRatio_working_3-way'!X99=0),IF(Q99&gt;0,-Q99^(1/3),(-Q99)^(1/3)),'OddsRatio_working_3-way'!AN99-'OddsRatio_working_3-way'!R99/3)</f>
        <v>-0.27650270883049388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1.25</v>
      </c>
      <c r="B100" s="4">
        <f>IF('True_Odds_Calculator_3-way'!B101="","",'True_Odds_Calculator_3-way'!B101)</f>
        <v>5.8</v>
      </c>
      <c r="C100" s="4">
        <f>IF('True_Odds_Calculator_3-way'!C101="","",'True_Odds_Calculator_3-way'!C101)</f>
        <v>10.4</v>
      </c>
      <c r="D100" s="9">
        <f t="shared" si="26"/>
        <v>0.76989004925899807</v>
      </c>
      <c r="E100" s="9">
        <f t="shared" si="27"/>
        <v>0.14839820460748293</v>
      </c>
      <c r="F100" s="9">
        <f t="shared" si="28"/>
        <v>8.1711746133518989E-2</v>
      </c>
      <c r="G100" s="9">
        <f t="shared" si="29"/>
        <v>1.1955470834438127</v>
      </c>
      <c r="H100" s="9">
        <f t="shared" si="30"/>
        <v>1.2988867708609531</v>
      </c>
      <c r="I100" s="9">
        <f t="shared" si="31"/>
        <v>6.7386260005303011</v>
      </c>
      <c r="J100" s="9">
        <f t="shared" si="32"/>
        <v>12.238142584371843</v>
      </c>
      <c r="K100" s="11">
        <f t="shared" si="33"/>
        <v>0.8</v>
      </c>
      <c r="L100" s="11">
        <f t="shared" si="34"/>
        <v>0.17241379310344829</v>
      </c>
      <c r="M100" s="11">
        <f t="shared" si="35"/>
        <v>9.6153846153846145E-2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-0.14960212201591505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0.19164456233421753</v>
      </c>
      <c r="Q100" s="11">
        <f>2*'OddsRatio_working_3-way'!K100*'OddsRatio_working_3-way'!L100*'OddsRatio_working_3-way'!M100</f>
        <v>2.6525198938992044E-2</v>
      </c>
      <c r="R100" s="11">
        <f t="shared" si="36"/>
        <v>0</v>
      </c>
      <c r="S100" s="11">
        <f t="shared" si="37"/>
        <v>-1.2810283687943269</v>
      </c>
      <c r="T100" s="11">
        <f t="shared" si="38"/>
        <v>-0.17730496453900718</v>
      </c>
      <c r="U100" s="11">
        <f>'OddsRatio_working_3-way'!S100-'OddsRatio_working_3-way'!R100^2/3</f>
        <v>-1.2810283687943269</v>
      </c>
      <c r="V100" s="11">
        <f>'OddsRatio_working_3-way'!S100*'OddsRatio_working_3-way'!R100/3-2*'OddsRatio_working_3-way'!R100^3/27-'OddsRatio_working_3-way'!T100</f>
        <v>0.17730496453900718</v>
      </c>
      <c r="W100" s="11">
        <f>'OddsRatio_working_3-way'!V100^2+4*'OddsRatio_working_3-way'!U100^3/27</f>
        <v>-0.28000157182362101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0.27903343091545479</v>
      </c>
      <c r="Y100" s="11">
        <f>IF('OddsRatio_working_3-way'!W100&gt;=0,IF('OddsRatio_working_3-way'!V100+SQRT('OddsRatio_working_3-way'!W100)&gt;0,0,PI()),ACOS('OddsRatio_working_3-way'!V100/(2*'OddsRatio_working_3-way'!X100)))</f>
        <v>1.2474800390460743</v>
      </c>
      <c r="Z100" s="11">
        <f>'OddsRatio_working_3-way'!X100^(1/3)*COS('OddsRatio_working_3-way'!Y100/3)</f>
        <v>0.59777354172190633</v>
      </c>
      <c r="AA100" s="11">
        <f>'OddsRatio_working_3-way'!X100^(1/3)*COS(('OddsRatio_working_3-way'!Y100+2*PI())/3)</f>
        <v>-0.52748507971628567</v>
      </c>
      <c r="AB100" s="11">
        <f>'OddsRatio_working_3-way'!X100^(1/3)*COS(('OddsRatio_working_3-way'!Y100+4*PI())/3)</f>
        <v>-7.0288462005620583E-2</v>
      </c>
      <c r="AC100" s="11">
        <f>'OddsRatio_working_3-way'!X100^(1/3)*SIN('OddsRatio_working_3-way'!Y100/3)</f>
        <v>0.26396259030783886</v>
      </c>
      <c r="AD100" s="11">
        <f>'OddsRatio_working_3-way'!X100^(1/3)*SIN(('OddsRatio_working_3-way'!Y100+2*PI())/3)</f>
        <v>0.38570577768744851</v>
      </c>
      <c r="AE100" s="11">
        <f>'OddsRatio_working_3-way'!X100^(1/3)*SIN(('OddsRatio_working_3-way'!Y100+4*PI())/3)</f>
        <v>-0.64966836799528738</v>
      </c>
      <c r="AF100" s="11">
        <f>-'OddsRatio_working_3-way'!U100/(3*'OddsRatio_working_3-way'!X100^(1/3))*COS(('OddsRatio_working_3-way'!Y100)/3)</f>
        <v>0.59777354172190622</v>
      </c>
      <c r="AG100" s="11">
        <f>-'OddsRatio_working_3-way'!U100/(3*'OddsRatio_working_3-way'!X100^(1/3))*COS(('OddsRatio_working_3-way'!Y100+2*PI())/3)</f>
        <v>-0.52748507971628555</v>
      </c>
      <c r="AH100" s="11">
        <f>-'OddsRatio_working_3-way'!U100/(3*'OddsRatio_working_3-way'!X100^(1/3))*COS(('OddsRatio_working_3-way'!Y100+4*PI())/3)</f>
        <v>-7.0288462005620569E-2</v>
      </c>
      <c r="AI100" s="11">
        <f>'OddsRatio_working_3-way'!U100/(3*'OddsRatio_working_3-way'!X100^(1/3))*SIN(('OddsRatio_working_3-way'!Y100)/3)</f>
        <v>-0.26396259030783881</v>
      </c>
      <c r="AJ100" s="11">
        <f>'OddsRatio_working_3-way'!U100/(3*'OddsRatio_working_3-way'!X100^(1/3))*SIN(('OddsRatio_working_3-way'!Y100+2*PI())/3)</f>
        <v>-0.38570577768744846</v>
      </c>
      <c r="AK100" s="11">
        <f>'OddsRatio_working_3-way'!U100/(3*'OddsRatio_working_3-way'!X100^(1/3))*SIN(('OddsRatio_working_3-way'!Y100+4*PI())/3)</f>
        <v>0.64966836799528727</v>
      </c>
      <c r="AL100" s="11">
        <f>'OddsRatio_working_3-way'!Z100+'OddsRatio_working_3-way'!AF100</f>
        <v>1.1955470834438127</v>
      </c>
      <c r="AM100" s="11">
        <f>'OddsRatio_working_3-way'!AA100+'OddsRatio_working_3-way'!AG100</f>
        <v>-1.0549701594325711</v>
      </c>
      <c r="AN100" s="11">
        <f>'OddsRatio_working_3-way'!AB100+'OddsRatio_working_3-way'!AH100</f>
        <v>-0.14057692401124117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1.1955470834438127</v>
      </c>
      <c r="AS100" s="11">
        <f>IF(('OddsRatio_working_3-way'!X100=0),IF(Q100&gt;0,-Q100^(1/3),(-Q100)^(1/3)),'OddsRatio_working_3-way'!AM100-'OddsRatio_working_3-way'!R100/3)</f>
        <v>-1.0549701594325711</v>
      </c>
      <c r="AT100" s="11">
        <f>IF(('OddsRatio_working_3-way'!X100=0),IF(Q100&gt;0,-Q100^(1/3),(-Q100)^(1/3)),'OddsRatio_working_3-way'!AN100-'OddsRatio_working_3-way'!R100/3)</f>
        <v>-0.14057692401124117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1.93</v>
      </c>
      <c r="B101" s="4">
        <f>IF('True_Odds_Calculator_3-way'!B102="","",'True_Odds_Calculator_3-way'!B102)</f>
        <v>3.76</v>
      </c>
      <c r="C101" s="4">
        <f>IF('True_Odds_Calculator_3-way'!C102="","",'True_Odds_Calculator_3-way'!C102)</f>
        <v>3.59</v>
      </c>
      <c r="D101" s="9">
        <f t="shared" si="26"/>
        <v>0.49356227150857851</v>
      </c>
      <c r="E101" s="9">
        <f t="shared" si="27"/>
        <v>0.24720896101293369</v>
      </c>
      <c r="F101" s="9">
        <f t="shared" si="28"/>
        <v>0.25922876747848789</v>
      </c>
      <c r="G101" s="9">
        <f t="shared" si="29"/>
        <v>1.1033191326358078</v>
      </c>
      <c r="H101" s="9">
        <f t="shared" si="30"/>
        <v>2.0260867933513009</v>
      </c>
      <c r="I101" s="9">
        <f t="shared" si="31"/>
        <v>4.0451608060748301</v>
      </c>
      <c r="J101" s="9">
        <f t="shared" si="32"/>
        <v>3.8575965535267418</v>
      </c>
      <c r="K101" s="11">
        <f t="shared" si="33"/>
        <v>0.5181347150259068</v>
      </c>
      <c r="L101" s="11">
        <f t="shared" si="34"/>
        <v>0.26595744680851063</v>
      </c>
      <c r="M101" s="11">
        <f t="shared" si="35"/>
        <v>0.2785515320334262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-0.25518326639518829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0.24105716309804825</v>
      </c>
      <c r="Q101" s="11">
        <f>2*'OddsRatio_working_3-way'!K101*'OddsRatio_working_3-way'!L101*'OddsRatio_working_3-way'!M101</f>
        <v>7.6769797164983528E-2</v>
      </c>
      <c r="R101" s="11">
        <f t="shared" si="36"/>
        <v>0</v>
      </c>
      <c r="S101" s="11">
        <f t="shared" si="37"/>
        <v>-0.94464330088453485</v>
      </c>
      <c r="T101" s="11">
        <f t="shared" si="38"/>
        <v>-0.30084181556832323</v>
      </c>
      <c r="U101" s="11">
        <f>'OddsRatio_working_3-way'!S101-'OddsRatio_working_3-way'!R101^2/3</f>
        <v>-0.94464330088453485</v>
      </c>
      <c r="V101" s="11">
        <f>'OddsRatio_working_3-way'!S101*'OddsRatio_working_3-way'!R101/3-2*'OddsRatio_working_3-way'!R101^3/27-'OddsRatio_working_3-way'!T101</f>
        <v>0.30084181556832323</v>
      </c>
      <c r="W101" s="11">
        <f>'OddsRatio_working_3-way'!V101^2+4*'OddsRatio_working_3-way'!U101^3/27</f>
        <v>-3.4376181558292029E-2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0.17669322253041925</v>
      </c>
      <c r="Y101" s="11">
        <f>IF('OddsRatio_working_3-way'!W101&gt;=0,IF('OddsRatio_working_3-way'!V101+SQRT('OddsRatio_working_3-way'!W101)&gt;0,0,PI()),ACOS('OddsRatio_working_3-way'!V101/(2*'OddsRatio_working_3-way'!X101)))</f>
        <v>0.55231706413399828</v>
      </c>
      <c r="Z101" s="11">
        <f>'OddsRatio_working_3-way'!X101^(1/3)*COS('OddsRatio_working_3-way'!Y101/3)</f>
        <v>0.55165956631790392</v>
      </c>
      <c r="AA101" s="11">
        <f>'OddsRatio_working_3-way'!X101^(1/3)*COS(('OddsRatio_working_3-way'!Y101+2*PI())/3)</f>
        <v>-0.36479391856525145</v>
      </c>
      <c r="AB101" s="11">
        <f>'OddsRatio_working_3-way'!X101^(1/3)*COS(('OddsRatio_working_3-way'!Y101+4*PI())/3)</f>
        <v>-0.18686564775265249</v>
      </c>
      <c r="AC101" s="11">
        <f>'OddsRatio_working_3-way'!X101^(1/3)*SIN('OddsRatio_working_3-way'!Y101/3)</f>
        <v>0.10272693505009874</v>
      </c>
      <c r="AD101" s="11">
        <f>'OddsRatio_working_3-way'!X101^(1/3)*SIN(('OddsRatio_working_3-way'!Y101+2*PI())/3)</f>
        <v>0.42638773114696166</v>
      </c>
      <c r="AE101" s="11">
        <f>'OddsRatio_working_3-way'!X101^(1/3)*SIN(('OddsRatio_working_3-way'!Y101+4*PI())/3)</f>
        <v>-0.52911466619706027</v>
      </c>
      <c r="AF101" s="11">
        <f>-'OddsRatio_working_3-way'!U101/(3*'OddsRatio_working_3-way'!X101^(1/3))*COS(('OddsRatio_working_3-way'!Y101)/3)</f>
        <v>0.55165956631790392</v>
      </c>
      <c r="AG101" s="11">
        <f>-'OddsRatio_working_3-way'!U101/(3*'OddsRatio_working_3-way'!X101^(1/3))*COS(('OddsRatio_working_3-way'!Y101+2*PI())/3)</f>
        <v>-0.36479391856525145</v>
      </c>
      <c r="AH101" s="11">
        <f>-'OddsRatio_working_3-way'!U101/(3*'OddsRatio_working_3-way'!X101^(1/3))*COS(('OddsRatio_working_3-way'!Y101+4*PI())/3)</f>
        <v>-0.18686564775265249</v>
      </c>
      <c r="AI101" s="11">
        <f>'OddsRatio_working_3-way'!U101/(3*'OddsRatio_working_3-way'!X101^(1/3))*SIN(('OddsRatio_working_3-way'!Y101)/3)</f>
        <v>-0.10272693505009874</v>
      </c>
      <c r="AJ101" s="11">
        <f>'OddsRatio_working_3-way'!U101/(3*'OddsRatio_working_3-way'!X101^(1/3))*SIN(('OddsRatio_working_3-way'!Y101+2*PI())/3)</f>
        <v>-0.42638773114696166</v>
      </c>
      <c r="AK101" s="11">
        <f>'OddsRatio_working_3-way'!U101/(3*'OddsRatio_working_3-way'!X101^(1/3))*SIN(('OddsRatio_working_3-way'!Y101+4*PI())/3)</f>
        <v>0.52911466619706027</v>
      </c>
      <c r="AL101" s="11">
        <f>'OddsRatio_working_3-way'!Z101+'OddsRatio_working_3-way'!AF101</f>
        <v>1.1033191326358078</v>
      </c>
      <c r="AM101" s="11">
        <f>'OddsRatio_working_3-way'!AA101+'OddsRatio_working_3-way'!AG101</f>
        <v>-0.7295878371305029</v>
      </c>
      <c r="AN101" s="11">
        <f>'OddsRatio_working_3-way'!AB101+'OddsRatio_working_3-way'!AH101</f>
        <v>-0.37373129550530498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1.1033191326358078</v>
      </c>
      <c r="AS101" s="11">
        <f>IF(('OddsRatio_working_3-way'!X101=0),IF(Q101&gt;0,-Q101^(1/3),(-Q101)^(1/3)),'OddsRatio_working_3-way'!AM101-'OddsRatio_working_3-way'!R101/3)</f>
        <v>-0.7295878371305029</v>
      </c>
      <c r="AT101" s="11">
        <f>IF(('OddsRatio_working_3-way'!X101=0),IF(Q101&gt;0,-Q101^(1/3),(-Q101)^(1/3)),'OddsRatio_working_3-way'!AN101-'OddsRatio_working_3-way'!R101/3)</f>
        <v>-0.37373129550530498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3.04</v>
      </c>
      <c r="B102" s="4">
        <f>IF('True_Odds_Calculator_3-way'!B103="","",'True_Odds_Calculator_3-way'!B103)</f>
        <v>3.34</v>
      </c>
      <c r="C102" s="4">
        <f>IF('True_Odds_Calculator_3-way'!C103="","",'True_Odds_Calculator_3-way'!C103)</f>
        <v>2.29</v>
      </c>
      <c r="D102" s="9">
        <f t="shared" si="26"/>
        <v>0.30778973083172984</v>
      </c>
      <c r="E102" s="9">
        <f t="shared" si="27"/>
        <v>0.27935283373835545</v>
      </c>
      <c r="F102" s="9">
        <f t="shared" si="28"/>
        <v>0.41285743542991465</v>
      </c>
      <c r="G102" s="9">
        <f t="shared" si="29"/>
        <v>1.1024369087275305</v>
      </c>
      <c r="H102" s="9">
        <f t="shared" si="30"/>
        <v>3.2489712938041619</v>
      </c>
      <c r="I102" s="9">
        <f t="shared" si="31"/>
        <v>3.5797023664224206</v>
      </c>
      <c r="J102" s="9">
        <f t="shared" si="32"/>
        <v>2.4221436122585147</v>
      </c>
      <c r="K102" s="11">
        <f t="shared" si="33"/>
        <v>0.32894736842105265</v>
      </c>
      <c r="L102" s="11">
        <f t="shared" si="34"/>
        <v>0.29940119760479045</v>
      </c>
      <c r="M102" s="11">
        <f t="shared" si="35"/>
        <v>0.4366812227074236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-0.26483794075833622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0.24385267616915104</v>
      </c>
      <c r="Q102" s="11">
        <f>2*'OddsRatio_working_3-way'!K102*'OddsRatio_working_3-way'!L102*'OddsRatio_working_3-way'!M102</f>
        <v>8.6015053322451879E-2</v>
      </c>
      <c r="R102" s="11">
        <f t="shared" si="36"/>
        <v>0</v>
      </c>
      <c r="S102" s="11">
        <f t="shared" si="37"/>
        <v>-0.92076186467431353</v>
      </c>
      <c r="T102" s="11">
        <f t="shared" si="38"/>
        <v>-0.32478372651651277</v>
      </c>
      <c r="U102" s="11">
        <f>'OddsRatio_working_3-way'!S102-'OddsRatio_working_3-way'!R102^2/3</f>
        <v>-0.92076186467431353</v>
      </c>
      <c r="V102" s="11">
        <f>'OddsRatio_working_3-way'!S102*'OddsRatio_working_3-way'!R102/3-2*'OddsRatio_working_3-way'!R102^3/27-'OddsRatio_working_3-way'!T102</f>
        <v>0.32478372651651277</v>
      </c>
      <c r="W102" s="11">
        <f>'OddsRatio_working_3-way'!V102^2+4*'OddsRatio_working_3-way'!U102^3/27</f>
        <v>-1.0163550135455945E-2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0.17003530452924248</v>
      </c>
      <c r="Y102" s="11">
        <f>IF('OddsRatio_working_3-way'!W102&gt;=0,IF('OddsRatio_working_3-way'!V102+SQRT('OddsRatio_working_3-way'!W102)&gt;0,0,PI()),ACOS('OddsRatio_working_3-way'!V102/(2*'OddsRatio_working_3-way'!X102)))</f>
        <v>0.30097495534471075</v>
      </c>
      <c r="Z102" s="11">
        <f>'OddsRatio_working_3-way'!X102^(1/3)*COS('OddsRatio_working_3-way'!Y102/3)</f>
        <v>0.55121845436376526</v>
      </c>
      <c r="AA102" s="11">
        <f>'OddsRatio_working_3-way'!X102^(1/3)*COS(('OddsRatio_working_3-way'!Y102+2*PI())/3)</f>
        <v>-0.32366261254852091</v>
      </c>
      <c r="AB102" s="11">
        <f>'OddsRatio_working_3-way'!X102^(1/3)*COS(('OddsRatio_working_3-way'!Y102+4*PI())/3)</f>
        <v>-0.22755584181524446</v>
      </c>
      <c r="AC102" s="11">
        <f>'OddsRatio_working_3-way'!X102^(1/3)*SIN('OddsRatio_working_3-way'!Y102/3)</f>
        <v>5.5487269953802779E-2</v>
      </c>
      <c r="AD102" s="11">
        <f>'OddsRatio_working_3-way'!X102^(1/3)*SIN(('OddsRatio_working_3-way'!Y102+2*PI())/3)</f>
        <v>0.44962554953691253</v>
      </c>
      <c r="AE102" s="11">
        <f>'OddsRatio_working_3-way'!X102^(1/3)*SIN(('OddsRatio_working_3-way'!Y102+4*PI())/3)</f>
        <v>-0.5051128194907154</v>
      </c>
      <c r="AF102" s="11">
        <f>-'OddsRatio_working_3-way'!U102/(3*'OddsRatio_working_3-way'!X102^(1/3))*COS(('OddsRatio_working_3-way'!Y102)/3)</f>
        <v>0.55121845436376515</v>
      </c>
      <c r="AG102" s="11">
        <f>-'OddsRatio_working_3-way'!U102/(3*'OddsRatio_working_3-way'!X102^(1/3))*COS(('OddsRatio_working_3-way'!Y102+2*PI())/3)</f>
        <v>-0.3236626125485208</v>
      </c>
      <c r="AH102" s="11">
        <f>-'OddsRatio_working_3-way'!U102/(3*'OddsRatio_working_3-way'!X102^(1/3))*COS(('OddsRatio_working_3-way'!Y102+4*PI())/3)</f>
        <v>-0.22755584181524444</v>
      </c>
      <c r="AI102" s="11">
        <f>'OddsRatio_working_3-way'!U102/(3*'OddsRatio_working_3-way'!X102^(1/3))*SIN(('OddsRatio_working_3-way'!Y102)/3)</f>
        <v>-5.5487269953802772E-2</v>
      </c>
      <c r="AJ102" s="11">
        <f>'OddsRatio_working_3-way'!U102/(3*'OddsRatio_working_3-way'!X102^(1/3))*SIN(('OddsRatio_working_3-way'!Y102+2*PI())/3)</f>
        <v>-0.44962554953691247</v>
      </c>
      <c r="AK102" s="11">
        <f>'OddsRatio_working_3-way'!U102/(3*'OddsRatio_working_3-way'!X102^(1/3))*SIN(('OddsRatio_working_3-way'!Y102+4*PI())/3)</f>
        <v>0.50511281949071529</v>
      </c>
      <c r="AL102" s="11">
        <f>'OddsRatio_working_3-way'!Z102+'OddsRatio_working_3-way'!AF102</f>
        <v>1.1024369087275305</v>
      </c>
      <c r="AM102" s="11">
        <f>'OddsRatio_working_3-way'!AA102+'OddsRatio_working_3-way'!AG102</f>
        <v>-0.64732522509704171</v>
      </c>
      <c r="AN102" s="11">
        <f>'OddsRatio_working_3-way'!AB102+'OddsRatio_working_3-way'!AH102</f>
        <v>-0.45511168363048893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1.1024369087275305</v>
      </c>
      <c r="AS102" s="11">
        <f>IF(('OddsRatio_working_3-way'!X102=0),IF(Q102&gt;0,-Q102^(1/3),(-Q102)^(1/3)),'OddsRatio_working_3-way'!AM102-'OddsRatio_working_3-way'!R102/3)</f>
        <v>-0.64732522509704171</v>
      </c>
      <c r="AT102" s="11">
        <f>IF(('OddsRatio_working_3-way'!X102=0),IF(Q102&gt;0,-Q102^(1/3),(-Q102)^(1/3)),'OddsRatio_working_3-way'!AN102-'OddsRatio_working_3-way'!R102/3)</f>
        <v>-0.45511168363048893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2.4700000000000002</v>
      </c>
      <c r="B103" s="4">
        <f>IF('True_Odds_Calculator_3-way'!B104="","",'True_Odds_Calculator_3-way'!B104)</f>
        <v>3.38</v>
      </c>
      <c r="C103" s="4">
        <f>IF('True_Odds_Calculator_3-way'!C104="","",'True_Odds_Calculator_3-way'!C104)</f>
        <v>2.74</v>
      </c>
      <c r="D103" s="9">
        <f t="shared" si="26"/>
        <v>0.38151594489137691</v>
      </c>
      <c r="E103" s="9">
        <f t="shared" si="27"/>
        <v>0.27588684869526242</v>
      </c>
      <c r="F103" s="9">
        <f t="shared" si="28"/>
        <v>0.34259720641336078</v>
      </c>
      <c r="G103" s="9">
        <f t="shared" si="29"/>
        <v>1.102804373155716</v>
      </c>
      <c r="H103" s="9">
        <f t="shared" si="30"/>
        <v>2.6211224285389028</v>
      </c>
      <c r="I103" s="9">
        <f t="shared" si="31"/>
        <v>3.6246744081106037</v>
      </c>
      <c r="J103" s="9">
        <f t="shared" si="32"/>
        <v>2.9188796092909457</v>
      </c>
      <c r="K103" s="11">
        <f t="shared" si="33"/>
        <v>0.40485829959514169</v>
      </c>
      <c r="L103" s="11">
        <f t="shared" si="34"/>
        <v>0.29585798816568049</v>
      </c>
      <c r="M103" s="11">
        <f t="shared" si="35"/>
        <v>0.36496350364963503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-0.26612110846505854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0.24436983271464197</v>
      </c>
      <c r="Q103" s="11">
        <f>2*'OddsRatio_working_3-way'!K103*'OddsRatio_working_3-way'!L103*'OddsRatio_working_3-way'!M103</f>
        <v>8.7431067160873691E-2</v>
      </c>
      <c r="R103" s="11">
        <f t="shared" si="36"/>
        <v>0</v>
      </c>
      <c r="S103" s="11">
        <f t="shared" si="37"/>
        <v>-0.91826549996024653</v>
      </c>
      <c r="T103" s="11">
        <f t="shared" si="38"/>
        <v>-0.32853864041511505</v>
      </c>
      <c r="U103" s="11">
        <f>'OddsRatio_working_3-way'!S103-'OddsRatio_working_3-way'!R103^2/3</f>
        <v>-0.91826549996024653</v>
      </c>
      <c r="V103" s="11">
        <f>'OddsRatio_working_3-way'!S103*'OddsRatio_working_3-way'!R103/3-2*'OddsRatio_working_3-way'!R103^3/27-'OddsRatio_working_3-way'!T103</f>
        <v>0.32853864041511505</v>
      </c>
      <c r="W103" s="11">
        <f>'OddsRatio_working_3-way'!V103^2+4*'OddsRatio_working_3-way'!U103^3/27</f>
        <v>-6.7722959340843214E-3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0.16934427520578943</v>
      </c>
      <c r="Y103" s="11">
        <f>IF('OddsRatio_working_3-way'!W103&gt;=0,IF('OddsRatio_working_3-way'!V103+SQRT('OddsRatio_working_3-way'!W103)&gt;0,0,PI()),ACOS('OddsRatio_working_3-way'!V103/(2*'OddsRatio_working_3-way'!X103)))</f>
        <v>0.24543496460432745</v>
      </c>
      <c r="Z103" s="11">
        <f>'OddsRatio_working_3-way'!X103^(1/3)*COS('OddsRatio_working_3-way'!Y103/3)</f>
        <v>0.551402186577858</v>
      </c>
      <c r="AA103" s="11">
        <f>'OddsRatio_working_3-way'!X103^(1/3)*COS(('OddsRatio_working_3-way'!Y103+2*PI())/3)</f>
        <v>-0.31485586908868851</v>
      </c>
      <c r="AB103" s="11">
        <f>'OddsRatio_working_3-way'!X103^(1/3)*COS(('OddsRatio_working_3-way'!Y103+4*PI())/3)</f>
        <v>-0.23654631748916918</v>
      </c>
      <c r="AC103" s="11">
        <f>'OddsRatio_working_3-way'!X103^(1/3)*SIN('OddsRatio_working_3-way'!Y103/3)</f>
        <v>4.5212040696101297E-2</v>
      </c>
      <c r="AD103" s="11">
        <f>'OddsRatio_working_3-way'!X103^(1/3)*SIN(('OddsRatio_working_3-way'!Y103+2*PI())/3)</f>
        <v>0.45492228093066128</v>
      </c>
      <c r="AE103" s="11">
        <f>'OddsRatio_working_3-way'!X103^(1/3)*SIN(('OddsRatio_working_3-way'!Y103+4*PI())/3)</f>
        <v>-0.50013432162676263</v>
      </c>
      <c r="AF103" s="11">
        <f>-'OddsRatio_working_3-way'!U103/(3*'OddsRatio_working_3-way'!X103^(1/3))*COS(('OddsRatio_working_3-way'!Y103)/3)</f>
        <v>0.551402186577858</v>
      </c>
      <c r="AG103" s="11">
        <f>-'OddsRatio_working_3-way'!U103/(3*'OddsRatio_working_3-way'!X103^(1/3))*COS(('OddsRatio_working_3-way'!Y103+2*PI())/3)</f>
        <v>-0.31485586908868851</v>
      </c>
      <c r="AH103" s="11">
        <f>-'OddsRatio_working_3-way'!U103/(3*'OddsRatio_working_3-way'!X103^(1/3))*COS(('OddsRatio_working_3-way'!Y103+4*PI())/3)</f>
        <v>-0.23654631748916918</v>
      </c>
      <c r="AI103" s="11">
        <f>'OddsRatio_working_3-way'!U103/(3*'OddsRatio_working_3-way'!X103^(1/3))*SIN(('OddsRatio_working_3-way'!Y103)/3)</f>
        <v>-4.5212040696101297E-2</v>
      </c>
      <c r="AJ103" s="11">
        <f>'OddsRatio_working_3-way'!U103/(3*'OddsRatio_working_3-way'!X103^(1/3))*SIN(('OddsRatio_working_3-way'!Y103+2*PI())/3)</f>
        <v>-0.45492228093066128</v>
      </c>
      <c r="AK103" s="11">
        <f>'OddsRatio_working_3-way'!U103/(3*'OddsRatio_working_3-way'!X103^(1/3))*SIN(('OddsRatio_working_3-way'!Y103+4*PI())/3)</f>
        <v>0.50013432162676263</v>
      </c>
      <c r="AL103" s="11">
        <f>'OddsRatio_working_3-way'!Z103+'OddsRatio_working_3-way'!AF103</f>
        <v>1.102804373155716</v>
      </c>
      <c r="AM103" s="11">
        <f>'OddsRatio_working_3-way'!AA103+'OddsRatio_working_3-way'!AG103</f>
        <v>-0.62971173817737702</v>
      </c>
      <c r="AN103" s="11">
        <f>'OddsRatio_working_3-way'!AB103+'OddsRatio_working_3-way'!AH103</f>
        <v>-0.47309263497833837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1.102804373155716</v>
      </c>
      <c r="AS103" s="11">
        <f>IF(('OddsRatio_working_3-way'!X103=0),IF(Q103&gt;0,-Q103^(1/3),(-Q103)^(1/3)),'OddsRatio_working_3-way'!AM103-'OddsRatio_working_3-way'!R103/3)</f>
        <v>-0.62971173817737702</v>
      </c>
      <c r="AT103" s="11">
        <f>IF(('OddsRatio_working_3-way'!X103=0),IF(Q103&gt;0,-Q103^(1/3),(-Q103)^(1/3)),'OddsRatio_working_3-way'!AN103-'OddsRatio_working_3-way'!R103/3)</f>
        <v>-0.47309263497833837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2.25</v>
      </c>
      <c r="B104" s="4">
        <f>IF('True_Odds_Calculator_3-way'!B105="","",'True_Odds_Calculator_3-way'!B105)</f>
        <v>3.32</v>
      </c>
      <c r="C104" s="4">
        <f>IF('True_Odds_Calculator_3-way'!C105="","",'True_Odds_Calculator_3-way'!C105)</f>
        <v>3.08</v>
      </c>
      <c r="D104" s="9">
        <f t="shared" si="26"/>
        <v>0.41855966273222733</v>
      </c>
      <c r="E104" s="9">
        <f t="shared" si="27"/>
        <v>0.27946588075138934</v>
      </c>
      <c r="F104" s="9">
        <f t="shared" si="28"/>
        <v>0.30197445651638349</v>
      </c>
      <c r="G104" s="9">
        <f t="shared" si="29"/>
        <v>1.1113165248123738</v>
      </c>
      <c r="H104" s="9">
        <f t="shared" si="30"/>
        <v>2.3891456560154674</v>
      </c>
      <c r="I104" s="9">
        <f t="shared" si="31"/>
        <v>3.5782543375647067</v>
      </c>
      <c r="J104" s="9">
        <f t="shared" si="32"/>
        <v>3.3115383716097373</v>
      </c>
      <c r="K104" s="11">
        <f t="shared" si="33"/>
        <v>0.44444444444444442</v>
      </c>
      <c r="L104" s="11">
        <f t="shared" si="34"/>
        <v>0.30120481927710846</v>
      </c>
      <c r="M104" s="11">
        <f t="shared" si="35"/>
        <v>0.32467532467532467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-0.26217423807785256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0.24557102870355882</v>
      </c>
      <c r="Q104" s="11">
        <f>2*'OddsRatio_working_3-way'!K104*'OddsRatio_working_3-way'!L104*'OddsRatio_working_3-way'!M104</f>
        <v>8.6927797771171267E-2</v>
      </c>
      <c r="R104" s="11">
        <f t="shared" si="36"/>
        <v>0</v>
      </c>
      <c r="S104" s="11">
        <f t="shared" si="37"/>
        <v>-0.93667108753315642</v>
      </c>
      <c r="T104" s="11">
        <f t="shared" si="38"/>
        <v>-0.33156498673740048</v>
      </c>
      <c r="U104" s="11">
        <f>'OddsRatio_working_3-way'!S104-'OddsRatio_working_3-way'!R104^2/3</f>
        <v>-0.93667108753315642</v>
      </c>
      <c r="V104" s="11">
        <f>'OddsRatio_working_3-way'!S104*'OddsRatio_working_3-way'!R104/3-2*'OddsRatio_working_3-way'!R104^3/27-'OddsRatio_working_3-way'!T104</f>
        <v>0.33156498673740048</v>
      </c>
      <c r="W104" s="11">
        <f>'OddsRatio_working_3-way'!V104^2+4*'OddsRatio_working_3-way'!U104^3/27</f>
        <v>-1.1811464343039063E-2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0.17446117388491603</v>
      </c>
      <c r="Y104" s="11">
        <f>IF('OddsRatio_working_3-way'!W104&gt;=0,IF('OddsRatio_working_3-way'!V104+SQRT('OddsRatio_working_3-way'!W104)&gt;0,0,PI()),ACOS('OddsRatio_working_3-way'!V104/(2*'OddsRatio_working_3-way'!X104)))</f>
        <v>0.31674477219008668</v>
      </c>
      <c r="Z104" s="11">
        <f>'OddsRatio_working_3-way'!X104^(1/3)*COS('OddsRatio_working_3-way'!Y104/3)</f>
        <v>0.55565826240618699</v>
      </c>
      <c r="AA104" s="11">
        <f>'OddsRatio_working_3-way'!X104^(1/3)*COS(('OddsRatio_working_3-way'!Y104+2*PI())/3)</f>
        <v>-0.32882612570367081</v>
      </c>
      <c r="AB104" s="11">
        <f>'OddsRatio_working_3-way'!X104^(1/3)*COS(('OddsRatio_working_3-way'!Y104+4*PI())/3)</f>
        <v>-0.22683213670251631</v>
      </c>
      <c r="AC104" s="11">
        <f>'OddsRatio_working_3-way'!X104^(1/3)*SIN('OddsRatio_working_3-way'!Y104/3)</f>
        <v>5.8886257005540267E-2</v>
      </c>
      <c r="AD104" s="11">
        <f>'OddsRatio_working_3-way'!X104^(1/3)*SIN(('OddsRatio_working_3-way'!Y104+2*PI())/3)</f>
        <v>0.45177104256370754</v>
      </c>
      <c r="AE104" s="11">
        <f>'OddsRatio_working_3-way'!X104^(1/3)*SIN(('OddsRatio_working_3-way'!Y104+4*PI())/3)</f>
        <v>-0.51065729956924777</v>
      </c>
      <c r="AF104" s="11">
        <f>-'OddsRatio_working_3-way'!U104/(3*'OddsRatio_working_3-way'!X104^(1/3))*COS(('OddsRatio_working_3-way'!Y104)/3)</f>
        <v>0.55565826240618676</v>
      </c>
      <c r="AG104" s="11">
        <f>-'OddsRatio_working_3-way'!U104/(3*'OddsRatio_working_3-way'!X104^(1/3))*COS(('OddsRatio_working_3-way'!Y104+2*PI())/3)</f>
        <v>-0.3288261257036707</v>
      </c>
      <c r="AH104" s="11">
        <f>-'OddsRatio_working_3-way'!U104/(3*'OddsRatio_working_3-way'!X104^(1/3))*COS(('OddsRatio_working_3-way'!Y104+4*PI())/3)</f>
        <v>-0.22683213670251623</v>
      </c>
      <c r="AI104" s="11">
        <f>'OddsRatio_working_3-way'!U104/(3*'OddsRatio_working_3-way'!X104^(1/3))*SIN(('OddsRatio_working_3-way'!Y104)/3)</f>
        <v>-5.8886257005540246E-2</v>
      </c>
      <c r="AJ104" s="11">
        <f>'OddsRatio_working_3-way'!U104/(3*'OddsRatio_working_3-way'!X104^(1/3))*SIN(('OddsRatio_working_3-way'!Y104+2*PI())/3)</f>
        <v>-0.45177104256370737</v>
      </c>
      <c r="AK104" s="11">
        <f>'OddsRatio_working_3-way'!U104/(3*'OddsRatio_working_3-way'!X104^(1/3))*SIN(('OddsRatio_working_3-way'!Y104+4*PI())/3)</f>
        <v>0.51065729956924766</v>
      </c>
      <c r="AL104" s="11">
        <f>'OddsRatio_working_3-way'!Z104+'OddsRatio_working_3-way'!AF104</f>
        <v>1.1113165248123738</v>
      </c>
      <c r="AM104" s="11">
        <f>'OddsRatio_working_3-way'!AA104+'OddsRatio_working_3-way'!AG104</f>
        <v>-0.65765225140734151</v>
      </c>
      <c r="AN104" s="11">
        <f>'OddsRatio_working_3-way'!AB104+'OddsRatio_working_3-way'!AH104</f>
        <v>-0.45366427340503257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1.1113165248123738</v>
      </c>
      <c r="AS104" s="11">
        <f>IF(('OddsRatio_working_3-way'!X104=0),IF(Q104&gt;0,-Q104^(1/3),(-Q104)^(1/3)),'OddsRatio_working_3-way'!AM104-'OddsRatio_working_3-way'!R104/3)</f>
        <v>-0.65765225140734151</v>
      </c>
      <c r="AT104" s="11">
        <f>IF(('OddsRatio_working_3-way'!X104=0),IF(Q104&gt;0,-Q104^(1/3),(-Q104)^(1/3)),'OddsRatio_working_3-way'!AN104-'OddsRatio_working_3-way'!R104/3)</f>
        <v>-0.45366427340503257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1.8</v>
      </c>
      <c r="B105" s="4">
        <f>IF('True_Odds_Calculator_3-way'!B106="","",'True_Odds_Calculator_3-way'!B106)</f>
        <v>3.89</v>
      </c>
      <c r="C105" s="4">
        <f>IF('True_Odds_Calculator_3-way'!C106="","",'True_Odds_Calculator_3-way'!C106)</f>
        <v>3.87</v>
      </c>
      <c r="D105" s="9">
        <f t="shared" si="26"/>
        <v>0.52712602217713511</v>
      </c>
      <c r="E105" s="9">
        <f t="shared" si="27"/>
        <v>0.23581013150818206</v>
      </c>
      <c r="F105" s="9">
        <f t="shared" si="28"/>
        <v>0.23706384631468294</v>
      </c>
      <c r="G105" s="9">
        <f t="shared" si="29"/>
        <v>1.1213494447442605</v>
      </c>
      <c r="H105" s="9">
        <f t="shared" si="30"/>
        <v>1.8970795557954083</v>
      </c>
      <c r="I105" s="9">
        <f t="shared" si="31"/>
        <v>4.2406998953109118</v>
      </c>
      <c r="J105" s="9">
        <f t="shared" si="32"/>
        <v>4.2182729064160274</v>
      </c>
      <c r="K105" s="11">
        <f t="shared" si="33"/>
        <v>0.55555555555555558</v>
      </c>
      <c r="L105" s="11">
        <f t="shared" si="34"/>
        <v>0.25706940874035988</v>
      </c>
      <c r="M105" s="11">
        <f t="shared" si="35"/>
        <v>0.25839793281653745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-0.24487060544532491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0.24208660943680177</v>
      </c>
      <c r="Q105" s="11">
        <f>2*'OddsRatio_working_3-way'!K105*'OddsRatio_working_3-way'!L105*'OddsRatio_working_3-way'!M105</f>
        <v>7.3806893120976144E-2</v>
      </c>
      <c r="R105" s="11">
        <f t="shared" si="36"/>
        <v>0</v>
      </c>
      <c r="S105" s="11">
        <f t="shared" si="37"/>
        <v>-0.98863074641621385</v>
      </c>
      <c r="T105" s="11">
        <f t="shared" si="38"/>
        <v>-0.30141181293177249</v>
      </c>
      <c r="U105" s="11">
        <f>'OddsRatio_working_3-way'!S105-'OddsRatio_working_3-way'!R105^2/3</f>
        <v>-0.98863074641621385</v>
      </c>
      <c r="V105" s="11">
        <f>'OddsRatio_working_3-way'!S105*'OddsRatio_working_3-way'!R105/3-2*'OddsRatio_working_3-way'!R105^3/27-'OddsRatio_working_3-way'!T105</f>
        <v>0.30141181293177249</v>
      </c>
      <c r="W105" s="11">
        <f>'OddsRatio_working_3-way'!V105^2+4*'OddsRatio_working_3-way'!U105^3/27</f>
        <v>-5.2303296720131801E-2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0.18917741520524431</v>
      </c>
      <c r="Y105" s="11">
        <f>IF('OddsRatio_working_3-way'!W105&gt;=0,IF('OddsRatio_working_3-way'!V105+SQRT('OddsRatio_working_3-way'!W105)&gt;0,0,PI()),ACOS('OddsRatio_working_3-way'!V105/(2*'OddsRatio_working_3-way'!X105)))</f>
        <v>0.64908379253030191</v>
      </c>
      <c r="Z105" s="11">
        <f>'OddsRatio_working_3-way'!X105^(1/3)*COS('OddsRatio_working_3-way'!Y105/3)</f>
        <v>0.56067472237213023</v>
      </c>
      <c r="AA105" s="11">
        <f>'OddsRatio_working_3-way'!X105^(1/3)*COS(('OddsRatio_working_3-way'!Y105+2*PI())/3)</f>
        <v>-0.38706401377928767</v>
      </c>
      <c r="AB105" s="11">
        <f>'OddsRatio_working_3-way'!X105^(1/3)*COS(('OddsRatio_working_3-way'!Y105+4*PI())/3)</f>
        <v>-0.17361070859284275</v>
      </c>
      <c r="AC105" s="11">
        <f>'OddsRatio_working_3-way'!X105^(1/3)*SIN('OddsRatio_working_3-way'!Y105/3)</f>
        <v>0.12323732320880931</v>
      </c>
      <c r="AD105" s="11">
        <f>'OddsRatio_working_3-way'!X105^(1/3)*SIN(('OddsRatio_working_3-way'!Y105+2*PI())/3)</f>
        <v>0.42393989122964748</v>
      </c>
      <c r="AE105" s="11">
        <f>'OddsRatio_working_3-way'!X105^(1/3)*SIN(('OddsRatio_working_3-way'!Y105+4*PI())/3)</f>
        <v>-0.54717721443845679</v>
      </c>
      <c r="AF105" s="11">
        <f>-'OddsRatio_working_3-way'!U105/(3*'OddsRatio_working_3-way'!X105^(1/3))*COS(('OddsRatio_working_3-way'!Y105)/3)</f>
        <v>0.56067472237213034</v>
      </c>
      <c r="AG105" s="11">
        <f>-'OddsRatio_working_3-way'!U105/(3*'OddsRatio_working_3-way'!X105^(1/3))*COS(('OddsRatio_working_3-way'!Y105+2*PI())/3)</f>
        <v>-0.38706401377928773</v>
      </c>
      <c r="AH105" s="11">
        <f>-'OddsRatio_working_3-way'!U105/(3*'OddsRatio_working_3-way'!X105^(1/3))*COS(('OddsRatio_working_3-way'!Y105+4*PI())/3)</f>
        <v>-0.17361070859284281</v>
      </c>
      <c r="AI105" s="11">
        <f>'OddsRatio_working_3-way'!U105/(3*'OddsRatio_working_3-way'!X105^(1/3))*SIN(('OddsRatio_working_3-way'!Y105)/3)</f>
        <v>-0.12323732320880934</v>
      </c>
      <c r="AJ105" s="11">
        <f>'OddsRatio_working_3-way'!U105/(3*'OddsRatio_working_3-way'!X105^(1/3))*SIN(('OddsRatio_working_3-way'!Y105+2*PI())/3)</f>
        <v>-0.42393989122964759</v>
      </c>
      <c r="AK105" s="11">
        <f>'OddsRatio_working_3-way'!U105/(3*'OddsRatio_working_3-way'!X105^(1/3))*SIN(('OddsRatio_working_3-way'!Y105+4*PI())/3)</f>
        <v>0.5471772144384569</v>
      </c>
      <c r="AL105" s="11">
        <f>'OddsRatio_working_3-way'!Z105+'OddsRatio_working_3-way'!AF105</f>
        <v>1.1213494447442605</v>
      </c>
      <c r="AM105" s="11">
        <f>'OddsRatio_working_3-way'!AA105+'OddsRatio_working_3-way'!AG105</f>
        <v>-0.77412802755857535</v>
      </c>
      <c r="AN105" s="11">
        <f>'OddsRatio_working_3-way'!AB105+'OddsRatio_working_3-way'!AH105</f>
        <v>-0.34722141718568555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1.1213494447442605</v>
      </c>
      <c r="AS105" s="11">
        <f>IF(('OddsRatio_working_3-way'!X105=0),IF(Q105&gt;0,-Q105^(1/3),(-Q105)^(1/3)),'OddsRatio_working_3-way'!AM105-'OddsRatio_working_3-way'!R105/3)</f>
        <v>-0.77412802755857535</v>
      </c>
      <c r="AT105" s="11">
        <f>IF(('OddsRatio_working_3-way'!X105=0),IF(Q105&gt;0,-Q105^(1/3),(-Q105)^(1/3)),'OddsRatio_working_3-way'!AN105-'OddsRatio_working_3-way'!R105/3)</f>
        <v>-0.34722141718568555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2.12</v>
      </c>
      <c r="B106" s="4">
        <f>IF('True_Odds_Calculator_3-way'!B107="","",'True_Odds_Calculator_3-way'!B107)</f>
        <v>3.55</v>
      </c>
      <c r="C106" s="4">
        <f>IF('True_Odds_Calculator_3-way'!C107="","",'True_Odds_Calculator_3-way'!C107)</f>
        <v>3.22</v>
      </c>
      <c r="D106" s="9">
        <f t="shared" si="26"/>
        <v>0.44750522280292515</v>
      </c>
      <c r="E106" s="9">
        <f t="shared" si="27"/>
        <v>0.2624021618618167</v>
      </c>
      <c r="F106" s="9">
        <f t="shared" si="28"/>
        <v>0.29009261533525804</v>
      </c>
      <c r="G106" s="9">
        <f t="shared" si="29"/>
        <v>1.1023310635838448</v>
      </c>
      <c r="H106" s="9">
        <f t="shared" si="30"/>
        <v>2.2346107912139064</v>
      </c>
      <c r="I106" s="9">
        <f t="shared" si="31"/>
        <v>3.810944212138804</v>
      </c>
      <c r="J106" s="9">
        <f t="shared" si="32"/>
        <v>3.447174961156136</v>
      </c>
      <c r="K106" s="11">
        <f t="shared" si="33"/>
        <v>0.47169811320754712</v>
      </c>
      <c r="L106" s="11">
        <f t="shared" si="34"/>
        <v>0.28169014084507044</v>
      </c>
      <c r="M106" s="11">
        <f t="shared" si="35"/>
        <v>0.3105590062111801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-0.26163213901951488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0.24304976701884809</v>
      </c>
      <c r="Q106" s="11">
        <f>2*'OddsRatio_working_3-way'!K106*'OddsRatio_working_3-way'!L106*'OddsRatio_working_3-way'!M106</f>
        <v>8.2529632264464539E-2</v>
      </c>
      <c r="R106" s="11">
        <f t="shared" si="36"/>
        <v>0</v>
      </c>
      <c r="S106" s="11">
        <f t="shared" si="37"/>
        <v>-0.92897519368107617</v>
      </c>
      <c r="T106" s="11">
        <f t="shared" si="38"/>
        <v>-0.31544149191208021</v>
      </c>
      <c r="U106" s="11">
        <f>'OddsRatio_working_3-way'!S106-'OddsRatio_working_3-way'!R106^2/3</f>
        <v>-0.92897519368107617</v>
      </c>
      <c r="V106" s="11">
        <f>'OddsRatio_working_3-way'!S106*'OddsRatio_working_3-way'!R106/3-2*'OddsRatio_working_3-way'!R106^3/27-'OddsRatio_working_3-way'!T106</f>
        <v>0.31544149191208021</v>
      </c>
      <c r="W106" s="11">
        <f>'OddsRatio_working_3-way'!V106^2+4*'OddsRatio_working_3-way'!U106^3/27</f>
        <v>-1.9267163566074219E-2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0.17231547985148721</v>
      </c>
      <c r="Y106" s="11">
        <f>IF('OddsRatio_working_3-way'!W106&gt;=0,IF('OddsRatio_working_3-way'!V106+SQRT('OddsRatio_working_3-way'!W106)&gt;0,0,PI()),ACOS('OddsRatio_working_3-way'!V106/(2*'OddsRatio_working_3-way'!X106)))</f>
        <v>0.414538618851231</v>
      </c>
      <c r="Z106" s="11">
        <f>'OddsRatio_working_3-way'!X106^(1/3)*COS('OddsRatio_working_3-way'!Y106/3)</f>
        <v>0.55116553179192251</v>
      </c>
      <c r="AA106" s="11">
        <f>'OddsRatio_working_3-way'!X106^(1/3)*COS(('OddsRatio_working_3-way'!Y106+2*PI())/3)</f>
        <v>-0.34196209885181877</v>
      </c>
      <c r="AB106" s="11">
        <f>'OddsRatio_working_3-way'!X106^(1/3)*COS(('OddsRatio_working_3-way'!Y106+4*PI())/3)</f>
        <v>-0.20920343294010385</v>
      </c>
      <c r="AC106" s="11">
        <f>'OddsRatio_working_3-way'!X106^(1/3)*SIN('OddsRatio_working_3-way'!Y106/3)</f>
        <v>7.6648251501384226E-2</v>
      </c>
      <c r="AD106" s="11">
        <f>'OddsRatio_working_3-way'!X106^(1/3)*SIN(('OddsRatio_working_3-way'!Y106+2*PI())/3)</f>
        <v>0.43899922647147238</v>
      </c>
      <c r="AE106" s="11">
        <f>'OddsRatio_working_3-way'!X106^(1/3)*SIN(('OddsRatio_working_3-way'!Y106+4*PI())/3)</f>
        <v>-0.51564747797285659</v>
      </c>
      <c r="AF106" s="11">
        <f>-'OddsRatio_working_3-way'!U106/(3*'OddsRatio_working_3-way'!X106^(1/3))*COS(('OddsRatio_working_3-way'!Y106)/3)</f>
        <v>0.55116553179192229</v>
      </c>
      <c r="AG106" s="11">
        <f>-'OddsRatio_working_3-way'!U106/(3*'OddsRatio_working_3-way'!X106^(1/3))*COS(('OddsRatio_working_3-way'!Y106+2*PI())/3)</f>
        <v>-0.34196209885181861</v>
      </c>
      <c r="AH106" s="11">
        <f>-'OddsRatio_working_3-way'!U106/(3*'OddsRatio_working_3-way'!X106^(1/3))*COS(('OddsRatio_working_3-way'!Y106+4*PI())/3)</f>
        <v>-0.20920343294010377</v>
      </c>
      <c r="AI106" s="11">
        <f>'OddsRatio_working_3-way'!U106/(3*'OddsRatio_working_3-way'!X106^(1/3))*SIN(('OddsRatio_working_3-way'!Y106)/3)</f>
        <v>-7.6648251501384199E-2</v>
      </c>
      <c r="AJ106" s="11">
        <f>'OddsRatio_working_3-way'!U106/(3*'OddsRatio_working_3-way'!X106^(1/3))*SIN(('OddsRatio_working_3-way'!Y106+2*PI())/3)</f>
        <v>-0.43899922647147221</v>
      </c>
      <c r="AK106" s="11">
        <f>'OddsRatio_working_3-way'!U106/(3*'OddsRatio_working_3-way'!X106^(1/3))*SIN(('OddsRatio_working_3-way'!Y106+4*PI())/3)</f>
        <v>0.51564747797285637</v>
      </c>
      <c r="AL106" s="11">
        <f>'OddsRatio_working_3-way'!Z106+'OddsRatio_working_3-way'!AF106</f>
        <v>1.1023310635838448</v>
      </c>
      <c r="AM106" s="11">
        <f>'OddsRatio_working_3-way'!AA106+'OddsRatio_working_3-way'!AG106</f>
        <v>-0.68392419770363744</v>
      </c>
      <c r="AN106" s="11">
        <f>'OddsRatio_working_3-way'!AB106+'OddsRatio_working_3-way'!AH106</f>
        <v>-0.41840686588020759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1.1023310635838448</v>
      </c>
      <c r="AS106" s="11">
        <f>IF(('OddsRatio_working_3-way'!X106=0),IF(Q106&gt;0,-Q106^(1/3),(-Q106)^(1/3)),'OddsRatio_working_3-way'!AM106-'OddsRatio_working_3-way'!R106/3)</f>
        <v>-0.68392419770363744</v>
      </c>
      <c r="AT106" s="11">
        <f>IF(('OddsRatio_working_3-way'!X106=0),IF(Q106&gt;0,-Q106^(1/3),(-Q106)^(1/3)),'OddsRatio_working_3-way'!AN106-'OddsRatio_working_3-way'!R106/3)</f>
        <v>-0.41840686588020759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2.08</v>
      </c>
      <c r="B107" s="4">
        <f>IF('True_Odds_Calculator_3-way'!B108="","",'True_Odds_Calculator_3-way'!B108)</f>
        <v>3.16</v>
      </c>
      <c r="C107" s="4">
        <f>IF('True_Odds_Calculator_3-way'!C108="","",'True_Odds_Calculator_3-way'!C108)</f>
        <v>4.2</v>
      </c>
      <c r="D107" s="9">
        <f t="shared" si="26"/>
        <v>0.46705754146940209</v>
      </c>
      <c r="E107" s="9">
        <f t="shared" si="27"/>
        <v>0.30468041306462357</v>
      </c>
      <c r="F107" s="9">
        <f t="shared" si="28"/>
        <v>0.22826204546597428</v>
      </c>
      <c r="G107" s="9">
        <f t="shared" si="29"/>
        <v>1.0565405663458516</v>
      </c>
      <c r="H107" s="9">
        <f t="shared" si="30"/>
        <v>2.1410638116535199</v>
      </c>
      <c r="I107" s="9">
        <f t="shared" si="31"/>
        <v>3.2821276233070393</v>
      </c>
      <c r="J107" s="9">
        <f t="shared" si="32"/>
        <v>4.380929812306726</v>
      </c>
      <c r="K107" s="11">
        <f t="shared" si="33"/>
        <v>0.48076923076923073</v>
      </c>
      <c r="L107" s="11">
        <f t="shared" si="34"/>
        <v>0.31645569620253161</v>
      </c>
      <c r="M107" s="11">
        <f t="shared" si="35"/>
        <v>0.23809523809523808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-0.27041313117262478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0.23328464784160985</v>
      </c>
      <c r="Q107" s="11">
        <f>2*'OddsRatio_working_3-way'!K107*'OddsRatio_working_3-way'!L107*'OddsRatio_working_3-way'!M107</f>
        <v>7.2448648398015472E-2</v>
      </c>
      <c r="R107" s="11">
        <f t="shared" si="36"/>
        <v>0</v>
      </c>
      <c r="S107" s="11">
        <f t="shared" si="37"/>
        <v>-0.86269718792866956</v>
      </c>
      <c r="T107" s="11">
        <f t="shared" si="38"/>
        <v>-0.26791838134430729</v>
      </c>
      <c r="U107" s="11">
        <f>'OddsRatio_working_3-way'!S107-'OddsRatio_working_3-way'!R107^2/3</f>
        <v>-0.86269718792866956</v>
      </c>
      <c r="V107" s="11">
        <f>'OddsRatio_working_3-way'!S107*'OddsRatio_working_3-way'!R107/3-2*'OddsRatio_working_3-way'!R107^3/27-'OddsRatio_working_3-way'!T107</f>
        <v>0.26791838134430729</v>
      </c>
      <c r="W107" s="11">
        <f>'OddsRatio_working_3-way'!V107^2+4*'OddsRatio_working_3-way'!U107^3/27</f>
        <v>-2.3339638603078972E-2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0.15420756925750487</v>
      </c>
      <c r="Y107" s="11">
        <f>IF('OddsRatio_working_3-way'!W107&gt;=0,IF('OddsRatio_working_3-way'!V107+SQRT('OddsRatio_working_3-way'!W107)&gt;0,0,PI()),ACOS('OddsRatio_working_3-way'!V107/(2*'OddsRatio_working_3-way'!X107)))</f>
        <v>0.51823665070568903</v>
      </c>
      <c r="Z107" s="11">
        <f>'OddsRatio_working_3-way'!X107^(1/3)*COS('OddsRatio_working_3-way'!Y107/3)</f>
        <v>0.5282702831729259</v>
      </c>
      <c r="AA107" s="11">
        <f>'OddsRatio_working_3-way'!X107^(1/3)*COS(('OddsRatio_working_3-way'!Y107+2*PI())/3)</f>
        <v>-0.34396106418974348</v>
      </c>
      <c r="AB107" s="11">
        <f>'OddsRatio_working_3-way'!X107^(1/3)*COS(('OddsRatio_working_3-way'!Y107+4*PI())/3)</f>
        <v>-0.18430921898318256</v>
      </c>
      <c r="AC107" s="11">
        <f>'OddsRatio_working_3-way'!X107^(1/3)*SIN('OddsRatio_working_3-way'!Y107/3)</f>
        <v>9.2175035806628586E-2</v>
      </c>
      <c r="AD107" s="11">
        <f>'OddsRatio_working_3-way'!X107^(1/3)*SIN(('OddsRatio_working_3-way'!Y107+2*PI())/3)</f>
        <v>0.41140796738883872</v>
      </c>
      <c r="AE107" s="11">
        <f>'OddsRatio_working_3-way'!X107^(1/3)*SIN(('OddsRatio_working_3-way'!Y107+4*PI())/3)</f>
        <v>-0.50358300319546712</v>
      </c>
      <c r="AF107" s="11">
        <f>-'OddsRatio_working_3-way'!U107/(3*'OddsRatio_working_3-way'!X107^(1/3))*COS(('OddsRatio_working_3-way'!Y107)/3)</f>
        <v>0.52827028317292579</v>
      </c>
      <c r="AG107" s="11">
        <f>-'OddsRatio_working_3-way'!U107/(3*'OddsRatio_working_3-way'!X107^(1/3))*COS(('OddsRatio_working_3-way'!Y107+2*PI())/3)</f>
        <v>-0.34396106418974343</v>
      </c>
      <c r="AH107" s="11">
        <f>-'OddsRatio_working_3-way'!U107/(3*'OddsRatio_working_3-way'!X107^(1/3))*COS(('OddsRatio_working_3-way'!Y107+4*PI())/3)</f>
        <v>-0.18430921898318253</v>
      </c>
      <c r="AI107" s="11">
        <f>'OddsRatio_working_3-way'!U107/(3*'OddsRatio_working_3-way'!X107^(1/3))*SIN(('OddsRatio_working_3-way'!Y107)/3)</f>
        <v>-9.2175035806628558E-2</v>
      </c>
      <c r="AJ107" s="11">
        <f>'OddsRatio_working_3-way'!U107/(3*'OddsRatio_working_3-way'!X107^(1/3))*SIN(('OddsRatio_working_3-way'!Y107+2*PI())/3)</f>
        <v>-0.41140796738883861</v>
      </c>
      <c r="AK107" s="11">
        <f>'OddsRatio_working_3-way'!U107/(3*'OddsRatio_working_3-way'!X107^(1/3))*SIN(('OddsRatio_working_3-way'!Y107+4*PI())/3)</f>
        <v>0.503583003195467</v>
      </c>
      <c r="AL107" s="11">
        <f>'OddsRatio_working_3-way'!Z107+'OddsRatio_working_3-way'!AF107</f>
        <v>1.0565405663458516</v>
      </c>
      <c r="AM107" s="11">
        <f>'OddsRatio_working_3-way'!AA107+'OddsRatio_working_3-way'!AG107</f>
        <v>-0.68792212837948696</v>
      </c>
      <c r="AN107" s="11">
        <f>'OddsRatio_working_3-way'!AB107+'OddsRatio_working_3-way'!AH107</f>
        <v>-0.36861843796636506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1.0565405663458516</v>
      </c>
      <c r="AS107" s="11">
        <f>IF(('OddsRatio_working_3-way'!X107=0),IF(Q107&gt;0,-Q107^(1/3),(-Q107)^(1/3)),'OddsRatio_working_3-way'!AM107-'OddsRatio_working_3-way'!R107/3)</f>
        <v>-0.68792212837948696</v>
      </c>
      <c r="AT107" s="11">
        <f>IF(('OddsRatio_working_3-way'!X107=0),IF(Q107&gt;0,-Q107^(1/3),(-Q107)^(1/3)),'OddsRatio_working_3-way'!AN107-'OddsRatio_working_3-way'!R107/3)</f>
        <v>-0.36861843796636506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4.3899999999999997</v>
      </c>
      <c r="B108" s="4">
        <f>IF('True_Odds_Calculator_3-way'!B109="","",'True_Odds_Calculator_3-way'!B109)</f>
        <v>3.92</v>
      </c>
      <c r="C108" s="4">
        <f>IF('True_Odds_Calculator_3-way'!C109="","",'True_Odds_Calculator_3-way'!C109)</f>
        <v>1.81</v>
      </c>
      <c r="D108" s="9">
        <f t="shared" si="26"/>
        <v>0.21772303370261678</v>
      </c>
      <c r="E108" s="9">
        <f t="shared" si="27"/>
        <v>0.24420931095654955</v>
      </c>
      <c r="F108" s="9">
        <f t="shared" si="28"/>
        <v>0.53806765534083367</v>
      </c>
      <c r="G108" s="9">
        <f t="shared" si="29"/>
        <v>1.059879440062212</v>
      </c>
      <c r="H108" s="9">
        <f t="shared" si="30"/>
        <v>4.5929913018108985</v>
      </c>
      <c r="I108" s="9">
        <f t="shared" si="31"/>
        <v>4.0948479649816587</v>
      </c>
      <c r="J108" s="9">
        <f t="shared" si="32"/>
        <v>1.8585023464503916</v>
      </c>
      <c r="K108" s="11">
        <f t="shared" si="33"/>
        <v>0.22779043280182235</v>
      </c>
      <c r="L108" s="11">
        <f t="shared" si="34"/>
        <v>0.25510204081632654</v>
      </c>
      <c r="M108" s="11">
        <f t="shared" si="35"/>
        <v>0.5524861878453039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-0.2574177004646987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0.22858663343513574</v>
      </c>
      <c r="Q108" s="11">
        <f>2*'OddsRatio_working_3-way'!K108*'OddsRatio_working_3-way'!L108*'OddsRatio_working_3-way'!M108</f>
        <v>6.4209728493015664E-2</v>
      </c>
      <c r="R108" s="11">
        <f t="shared" si="36"/>
        <v>0</v>
      </c>
      <c r="S108" s="11">
        <f t="shared" si="37"/>
        <v>-0.8879988944912639</v>
      </c>
      <c r="T108" s="11">
        <f t="shared" si="38"/>
        <v>-0.2494378917110292</v>
      </c>
      <c r="U108" s="11">
        <f>'OddsRatio_working_3-way'!S108-'OddsRatio_working_3-way'!R108^2/3</f>
        <v>-0.8879988944912639</v>
      </c>
      <c r="V108" s="11">
        <f>'OddsRatio_working_3-way'!S108*'OddsRatio_working_3-way'!R108/3-2*'OddsRatio_working_3-way'!R108^3/27-'OddsRatio_working_3-way'!T108</f>
        <v>0.2494378917110292</v>
      </c>
      <c r="W108" s="11">
        <f>'OddsRatio_working_3-way'!V108^2+4*'OddsRatio_working_3-way'!U108^3/27</f>
        <v>-4.1517694738225523E-2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0.16104111009263183</v>
      </c>
      <c r="Y108" s="11">
        <f>IF('OddsRatio_working_3-way'!W108&gt;=0,IF('OddsRatio_working_3-way'!V108+SQRT('OddsRatio_working_3-way'!W108)&gt;0,0,PI()),ACOS('OddsRatio_working_3-way'!V108/(2*'OddsRatio_working_3-way'!X108)))</f>
        <v>0.68494461450964816</v>
      </c>
      <c r="Z108" s="11">
        <f>'OddsRatio_working_3-way'!X108^(1/3)*COS('OddsRatio_working_3-way'!Y108/3)</f>
        <v>0.52993972003110601</v>
      </c>
      <c r="AA108" s="11">
        <f>'OddsRatio_working_3-way'!X108^(1/3)*COS(('OddsRatio_working_3-way'!Y108+2*PI())/3)</f>
        <v>-0.37161245691205941</v>
      </c>
      <c r="AB108" s="11">
        <f>'OddsRatio_working_3-way'!X108^(1/3)*COS(('OddsRatio_working_3-way'!Y108+4*PI())/3)</f>
        <v>-0.15832726311904671</v>
      </c>
      <c r="AC108" s="11">
        <f>'OddsRatio_working_3-way'!X108^(1/3)*SIN('OddsRatio_working_3-way'!Y108/3)</f>
        <v>0.12314026405055739</v>
      </c>
      <c r="AD108" s="11">
        <f>'OddsRatio_working_3-way'!X108^(1/3)*SIN(('OddsRatio_working_3-way'!Y108+2*PI())/3)</f>
        <v>0.39737112799607227</v>
      </c>
      <c r="AE108" s="11">
        <f>'OddsRatio_working_3-way'!X108^(1/3)*SIN(('OddsRatio_working_3-way'!Y108+4*PI())/3)</f>
        <v>-0.52051139204662966</v>
      </c>
      <c r="AF108" s="11">
        <f>-'OddsRatio_working_3-way'!U108/(3*'OddsRatio_working_3-way'!X108^(1/3))*COS(('OddsRatio_working_3-way'!Y108)/3)</f>
        <v>0.5299397200311059</v>
      </c>
      <c r="AG108" s="11">
        <f>-'OddsRatio_working_3-way'!U108/(3*'OddsRatio_working_3-way'!X108^(1/3))*COS(('OddsRatio_working_3-way'!Y108+2*PI())/3)</f>
        <v>-0.37161245691205935</v>
      </c>
      <c r="AH108" s="11">
        <f>-'OddsRatio_working_3-way'!U108/(3*'OddsRatio_working_3-way'!X108^(1/3))*COS(('OddsRatio_working_3-way'!Y108+4*PI())/3)</f>
        <v>-0.15832726311904669</v>
      </c>
      <c r="AI108" s="11">
        <f>'OddsRatio_working_3-way'!U108/(3*'OddsRatio_working_3-way'!X108^(1/3))*SIN(('OddsRatio_working_3-way'!Y108)/3)</f>
        <v>-0.12314026405055738</v>
      </c>
      <c r="AJ108" s="11">
        <f>'OddsRatio_working_3-way'!U108/(3*'OddsRatio_working_3-way'!X108^(1/3))*SIN(('OddsRatio_working_3-way'!Y108+2*PI())/3)</f>
        <v>-0.39737112799607216</v>
      </c>
      <c r="AK108" s="11">
        <f>'OddsRatio_working_3-way'!U108/(3*'OddsRatio_working_3-way'!X108^(1/3))*SIN(('OddsRatio_working_3-way'!Y108+4*PI())/3)</f>
        <v>0.52051139204662955</v>
      </c>
      <c r="AL108" s="11">
        <f>'OddsRatio_working_3-way'!Z108+'OddsRatio_working_3-way'!AF108</f>
        <v>1.059879440062212</v>
      </c>
      <c r="AM108" s="11">
        <f>'OddsRatio_working_3-way'!AA108+'OddsRatio_working_3-way'!AG108</f>
        <v>-0.7432249138241187</v>
      </c>
      <c r="AN108" s="11">
        <f>'OddsRatio_working_3-way'!AB108+'OddsRatio_working_3-way'!AH108</f>
        <v>-0.31665452623809343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1.059879440062212</v>
      </c>
      <c r="AS108" s="11">
        <f>IF(('OddsRatio_working_3-way'!X108=0),IF(Q108&gt;0,-Q108^(1/3),(-Q108)^(1/3)),'OddsRatio_working_3-way'!AM108-'OddsRatio_working_3-way'!R108/3)</f>
        <v>-0.7432249138241187</v>
      </c>
      <c r="AT108" s="11">
        <f>IF(('OddsRatio_working_3-way'!X108=0),IF(Q108&gt;0,-Q108^(1/3),(-Q108)^(1/3)),'OddsRatio_working_3-way'!AN108-'OddsRatio_working_3-way'!R108/3)</f>
        <v>-0.31665452623809343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3.45</v>
      </c>
      <c r="B109" s="4">
        <f>IF('True_Odds_Calculator_3-way'!B110="","",'True_Odds_Calculator_3-way'!B110)</f>
        <v>3.55</v>
      </c>
      <c r="C109" s="4">
        <f>IF('True_Odds_Calculator_3-way'!C110="","",'True_Odds_Calculator_3-way'!C110)</f>
        <v>2.16</v>
      </c>
      <c r="D109" s="9">
        <f t="shared" si="26"/>
        <v>0.2790763552456571</v>
      </c>
      <c r="E109" s="9">
        <f t="shared" si="27"/>
        <v>0.27109913973910671</v>
      </c>
      <c r="F109" s="9">
        <f t="shared" si="28"/>
        <v>0.4498245050152363</v>
      </c>
      <c r="G109" s="9">
        <f t="shared" si="29"/>
        <v>1.0543872433058903</v>
      </c>
      <c r="H109" s="9">
        <f t="shared" si="30"/>
        <v>3.5832487460994304</v>
      </c>
      <c r="I109" s="9">
        <f t="shared" si="31"/>
        <v>3.6886874704300197</v>
      </c>
      <c r="J109" s="9">
        <f t="shared" si="32"/>
        <v>2.2230892022348323</v>
      </c>
      <c r="K109" s="11">
        <f t="shared" si="33"/>
        <v>0.28985507246376813</v>
      </c>
      <c r="L109" s="11">
        <f t="shared" si="34"/>
        <v>0.28169014084507044</v>
      </c>
      <c r="M109" s="11">
        <f t="shared" si="35"/>
        <v>0.46296296296296291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-0.27394479599011146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0.23285175357026761</v>
      </c>
      <c r="Q109" s="11">
        <f>2*'OddsRatio_working_3-way'!K109*'OddsRatio_working_3-way'!L109*'OddsRatio_working_3-way'!M109</f>
        <v>7.5601218691645308E-2</v>
      </c>
      <c r="R109" s="11">
        <f t="shared" si="36"/>
        <v>0</v>
      </c>
      <c r="S109" s="11">
        <f t="shared" si="37"/>
        <v>-0.84999517048198581</v>
      </c>
      <c r="T109" s="11">
        <f t="shared" si="38"/>
        <v>-0.27597245794869663</v>
      </c>
      <c r="U109" s="11">
        <f>'OddsRatio_working_3-way'!S109-'OddsRatio_working_3-way'!R109^2/3</f>
        <v>-0.84999517048198581</v>
      </c>
      <c r="V109" s="11">
        <f>'OddsRatio_working_3-way'!S109*'OddsRatio_working_3-way'!R109/3-2*'OddsRatio_working_3-way'!R109^3/27-'OddsRatio_working_3-way'!T109</f>
        <v>0.27597245794869663</v>
      </c>
      <c r="W109" s="11">
        <f>'OddsRatio_working_3-way'!V109^2+4*'OddsRatio_working_3-way'!U109^3/27</f>
        <v>-1.4819133132152065E-2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0.1508143980845307</v>
      </c>
      <c r="Y109" s="11">
        <f>IF('OddsRatio_working_3-way'!W109&gt;=0,IF('OddsRatio_working_3-way'!V109+SQRT('OddsRatio_working_3-way'!W109)&gt;0,0,PI()),ACOS('OddsRatio_working_3-way'!V109/(2*'OddsRatio_working_3-way'!X109)))</f>
        <v>0.41543539501248783</v>
      </c>
      <c r="Z109" s="11">
        <f>'OddsRatio_working_3-way'!X109^(1/3)*COS('OddsRatio_working_3-way'!Y109/3)</f>
        <v>0.52719362165294514</v>
      </c>
      <c r="AA109" s="11">
        <f>'OddsRatio_working_3-way'!X109^(1/3)*COS(('OddsRatio_working_3-way'!Y109+2*PI())/3)</f>
        <v>-0.32722822277713587</v>
      </c>
      <c r="AB109" s="11">
        <f>'OddsRatio_working_3-way'!X109^(1/3)*COS(('OddsRatio_working_3-way'!Y109+4*PI())/3)</f>
        <v>-0.19996539887580952</v>
      </c>
      <c r="AC109" s="11">
        <f>'OddsRatio_working_3-way'!X109^(1/3)*SIN('OddsRatio_working_3-way'!Y109/3)</f>
        <v>7.3475225637262886E-2</v>
      </c>
      <c r="AD109" s="11">
        <f>'OddsRatio_working_3-way'!X109^(1/3)*SIN(('OddsRatio_working_3-way'!Y109+2*PI())/3)</f>
        <v>0.41982545624594092</v>
      </c>
      <c r="AE109" s="11">
        <f>'OddsRatio_working_3-way'!X109^(1/3)*SIN(('OddsRatio_working_3-way'!Y109+4*PI())/3)</f>
        <v>-0.49330068188320364</v>
      </c>
      <c r="AF109" s="11">
        <f>-'OddsRatio_working_3-way'!U109/(3*'OddsRatio_working_3-way'!X109^(1/3))*COS(('OddsRatio_working_3-way'!Y109)/3)</f>
        <v>0.52719362165294514</v>
      </c>
      <c r="AG109" s="11">
        <f>-'OddsRatio_working_3-way'!U109/(3*'OddsRatio_working_3-way'!X109^(1/3))*COS(('OddsRatio_working_3-way'!Y109+2*PI())/3)</f>
        <v>-0.32722822277713587</v>
      </c>
      <c r="AH109" s="11">
        <f>-'OddsRatio_working_3-way'!U109/(3*'OddsRatio_working_3-way'!X109^(1/3))*COS(('OddsRatio_working_3-way'!Y109+4*PI())/3)</f>
        <v>-0.19996539887580952</v>
      </c>
      <c r="AI109" s="11">
        <f>'OddsRatio_working_3-way'!U109/(3*'OddsRatio_working_3-way'!X109^(1/3))*SIN(('OddsRatio_working_3-way'!Y109)/3)</f>
        <v>-7.3475225637262886E-2</v>
      </c>
      <c r="AJ109" s="11">
        <f>'OddsRatio_working_3-way'!U109/(3*'OddsRatio_working_3-way'!X109^(1/3))*SIN(('OddsRatio_working_3-way'!Y109+2*PI())/3)</f>
        <v>-0.41982545624594092</v>
      </c>
      <c r="AK109" s="11">
        <f>'OddsRatio_working_3-way'!U109/(3*'OddsRatio_working_3-way'!X109^(1/3))*SIN(('OddsRatio_working_3-way'!Y109+4*PI())/3)</f>
        <v>0.49330068188320364</v>
      </c>
      <c r="AL109" s="11">
        <f>'OddsRatio_working_3-way'!Z109+'OddsRatio_working_3-way'!AF109</f>
        <v>1.0543872433058903</v>
      </c>
      <c r="AM109" s="11">
        <f>'OddsRatio_working_3-way'!AA109+'OddsRatio_working_3-way'!AG109</f>
        <v>-0.65445644555427174</v>
      </c>
      <c r="AN109" s="11">
        <f>'OddsRatio_working_3-way'!AB109+'OddsRatio_working_3-way'!AH109</f>
        <v>-0.39993079775161905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1.0543872433058903</v>
      </c>
      <c r="AS109" s="11">
        <f>IF(('OddsRatio_working_3-way'!X109=0),IF(Q109&gt;0,-Q109^(1/3),(-Q109)^(1/3)),'OddsRatio_working_3-way'!AM109-'OddsRatio_working_3-way'!R109/3)</f>
        <v>-0.65445644555427174</v>
      </c>
      <c r="AT109" s="11">
        <f>IF(('OddsRatio_working_3-way'!X109=0),IF(Q109&gt;0,-Q109^(1/3),(-Q109)^(1/3)),'OddsRatio_working_3-way'!AN109-'OddsRatio_working_3-way'!R109/3)</f>
        <v>-0.39993079775161905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2.69</v>
      </c>
      <c r="B110" s="4">
        <f>IF('True_Odds_Calculator_3-way'!B111="","",'True_Odds_Calculator_3-way'!B111)</f>
        <v>3.16</v>
      </c>
      <c r="C110" s="4">
        <f>IF('True_Odds_Calculator_3-way'!C111="","",'True_Odds_Calculator_3-way'!C111)</f>
        <v>2.9</v>
      </c>
      <c r="D110" s="9">
        <f t="shared" si="26"/>
        <v>0.3603169620970445</v>
      </c>
      <c r="E110" s="9">
        <f t="shared" si="27"/>
        <v>0.30589774773963208</v>
      </c>
      <c r="F110" s="9">
        <f t="shared" si="28"/>
        <v>0.33378529016332342</v>
      </c>
      <c r="G110" s="9">
        <f t="shared" si="29"/>
        <v>1.0504936295877561</v>
      </c>
      <c r="H110" s="9">
        <f t="shared" si="30"/>
        <v>2.7753342340033083</v>
      </c>
      <c r="I110" s="9">
        <f t="shared" si="31"/>
        <v>3.2690662399095531</v>
      </c>
      <c r="J110" s="9">
        <f t="shared" si="32"/>
        <v>2.995937896216736</v>
      </c>
      <c r="K110" s="11">
        <f t="shared" si="33"/>
        <v>0.37174721189591081</v>
      </c>
      <c r="L110" s="11">
        <f t="shared" si="34"/>
        <v>0.31645569620253161</v>
      </c>
      <c r="M110" s="11">
        <f t="shared" si="35"/>
        <v>0.34482758620689657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-0.28135633373845281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0.23325474338732943</v>
      </c>
      <c r="Q110" s="11">
        <f>2*'OddsRatio_working_3-way'!K110*'OddsRatio_working_3-way'!L110*'OddsRatio_working_3-way'!M110</f>
        <v>8.1132084656462419E-2</v>
      </c>
      <c r="R110" s="11">
        <f t="shared" si="36"/>
        <v>0</v>
      </c>
      <c r="S110" s="11">
        <f t="shared" si="37"/>
        <v>-0.82903676021084949</v>
      </c>
      <c r="T110" s="11">
        <f t="shared" si="38"/>
        <v>-0.28836061224725201</v>
      </c>
      <c r="U110" s="11">
        <f>'OddsRatio_working_3-way'!S110-'OddsRatio_working_3-way'!R110^2/3</f>
        <v>-0.82903676021084949</v>
      </c>
      <c r="V110" s="11">
        <f>'OddsRatio_working_3-way'!S110*'OddsRatio_working_3-way'!R110/3-2*'OddsRatio_working_3-way'!R110^3/27-'OddsRatio_working_3-way'!T110</f>
        <v>0.28836061224725201</v>
      </c>
      <c r="W110" s="11">
        <f>'OddsRatio_working_3-way'!V110^2+4*'OddsRatio_working_3-way'!U110^3/27</f>
        <v>-1.2627620055690181E-3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0.14527095778335999</v>
      </c>
      <c r="Y110" s="11">
        <f>IF('OddsRatio_working_3-way'!W110&gt;=0,IF('OddsRatio_working_3-way'!V110+SQRT('OddsRatio_working_3-way'!W110)&gt;0,0,PI()),ACOS('OddsRatio_working_3-way'!V110/(2*'OddsRatio_working_3-way'!X110)))</f>
        <v>0.12261418559814885</v>
      </c>
      <c r="Z110" s="11">
        <f>'OddsRatio_working_3-way'!X110^(1/3)*COS('OddsRatio_working_3-way'!Y110/3)</f>
        <v>0.52524681479387803</v>
      </c>
      <c r="AA110" s="11">
        <f>'OddsRatio_working_3-way'!X110^(1/3)*COS(('OddsRatio_working_3-way'!Y110+2*PI())/3)</f>
        <v>-0.28122522758681606</v>
      </c>
      <c r="AB110" s="11">
        <f>'OddsRatio_working_3-way'!X110^(1/3)*COS(('OddsRatio_working_3-way'!Y110+4*PI())/3)</f>
        <v>-0.24402158720706188</v>
      </c>
      <c r="AC110" s="11">
        <f>'OddsRatio_working_3-way'!X110^(1/3)*SIN('OddsRatio_working_3-way'!Y110/3)</f>
        <v>2.1479531788085093E-2</v>
      </c>
      <c r="AD110" s="11">
        <f>'OddsRatio_working_3-way'!X110^(1/3)*SIN(('OddsRatio_working_3-way'!Y110+2*PI())/3)</f>
        <v>0.44413731897431596</v>
      </c>
      <c r="AE110" s="11">
        <f>'OddsRatio_working_3-way'!X110^(1/3)*SIN(('OddsRatio_working_3-way'!Y110+4*PI())/3)</f>
        <v>-0.46561685076240111</v>
      </c>
      <c r="AF110" s="11">
        <f>-'OddsRatio_working_3-way'!U110/(3*'OddsRatio_working_3-way'!X110^(1/3))*COS(('OddsRatio_working_3-way'!Y110)/3)</f>
        <v>0.52524681479387803</v>
      </c>
      <c r="AG110" s="11">
        <f>-'OddsRatio_working_3-way'!U110/(3*'OddsRatio_working_3-way'!X110^(1/3))*COS(('OddsRatio_working_3-way'!Y110+2*PI())/3)</f>
        <v>-0.28122522758681606</v>
      </c>
      <c r="AH110" s="11">
        <f>-'OddsRatio_working_3-way'!U110/(3*'OddsRatio_working_3-way'!X110^(1/3))*COS(('OddsRatio_working_3-way'!Y110+4*PI())/3)</f>
        <v>-0.24402158720706188</v>
      </c>
      <c r="AI110" s="11">
        <f>'OddsRatio_working_3-way'!U110/(3*'OddsRatio_working_3-way'!X110^(1/3))*SIN(('OddsRatio_working_3-way'!Y110)/3)</f>
        <v>-2.1479531788085093E-2</v>
      </c>
      <c r="AJ110" s="11">
        <f>'OddsRatio_working_3-way'!U110/(3*'OddsRatio_working_3-way'!X110^(1/3))*SIN(('OddsRatio_working_3-way'!Y110+2*PI())/3)</f>
        <v>-0.44413731897431596</v>
      </c>
      <c r="AK110" s="11">
        <f>'OddsRatio_working_3-way'!U110/(3*'OddsRatio_working_3-way'!X110^(1/3))*SIN(('OddsRatio_working_3-way'!Y110+4*PI())/3)</f>
        <v>0.46561685076240111</v>
      </c>
      <c r="AL110" s="11">
        <f>'OddsRatio_working_3-way'!Z110+'OddsRatio_working_3-way'!AF110</f>
        <v>1.0504936295877561</v>
      </c>
      <c r="AM110" s="11">
        <f>'OddsRatio_working_3-way'!AA110+'OddsRatio_working_3-way'!AG110</f>
        <v>-0.56245045517363212</v>
      </c>
      <c r="AN110" s="11">
        <f>'OddsRatio_working_3-way'!AB110+'OddsRatio_working_3-way'!AH110</f>
        <v>-0.48804317441412376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1.0504936295877561</v>
      </c>
      <c r="AS110" s="11">
        <f>IF(('OddsRatio_working_3-way'!X110=0),IF(Q110&gt;0,-Q110^(1/3),(-Q110)^(1/3)),'OddsRatio_working_3-way'!AM110-'OddsRatio_working_3-way'!R110/3)</f>
        <v>-0.56245045517363212</v>
      </c>
      <c r="AT110" s="11">
        <f>IF(('OddsRatio_working_3-way'!X110=0),IF(Q110&gt;0,-Q110^(1/3),(-Q110)^(1/3)),'OddsRatio_working_3-way'!AN110-'OddsRatio_working_3-way'!R110/3)</f>
        <v>-0.48804317441412376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1.41</v>
      </c>
      <c r="B111" s="4">
        <f>IF('True_Odds_Calculator_3-way'!B112="","",'True_Odds_Calculator_3-way'!B112)</f>
        <v>4.75</v>
      </c>
      <c r="C111" s="4">
        <f>IF('True_Odds_Calculator_3-way'!C112="","",'True_Odds_Calculator_3-way'!C112)</f>
        <v>8.89</v>
      </c>
      <c r="D111" s="9">
        <f t="shared" si="26"/>
        <v>0.69485390653869183</v>
      </c>
      <c r="E111" s="9">
        <f t="shared" si="27"/>
        <v>0.19933704398371277</v>
      </c>
      <c r="F111" s="9">
        <f t="shared" si="28"/>
        <v>0.10580904947759524</v>
      </c>
      <c r="G111" s="9">
        <f t="shared" si="29"/>
        <v>1.0711010725221175</v>
      </c>
      <c r="H111" s="9">
        <f t="shared" si="30"/>
        <v>1.4391514397340681</v>
      </c>
      <c r="I111" s="9">
        <f t="shared" si="31"/>
        <v>5.0166290219579404</v>
      </c>
      <c r="J111" s="9">
        <f t="shared" si="32"/>
        <v>9.4509874621995067</v>
      </c>
      <c r="K111" s="11">
        <f t="shared" si="33"/>
        <v>0.70921985815602839</v>
      </c>
      <c r="L111" s="11">
        <f t="shared" si="34"/>
        <v>0.21052631578947367</v>
      </c>
      <c r="M111" s="11">
        <f t="shared" si="35"/>
        <v>0.11248593925759279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-0.20374062984568131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0.20238231699201098</v>
      </c>
      <c r="Q111" s="11">
        <f>2*'OddsRatio_working_3-way'!K111*'OddsRatio_working_3-way'!L111*'OddsRatio_working_3-way'!M111</f>
        <v>3.3590426056765293E-2</v>
      </c>
      <c r="R111" s="11">
        <f t="shared" si="36"/>
        <v>0</v>
      </c>
      <c r="S111" s="11">
        <f t="shared" si="37"/>
        <v>-0.9933331272476229</v>
      </c>
      <c r="T111" s="11">
        <f t="shared" si="38"/>
        <v>-0.16486856883777964</v>
      </c>
      <c r="U111" s="11">
        <f>'OddsRatio_working_3-way'!S111-'OddsRatio_working_3-way'!R111^2/3</f>
        <v>-0.9933331272476229</v>
      </c>
      <c r="V111" s="11">
        <f>'OddsRatio_working_3-way'!S111*'OddsRatio_working_3-way'!R111/3-2*'OddsRatio_working_3-way'!R111^3/27-'OddsRatio_working_3-way'!T111</f>
        <v>0.16486856883777964</v>
      </c>
      <c r="W111" s="11">
        <f>'OddsRatio_working_3-way'!V111^2+4*'OddsRatio_working_3-way'!U111^3/27</f>
        <v>-0.11802315900878714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0.19052874061372266</v>
      </c>
      <c r="Y111" s="11">
        <f>IF('OddsRatio_working_3-way'!W111&gt;=0,IF('OddsRatio_working_3-way'!V111+SQRT('OddsRatio_working_3-way'!W111)&gt;0,0,PI()),ACOS('OddsRatio_working_3-way'!V111/(2*'OddsRatio_working_3-way'!X111)))</f>
        <v>1.1233544850092569</v>
      </c>
      <c r="Z111" s="11">
        <f>'OddsRatio_working_3-way'!X111^(1/3)*COS('OddsRatio_working_3-way'!Y111/3)</f>
        <v>0.53555053626105875</v>
      </c>
      <c r="AA111" s="11">
        <f>'OddsRatio_working_3-way'!X111^(1/3)*COS(('OddsRatio_working_3-way'!Y111+2*PI())/3)</f>
        <v>-0.4500456693062963</v>
      </c>
      <c r="AB111" s="11">
        <f>'OddsRatio_working_3-way'!X111^(1/3)*COS(('OddsRatio_working_3-way'!Y111+4*PI())/3)</f>
        <v>-8.5504866954762337E-2</v>
      </c>
      <c r="AC111" s="11">
        <f>'OddsRatio_working_3-way'!X111^(1/3)*SIN('OddsRatio_working_3-way'!Y111/3)</f>
        <v>0.2104677303682603</v>
      </c>
      <c r="AD111" s="11">
        <f>'OddsRatio_working_3-way'!X111^(1/3)*SIN(('OddsRatio_working_3-way'!Y111+2*PI())/3)</f>
        <v>0.35856650422832592</v>
      </c>
      <c r="AE111" s="11">
        <f>'OddsRatio_working_3-way'!X111^(1/3)*SIN(('OddsRatio_working_3-way'!Y111+4*PI())/3)</f>
        <v>-0.5690342345965862</v>
      </c>
      <c r="AF111" s="11">
        <f>-'OddsRatio_working_3-way'!U111/(3*'OddsRatio_working_3-way'!X111^(1/3))*COS(('OddsRatio_working_3-way'!Y111)/3)</f>
        <v>0.53555053626105875</v>
      </c>
      <c r="AG111" s="11">
        <f>-'OddsRatio_working_3-way'!U111/(3*'OddsRatio_working_3-way'!X111^(1/3))*COS(('OddsRatio_working_3-way'!Y111+2*PI())/3)</f>
        <v>-0.4500456693062963</v>
      </c>
      <c r="AH111" s="11">
        <f>-'OddsRatio_working_3-way'!U111/(3*'OddsRatio_working_3-way'!X111^(1/3))*COS(('OddsRatio_working_3-way'!Y111+4*PI())/3)</f>
        <v>-8.5504866954762337E-2</v>
      </c>
      <c r="AI111" s="11">
        <f>'OddsRatio_working_3-way'!U111/(3*'OddsRatio_working_3-way'!X111^(1/3))*SIN(('OddsRatio_working_3-way'!Y111)/3)</f>
        <v>-0.2104677303682603</v>
      </c>
      <c r="AJ111" s="11">
        <f>'OddsRatio_working_3-way'!U111/(3*'OddsRatio_working_3-way'!X111^(1/3))*SIN(('OddsRatio_working_3-way'!Y111+2*PI())/3)</f>
        <v>-0.35856650422832592</v>
      </c>
      <c r="AK111" s="11">
        <f>'OddsRatio_working_3-way'!U111/(3*'OddsRatio_working_3-way'!X111^(1/3))*SIN(('OddsRatio_working_3-way'!Y111+4*PI())/3)</f>
        <v>0.5690342345965862</v>
      </c>
      <c r="AL111" s="11">
        <f>'OddsRatio_working_3-way'!Z111+'OddsRatio_working_3-way'!AF111</f>
        <v>1.0711010725221175</v>
      </c>
      <c r="AM111" s="11">
        <f>'OddsRatio_working_3-way'!AA111+'OddsRatio_working_3-way'!AG111</f>
        <v>-0.90009133861259261</v>
      </c>
      <c r="AN111" s="11">
        <f>'OddsRatio_working_3-way'!AB111+'OddsRatio_working_3-way'!AH111</f>
        <v>-0.17100973390952467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1.0711010725221175</v>
      </c>
      <c r="AS111" s="11">
        <f>IF(('OddsRatio_working_3-way'!X111=0),IF(Q111&gt;0,-Q111^(1/3),(-Q111)^(1/3)),'OddsRatio_working_3-way'!AM111-'OddsRatio_working_3-way'!R111/3)</f>
        <v>-0.90009133861259261</v>
      </c>
      <c r="AT111" s="11">
        <f>IF(('OddsRatio_working_3-way'!X111=0),IF(Q111&gt;0,-Q111^(1/3),(-Q111)^(1/3)),'OddsRatio_working_3-way'!AN111-'OddsRatio_working_3-way'!R111/3)</f>
        <v>-0.17100973390952467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1.98</v>
      </c>
      <c r="B112" s="4">
        <f>IF('True_Odds_Calculator_3-way'!B113="","",'True_Odds_Calculator_3-way'!B113)</f>
        <v>3.53</v>
      </c>
      <c r="C112" s="4">
        <f>IF('True_Odds_Calculator_3-way'!C113="","",'True_Odds_Calculator_3-way'!C113)</f>
        <v>4.1500000000000004</v>
      </c>
      <c r="D112" s="9">
        <f t="shared" si="26"/>
        <v>0.49345449914613243</v>
      </c>
      <c r="E112" s="9">
        <f t="shared" si="27"/>
        <v>0.27396347890388278</v>
      </c>
      <c r="F112" s="9">
        <f t="shared" si="28"/>
        <v>0.23258202194998476</v>
      </c>
      <c r="G112" s="9">
        <f t="shared" si="29"/>
        <v>1.0474788760280993</v>
      </c>
      <c r="H112" s="9">
        <f t="shared" si="30"/>
        <v>2.0265292985075374</v>
      </c>
      <c r="I112" s="9">
        <f t="shared" si="31"/>
        <v>3.6501215563510914</v>
      </c>
      <c r="J112" s="9">
        <f t="shared" si="32"/>
        <v>4.2995584594885132</v>
      </c>
      <c r="K112" s="11">
        <f t="shared" si="33"/>
        <v>0.50505050505050508</v>
      </c>
      <c r="L112" s="11">
        <f t="shared" si="34"/>
        <v>0.28328611898016998</v>
      </c>
      <c r="M112" s="11">
        <f t="shared" si="35"/>
        <v>0.24096385542168672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-0.26925833646199526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0.22960758822051017</v>
      </c>
      <c r="Q112" s="11">
        <f>2*'OddsRatio_working_3-way'!K112*'OddsRatio_working_3-way'!L112*'OddsRatio_working_3-way'!M112</f>
        <v>6.8951227693846887E-2</v>
      </c>
      <c r="R112" s="11">
        <f t="shared" si="36"/>
        <v>0</v>
      </c>
      <c r="S112" s="11">
        <f t="shared" si="37"/>
        <v>-0.85274087048709957</v>
      </c>
      <c r="T112" s="11">
        <f t="shared" si="38"/>
        <v>-0.25607833948561542</v>
      </c>
      <c r="U112" s="11">
        <f>'OddsRatio_working_3-way'!S112-'OddsRatio_working_3-way'!R112^2/3</f>
        <v>-0.85274087048709957</v>
      </c>
      <c r="V112" s="11">
        <f>'OddsRatio_working_3-way'!S112*'OddsRatio_working_3-way'!R112/3-2*'OddsRatio_working_3-way'!R112^3/27-'OddsRatio_working_3-way'!T112</f>
        <v>0.25607833948561542</v>
      </c>
      <c r="W112" s="11">
        <f>'OddsRatio_working_3-way'!V112^2+4*'OddsRatio_working_3-way'!U112^3/27</f>
        <v>-2.628833055256298E-2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0.15154574103737878</v>
      </c>
      <c r="Y112" s="11">
        <f>IF('OddsRatio_working_3-way'!W112&gt;=0,IF('OddsRatio_working_3-way'!V112+SQRT('OddsRatio_working_3-way'!W112)&gt;0,0,PI()),ACOS('OddsRatio_working_3-way'!V112/(2*'OddsRatio_working_3-way'!X112)))</f>
        <v>0.5644406648805842</v>
      </c>
      <c r="Z112" s="11">
        <f>'OddsRatio_working_3-way'!X112^(1/3)*COS('OddsRatio_working_3-way'!Y112/3)</f>
        <v>0.52373943801404976</v>
      </c>
      <c r="AA112" s="11">
        <f>'OddsRatio_working_3-way'!X112^(1/3)*COS(('OddsRatio_working_3-way'!Y112+2*PI())/3)</f>
        <v>-0.34822924901570679</v>
      </c>
      <c r="AB112" s="11">
        <f>'OddsRatio_working_3-way'!X112^(1/3)*COS(('OddsRatio_working_3-way'!Y112+4*PI())/3)</f>
        <v>-0.17551018899834311</v>
      </c>
      <c r="AC112" s="11">
        <f>'OddsRatio_working_3-way'!X112^(1/3)*SIN('OddsRatio_working_3-way'!Y112/3)</f>
        <v>9.9719395795204127E-2</v>
      </c>
      <c r="AD112" s="11">
        <f>'OddsRatio_working_3-way'!X112^(1/3)*SIN(('OddsRatio_working_3-way'!Y112+2*PI())/3)</f>
        <v>0.40371196038635038</v>
      </c>
      <c r="AE112" s="11">
        <f>'OddsRatio_working_3-way'!X112^(1/3)*SIN(('OddsRatio_working_3-way'!Y112+4*PI())/3)</f>
        <v>-0.50343135618155443</v>
      </c>
      <c r="AF112" s="11">
        <f>-'OddsRatio_working_3-way'!U112/(3*'OddsRatio_working_3-way'!X112^(1/3))*COS(('OddsRatio_working_3-way'!Y112)/3)</f>
        <v>0.52373943801404965</v>
      </c>
      <c r="AG112" s="11">
        <f>-'OddsRatio_working_3-way'!U112/(3*'OddsRatio_working_3-way'!X112^(1/3))*COS(('OddsRatio_working_3-way'!Y112+2*PI())/3)</f>
        <v>-0.34822924901570668</v>
      </c>
      <c r="AH112" s="11">
        <f>-'OddsRatio_working_3-way'!U112/(3*'OddsRatio_working_3-way'!X112^(1/3))*COS(('OddsRatio_working_3-way'!Y112+4*PI())/3)</f>
        <v>-0.17551018899834309</v>
      </c>
      <c r="AI112" s="11">
        <f>'OddsRatio_working_3-way'!U112/(3*'OddsRatio_working_3-way'!X112^(1/3))*SIN(('OddsRatio_working_3-way'!Y112)/3)</f>
        <v>-9.9719395795204113E-2</v>
      </c>
      <c r="AJ112" s="11">
        <f>'OddsRatio_working_3-way'!U112/(3*'OddsRatio_working_3-way'!X112^(1/3))*SIN(('OddsRatio_working_3-way'!Y112+2*PI())/3)</f>
        <v>-0.40371196038635027</v>
      </c>
      <c r="AK112" s="11">
        <f>'OddsRatio_working_3-way'!U112/(3*'OddsRatio_working_3-way'!X112^(1/3))*SIN(('OddsRatio_working_3-way'!Y112+4*PI())/3)</f>
        <v>0.50343135618155432</v>
      </c>
      <c r="AL112" s="11">
        <f>'OddsRatio_working_3-way'!Z112+'OddsRatio_working_3-way'!AF112</f>
        <v>1.0474788760280993</v>
      </c>
      <c r="AM112" s="11">
        <f>'OddsRatio_working_3-way'!AA112+'OddsRatio_working_3-way'!AG112</f>
        <v>-0.69645849803141346</v>
      </c>
      <c r="AN112" s="11">
        <f>'OddsRatio_working_3-way'!AB112+'OddsRatio_working_3-way'!AH112</f>
        <v>-0.35102037799668617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1.0474788760280993</v>
      </c>
      <c r="AS112" s="11">
        <f>IF(('OddsRatio_working_3-way'!X112=0),IF(Q112&gt;0,-Q112^(1/3),(-Q112)^(1/3)),'OddsRatio_working_3-way'!AM112-'OddsRatio_working_3-way'!R112/3)</f>
        <v>-0.69645849803141346</v>
      </c>
      <c r="AT112" s="11">
        <f>IF(('OddsRatio_working_3-way'!X112=0),IF(Q112&gt;0,-Q112^(1/3),(-Q112)^(1/3)),'OddsRatio_working_3-way'!AN112-'OddsRatio_working_3-way'!R112/3)</f>
        <v>-0.35102037799668617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2.15</v>
      </c>
      <c r="B113" s="4">
        <f>IF('True_Odds_Calculator_3-way'!B114="","",'True_Odds_Calculator_3-way'!B114)</f>
        <v>3.2</v>
      </c>
      <c r="C113" s="4">
        <f>IF('True_Odds_Calculator_3-way'!C114="","",'True_Odds_Calculator_3-way'!C114)</f>
        <v>4.01</v>
      </c>
      <c r="D113" s="9">
        <f t="shared" si="26"/>
        <v>0.45474969543395188</v>
      </c>
      <c r="E113" s="9">
        <f t="shared" si="27"/>
        <v>0.30360421341391269</v>
      </c>
      <c r="F113" s="9">
        <f t="shared" si="28"/>
        <v>0.24164609115213576</v>
      </c>
      <c r="G113" s="9">
        <f t="shared" si="29"/>
        <v>1.0426190591952</v>
      </c>
      <c r="H113" s="9">
        <f t="shared" si="30"/>
        <v>2.1990119180744796</v>
      </c>
      <c r="I113" s="9">
        <f t="shared" si="31"/>
        <v>3.2937619302294401</v>
      </c>
      <c r="J113" s="9">
        <f t="shared" si="32"/>
        <v>4.1382833681775519</v>
      </c>
      <c r="K113" s="11">
        <f t="shared" si="33"/>
        <v>0.46511627906976744</v>
      </c>
      <c r="L113" s="11">
        <f t="shared" si="34"/>
        <v>0.3125</v>
      </c>
      <c r="M113" s="11">
        <f t="shared" si="35"/>
        <v>0.24937655860349128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-0.27602867830423961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0.23052833033694833</v>
      </c>
      <c r="Q113" s="11">
        <f>2*'OddsRatio_working_3-way'!K113*'OddsRatio_working_3-way'!L113*'OddsRatio_working_3-way'!M113</f>
        <v>7.2493185640549795E-2</v>
      </c>
      <c r="R113" s="11">
        <f t="shared" si="36"/>
        <v>0</v>
      </c>
      <c r="S113" s="11">
        <f t="shared" si="37"/>
        <v>-0.83516079471590032</v>
      </c>
      <c r="T113" s="11">
        <f t="shared" si="38"/>
        <v>-0.26262918072827057</v>
      </c>
      <c r="U113" s="11">
        <f>'OddsRatio_working_3-way'!S113-'OddsRatio_working_3-way'!R113^2/3</f>
        <v>-0.83516079471590032</v>
      </c>
      <c r="V113" s="11">
        <f>'OddsRatio_working_3-way'!S113*'OddsRatio_working_3-way'!R113/3-2*'OddsRatio_working_3-way'!R113^3/27-'OddsRatio_working_3-way'!T113</f>
        <v>0.26262918072827057</v>
      </c>
      <c r="W113" s="11">
        <f>'OddsRatio_working_3-way'!V113^2+4*'OddsRatio_working_3-way'!U113^3/27</f>
        <v>-1.7325064549725475E-2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0.14688358580839461</v>
      </c>
      <c r="Y113" s="11">
        <f>IF('OddsRatio_working_3-way'!W113&gt;=0,IF('OddsRatio_working_3-way'!V113+SQRT('OddsRatio_working_3-way'!W113)&gt;0,0,PI()),ACOS('OddsRatio_working_3-way'!V113/(2*'OddsRatio_working_3-way'!X113)))</f>
        <v>0.46459182745149552</v>
      </c>
      <c r="Z113" s="11">
        <f>'OddsRatio_working_3-way'!X113^(1/3)*COS('OddsRatio_working_3-way'!Y113/3)</f>
        <v>0.52130952959760013</v>
      </c>
      <c r="AA113" s="11">
        <f>'OddsRatio_working_3-way'!X113^(1/3)*COS(('OddsRatio_working_3-way'!Y113+2*PI())/3)</f>
        <v>-0.33113511271239782</v>
      </c>
      <c r="AB113" s="11">
        <f>'OddsRatio_working_3-way'!X113^(1/3)*COS(('OddsRatio_working_3-way'!Y113+4*PI())/3)</f>
        <v>-0.1901744168852024</v>
      </c>
      <c r="AC113" s="11">
        <f>'OddsRatio_working_3-way'!X113^(1/3)*SIN('OddsRatio_working_3-way'!Y113/3)</f>
        <v>8.1383695680988299E-2</v>
      </c>
      <c r="AD113" s="11">
        <f>'OddsRatio_working_3-way'!X113^(1/3)*SIN(('OddsRatio_working_3-way'!Y113+2*PI())/3)</f>
        <v>0.41077544802594324</v>
      </c>
      <c r="AE113" s="11">
        <f>'OddsRatio_working_3-way'!X113^(1/3)*SIN(('OddsRatio_working_3-way'!Y113+4*PI())/3)</f>
        <v>-0.49215914370693148</v>
      </c>
      <c r="AF113" s="11">
        <f>-'OddsRatio_working_3-way'!U113/(3*'OddsRatio_working_3-way'!X113^(1/3))*COS(('OddsRatio_working_3-way'!Y113)/3)</f>
        <v>0.52130952959760002</v>
      </c>
      <c r="AG113" s="11">
        <f>-'OddsRatio_working_3-way'!U113/(3*'OddsRatio_working_3-way'!X113^(1/3))*COS(('OddsRatio_working_3-way'!Y113+2*PI())/3)</f>
        <v>-0.33113511271239771</v>
      </c>
      <c r="AH113" s="11">
        <f>-'OddsRatio_working_3-way'!U113/(3*'OddsRatio_working_3-way'!X113^(1/3))*COS(('OddsRatio_working_3-way'!Y113+4*PI())/3)</f>
        <v>-0.19017441688520237</v>
      </c>
      <c r="AI113" s="11">
        <f>'OddsRatio_working_3-way'!U113/(3*'OddsRatio_working_3-way'!X113^(1/3))*SIN(('OddsRatio_working_3-way'!Y113)/3)</f>
        <v>-8.1383695680988286E-2</v>
      </c>
      <c r="AJ113" s="11">
        <f>'OddsRatio_working_3-way'!U113/(3*'OddsRatio_working_3-way'!X113^(1/3))*SIN(('OddsRatio_working_3-way'!Y113+2*PI())/3)</f>
        <v>-0.41077544802594318</v>
      </c>
      <c r="AK113" s="11">
        <f>'OddsRatio_working_3-way'!U113/(3*'OddsRatio_working_3-way'!X113^(1/3))*SIN(('OddsRatio_working_3-way'!Y113+4*PI())/3)</f>
        <v>0.49215914370693137</v>
      </c>
      <c r="AL113" s="11">
        <f>'OddsRatio_working_3-way'!Z113+'OddsRatio_working_3-way'!AF113</f>
        <v>1.0426190591952</v>
      </c>
      <c r="AM113" s="11">
        <f>'OddsRatio_working_3-way'!AA113+'OddsRatio_working_3-way'!AG113</f>
        <v>-0.66227022542479552</v>
      </c>
      <c r="AN113" s="11">
        <f>'OddsRatio_working_3-way'!AB113+'OddsRatio_working_3-way'!AH113</f>
        <v>-0.38034883377040474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1.0426190591952</v>
      </c>
      <c r="AS113" s="11">
        <f>IF(('OddsRatio_working_3-way'!X113=0),IF(Q113&gt;0,-Q113^(1/3),(-Q113)^(1/3)),'OddsRatio_working_3-way'!AM113-'OddsRatio_working_3-way'!R113/3)</f>
        <v>-0.66227022542479552</v>
      </c>
      <c r="AT113" s="11">
        <f>IF(('OddsRatio_working_3-way'!X113=0),IF(Q113&gt;0,-Q113^(1/3),(-Q113)^(1/3)),'OddsRatio_working_3-way'!AN113-'OddsRatio_working_3-way'!R113/3)</f>
        <v>-0.38034883377040474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1.85</v>
      </c>
      <c r="B114" s="4">
        <f>IF('True_Odds_Calculator_3-way'!B115="","",'True_Odds_Calculator_3-way'!B115)</f>
        <v>3.81</v>
      </c>
      <c r="C114" s="4">
        <f>IF('True_Odds_Calculator_3-way'!C115="","",'True_Odds_Calculator_3-way'!C115)</f>
        <v>4.4000000000000004</v>
      </c>
      <c r="D114" s="9">
        <f t="shared" si="26"/>
        <v>0.52825738534878153</v>
      </c>
      <c r="E114" s="9">
        <f t="shared" si="27"/>
        <v>0.25302313165451695</v>
      </c>
      <c r="F114" s="9">
        <f t="shared" si="28"/>
        <v>0.21871948299670155</v>
      </c>
      <c r="G114" s="9">
        <f t="shared" si="29"/>
        <v>1.050607765735148</v>
      </c>
      <c r="H114" s="9">
        <f t="shared" si="30"/>
        <v>1.8930166008748761</v>
      </c>
      <c r="I114" s="9">
        <f t="shared" si="31"/>
        <v>3.9522078217157661</v>
      </c>
      <c r="J114" s="9">
        <f t="shared" si="32"/>
        <v>4.5720664034995036</v>
      </c>
      <c r="K114" s="11">
        <f t="shared" si="33"/>
        <v>0.54054054054054046</v>
      </c>
      <c r="L114" s="11">
        <f t="shared" si="34"/>
        <v>0.26246719160104987</v>
      </c>
      <c r="M114" s="11">
        <f t="shared" si="35"/>
        <v>0.22727272727272727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-0.2618513287804628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0.22764353473014889</v>
      </c>
      <c r="Q114" s="11">
        <f>2*'OddsRatio_working_3-way'!K114*'OddsRatio_working_3-way'!L114*'OddsRatio_working_3-way'!M114</f>
        <v>6.4488253464631412E-2</v>
      </c>
      <c r="R114" s="11">
        <f t="shared" si="36"/>
        <v>0</v>
      </c>
      <c r="S114" s="11">
        <f t="shared" si="37"/>
        <v>-0.86936177024713956</v>
      </c>
      <c r="T114" s="11">
        <f t="shared" si="38"/>
        <v>-0.24627812188304235</v>
      </c>
      <c r="U114" s="11">
        <f>'OddsRatio_working_3-way'!S114-'OddsRatio_working_3-way'!R114^2/3</f>
        <v>-0.86936177024713956</v>
      </c>
      <c r="V114" s="11">
        <f>'OddsRatio_working_3-way'!S114*'OddsRatio_working_3-way'!R114/3-2*'OddsRatio_working_3-way'!R114^3/27-'OddsRatio_working_3-way'!T114</f>
        <v>0.24627812188304235</v>
      </c>
      <c r="W114" s="11">
        <f>'OddsRatio_working_3-way'!V114^2+4*'OddsRatio_working_3-way'!U114^3/27</f>
        <v>-3.6688543658108391E-2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0.15599796230748261</v>
      </c>
      <c r="Y114" s="11">
        <f>IF('OddsRatio_working_3-way'!W114&gt;=0,IF('OddsRatio_working_3-way'!V114+SQRT('OddsRatio_working_3-way'!W114)&gt;0,0,PI()),ACOS('OddsRatio_working_3-way'!V114/(2*'OddsRatio_working_3-way'!X114)))</f>
        <v>0.66102517318241205</v>
      </c>
      <c r="Z114" s="11">
        <f>'OddsRatio_working_3-way'!X114^(1/3)*COS('OddsRatio_working_3-way'!Y114/3)</f>
        <v>0.52530388286757401</v>
      </c>
      <c r="AA114" s="11">
        <f>'OddsRatio_working_3-way'!X114^(1/3)*COS(('OddsRatio_working_3-way'!Y114+2*PI())/3)</f>
        <v>-0.36454558964098621</v>
      </c>
      <c r="AB114" s="11">
        <f>'OddsRatio_working_3-way'!X114^(1/3)*COS(('OddsRatio_working_3-way'!Y114+4*PI())/3)</f>
        <v>-0.16075829322658769</v>
      </c>
      <c r="AC114" s="11">
        <f>'OddsRatio_working_3-way'!X114^(1/3)*SIN('OddsRatio_working_3-way'!Y114/3)</f>
        <v>0.11765665044227906</v>
      </c>
      <c r="AD114" s="11">
        <f>'OddsRatio_working_3-way'!X114^(1/3)*SIN(('OddsRatio_working_3-way'!Y114+2*PI())/3)</f>
        <v>0.39609818204878472</v>
      </c>
      <c r="AE114" s="11">
        <f>'OddsRatio_working_3-way'!X114^(1/3)*SIN(('OddsRatio_working_3-way'!Y114+4*PI())/3)</f>
        <v>-0.5137548324910638</v>
      </c>
      <c r="AF114" s="11">
        <f>-'OddsRatio_working_3-way'!U114/(3*'OddsRatio_working_3-way'!X114^(1/3))*COS(('OddsRatio_working_3-way'!Y114)/3)</f>
        <v>0.52530388286757401</v>
      </c>
      <c r="AG114" s="11">
        <f>-'OddsRatio_working_3-way'!U114/(3*'OddsRatio_working_3-way'!X114^(1/3))*COS(('OddsRatio_working_3-way'!Y114+2*PI())/3)</f>
        <v>-0.36454558964098621</v>
      </c>
      <c r="AH114" s="11">
        <f>-'OddsRatio_working_3-way'!U114/(3*'OddsRatio_working_3-way'!X114^(1/3))*COS(('OddsRatio_working_3-way'!Y114+4*PI())/3)</f>
        <v>-0.16075829322658769</v>
      </c>
      <c r="AI114" s="11">
        <f>'OddsRatio_working_3-way'!U114/(3*'OddsRatio_working_3-way'!X114^(1/3))*SIN(('OddsRatio_working_3-way'!Y114)/3)</f>
        <v>-0.11765665044227906</v>
      </c>
      <c r="AJ114" s="11">
        <f>'OddsRatio_working_3-way'!U114/(3*'OddsRatio_working_3-way'!X114^(1/3))*SIN(('OddsRatio_working_3-way'!Y114+2*PI())/3)</f>
        <v>-0.39609818204878472</v>
      </c>
      <c r="AK114" s="11">
        <f>'OddsRatio_working_3-way'!U114/(3*'OddsRatio_working_3-way'!X114^(1/3))*SIN(('OddsRatio_working_3-way'!Y114+4*PI())/3)</f>
        <v>0.5137548324910638</v>
      </c>
      <c r="AL114" s="11">
        <f>'OddsRatio_working_3-way'!Z114+'OddsRatio_working_3-way'!AF114</f>
        <v>1.050607765735148</v>
      </c>
      <c r="AM114" s="11">
        <f>'OddsRatio_working_3-way'!AA114+'OddsRatio_working_3-way'!AG114</f>
        <v>-0.72909117928197242</v>
      </c>
      <c r="AN114" s="11">
        <f>'OddsRatio_working_3-way'!AB114+'OddsRatio_working_3-way'!AH114</f>
        <v>-0.32151658645317538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1.050607765735148</v>
      </c>
      <c r="AS114" s="11">
        <f>IF(('OddsRatio_working_3-way'!X114=0),IF(Q114&gt;0,-Q114^(1/3),(-Q114)^(1/3)),'OddsRatio_working_3-way'!AM114-'OddsRatio_working_3-way'!R114/3)</f>
        <v>-0.72909117928197242</v>
      </c>
      <c r="AT114" s="11">
        <f>IF(('OddsRatio_working_3-way'!X114=0),IF(Q114&gt;0,-Q114^(1/3),(-Q114)^(1/3)),'OddsRatio_working_3-way'!AN114-'OddsRatio_working_3-way'!R114/3)</f>
        <v>-0.32151658645317538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2.1</v>
      </c>
      <c r="B115" s="4">
        <f>IF('True_Odds_Calculator_3-way'!B116="","",'True_Odds_Calculator_3-way'!B116)</f>
        <v>3.71</v>
      </c>
      <c r="C115" s="4">
        <f>IF('True_Odds_Calculator_3-way'!C116="","",'True_Odds_Calculator_3-way'!C116)</f>
        <v>3.23</v>
      </c>
      <c r="D115" s="9">
        <f t="shared" si="26"/>
        <v>0.45507862913538233</v>
      </c>
      <c r="E115" s="9">
        <f t="shared" si="27"/>
        <v>0.25316369100445324</v>
      </c>
      <c r="F115" s="9">
        <f t="shared" si="28"/>
        <v>0.29175767986016454</v>
      </c>
      <c r="G115" s="9">
        <f t="shared" si="29"/>
        <v>1.0885658712727799</v>
      </c>
      <c r="H115" s="9">
        <f t="shared" si="30"/>
        <v>2.1974224584000579</v>
      </c>
      <c r="I115" s="9">
        <f t="shared" si="31"/>
        <v>3.9500135111492338</v>
      </c>
      <c r="J115" s="9">
        <f t="shared" si="32"/>
        <v>3.4275018929382983</v>
      </c>
      <c r="K115" s="11">
        <f t="shared" si="33"/>
        <v>0.47619047619047616</v>
      </c>
      <c r="L115" s="11">
        <f t="shared" si="34"/>
        <v>0.26954177897574122</v>
      </c>
      <c r="M115" s="11">
        <f t="shared" si="35"/>
        <v>0.30959752321981426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-0.26416246737026494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0.24001656273234223</v>
      </c>
      <c r="Q115" s="11">
        <f>2*'OddsRatio_working_3-way'!K115*'OddsRatio_working_3-way'!L115*'OddsRatio_working_3-way'!M115</f>
        <v>7.9475683023954372E-2</v>
      </c>
      <c r="R115" s="11">
        <f t="shared" si="36"/>
        <v>0</v>
      </c>
      <c r="S115" s="11">
        <f t="shared" si="37"/>
        <v>-0.90859449157068006</v>
      </c>
      <c r="T115" s="11">
        <f t="shared" si="38"/>
        <v>-0.30085910316909931</v>
      </c>
      <c r="U115" s="11">
        <f>'OddsRatio_working_3-way'!S115-'OddsRatio_working_3-way'!R115^2/3</f>
        <v>-0.90859449157068006</v>
      </c>
      <c r="V115" s="11">
        <f>'OddsRatio_working_3-way'!S115*'OddsRatio_working_3-way'!R115/3-2*'OddsRatio_working_3-way'!R115^3/27-'OddsRatio_working_3-way'!T115</f>
        <v>0.30085910316909931</v>
      </c>
      <c r="W115" s="11">
        <f>'OddsRatio_working_3-way'!V115^2+4*'OddsRatio_working_3-way'!U115^3/27</f>
        <v>-2.060745716943975E-2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0.16667607591459738</v>
      </c>
      <c r="Y115" s="11">
        <f>IF('OddsRatio_working_3-way'!W115&gt;=0,IF('OddsRatio_working_3-way'!V115+SQRT('OddsRatio_working_3-way'!W115)&gt;0,0,PI()),ACOS('OddsRatio_working_3-way'!V115/(2*'OddsRatio_working_3-way'!X115)))</f>
        <v>0.44519581741608105</v>
      </c>
      <c r="Z115" s="11">
        <f>'OddsRatio_working_3-way'!X115^(1/3)*COS('OddsRatio_working_3-way'!Y115/3)</f>
        <v>0.54428293563638996</v>
      </c>
      <c r="AA115" s="11">
        <f>'OddsRatio_working_3-way'!X115^(1/3)*COS(('OddsRatio_working_3-way'!Y115+2*PI())/3)</f>
        <v>-0.34260910133845074</v>
      </c>
      <c r="AB115" s="11">
        <f>'OddsRatio_working_3-way'!X115^(1/3)*COS(('OddsRatio_working_3-way'!Y115+4*PI())/3)</f>
        <v>-0.20167383429793934</v>
      </c>
      <c r="AC115" s="11">
        <f>'OddsRatio_working_3-way'!X115^(1/3)*SIN('OddsRatio_working_3-way'!Y115/3)</f>
        <v>8.1369014364150991E-2</v>
      </c>
      <c r="AD115" s="11">
        <f>'OddsRatio_working_3-way'!X115^(1/3)*SIN(('OddsRatio_working_3-way'!Y115+2*PI())/3)</f>
        <v>0.43067834192540871</v>
      </c>
      <c r="AE115" s="11">
        <f>'OddsRatio_working_3-way'!X115^(1/3)*SIN(('OddsRatio_working_3-way'!Y115+4*PI())/3)</f>
        <v>-0.51204735628955977</v>
      </c>
      <c r="AF115" s="11">
        <f>-'OddsRatio_working_3-way'!U115/(3*'OddsRatio_working_3-way'!X115^(1/3))*COS(('OddsRatio_working_3-way'!Y115)/3)</f>
        <v>0.54428293563638996</v>
      </c>
      <c r="AG115" s="11">
        <f>-'OddsRatio_working_3-way'!U115/(3*'OddsRatio_working_3-way'!X115^(1/3))*COS(('OddsRatio_working_3-way'!Y115+2*PI())/3)</f>
        <v>-0.34260910133845074</v>
      </c>
      <c r="AH115" s="11">
        <f>-'OddsRatio_working_3-way'!U115/(3*'OddsRatio_working_3-way'!X115^(1/3))*COS(('OddsRatio_working_3-way'!Y115+4*PI())/3)</f>
        <v>-0.20167383429793934</v>
      </c>
      <c r="AI115" s="11">
        <f>'OddsRatio_working_3-way'!U115/(3*'OddsRatio_working_3-way'!X115^(1/3))*SIN(('OddsRatio_working_3-way'!Y115)/3)</f>
        <v>-8.1369014364150991E-2</v>
      </c>
      <c r="AJ115" s="11">
        <f>'OddsRatio_working_3-way'!U115/(3*'OddsRatio_working_3-way'!X115^(1/3))*SIN(('OddsRatio_working_3-way'!Y115+2*PI())/3)</f>
        <v>-0.43067834192540871</v>
      </c>
      <c r="AK115" s="11">
        <f>'OddsRatio_working_3-way'!U115/(3*'OddsRatio_working_3-way'!X115^(1/3))*SIN(('OddsRatio_working_3-way'!Y115+4*PI())/3)</f>
        <v>0.51204735628955977</v>
      </c>
      <c r="AL115" s="11">
        <f>'OddsRatio_working_3-way'!Z115+'OddsRatio_working_3-way'!AF115</f>
        <v>1.0885658712727799</v>
      </c>
      <c r="AM115" s="11">
        <f>'OddsRatio_working_3-way'!AA115+'OddsRatio_working_3-way'!AG115</f>
        <v>-0.68521820267690148</v>
      </c>
      <c r="AN115" s="11">
        <f>'OddsRatio_working_3-way'!AB115+'OddsRatio_working_3-way'!AH115</f>
        <v>-0.40334766859587867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1.0885658712727799</v>
      </c>
      <c r="AS115" s="11">
        <f>IF(('OddsRatio_working_3-way'!X115=0),IF(Q115&gt;0,-Q115^(1/3),(-Q115)^(1/3)),'OddsRatio_working_3-way'!AM115-'OddsRatio_working_3-way'!R115/3)</f>
        <v>-0.68521820267690148</v>
      </c>
      <c r="AT115" s="11">
        <f>IF(('OddsRatio_working_3-way'!X115=0),IF(Q115&gt;0,-Q115^(1/3),(-Q115)^(1/3)),'OddsRatio_working_3-way'!AN115-'OddsRatio_working_3-way'!R115/3)</f>
        <v>-0.40334766859587867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3.95</v>
      </c>
      <c r="B116" s="4">
        <f>IF('True_Odds_Calculator_3-way'!B117="","",'True_Odds_Calculator_3-way'!B117)</f>
        <v>3.61</v>
      </c>
      <c r="C116" s="4">
        <f>IF('True_Odds_Calculator_3-way'!C117="","",'True_Odds_Calculator_3-way'!C117)</f>
        <v>1.89</v>
      </c>
      <c r="D116" s="9">
        <f t="shared" si="26"/>
        <v>0.23580067586956727</v>
      </c>
      <c r="E116" s="9">
        <f t="shared" si="27"/>
        <v>0.25857526373620421</v>
      </c>
      <c r="F116" s="9">
        <f t="shared" si="28"/>
        <v>0.50562406039422836</v>
      </c>
      <c r="G116" s="9">
        <f t="shared" si="29"/>
        <v>1.0985999823537087</v>
      </c>
      <c r="H116" s="9">
        <f t="shared" si="30"/>
        <v>4.2408699479434411</v>
      </c>
      <c r="I116" s="9">
        <f t="shared" si="31"/>
        <v>3.8673459539431798</v>
      </c>
      <c r="J116" s="9">
        <f t="shared" si="32"/>
        <v>1.9777539842948006</v>
      </c>
      <c r="K116" s="11">
        <f t="shared" si="33"/>
        <v>0.25316455696202528</v>
      </c>
      <c r="L116" s="11">
        <f t="shared" si="34"/>
        <v>0.2770083102493075</v>
      </c>
      <c r="M116" s="11">
        <f t="shared" si="35"/>
        <v>0.52910052910052918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-0.25426490944215951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0.23932805587141295</v>
      </c>
      <c r="Q116" s="11">
        <f>2*'OddsRatio_working_3-way'!K116*'OddsRatio_working_3-way'!L116*'OddsRatio_working_3-way'!M116</f>
        <v>7.4210249882608673E-2</v>
      </c>
      <c r="R116" s="11">
        <f t="shared" si="36"/>
        <v>0</v>
      </c>
      <c r="S116" s="11">
        <f t="shared" si="37"/>
        <v>-0.94125475826170024</v>
      </c>
      <c r="T116" s="11">
        <f t="shared" si="38"/>
        <v>-0.29186194054626363</v>
      </c>
      <c r="U116" s="11">
        <f>'OddsRatio_working_3-way'!S116-'OddsRatio_working_3-way'!R116^2/3</f>
        <v>-0.94125475826170024</v>
      </c>
      <c r="V116" s="11">
        <f>'OddsRatio_working_3-way'!S116*'OddsRatio_working_3-way'!R116/3-2*'OddsRatio_working_3-way'!R116^3/27-'OddsRatio_working_3-way'!T116</f>
        <v>0.29186194054626363</v>
      </c>
      <c r="W116" s="11">
        <f>'OddsRatio_working_3-way'!V116^2+4*'OddsRatio_working_3-way'!U116^3/27</f>
        <v>-3.8359504702824399E-2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0.17574334769931915</v>
      </c>
      <c r="Y116" s="11">
        <f>IF('OddsRatio_working_3-way'!W116&gt;=0,IF('OddsRatio_working_3-way'!V116+SQRT('OddsRatio_working_3-way'!W116)&gt;0,0,PI()),ACOS('OddsRatio_working_3-way'!V116/(2*'OddsRatio_working_3-way'!X116)))</f>
        <v>0.59103550320633069</v>
      </c>
      <c r="Z116" s="11">
        <f>'OddsRatio_working_3-way'!X116^(1/3)*COS('OddsRatio_working_3-way'!Y116/3)</f>
        <v>0.54929999117685446</v>
      </c>
      <c r="AA116" s="11">
        <f>'OddsRatio_working_3-way'!X116^(1/3)*COS(('OddsRatio_working_3-way'!Y116+2*PI())/3)</f>
        <v>-0.36960171666422342</v>
      </c>
      <c r="AB116" s="11">
        <f>'OddsRatio_working_3-way'!X116^(1/3)*COS(('OddsRatio_working_3-way'!Y116+4*PI())/3)</f>
        <v>-0.1796982745126309</v>
      </c>
      <c r="AC116" s="11">
        <f>'OddsRatio_working_3-way'!X116^(1/3)*SIN('OddsRatio_working_3-way'!Y116/3)</f>
        <v>0.10964080344625847</v>
      </c>
      <c r="AD116" s="11">
        <f>'OddsRatio_working_3-way'!X116^(1/3)*SIN(('OddsRatio_working_3-way'!Y116+2*PI())/3)</f>
        <v>0.42088734493459473</v>
      </c>
      <c r="AE116" s="11">
        <f>'OddsRatio_working_3-way'!X116^(1/3)*SIN(('OddsRatio_working_3-way'!Y116+4*PI())/3)</f>
        <v>-0.53052814838085316</v>
      </c>
      <c r="AF116" s="11">
        <f>-'OddsRatio_working_3-way'!U116/(3*'OddsRatio_working_3-way'!X116^(1/3))*COS(('OddsRatio_working_3-way'!Y116)/3)</f>
        <v>0.54929999117685435</v>
      </c>
      <c r="AG116" s="11">
        <f>-'OddsRatio_working_3-way'!U116/(3*'OddsRatio_working_3-way'!X116^(1/3))*COS(('OddsRatio_working_3-way'!Y116+2*PI())/3)</f>
        <v>-0.36960171666422337</v>
      </c>
      <c r="AH116" s="11">
        <f>-'OddsRatio_working_3-way'!U116/(3*'OddsRatio_working_3-way'!X116^(1/3))*COS(('OddsRatio_working_3-way'!Y116+4*PI())/3)</f>
        <v>-0.17969827451263087</v>
      </c>
      <c r="AI116" s="11">
        <f>'OddsRatio_working_3-way'!U116/(3*'OddsRatio_working_3-way'!X116^(1/3))*SIN(('OddsRatio_working_3-way'!Y116)/3)</f>
        <v>-0.10964080344625844</v>
      </c>
      <c r="AJ116" s="11">
        <f>'OddsRatio_working_3-way'!U116/(3*'OddsRatio_working_3-way'!X116^(1/3))*SIN(('OddsRatio_working_3-way'!Y116+2*PI())/3)</f>
        <v>-0.42088734493459468</v>
      </c>
      <c r="AK116" s="11">
        <f>'OddsRatio_working_3-way'!U116/(3*'OddsRatio_working_3-way'!X116^(1/3))*SIN(('OddsRatio_working_3-way'!Y116+4*PI())/3)</f>
        <v>0.53052814838085305</v>
      </c>
      <c r="AL116" s="11">
        <f>'OddsRatio_working_3-way'!Z116+'OddsRatio_working_3-way'!AF116</f>
        <v>1.0985999823537087</v>
      </c>
      <c r="AM116" s="11">
        <f>'OddsRatio_working_3-way'!AA116+'OddsRatio_working_3-way'!AG116</f>
        <v>-0.73920343332844674</v>
      </c>
      <c r="AN116" s="11">
        <f>'OddsRatio_working_3-way'!AB116+'OddsRatio_working_3-way'!AH116</f>
        <v>-0.35939654902526175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1.0985999823537087</v>
      </c>
      <c r="AS116" s="11">
        <f>IF(('OddsRatio_working_3-way'!X116=0),IF(Q116&gt;0,-Q116^(1/3),(-Q116)^(1/3)),'OddsRatio_working_3-way'!AM116-'OddsRatio_working_3-way'!R116/3)</f>
        <v>-0.73920343332844674</v>
      </c>
      <c r="AT116" s="11">
        <f>IF(('OddsRatio_working_3-way'!X116=0),IF(Q116&gt;0,-Q116^(1/3),(-Q116)^(1/3)),'OddsRatio_working_3-way'!AN116-'OddsRatio_working_3-way'!R116/3)</f>
        <v>-0.35939654902526175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5.18</v>
      </c>
      <c r="B117" s="4">
        <f>IF('True_Odds_Calculator_3-way'!B118="","",'True_Odds_Calculator_3-way'!B118)</f>
        <v>4.2300000000000004</v>
      </c>
      <c r="C117" s="4">
        <f>IF('True_Odds_Calculator_3-way'!C118="","",'True_Odds_Calculator_3-way'!C118)</f>
        <v>1.61</v>
      </c>
      <c r="D117" s="9">
        <f t="shared" si="26"/>
        <v>0.17949941147228851</v>
      </c>
      <c r="E117" s="9">
        <f t="shared" si="27"/>
        <v>0.22064465437451122</v>
      </c>
      <c r="F117" s="9">
        <f t="shared" si="28"/>
        <v>0.59985593415320038</v>
      </c>
      <c r="G117" s="9">
        <f t="shared" si="29"/>
        <v>1.0935523699759613</v>
      </c>
      <c r="H117" s="9">
        <f t="shared" si="30"/>
        <v>5.5710489064995183</v>
      </c>
      <c r="I117" s="9">
        <f t="shared" si="31"/>
        <v>4.5321741550223553</v>
      </c>
      <c r="J117" s="9">
        <f t="shared" si="32"/>
        <v>1.6670669456853364</v>
      </c>
      <c r="K117" s="11">
        <f t="shared" si="33"/>
        <v>0.19305019305019305</v>
      </c>
      <c r="L117" s="11">
        <f t="shared" si="34"/>
        <v>0.23640661938534277</v>
      </c>
      <c r="M117" s="11">
        <f t="shared" si="35"/>
        <v>0.6211180124223602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-0.23346008320238554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0.22734131363707155</v>
      </c>
      <c r="Q117" s="11">
        <f>2*'OddsRatio_working_3-way'!K117*'OddsRatio_working_3-way'!L117*'OddsRatio_working_3-way'!M117</f>
        <v>5.6693594423209849E-2</v>
      </c>
      <c r="R117" s="11">
        <f t="shared" si="36"/>
        <v>0</v>
      </c>
      <c r="S117" s="11">
        <f t="shared" si="37"/>
        <v>-0.97379093898459013</v>
      </c>
      <c r="T117" s="11">
        <f t="shared" si="38"/>
        <v>-0.24284063316323937</v>
      </c>
      <c r="U117" s="11">
        <f>'OddsRatio_working_3-way'!S117-'OddsRatio_working_3-way'!R117^2/3</f>
        <v>-0.97379093898459013</v>
      </c>
      <c r="V117" s="11">
        <f>'OddsRatio_working_3-way'!S117*'OddsRatio_working_3-way'!R117/3-2*'OddsRatio_working_3-way'!R117^3/27-'OddsRatio_working_3-way'!T117</f>
        <v>0.24284063316323937</v>
      </c>
      <c r="W117" s="11">
        <f>'OddsRatio_working_3-way'!V117^2+4*'OddsRatio_working_3-way'!U117^3/27</f>
        <v>-7.7830731803056941E-2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0.18493397802876838</v>
      </c>
      <c r="Y117" s="11">
        <f>IF('OddsRatio_working_3-way'!W117&gt;=0,IF('OddsRatio_working_3-way'!V117+SQRT('OddsRatio_working_3-way'!W117)&gt;0,0,PI()),ACOS('OddsRatio_working_3-way'!V117/(2*'OddsRatio_working_3-way'!X117)))</f>
        <v>0.85454689013251117</v>
      </c>
      <c r="Z117" s="11">
        <f>'OddsRatio_working_3-way'!X117^(1/3)*COS('OddsRatio_working_3-way'!Y117/3)</f>
        <v>0.54677618498798053</v>
      </c>
      <c r="AA117" s="11">
        <f>'OddsRatio_working_3-way'!X117^(1/3)*COS(('OddsRatio_working_3-way'!Y117+2*PI())/3)</f>
        <v>-0.41204085082803776</v>
      </c>
      <c r="AB117" s="11">
        <f>'OddsRatio_working_3-way'!X117^(1/3)*COS(('OddsRatio_working_3-way'!Y117+4*PI())/3)</f>
        <v>-0.1347353341599426</v>
      </c>
      <c r="AC117" s="11">
        <f>'OddsRatio_working_3-way'!X117^(1/3)*SIN('OddsRatio_working_3-way'!Y117/3)</f>
        <v>0.16010241469609304</v>
      </c>
      <c r="AD117" s="11">
        <f>'OddsRatio_working_3-way'!X117^(1/3)*SIN(('OddsRatio_working_3-way'!Y117+2*PI())/3)</f>
        <v>0.3934708590358843</v>
      </c>
      <c r="AE117" s="11">
        <f>'OddsRatio_working_3-way'!X117^(1/3)*SIN(('OddsRatio_working_3-way'!Y117+4*PI())/3)</f>
        <v>-0.55357327373197718</v>
      </c>
      <c r="AF117" s="11">
        <f>-'OddsRatio_working_3-way'!U117/(3*'OddsRatio_working_3-way'!X117^(1/3))*COS(('OddsRatio_working_3-way'!Y117)/3)</f>
        <v>0.54677618498798064</v>
      </c>
      <c r="AG117" s="11">
        <f>-'OddsRatio_working_3-way'!U117/(3*'OddsRatio_working_3-way'!X117^(1/3))*COS(('OddsRatio_working_3-way'!Y117+2*PI())/3)</f>
        <v>-0.41204085082803787</v>
      </c>
      <c r="AH117" s="11">
        <f>-'OddsRatio_working_3-way'!U117/(3*'OddsRatio_working_3-way'!X117^(1/3))*COS(('OddsRatio_working_3-way'!Y117+4*PI())/3)</f>
        <v>-0.13473533415994263</v>
      </c>
      <c r="AI117" s="11">
        <f>'OddsRatio_working_3-way'!U117/(3*'OddsRatio_working_3-way'!X117^(1/3))*SIN(('OddsRatio_working_3-way'!Y117)/3)</f>
        <v>-0.16010241469609307</v>
      </c>
      <c r="AJ117" s="11">
        <f>'OddsRatio_working_3-way'!U117/(3*'OddsRatio_working_3-way'!X117^(1/3))*SIN(('OddsRatio_working_3-way'!Y117+2*PI())/3)</f>
        <v>-0.39347085903588436</v>
      </c>
      <c r="AK117" s="11">
        <f>'OddsRatio_working_3-way'!U117/(3*'OddsRatio_working_3-way'!X117^(1/3))*SIN(('OddsRatio_working_3-way'!Y117+4*PI())/3)</f>
        <v>0.55357327373197729</v>
      </c>
      <c r="AL117" s="11">
        <f>'OddsRatio_working_3-way'!Z117+'OddsRatio_working_3-way'!AF117</f>
        <v>1.0935523699759613</v>
      </c>
      <c r="AM117" s="11">
        <f>'OddsRatio_working_3-way'!AA117+'OddsRatio_working_3-way'!AG117</f>
        <v>-0.82408170165607564</v>
      </c>
      <c r="AN117" s="11">
        <f>'OddsRatio_working_3-way'!AB117+'OddsRatio_working_3-way'!AH117</f>
        <v>-0.2694706683198852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1.0935523699759613</v>
      </c>
      <c r="AS117" s="11">
        <f>IF(('OddsRatio_working_3-way'!X117=0),IF(Q117&gt;0,-Q117^(1/3),(-Q117)^(1/3)),'OddsRatio_working_3-way'!AM117-'OddsRatio_working_3-way'!R117/3)</f>
        <v>-0.82408170165607564</v>
      </c>
      <c r="AT117" s="11">
        <f>IF(('OddsRatio_working_3-way'!X117=0),IF(Q117&gt;0,-Q117^(1/3),(-Q117)^(1/3)),'OddsRatio_working_3-way'!AN117-'OddsRatio_working_3-way'!R117/3)</f>
        <v>-0.2694706683198852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7.43</v>
      </c>
      <c r="B118" s="4">
        <f>IF('True_Odds_Calculator_3-way'!B119="","",'True_Odds_Calculator_3-way'!B119)</f>
        <v>5.43</v>
      </c>
      <c r="C118" s="4">
        <f>IF('True_Odds_Calculator_3-way'!C119="","",'True_Odds_Calculator_3-way'!C119)</f>
        <v>1.36</v>
      </c>
      <c r="D118" s="9">
        <f t="shared" si="26"/>
        <v>0.12137698501539393</v>
      </c>
      <c r="E118" s="9">
        <f t="shared" si="27"/>
        <v>0.16702227822275881</v>
      </c>
      <c r="F118" s="9">
        <f t="shared" si="28"/>
        <v>0.7116007367618471</v>
      </c>
      <c r="G118" s="9">
        <f t="shared" si="29"/>
        <v>1.1257844788018165</v>
      </c>
      <c r="H118" s="9">
        <f t="shared" si="30"/>
        <v>8.2387941986956807</v>
      </c>
      <c r="I118" s="9">
        <f t="shared" si="31"/>
        <v>5.9872252410920463</v>
      </c>
      <c r="J118" s="9">
        <f t="shared" si="32"/>
        <v>1.405282412368654</v>
      </c>
      <c r="K118" s="11">
        <f t="shared" si="33"/>
        <v>0.13458950201884254</v>
      </c>
      <c r="L118" s="11">
        <f t="shared" si="34"/>
        <v>0.18416206261510129</v>
      </c>
      <c r="M118" s="11">
        <f t="shared" si="35"/>
        <v>0.73529411764705876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-0.18689154238169603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0.20448681245956737</v>
      </c>
      <c r="Q118" s="11">
        <f>2*'OddsRatio_working_3-way'!K118*'OddsRatio_working_3-way'!L118*'OddsRatio_working_3-way'!M118</f>
        <v>3.6450412203131437E-2</v>
      </c>
      <c r="R118" s="11">
        <f t="shared" si="36"/>
        <v>0</v>
      </c>
      <c r="S118" s="11">
        <f t="shared" si="37"/>
        <v>-1.0941469573938012</v>
      </c>
      <c r="T118" s="11">
        <f t="shared" si="38"/>
        <v>-0.1950351082698398</v>
      </c>
      <c r="U118" s="11">
        <f>'OddsRatio_working_3-way'!S118-'OddsRatio_working_3-way'!R118^2/3</f>
        <v>-1.0941469573938012</v>
      </c>
      <c r="V118" s="11">
        <f>'OddsRatio_working_3-way'!S118*'OddsRatio_working_3-way'!R118/3-2*'OddsRatio_working_3-way'!R118^3/27-'OddsRatio_working_3-way'!T118</f>
        <v>0.1950351082698398</v>
      </c>
      <c r="W118" s="11">
        <f>'OddsRatio_working_3-way'!V118^2+4*'OddsRatio_working_3-way'!U118^3/27</f>
        <v>-0.15601557418378798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0.22025795538505308</v>
      </c>
      <c r="Y118" s="11">
        <f>IF('OddsRatio_working_3-way'!W118&gt;=0,IF('OddsRatio_working_3-way'!V118+SQRT('OddsRatio_working_3-way'!W118)&gt;0,0,PI()),ACOS('OddsRatio_working_3-way'!V118/(2*'OddsRatio_working_3-way'!X118)))</f>
        <v>1.1121413623248562</v>
      </c>
      <c r="Z118" s="11">
        <f>'OddsRatio_working_3-way'!X118^(1/3)*COS('OddsRatio_working_3-way'!Y118/3)</f>
        <v>0.56289223940090827</v>
      </c>
      <c r="AA118" s="11">
        <f>'OddsRatio_working_3-way'!X118^(1/3)*COS(('OddsRatio_working_3-way'!Y118+2*PI())/3)</f>
        <v>-0.47092167080170638</v>
      </c>
      <c r="AB118" s="11">
        <f>'OddsRatio_working_3-way'!X118^(1/3)*COS(('OddsRatio_working_3-way'!Y118+4*PI())/3)</f>
        <v>-9.1970568599202024E-2</v>
      </c>
      <c r="AC118" s="11">
        <f>'OddsRatio_working_3-way'!X118^(1/3)*SIN('OddsRatio_working_3-way'!Y118/3)</f>
        <v>0.21878752086632139</v>
      </c>
      <c r="AD118" s="11">
        <f>'OddsRatio_working_3-way'!X118^(1/3)*SIN(('OddsRatio_working_3-way'!Y118+2*PI())/3)</f>
        <v>0.3780852184811378</v>
      </c>
      <c r="AE118" s="11">
        <f>'OddsRatio_working_3-way'!X118^(1/3)*SIN(('OddsRatio_working_3-way'!Y118+4*PI())/3)</f>
        <v>-0.5968727393474591</v>
      </c>
      <c r="AF118" s="11">
        <f>-'OddsRatio_working_3-way'!U118/(3*'OddsRatio_working_3-way'!X118^(1/3))*COS(('OddsRatio_working_3-way'!Y118)/3)</f>
        <v>0.56289223940090827</v>
      </c>
      <c r="AG118" s="11">
        <f>-'OddsRatio_working_3-way'!U118/(3*'OddsRatio_working_3-way'!X118^(1/3))*COS(('OddsRatio_working_3-way'!Y118+2*PI())/3)</f>
        <v>-0.47092167080170638</v>
      </c>
      <c r="AH118" s="11">
        <f>-'OddsRatio_working_3-way'!U118/(3*'OddsRatio_working_3-way'!X118^(1/3))*COS(('OddsRatio_working_3-way'!Y118+4*PI())/3)</f>
        <v>-9.1970568599202024E-2</v>
      </c>
      <c r="AI118" s="11">
        <f>'OddsRatio_working_3-way'!U118/(3*'OddsRatio_working_3-way'!X118^(1/3))*SIN(('OddsRatio_working_3-way'!Y118)/3)</f>
        <v>-0.21878752086632139</v>
      </c>
      <c r="AJ118" s="11">
        <f>'OddsRatio_working_3-way'!U118/(3*'OddsRatio_working_3-way'!X118^(1/3))*SIN(('OddsRatio_working_3-way'!Y118+2*PI())/3)</f>
        <v>-0.3780852184811378</v>
      </c>
      <c r="AK118" s="11">
        <f>'OddsRatio_working_3-way'!U118/(3*'OddsRatio_working_3-way'!X118^(1/3))*SIN(('OddsRatio_working_3-way'!Y118+4*PI())/3)</f>
        <v>0.5968727393474591</v>
      </c>
      <c r="AL118" s="11">
        <f>'OddsRatio_working_3-way'!Z118+'OddsRatio_working_3-way'!AF118</f>
        <v>1.1257844788018165</v>
      </c>
      <c r="AM118" s="11">
        <f>'OddsRatio_working_3-way'!AA118+'OddsRatio_working_3-way'!AG118</f>
        <v>-0.94184334160341276</v>
      </c>
      <c r="AN118" s="11">
        <f>'OddsRatio_working_3-way'!AB118+'OddsRatio_working_3-way'!AH118</f>
        <v>-0.18394113719840405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1.1257844788018165</v>
      </c>
      <c r="AS118" s="11">
        <f>IF(('OddsRatio_working_3-way'!X118=0),IF(Q118&gt;0,-Q118^(1/3),(-Q118)^(1/3)),'OddsRatio_working_3-way'!AM118-'OddsRatio_working_3-way'!R118/3)</f>
        <v>-0.94184334160341276</v>
      </c>
      <c r="AT118" s="11">
        <f>IF(('OddsRatio_working_3-way'!X118=0),IF(Q118&gt;0,-Q118^(1/3),(-Q118)^(1/3)),'OddsRatio_working_3-way'!AN118-'OddsRatio_working_3-way'!R118/3)</f>
        <v>-0.18394113719840405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1.56</v>
      </c>
      <c r="B119" s="4">
        <f>IF('True_Odds_Calculator_3-way'!B120="","",'True_Odds_Calculator_3-way'!B120)</f>
        <v>4.28</v>
      </c>
      <c r="C119" s="4">
        <f>IF('True_Odds_Calculator_3-way'!C120="","",'True_Odds_Calculator_3-way'!C120)</f>
        <v>5.79</v>
      </c>
      <c r="D119" s="9">
        <f t="shared" si="26"/>
        <v>0.62084335826394976</v>
      </c>
      <c r="E119" s="9">
        <f t="shared" si="27"/>
        <v>0.21848234488677812</v>
      </c>
      <c r="F119" s="9">
        <f t="shared" si="28"/>
        <v>0.16067429684927215</v>
      </c>
      <c r="G119" s="9">
        <f t="shared" si="29"/>
        <v>1.0905575821327638</v>
      </c>
      <c r="H119" s="9">
        <f t="shared" si="30"/>
        <v>1.6107122459943477</v>
      </c>
      <c r="I119" s="9">
        <f t="shared" si="31"/>
        <v>4.5770288693954644</v>
      </c>
      <c r="J119" s="9">
        <f t="shared" si="32"/>
        <v>6.2237708184159386</v>
      </c>
      <c r="K119" s="11">
        <f t="shared" si="33"/>
        <v>0.64102564102564097</v>
      </c>
      <c r="L119" s="11">
        <f t="shared" si="34"/>
        <v>0.23364485981308411</v>
      </c>
      <c r="M119" s="11">
        <f t="shared" si="35"/>
        <v>0.17271157167530224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-0.22758857314084668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0.22323581110080545</v>
      </c>
      <c r="Q119" s="11">
        <f>2*'OddsRatio_working_3-way'!K119*'OddsRatio_working_3-way'!L119*'OddsRatio_working_3-way'!M119</f>
        <v>5.1734834554068479E-2</v>
      </c>
      <c r="R119" s="11">
        <f t="shared" si="36"/>
        <v>0</v>
      </c>
      <c r="S119" s="11">
        <f t="shared" si="37"/>
        <v>-0.98087442625097243</v>
      </c>
      <c r="T119" s="11">
        <f t="shared" si="38"/>
        <v>-0.22731736413695772</v>
      </c>
      <c r="U119" s="11">
        <f>'OddsRatio_working_3-way'!S119-'OddsRatio_working_3-way'!R119^2/3</f>
        <v>-0.98087442625097243</v>
      </c>
      <c r="V119" s="11">
        <f>'OddsRatio_working_3-way'!S119*'OddsRatio_working_3-way'!R119/3-2*'OddsRatio_working_3-way'!R119^3/27-'OddsRatio_working_3-way'!T119</f>
        <v>0.22731736413695772</v>
      </c>
      <c r="W119" s="11">
        <f>'OddsRatio_working_3-way'!V119^2+4*'OddsRatio_working_3-way'!U119^3/27</f>
        <v>-8.8136244935075519E-2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0.18695549535467643</v>
      </c>
      <c r="Y119" s="11">
        <f>IF('OddsRatio_working_3-way'!W119&gt;=0,IF('OddsRatio_working_3-way'!V119+SQRT('OddsRatio_working_3-way'!W119)&gt;0,0,PI()),ACOS('OddsRatio_working_3-way'!V119/(2*'OddsRatio_working_3-way'!X119)))</f>
        <v>0.91732637979114551</v>
      </c>
      <c r="Z119" s="11">
        <f>'OddsRatio_working_3-way'!X119^(1/3)*COS('OddsRatio_working_3-way'!Y119/3)</f>
        <v>0.54527879106638188</v>
      </c>
      <c r="AA119" s="11">
        <f>'OddsRatio_working_3-way'!X119^(1/3)*COS(('OddsRatio_working_3-way'!Y119+2*PI())/3)</f>
        <v>-0.4217094682259751</v>
      </c>
      <c r="AB119" s="11">
        <f>'OddsRatio_working_3-way'!X119^(1/3)*COS(('OddsRatio_working_3-way'!Y119+4*PI())/3)</f>
        <v>-0.1235693228404066</v>
      </c>
      <c r="AC119" s="11">
        <f>'OddsRatio_working_3-way'!X119^(1/3)*SIN('OddsRatio_working_3-way'!Y119/3)</f>
        <v>0.17213129319459217</v>
      </c>
      <c r="AD119" s="11">
        <f>'OddsRatio_working_3-way'!X119^(1/3)*SIN(('OddsRatio_working_3-way'!Y119+2*PI())/3)</f>
        <v>0.3861596386110579</v>
      </c>
      <c r="AE119" s="11">
        <f>'OddsRatio_working_3-way'!X119^(1/3)*SIN(('OddsRatio_working_3-way'!Y119+4*PI())/3)</f>
        <v>-0.55829093180564993</v>
      </c>
      <c r="AF119" s="11">
        <f>-'OddsRatio_working_3-way'!U119/(3*'OddsRatio_working_3-way'!X119^(1/3))*COS(('OddsRatio_working_3-way'!Y119)/3)</f>
        <v>0.54527879106638177</v>
      </c>
      <c r="AG119" s="11">
        <f>-'OddsRatio_working_3-way'!U119/(3*'OddsRatio_working_3-way'!X119^(1/3))*COS(('OddsRatio_working_3-way'!Y119+2*PI())/3)</f>
        <v>-0.42170946822597505</v>
      </c>
      <c r="AH119" s="11">
        <f>-'OddsRatio_working_3-way'!U119/(3*'OddsRatio_working_3-way'!X119^(1/3))*COS(('OddsRatio_working_3-way'!Y119+4*PI())/3)</f>
        <v>-0.12356932284040657</v>
      </c>
      <c r="AI119" s="11">
        <f>'OddsRatio_working_3-way'!U119/(3*'OddsRatio_working_3-way'!X119^(1/3))*SIN(('OddsRatio_working_3-way'!Y119)/3)</f>
        <v>-0.17213129319459214</v>
      </c>
      <c r="AJ119" s="11">
        <f>'OddsRatio_working_3-way'!U119/(3*'OddsRatio_working_3-way'!X119^(1/3))*SIN(('OddsRatio_working_3-way'!Y119+2*PI())/3)</f>
        <v>-0.38615963861105784</v>
      </c>
      <c r="AK119" s="11">
        <f>'OddsRatio_working_3-way'!U119/(3*'OddsRatio_working_3-way'!X119^(1/3))*SIN(('OddsRatio_working_3-way'!Y119+4*PI())/3)</f>
        <v>0.55829093180564981</v>
      </c>
      <c r="AL119" s="11">
        <f>'OddsRatio_working_3-way'!Z119+'OddsRatio_working_3-way'!AF119</f>
        <v>1.0905575821327638</v>
      </c>
      <c r="AM119" s="11">
        <f>'OddsRatio_working_3-way'!AA119+'OddsRatio_working_3-way'!AG119</f>
        <v>-0.84341893645195021</v>
      </c>
      <c r="AN119" s="11">
        <f>'OddsRatio_working_3-way'!AB119+'OddsRatio_working_3-way'!AH119</f>
        <v>-0.24713864568081317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1.0905575821327638</v>
      </c>
      <c r="AS119" s="11">
        <f>IF(('OddsRatio_working_3-way'!X119=0),IF(Q119&gt;0,-Q119^(1/3),(-Q119)^(1/3)),'OddsRatio_working_3-way'!AM119-'OddsRatio_working_3-way'!R119/3)</f>
        <v>-0.84341893645195021</v>
      </c>
      <c r="AT119" s="11">
        <f>IF(('OddsRatio_working_3-way'!X119=0),IF(Q119&gt;0,-Q119^(1/3),(-Q119)^(1/3)),'OddsRatio_working_3-way'!AN119-'OddsRatio_working_3-way'!R119/3)</f>
        <v>-0.24713864568081317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5.36</v>
      </c>
      <c r="B120" s="4">
        <f>IF('True_Odds_Calculator_3-way'!B121="","",'True_Odds_Calculator_3-way'!B121)</f>
        <v>4.07</v>
      </c>
      <c r="C120" s="4">
        <f>IF('True_Odds_Calculator_3-way'!C121="","",'True_Odds_Calculator_3-way'!C121)</f>
        <v>1.62</v>
      </c>
      <c r="D120" s="9">
        <f t="shared" si="26"/>
        <v>0.17367394107466602</v>
      </c>
      <c r="E120" s="9">
        <f t="shared" si="27"/>
        <v>0.22987532777133568</v>
      </c>
      <c r="F120" s="9">
        <f t="shared" si="28"/>
        <v>0.59645073115399849</v>
      </c>
      <c r="G120" s="9">
        <f t="shared" si="29"/>
        <v>1.0912651850291686</v>
      </c>
      <c r="H120" s="9">
        <f t="shared" si="30"/>
        <v>5.7579162067271756</v>
      </c>
      <c r="I120" s="9">
        <f t="shared" si="31"/>
        <v>4.3501841180395484</v>
      </c>
      <c r="J120" s="9">
        <f t="shared" si="32"/>
        <v>1.6765844147180842</v>
      </c>
      <c r="K120" s="11">
        <f t="shared" si="33"/>
        <v>0.18656716417910446</v>
      </c>
      <c r="L120" s="11">
        <f t="shared" si="34"/>
        <v>0.24570024570024568</v>
      </c>
      <c r="M120" s="11">
        <f t="shared" si="35"/>
        <v>0.61728395061728392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-0.23482392387865036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0.22778318798219288</v>
      </c>
      <c r="Q120" s="11">
        <f>2*'OddsRatio_working_3-way'!K120*'OddsRatio_working_3-way'!L120*'OddsRatio_working_3-way'!M120</f>
        <v>5.6592096393091408E-2</v>
      </c>
      <c r="R120" s="11">
        <f t="shared" si="36"/>
        <v>0</v>
      </c>
      <c r="S120" s="11">
        <f t="shared" si="37"/>
        <v>-0.97001695661939491</v>
      </c>
      <c r="T120" s="11">
        <f t="shared" si="38"/>
        <v>-0.24099800164457019</v>
      </c>
      <c r="U120" s="11">
        <f>'OddsRatio_working_3-way'!S120-'OddsRatio_working_3-way'!R120^2/3</f>
        <v>-0.97001695661939491</v>
      </c>
      <c r="V120" s="11">
        <f>'OddsRatio_working_3-way'!S120*'OddsRatio_working_3-way'!R120/3-2*'OddsRatio_working_3-way'!R120^3/27-'OddsRatio_working_3-way'!T120</f>
        <v>0.24099800164457019</v>
      </c>
      <c r="W120" s="11">
        <f>'OddsRatio_working_3-way'!V120^2+4*'OddsRatio_working_3-way'!U120^3/27</f>
        <v>-7.7137869023512523E-2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0.18385993705820525</v>
      </c>
      <c r="Y120" s="11">
        <f>IF('OddsRatio_working_3-way'!W120&gt;=0,IF('OddsRatio_working_3-way'!V120+SQRT('OddsRatio_working_3-way'!W120)&gt;0,0,PI()),ACOS('OddsRatio_working_3-way'!V120/(2*'OddsRatio_working_3-way'!X120)))</f>
        <v>0.85610440139168531</v>
      </c>
      <c r="Z120" s="11">
        <f>'OddsRatio_working_3-way'!X120^(1/3)*COS('OddsRatio_working_3-way'!Y120/3)</f>
        <v>0.54563259251458429</v>
      </c>
      <c r="AA120" s="11">
        <f>'OddsRatio_working_3-way'!X120^(1/3)*COS(('OddsRatio_working_3-way'!Y120+2*PI())/3)</f>
        <v>-0.41144545857247372</v>
      </c>
      <c r="AB120" s="11">
        <f>'OddsRatio_working_3-way'!X120^(1/3)*COS(('OddsRatio_working_3-way'!Y120+4*PI())/3)</f>
        <v>-0.13418713394211079</v>
      </c>
      <c r="AC120" s="11">
        <f>'OddsRatio_working_3-way'!X120^(1/3)*SIN('OddsRatio_working_3-way'!Y120/3)</f>
        <v>0.16007516836040483</v>
      </c>
      <c r="AD120" s="11">
        <f>'OddsRatio_working_3-way'!X120^(1/3)*SIN(('OddsRatio_working_3-way'!Y120+2*PI())/3)</f>
        <v>0.39249410207019059</v>
      </c>
      <c r="AE120" s="11">
        <f>'OddsRatio_working_3-way'!X120^(1/3)*SIN(('OddsRatio_working_3-way'!Y120+4*PI())/3)</f>
        <v>-0.55256927043059534</v>
      </c>
      <c r="AF120" s="11">
        <f>-'OddsRatio_working_3-way'!U120/(3*'OddsRatio_working_3-way'!X120^(1/3))*COS(('OddsRatio_working_3-way'!Y120)/3)</f>
        <v>0.54563259251458429</v>
      </c>
      <c r="AG120" s="11">
        <f>-'OddsRatio_working_3-way'!U120/(3*'OddsRatio_working_3-way'!X120^(1/3))*COS(('OddsRatio_working_3-way'!Y120+2*PI())/3)</f>
        <v>-0.41144545857247372</v>
      </c>
      <c r="AH120" s="11">
        <f>-'OddsRatio_working_3-way'!U120/(3*'OddsRatio_working_3-way'!X120^(1/3))*COS(('OddsRatio_working_3-way'!Y120+4*PI())/3)</f>
        <v>-0.13418713394211079</v>
      </c>
      <c r="AI120" s="11">
        <f>'OddsRatio_working_3-way'!U120/(3*'OddsRatio_working_3-way'!X120^(1/3))*SIN(('OddsRatio_working_3-way'!Y120)/3)</f>
        <v>-0.16007516836040483</v>
      </c>
      <c r="AJ120" s="11">
        <f>'OddsRatio_working_3-way'!U120/(3*'OddsRatio_working_3-way'!X120^(1/3))*SIN(('OddsRatio_working_3-way'!Y120+2*PI())/3)</f>
        <v>-0.39249410207019059</v>
      </c>
      <c r="AK120" s="11">
        <f>'OddsRatio_working_3-way'!U120/(3*'OddsRatio_working_3-way'!X120^(1/3))*SIN(('OddsRatio_working_3-way'!Y120+4*PI())/3)</f>
        <v>0.55256927043059534</v>
      </c>
      <c r="AL120" s="11">
        <f>'OddsRatio_working_3-way'!Z120+'OddsRatio_working_3-way'!AF120</f>
        <v>1.0912651850291686</v>
      </c>
      <c r="AM120" s="11">
        <f>'OddsRatio_working_3-way'!AA120+'OddsRatio_working_3-way'!AG120</f>
        <v>-0.82289091714494744</v>
      </c>
      <c r="AN120" s="11">
        <f>'OddsRatio_working_3-way'!AB120+'OddsRatio_working_3-way'!AH120</f>
        <v>-0.26837426788422158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1.0912651850291686</v>
      </c>
      <c r="AS120" s="11">
        <f>IF(('OddsRatio_working_3-way'!X120=0),IF(Q120&gt;0,-Q120^(1/3),(-Q120)^(1/3)),'OddsRatio_working_3-way'!AM120-'OddsRatio_working_3-way'!R120/3)</f>
        <v>-0.82289091714494744</v>
      </c>
      <c r="AT120" s="11">
        <f>IF(('OddsRatio_working_3-way'!X120=0),IF(Q120&gt;0,-Q120^(1/3),(-Q120)^(1/3)),'OddsRatio_working_3-way'!AN120-'OddsRatio_working_3-way'!R120/3)</f>
        <v>-0.26837426788422158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2.84</v>
      </c>
      <c r="B121" s="4">
        <f>IF('True_Odds_Calculator_3-way'!B122="","",'True_Odds_Calculator_3-way'!B122)</f>
        <v>3.82</v>
      </c>
      <c r="C121" s="4">
        <f>IF('True_Odds_Calculator_3-way'!C122="","",'True_Odds_Calculator_3-way'!C122)</f>
        <v>2.38</v>
      </c>
      <c r="D121" s="9">
        <f t="shared" si="26"/>
        <v>0.34042751328378507</v>
      </c>
      <c r="E121" s="9">
        <f t="shared" si="27"/>
        <v>0.25192704381405184</v>
      </c>
      <c r="F121" s="9">
        <f t="shared" si="28"/>
        <v>0.40764544290216309</v>
      </c>
      <c r="G121" s="9">
        <f t="shared" si="29"/>
        <v>1.0529798386158142</v>
      </c>
      <c r="H121" s="9">
        <f t="shared" si="30"/>
        <v>2.9374829030530978</v>
      </c>
      <c r="I121" s="9">
        <f t="shared" si="31"/>
        <v>3.9694031448965963</v>
      </c>
      <c r="J121" s="9">
        <f t="shared" si="32"/>
        <v>2.4531121772898241</v>
      </c>
      <c r="K121" s="11">
        <f t="shared" si="33"/>
        <v>0.35211267605633806</v>
      </c>
      <c r="L121" s="11">
        <f t="shared" si="34"/>
        <v>0.26178010471204188</v>
      </c>
      <c r="M121" s="11">
        <f t="shared" si="35"/>
        <v>0.42016806722689076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-0.27732393746525974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0.23392588360467709</v>
      </c>
      <c r="Q121" s="11">
        <f>2*'OddsRatio_working_3-way'!K121*'OddsRatio_working_3-way'!L121*'OddsRatio_working_3-way'!M121</f>
        <v>7.7458901855853329E-2</v>
      </c>
      <c r="R121" s="11">
        <f t="shared" si="36"/>
        <v>0</v>
      </c>
      <c r="S121" s="11">
        <f t="shared" si="37"/>
        <v>-0.84351133098267395</v>
      </c>
      <c r="T121" s="11">
        <f t="shared" si="38"/>
        <v>-0.27930838774260724</v>
      </c>
      <c r="U121" s="11">
        <f>'OddsRatio_working_3-way'!S121-'OddsRatio_working_3-way'!R121^2/3</f>
        <v>-0.84351133098267395</v>
      </c>
      <c r="V121" s="11">
        <f>'OddsRatio_working_3-way'!S121*'OddsRatio_working_3-way'!R121/3-2*'OddsRatio_working_3-way'!R121^3/27-'OddsRatio_working_3-way'!T121</f>
        <v>0.27930838774260724</v>
      </c>
      <c r="W121" s="11">
        <f>'OddsRatio_working_3-way'!V121^2+4*'OddsRatio_working_3-way'!U121^3/27</f>
        <v>-1.0900587339435358E-2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0.14909205445194756</v>
      </c>
      <c r="Y121" s="11">
        <f>IF('OddsRatio_working_3-way'!W121&gt;=0,IF('OddsRatio_working_3-way'!V121+SQRT('OddsRatio_working_3-way'!W121)&gt;0,0,PI()),ACOS('OddsRatio_working_3-way'!V121/(2*'OddsRatio_working_3-way'!X121)))</f>
        <v>0.35771946521831754</v>
      </c>
      <c r="Z121" s="11">
        <f>'OddsRatio_working_3-way'!X121^(1/3)*COS('OddsRatio_working_3-way'!Y121/3)</f>
        <v>0.52648991930790723</v>
      </c>
      <c r="AA121" s="11">
        <f>'OddsRatio_working_3-way'!X121^(1/3)*COS(('OddsRatio_working_3-way'!Y121+2*PI())/3)</f>
        <v>-0.31787193463915242</v>
      </c>
      <c r="AB121" s="11">
        <f>'OddsRatio_working_3-way'!X121^(1/3)*COS(('OddsRatio_working_3-way'!Y121+4*PI())/3)</f>
        <v>-0.20861798466875486</v>
      </c>
      <c r="AC121" s="11">
        <f>'OddsRatio_working_3-way'!X121^(1/3)*SIN('OddsRatio_working_3-way'!Y121/3)</f>
        <v>6.3077797425438953E-2</v>
      </c>
      <c r="AD121" s="11">
        <f>'OddsRatio_working_3-way'!X121^(1/3)*SIN(('OddsRatio_working_3-way'!Y121+2*PI())/3)</f>
        <v>0.42441474624434739</v>
      </c>
      <c r="AE121" s="11">
        <f>'OddsRatio_working_3-way'!X121^(1/3)*SIN(('OddsRatio_working_3-way'!Y121+4*PI())/3)</f>
        <v>-0.48749254366978623</v>
      </c>
      <c r="AF121" s="11">
        <f>-'OddsRatio_working_3-way'!U121/(3*'OddsRatio_working_3-way'!X121^(1/3))*COS(('OddsRatio_working_3-way'!Y121)/3)</f>
        <v>0.52648991930790712</v>
      </c>
      <c r="AG121" s="11">
        <f>-'OddsRatio_working_3-way'!U121/(3*'OddsRatio_working_3-way'!X121^(1/3))*COS(('OddsRatio_working_3-way'!Y121+2*PI())/3)</f>
        <v>-0.31787193463915236</v>
      </c>
      <c r="AH121" s="11">
        <f>-'OddsRatio_working_3-way'!U121/(3*'OddsRatio_working_3-way'!X121^(1/3))*COS(('OddsRatio_working_3-way'!Y121+4*PI())/3)</f>
        <v>-0.20861798466875484</v>
      </c>
      <c r="AI121" s="11">
        <f>'OddsRatio_working_3-way'!U121/(3*'OddsRatio_working_3-way'!X121^(1/3))*SIN(('OddsRatio_working_3-way'!Y121)/3)</f>
        <v>-6.3077797425438939E-2</v>
      </c>
      <c r="AJ121" s="11">
        <f>'OddsRatio_working_3-way'!U121/(3*'OddsRatio_working_3-way'!X121^(1/3))*SIN(('OddsRatio_working_3-way'!Y121+2*PI())/3)</f>
        <v>-0.42441474624434727</v>
      </c>
      <c r="AK121" s="11">
        <f>'OddsRatio_working_3-way'!U121/(3*'OddsRatio_working_3-way'!X121^(1/3))*SIN(('OddsRatio_working_3-way'!Y121+4*PI())/3)</f>
        <v>0.48749254366978617</v>
      </c>
      <c r="AL121" s="11">
        <f>'OddsRatio_working_3-way'!Z121+'OddsRatio_working_3-way'!AF121</f>
        <v>1.0529798386158142</v>
      </c>
      <c r="AM121" s="11">
        <f>'OddsRatio_working_3-way'!AA121+'OddsRatio_working_3-way'!AG121</f>
        <v>-0.63574386927830484</v>
      </c>
      <c r="AN121" s="11">
        <f>'OddsRatio_working_3-way'!AB121+'OddsRatio_working_3-way'!AH121</f>
        <v>-0.41723596933750973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1.0529798386158142</v>
      </c>
      <c r="AS121" s="11">
        <f>IF(('OddsRatio_working_3-way'!X121=0),IF(Q121&gt;0,-Q121^(1/3),(-Q121)^(1/3)),'OddsRatio_working_3-way'!AM121-'OddsRatio_working_3-way'!R121/3)</f>
        <v>-0.63574386927830484</v>
      </c>
      <c r="AT121" s="11">
        <f>IF(('OddsRatio_working_3-way'!X121=0),IF(Q121&gt;0,-Q121^(1/3),(-Q121)^(1/3)),'OddsRatio_working_3-way'!AN121-'OddsRatio_working_3-way'!R121/3)</f>
        <v>-0.41723596933750973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2.48</v>
      </c>
      <c r="B122" s="4">
        <f>IF('True_Odds_Calculator_3-way'!B123="","",'True_Odds_Calculator_3-way'!B123)</f>
        <v>3.44</v>
      </c>
      <c r="C122" s="4">
        <f>IF('True_Odds_Calculator_3-way'!C123="","",'True_Odds_Calculator_3-way'!C123)</f>
        <v>2.95</v>
      </c>
      <c r="D122" s="9">
        <f t="shared" si="26"/>
        <v>0.39139061509369322</v>
      </c>
      <c r="E122" s="9">
        <f t="shared" si="27"/>
        <v>0.28061227975576192</v>
      </c>
      <c r="F122" s="9">
        <f t="shared" si="28"/>
        <v>0.32799710515054487</v>
      </c>
      <c r="G122" s="9">
        <f t="shared" si="29"/>
        <v>1.0506704594096758</v>
      </c>
      <c r="H122" s="9">
        <f t="shared" si="30"/>
        <v>2.5549922799263198</v>
      </c>
      <c r="I122" s="9">
        <f t="shared" si="31"/>
        <v>3.5636359209596087</v>
      </c>
      <c r="J122" s="9">
        <f t="shared" si="32"/>
        <v>3.048807395848868</v>
      </c>
      <c r="K122" s="11">
        <f t="shared" si="33"/>
        <v>0.40322580645161293</v>
      </c>
      <c r="L122" s="11">
        <f t="shared" si="34"/>
        <v>0.29069767441860467</v>
      </c>
      <c r="M122" s="11">
        <f t="shared" si="35"/>
        <v>0.33898305084745761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-0.27980406118478762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0.23324157310514074</v>
      </c>
      <c r="Q122" s="11">
        <f>2*'OddsRatio_working_3-way'!K122*'OddsRatio_working_3-way'!L122*'OddsRatio_working_3-way'!M122</f>
        <v>7.9469019797322224E-2</v>
      </c>
      <c r="R122" s="11">
        <f t="shared" si="36"/>
        <v>0</v>
      </c>
      <c r="S122" s="11">
        <f t="shared" si="37"/>
        <v>-0.8335889483430472</v>
      </c>
      <c r="T122" s="11">
        <f t="shared" si="38"/>
        <v>-0.28401667745930054</v>
      </c>
      <c r="U122" s="11">
        <f>'OddsRatio_working_3-way'!S122-'OddsRatio_working_3-way'!R122^2/3</f>
        <v>-0.8335889483430472</v>
      </c>
      <c r="V122" s="11">
        <f>'OddsRatio_working_3-way'!S122*'OddsRatio_working_3-way'!R122/3-2*'OddsRatio_working_3-way'!R122^3/27-'OddsRatio_working_3-way'!T122</f>
        <v>0.28401667745930054</v>
      </c>
      <c r="W122" s="11">
        <f>'OddsRatio_working_3-way'!V122^2+4*'OddsRatio_working_3-way'!U122^3/27</f>
        <v>-5.1473266787908506E-3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0.14646910916112243</v>
      </c>
      <c r="Y122" s="11">
        <f>IF('OddsRatio_working_3-way'!W122&gt;=0,IF('OddsRatio_working_3-way'!V122+SQRT('OddsRatio_working_3-way'!W122)&gt;0,0,PI()),ACOS('OddsRatio_working_3-way'!V122/(2*'OddsRatio_working_3-way'!X122)))</f>
        <v>0.24743169902536355</v>
      </c>
      <c r="Z122" s="11">
        <f>'OddsRatio_working_3-way'!X122^(1/3)*COS('OddsRatio_working_3-way'!Y122/3)</f>
        <v>0.52533522970483804</v>
      </c>
      <c r="AA122" s="11">
        <f>'OddsRatio_working_3-way'!X122^(1/3)*COS(('OddsRatio_working_3-way'!Y122+2*PI())/3)</f>
        <v>-0.30027624961872784</v>
      </c>
      <c r="AB122" s="11">
        <f>'OddsRatio_working_3-way'!X122^(1/3)*COS(('OddsRatio_working_3-way'!Y122+4*PI())/3)</f>
        <v>-0.22505898008611055</v>
      </c>
      <c r="AC122" s="11">
        <f>'OddsRatio_working_3-way'!X122^(1/3)*SIN('OddsRatio_working_3-way'!Y122/3)</f>
        <v>4.3426710812365453E-2</v>
      </c>
      <c r="AD122" s="11">
        <f>'OddsRatio_working_3-way'!X122^(1/3)*SIN(('OddsRatio_working_3-way'!Y122+2*PI())/3)</f>
        <v>0.43324029902114047</v>
      </c>
      <c r="AE122" s="11">
        <f>'OddsRatio_working_3-way'!X122^(1/3)*SIN(('OddsRatio_working_3-way'!Y122+4*PI())/3)</f>
        <v>-0.47666700983350579</v>
      </c>
      <c r="AF122" s="11">
        <f>-'OddsRatio_working_3-way'!U122/(3*'OddsRatio_working_3-way'!X122^(1/3))*COS(('OddsRatio_working_3-way'!Y122)/3)</f>
        <v>0.52533522970483792</v>
      </c>
      <c r="AG122" s="11">
        <f>-'OddsRatio_working_3-way'!U122/(3*'OddsRatio_working_3-way'!X122^(1/3))*COS(('OddsRatio_working_3-way'!Y122+2*PI())/3)</f>
        <v>-0.30027624961872773</v>
      </c>
      <c r="AH122" s="11">
        <f>-'OddsRatio_working_3-way'!U122/(3*'OddsRatio_working_3-way'!X122^(1/3))*COS(('OddsRatio_working_3-way'!Y122+4*PI())/3)</f>
        <v>-0.2250589800861105</v>
      </c>
      <c r="AI122" s="11">
        <f>'OddsRatio_working_3-way'!U122/(3*'OddsRatio_working_3-way'!X122^(1/3))*SIN(('OddsRatio_working_3-way'!Y122)/3)</f>
        <v>-4.3426710812365446E-2</v>
      </c>
      <c r="AJ122" s="11">
        <f>'OddsRatio_working_3-way'!U122/(3*'OddsRatio_working_3-way'!X122^(1/3))*SIN(('OddsRatio_working_3-way'!Y122+2*PI())/3)</f>
        <v>-0.43324029902114042</v>
      </c>
      <c r="AK122" s="11">
        <f>'OddsRatio_working_3-way'!U122/(3*'OddsRatio_working_3-way'!X122^(1/3))*SIN(('OddsRatio_working_3-way'!Y122+4*PI())/3)</f>
        <v>0.47666700983350568</v>
      </c>
      <c r="AL122" s="11">
        <f>'OddsRatio_working_3-way'!Z122+'OddsRatio_working_3-way'!AF122</f>
        <v>1.0506704594096758</v>
      </c>
      <c r="AM122" s="11">
        <f>'OddsRatio_working_3-way'!AA122+'OddsRatio_working_3-way'!AG122</f>
        <v>-0.60055249923745557</v>
      </c>
      <c r="AN122" s="11">
        <f>'OddsRatio_working_3-way'!AB122+'OddsRatio_working_3-way'!AH122</f>
        <v>-0.45011796017222105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1.0506704594096758</v>
      </c>
      <c r="AS122" s="11">
        <f>IF(('OddsRatio_working_3-way'!X122=0),IF(Q122&gt;0,-Q122^(1/3),(-Q122)^(1/3)),'OddsRatio_working_3-way'!AM122-'OddsRatio_working_3-way'!R122/3)</f>
        <v>-0.60055249923745557</v>
      </c>
      <c r="AT122" s="11">
        <f>IF(('OddsRatio_working_3-way'!X122=0),IF(Q122&gt;0,-Q122^(1/3),(-Q122)^(1/3)),'OddsRatio_working_3-way'!AN122-'OddsRatio_working_3-way'!R122/3)</f>
        <v>-0.45011796017222105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</v>
      </c>
      <c r="B123" s="4">
        <f>IF('True_Odds_Calculator_3-way'!B124="","",'True_Odds_Calculator_3-way'!B124)</f>
        <v>3.99</v>
      </c>
      <c r="C123" s="4">
        <f>IF('True_Odds_Calculator_3-way'!C124="","",'True_Odds_Calculator_3-way'!C124)</f>
        <v>3.6</v>
      </c>
      <c r="D123" s="9">
        <f t="shared" si="26"/>
        <v>0.48880625438777986</v>
      </c>
      <c r="E123" s="9">
        <f t="shared" si="27"/>
        <v>0.24231010655667651</v>
      </c>
      <c r="F123" s="9">
        <f t="shared" si="28"/>
        <v>0.26888363905554363</v>
      </c>
      <c r="G123" s="9">
        <f t="shared" si="29"/>
        <v>1.0458003370936411</v>
      </c>
      <c r="H123" s="9">
        <f t="shared" si="30"/>
        <v>2.0458003370936408</v>
      </c>
      <c r="I123" s="9">
        <f t="shared" si="31"/>
        <v>4.1269430079099871</v>
      </c>
      <c r="J123" s="9">
        <f t="shared" si="32"/>
        <v>3.7190808764434666</v>
      </c>
      <c r="K123" s="11">
        <f t="shared" si="33"/>
        <v>0.5</v>
      </c>
      <c r="L123" s="11">
        <f t="shared" si="34"/>
        <v>0.25062656641604009</v>
      </c>
      <c r="M123" s="11">
        <f t="shared" si="35"/>
        <v>0.27777777777777779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-0.27060707323865207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0.22939292676134782</v>
      </c>
      <c r="Q123" s="11">
        <f>2*'OddsRatio_working_3-way'!K123*'OddsRatio_working_3-way'!L123*'OddsRatio_working_3-way'!M123</f>
        <v>6.9618490671122246E-2</v>
      </c>
      <c r="R123" s="11">
        <f t="shared" si="36"/>
        <v>0</v>
      </c>
      <c r="S123" s="11">
        <f t="shared" si="37"/>
        <v>-0.84769745304862398</v>
      </c>
      <c r="T123" s="11">
        <f t="shared" si="38"/>
        <v>-0.25726781579624397</v>
      </c>
      <c r="U123" s="11">
        <f>'OddsRatio_working_3-way'!S123-'OddsRatio_working_3-way'!R123^2/3</f>
        <v>-0.84769745304862398</v>
      </c>
      <c r="V123" s="11">
        <f>'OddsRatio_working_3-way'!S123*'OddsRatio_working_3-way'!R123/3-2*'OddsRatio_working_3-way'!R123^3/27-'OddsRatio_working_3-way'!T123</f>
        <v>0.25726781579624397</v>
      </c>
      <c r="W123" s="11">
        <f>'OddsRatio_working_3-way'!V123^2+4*'OddsRatio_working_3-way'!U123^3/27</f>
        <v>-2.4057380091386776E-2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0.15020328652858839</v>
      </c>
      <c r="Y123" s="11">
        <f>IF('OddsRatio_working_3-way'!W123&gt;=0,IF('OddsRatio_working_3-way'!V123+SQRT('OddsRatio_working_3-way'!W123)&gt;0,0,PI()),ACOS('OddsRatio_working_3-way'!V123/(2*'OddsRatio_working_3-way'!X123)))</f>
        <v>0.54254242766255523</v>
      </c>
      <c r="Z123" s="11">
        <f>'OddsRatio_working_3-way'!X123^(1/3)*COS('OddsRatio_working_3-way'!Y123/3)</f>
        <v>0.52290016854682053</v>
      </c>
      <c r="AA123" s="11">
        <f>'OddsRatio_working_3-way'!X123^(1/3)*COS(('OddsRatio_working_3-way'!Y123+2*PI())/3)</f>
        <v>-0.34425058887595456</v>
      </c>
      <c r="AB123" s="11">
        <f>'OddsRatio_working_3-way'!X123^(1/3)*COS(('OddsRatio_working_3-way'!Y123+4*PI())/3)</f>
        <v>-0.17864957967086614</v>
      </c>
      <c r="AC123" s="11">
        <f>'OddsRatio_working_3-way'!X123^(1/3)*SIN('OddsRatio_working_3-way'!Y123/3)</f>
        <v>9.5609787242631528E-2</v>
      </c>
      <c r="AD123" s="11">
        <f>'OddsRatio_working_3-way'!X123^(1/3)*SIN(('OddsRatio_working_3-way'!Y123+2*PI())/3)</f>
        <v>0.40503993598339549</v>
      </c>
      <c r="AE123" s="11">
        <f>'OddsRatio_working_3-way'!X123^(1/3)*SIN(('OddsRatio_working_3-way'!Y123+4*PI())/3)</f>
        <v>-0.50064972322602708</v>
      </c>
      <c r="AF123" s="11">
        <f>-'OddsRatio_working_3-way'!U123/(3*'OddsRatio_working_3-way'!X123^(1/3))*COS(('OddsRatio_working_3-way'!Y123)/3)</f>
        <v>0.52290016854682053</v>
      </c>
      <c r="AG123" s="11">
        <f>-'OddsRatio_working_3-way'!U123/(3*'OddsRatio_working_3-way'!X123^(1/3))*COS(('OddsRatio_working_3-way'!Y123+2*PI())/3)</f>
        <v>-0.34425058887595456</v>
      </c>
      <c r="AH123" s="11">
        <f>-'OddsRatio_working_3-way'!U123/(3*'OddsRatio_working_3-way'!X123^(1/3))*COS(('OddsRatio_working_3-way'!Y123+4*PI())/3)</f>
        <v>-0.17864957967086614</v>
      </c>
      <c r="AI123" s="11">
        <f>'OddsRatio_working_3-way'!U123/(3*'OddsRatio_working_3-way'!X123^(1/3))*SIN(('OddsRatio_working_3-way'!Y123)/3)</f>
        <v>-9.5609787242631528E-2</v>
      </c>
      <c r="AJ123" s="11">
        <f>'OddsRatio_working_3-way'!U123/(3*'OddsRatio_working_3-way'!X123^(1/3))*SIN(('OddsRatio_working_3-way'!Y123+2*PI())/3)</f>
        <v>-0.40503993598339549</v>
      </c>
      <c r="AK123" s="11">
        <f>'OddsRatio_working_3-way'!U123/(3*'OddsRatio_working_3-way'!X123^(1/3))*SIN(('OddsRatio_working_3-way'!Y123+4*PI())/3)</f>
        <v>0.50064972322602708</v>
      </c>
      <c r="AL123" s="11">
        <f>'OddsRatio_working_3-way'!Z123+'OddsRatio_working_3-way'!AF123</f>
        <v>1.0458003370936411</v>
      </c>
      <c r="AM123" s="11">
        <f>'OddsRatio_working_3-way'!AA123+'OddsRatio_working_3-way'!AG123</f>
        <v>-0.68850117775190911</v>
      </c>
      <c r="AN123" s="11">
        <f>'OddsRatio_working_3-way'!AB123+'OddsRatio_working_3-way'!AH123</f>
        <v>-0.35729915934173229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1.0458003370936411</v>
      </c>
      <c r="AS123" s="11">
        <f>IF(('OddsRatio_working_3-way'!X123=0),IF(Q123&gt;0,-Q123^(1/3),(-Q123)^(1/3)),'OddsRatio_working_3-way'!AM123-'OddsRatio_working_3-way'!R123/3)</f>
        <v>-0.68850117775190911</v>
      </c>
      <c r="AT123" s="11">
        <f>IF(('OddsRatio_working_3-way'!X123=0),IF(Q123&gt;0,-Q123^(1/3),(-Q123)^(1/3)),'OddsRatio_working_3-way'!AN123-'OddsRatio_working_3-way'!R123/3)</f>
        <v>-0.35729915934173229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1.99</v>
      </c>
      <c r="B124" s="4">
        <f>IF('True_Odds_Calculator_3-way'!B125="","",'True_Odds_Calculator_3-way'!B125)</f>
        <v>4.05</v>
      </c>
      <c r="C124" s="4">
        <f>IF('True_Odds_Calculator_3-way'!C125="","",'True_Odds_Calculator_3-way'!C125)</f>
        <v>3.59</v>
      </c>
      <c r="D124" s="9">
        <f t="shared" si="26"/>
        <v>0.4914606517745953</v>
      </c>
      <c r="E124" s="9">
        <f t="shared" si="27"/>
        <v>0.238784933563157</v>
      </c>
      <c r="F124" s="9">
        <f t="shared" si="28"/>
        <v>0.26975441466224781</v>
      </c>
      <c r="G124" s="9">
        <f t="shared" si="29"/>
        <v>1.0452029220727606</v>
      </c>
      <c r="H124" s="9">
        <f t="shared" si="30"/>
        <v>2.0347508928520335</v>
      </c>
      <c r="I124" s="9">
        <f t="shared" si="31"/>
        <v>4.1878689123219193</v>
      </c>
      <c r="J124" s="9">
        <f t="shared" si="32"/>
        <v>3.7070755681684502</v>
      </c>
      <c r="K124" s="11">
        <f t="shared" si="33"/>
        <v>0.50251256281407031</v>
      </c>
      <c r="L124" s="11">
        <f t="shared" si="34"/>
        <v>0.24691358024691359</v>
      </c>
      <c r="M124" s="11">
        <f t="shared" si="35"/>
        <v>0.2785515320334262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-0.27029141373845411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0.2291453139005665</v>
      </c>
      <c r="Q124" s="11">
        <f>2*'OddsRatio_working_3-way'!K124*'OddsRatio_working_3-way'!L124*'OddsRatio_working_3-way'!M124</f>
        <v>6.9123774932297585E-2</v>
      </c>
      <c r="R124" s="11">
        <f t="shared" si="36"/>
        <v>0</v>
      </c>
      <c r="S124" s="11">
        <f t="shared" si="37"/>
        <v>-0.84777133957461781</v>
      </c>
      <c r="T124" s="11">
        <f t="shared" si="38"/>
        <v>-0.2557379606559933</v>
      </c>
      <c r="U124" s="11">
        <f>'OddsRatio_working_3-way'!S124-'OddsRatio_working_3-way'!R124^2/3</f>
        <v>-0.84777133957461781</v>
      </c>
      <c r="V124" s="11">
        <f>'OddsRatio_working_3-way'!S124*'OddsRatio_working_3-way'!R124/3-2*'OddsRatio_working_3-way'!R124^3/27-'OddsRatio_working_3-way'!T124</f>
        <v>0.2557379606559933</v>
      </c>
      <c r="W124" s="11">
        <f>'OddsRatio_working_3-way'!V124^2+4*'OddsRatio_working_3-way'!U124^3/27</f>
        <v>-2.4865804090326002E-2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0.15022292485737021</v>
      </c>
      <c r="Y124" s="11">
        <f>IF('OddsRatio_working_3-way'!W124&gt;=0,IF('OddsRatio_working_3-way'!V124+SQRT('OddsRatio_working_3-way'!W124)&gt;0,0,PI()),ACOS('OddsRatio_working_3-way'!V124/(2*'OddsRatio_working_3-way'!X124)))</f>
        <v>0.55253865791659451</v>
      </c>
      <c r="Z124" s="11">
        <f>'OddsRatio_working_3-way'!X124^(1/3)*COS('OddsRatio_working_3-way'!Y124/3)</f>
        <v>0.52260146103638028</v>
      </c>
      <c r="AA124" s="11">
        <f>'OddsRatio_working_3-way'!X124^(1/3)*COS(('OddsRatio_working_3-way'!Y124+2*PI())/3)</f>
        <v>-0.34561336056633274</v>
      </c>
      <c r="AB124" s="11">
        <f>'OddsRatio_working_3-way'!X124^(1/3)*COS(('OddsRatio_working_3-way'!Y124+4*PI())/3)</f>
        <v>-0.17698810047004773</v>
      </c>
      <c r="AC124" s="11">
        <f>'OddsRatio_working_3-way'!X124^(1/3)*SIN('OddsRatio_working_3-way'!Y124/3)</f>
        <v>9.7355839308761002E-2</v>
      </c>
      <c r="AD124" s="11">
        <f>'OddsRatio_working_3-way'!X124^(1/3)*SIN(('OddsRatio_working_3-way'!Y124+2*PI())/3)</f>
        <v>0.40390822165798845</v>
      </c>
      <c r="AE124" s="11">
        <f>'OddsRatio_working_3-way'!X124^(1/3)*SIN(('OddsRatio_working_3-way'!Y124+4*PI())/3)</f>
        <v>-0.50126406096674925</v>
      </c>
      <c r="AF124" s="11">
        <f>-'OddsRatio_working_3-way'!U124/(3*'OddsRatio_working_3-way'!X124^(1/3))*COS(('OddsRatio_working_3-way'!Y124)/3)</f>
        <v>0.52260146103638028</v>
      </c>
      <c r="AG124" s="11">
        <f>-'OddsRatio_working_3-way'!U124/(3*'OddsRatio_working_3-way'!X124^(1/3))*COS(('OddsRatio_working_3-way'!Y124+2*PI())/3)</f>
        <v>-0.34561336056633274</v>
      </c>
      <c r="AH124" s="11">
        <f>-'OddsRatio_working_3-way'!U124/(3*'OddsRatio_working_3-way'!X124^(1/3))*COS(('OddsRatio_working_3-way'!Y124+4*PI())/3)</f>
        <v>-0.17698810047004773</v>
      </c>
      <c r="AI124" s="11">
        <f>'OddsRatio_working_3-way'!U124/(3*'OddsRatio_working_3-way'!X124^(1/3))*SIN(('OddsRatio_working_3-way'!Y124)/3)</f>
        <v>-9.7355839308761002E-2</v>
      </c>
      <c r="AJ124" s="11">
        <f>'OddsRatio_working_3-way'!U124/(3*'OddsRatio_working_3-way'!X124^(1/3))*SIN(('OddsRatio_working_3-way'!Y124+2*PI())/3)</f>
        <v>-0.40390822165798845</v>
      </c>
      <c r="AK124" s="11">
        <f>'OddsRatio_working_3-way'!U124/(3*'OddsRatio_working_3-way'!X124^(1/3))*SIN(('OddsRatio_working_3-way'!Y124+4*PI())/3)</f>
        <v>0.50126406096674925</v>
      </c>
      <c r="AL124" s="11">
        <f>'OddsRatio_working_3-way'!Z124+'OddsRatio_working_3-way'!AF124</f>
        <v>1.0452029220727606</v>
      </c>
      <c r="AM124" s="11">
        <f>'OddsRatio_working_3-way'!AA124+'OddsRatio_working_3-way'!AG124</f>
        <v>-0.69122672113266548</v>
      </c>
      <c r="AN124" s="11">
        <f>'OddsRatio_working_3-way'!AB124+'OddsRatio_working_3-way'!AH124</f>
        <v>-0.35397620094009546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1.0452029220727606</v>
      </c>
      <c r="AS124" s="11">
        <f>IF(('OddsRatio_working_3-way'!X124=0),IF(Q124&gt;0,-Q124^(1/3),(-Q124)^(1/3)),'OddsRatio_working_3-way'!AM124-'OddsRatio_working_3-way'!R124/3)</f>
        <v>-0.69122672113266548</v>
      </c>
      <c r="AT124" s="11">
        <f>IF(('OddsRatio_working_3-way'!X124=0),IF(Q124&gt;0,-Q124^(1/3),(-Q124)^(1/3)),'OddsRatio_working_3-way'!AN124-'OddsRatio_working_3-way'!R124/3)</f>
        <v>-0.35397620094009546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2.83</v>
      </c>
      <c r="B125" s="4">
        <f>IF('True_Odds_Calculator_3-way'!B126="","",'True_Odds_Calculator_3-way'!B126)</f>
        <v>3.72</v>
      </c>
      <c r="C125" s="4">
        <f>IF('True_Odds_Calculator_3-way'!C126="","",'True_Odds_Calculator_3-way'!C126)</f>
        <v>2.4700000000000002</v>
      </c>
      <c r="D125" s="9">
        <f t="shared" si="26"/>
        <v>0.34408007794472256</v>
      </c>
      <c r="E125" s="9">
        <f t="shared" si="27"/>
        <v>0.26086448740874485</v>
      </c>
      <c r="F125" s="9">
        <f t="shared" si="28"/>
        <v>0.39505543464653248</v>
      </c>
      <c r="G125" s="9">
        <f t="shared" si="29"/>
        <v>1.0416940993980894</v>
      </c>
      <c r="H125" s="9">
        <f t="shared" si="30"/>
        <v>2.9063002018985036</v>
      </c>
      <c r="I125" s="9">
        <f t="shared" si="31"/>
        <v>3.8334079503628038</v>
      </c>
      <c r="J125" s="9">
        <f t="shared" si="32"/>
        <v>2.5312903261151916</v>
      </c>
      <c r="K125" s="11">
        <f t="shared" si="33"/>
        <v>0.35335689045936397</v>
      </c>
      <c r="L125" s="11">
        <f t="shared" si="34"/>
        <v>0.26881720430107525</v>
      </c>
      <c r="M125" s="11">
        <f t="shared" si="35"/>
        <v>0.40485829959514169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-0.28139151638884663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0.23151021729195193</v>
      </c>
      <c r="Q125" s="11">
        <f>2*'OddsRatio_working_3-way'!K125*'OddsRatio_working_3-way'!L125*'OddsRatio_working_3-way'!M125</f>
        <v>7.6913693452475715E-2</v>
      </c>
      <c r="R125" s="11">
        <f t="shared" si="36"/>
        <v>0</v>
      </c>
      <c r="S125" s="11">
        <f t="shared" si="37"/>
        <v>-0.822733464970688</v>
      </c>
      <c r="T125" s="11">
        <f t="shared" si="38"/>
        <v>-0.27333337706667371</v>
      </c>
      <c r="U125" s="11">
        <f>'OddsRatio_working_3-way'!S125-'OddsRatio_working_3-way'!R125^2/3</f>
        <v>-0.822733464970688</v>
      </c>
      <c r="V125" s="11">
        <f>'OddsRatio_working_3-way'!S125*'OddsRatio_working_3-way'!R125/3-2*'OddsRatio_working_3-way'!R125^3/27-'OddsRatio_working_3-way'!T125</f>
        <v>0.27333337706667371</v>
      </c>
      <c r="W125" s="11">
        <f>'OddsRatio_working_3-way'!V125^2+4*'OddsRatio_working_3-way'!U125^3/27</f>
        <v>-7.7926200430304682E-3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0.14361733448795702</v>
      </c>
      <c r="Y125" s="11">
        <f>IF('OddsRatio_working_3-way'!W125&gt;=0,IF('OddsRatio_working_3-way'!V125+SQRT('OddsRatio_working_3-way'!W125)&gt;0,0,PI()),ACOS('OddsRatio_working_3-way'!V125/(2*'OddsRatio_working_3-way'!X125)))</f>
        <v>0.31238591754200673</v>
      </c>
      <c r="Z125" s="11">
        <f>'OddsRatio_working_3-way'!X125^(1/3)*COS('OddsRatio_working_3-way'!Y125/3)</f>
        <v>0.52084704969904483</v>
      </c>
      <c r="AA125" s="11">
        <f>'OddsRatio_working_3-way'!X125^(1/3)*COS(('OddsRatio_working_3-way'!Y125+2*PI())/3)</f>
        <v>-0.30756299193945269</v>
      </c>
      <c r="AB125" s="11">
        <f>'OddsRatio_working_3-way'!X125^(1/3)*COS(('OddsRatio_working_3-way'!Y125+4*PI())/3)</f>
        <v>-0.21328405775959247</v>
      </c>
      <c r="AC125" s="11">
        <f>'OddsRatio_working_3-way'!X125^(1/3)*SIN('OddsRatio_working_3-way'!Y125/3)</f>
        <v>5.4431968027653536E-2</v>
      </c>
      <c r="AD125" s="11">
        <f>'OddsRatio_working_3-way'!X125^(1/3)*SIN(('OddsRatio_working_3-way'!Y125+2*PI())/3)</f>
        <v>0.42385079251172214</v>
      </c>
      <c r="AE125" s="11">
        <f>'OddsRatio_working_3-way'!X125^(1/3)*SIN(('OddsRatio_working_3-way'!Y125+4*PI())/3)</f>
        <v>-0.47828276053937546</v>
      </c>
      <c r="AF125" s="11">
        <f>-'OddsRatio_working_3-way'!U125/(3*'OddsRatio_working_3-way'!X125^(1/3))*COS(('OddsRatio_working_3-way'!Y125)/3)</f>
        <v>0.52084704969904472</v>
      </c>
      <c r="AG125" s="11">
        <f>-'OddsRatio_working_3-way'!U125/(3*'OddsRatio_working_3-way'!X125^(1/3))*COS(('OddsRatio_working_3-way'!Y125+2*PI())/3)</f>
        <v>-0.30756299193945258</v>
      </c>
      <c r="AH125" s="11">
        <f>-'OddsRatio_working_3-way'!U125/(3*'OddsRatio_working_3-way'!X125^(1/3))*COS(('OddsRatio_working_3-way'!Y125+4*PI())/3)</f>
        <v>-0.21328405775959242</v>
      </c>
      <c r="AI125" s="11">
        <f>'OddsRatio_working_3-way'!U125/(3*'OddsRatio_working_3-way'!X125^(1/3))*SIN(('OddsRatio_working_3-way'!Y125)/3)</f>
        <v>-5.4431968027653523E-2</v>
      </c>
      <c r="AJ125" s="11">
        <f>'OddsRatio_working_3-way'!U125/(3*'OddsRatio_working_3-way'!X125^(1/3))*SIN(('OddsRatio_working_3-way'!Y125+2*PI())/3)</f>
        <v>-0.42385079251172203</v>
      </c>
      <c r="AK125" s="11">
        <f>'OddsRatio_working_3-way'!U125/(3*'OddsRatio_working_3-way'!X125^(1/3))*SIN(('OddsRatio_working_3-way'!Y125+4*PI())/3)</f>
        <v>0.47828276053937535</v>
      </c>
      <c r="AL125" s="11">
        <f>'OddsRatio_working_3-way'!Z125+'OddsRatio_working_3-way'!AF125</f>
        <v>1.0416940993980894</v>
      </c>
      <c r="AM125" s="11">
        <f>'OddsRatio_working_3-way'!AA125+'OddsRatio_working_3-way'!AG125</f>
        <v>-0.61512598387890527</v>
      </c>
      <c r="AN125" s="11">
        <f>'OddsRatio_working_3-way'!AB125+'OddsRatio_working_3-way'!AH125</f>
        <v>-0.42656811551918489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1.0416940993980894</v>
      </c>
      <c r="AS125" s="11">
        <f>IF(('OddsRatio_working_3-way'!X125=0),IF(Q125&gt;0,-Q125^(1/3),(-Q125)^(1/3)),'OddsRatio_working_3-way'!AM125-'OddsRatio_working_3-way'!R125/3)</f>
        <v>-0.61512598387890527</v>
      </c>
      <c r="AT125" s="11">
        <f>IF(('OddsRatio_working_3-way'!X125=0),IF(Q125&gt;0,-Q125^(1/3),(-Q125)^(1/3)),'OddsRatio_working_3-way'!AN125-'OddsRatio_working_3-way'!R125/3)</f>
        <v>-0.42656811551918489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3.03</v>
      </c>
      <c r="B126" s="4">
        <f>IF('True_Odds_Calculator_3-way'!B127="","",'True_Odds_Calculator_3-way'!B127)</f>
        <v>3.59</v>
      </c>
      <c r="C126" s="4">
        <f>IF('True_Odds_Calculator_3-way'!C127="","",'True_Odds_Calculator_3-way'!C127)</f>
        <v>2.36</v>
      </c>
      <c r="D126" s="9">
        <f t="shared" si="26"/>
        <v>0.31931897461761455</v>
      </c>
      <c r="E126" s="9">
        <f t="shared" si="27"/>
        <v>0.26883814108966725</v>
      </c>
      <c r="F126" s="9">
        <f t="shared" si="28"/>
        <v>0.41184288429271826</v>
      </c>
      <c r="G126" s="9">
        <f t="shared" si="29"/>
        <v>1.0500811934010421</v>
      </c>
      <c r="H126" s="9">
        <f t="shared" si="30"/>
        <v>3.1316648226041157</v>
      </c>
      <c r="I126" s="9">
        <f t="shared" si="31"/>
        <v>3.719710290908699</v>
      </c>
      <c r="J126" s="9">
        <f t="shared" si="32"/>
        <v>2.4281104230254171</v>
      </c>
      <c r="K126" s="11">
        <f t="shared" si="33"/>
        <v>0.33003300330033003</v>
      </c>
      <c r="L126" s="11">
        <f t="shared" si="34"/>
        <v>0.2785515320334262</v>
      </c>
      <c r="M126" s="11">
        <f t="shared" si="35"/>
        <v>0.42372881355932207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-0.27853875515496407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0.23294430854727982</v>
      </c>
      <c r="Q126" s="11">
        <f>2*'OddsRatio_working_3-way'!K126*'OddsRatio_working_3-way'!L126*'OddsRatio_working_3-way'!M126</f>
        <v>7.7907795500762489E-2</v>
      </c>
      <c r="R126" s="11">
        <f t="shared" si="36"/>
        <v>0</v>
      </c>
      <c r="S126" s="11">
        <f t="shared" si="37"/>
        <v>-0.83630842831074648</v>
      </c>
      <c r="T126" s="11">
        <f t="shared" si="38"/>
        <v>-0.279701815488544</v>
      </c>
      <c r="U126" s="11">
        <f>'OddsRatio_working_3-way'!S126-'OddsRatio_working_3-way'!R126^2/3</f>
        <v>-0.83630842831074648</v>
      </c>
      <c r="V126" s="11">
        <f>'OddsRatio_working_3-way'!S126*'OddsRatio_working_3-way'!R126/3-2*'OddsRatio_working_3-way'!R126^3/27-'OddsRatio_working_3-way'!T126</f>
        <v>0.279701815488544</v>
      </c>
      <c r="W126" s="11">
        <f>'OddsRatio_working_3-way'!V126^2+4*'OddsRatio_working_3-way'!U126^3/27</f>
        <v>-8.4222977529197357E-3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0.14718644922385624</v>
      </c>
      <c r="Y126" s="11">
        <f>IF('OddsRatio_working_3-way'!W126&gt;=0,IF('OddsRatio_working_3-way'!V126+SQRT('OddsRatio_working_3-way'!W126)&gt;0,0,PI()),ACOS('OddsRatio_working_3-way'!V126/(2*'OddsRatio_working_3-way'!X126)))</f>
        <v>0.31704258175528532</v>
      </c>
      <c r="Z126" s="11">
        <f>'OddsRatio_working_3-way'!X126^(1/3)*COS('OddsRatio_working_3-way'!Y126/3)</f>
        <v>0.52504059670052106</v>
      </c>
      <c r="AA126" s="11">
        <f>'OddsRatio_working_3-way'!X126^(1/3)*COS(('OddsRatio_working_3-way'!Y126+2*PI())/3)</f>
        <v>-0.31075292154200901</v>
      </c>
      <c r="AB126" s="11">
        <f>'OddsRatio_working_3-way'!X126^(1/3)*COS(('OddsRatio_working_3-way'!Y126+4*PI())/3)</f>
        <v>-0.21428767515851221</v>
      </c>
      <c r="AC126" s="11">
        <f>'OddsRatio_working_3-way'!X126^(1/3)*SIN('OddsRatio_working_3-way'!Y126/3)</f>
        <v>5.5694235966955594E-2</v>
      </c>
      <c r="AD126" s="11">
        <f>'OddsRatio_working_3-way'!X126^(1/3)*SIN(('OddsRatio_working_3-way'!Y126+2*PI())/3)</f>
        <v>0.42685137677731361</v>
      </c>
      <c r="AE126" s="11">
        <f>'OddsRatio_working_3-way'!X126^(1/3)*SIN(('OddsRatio_working_3-way'!Y126+4*PI())/3)</f>
        <v>-0.48254561274426905</v>
      </c>
      <c r="AF126" s="11">
        <f>-'OddsRatio_working_3-way'!U126/(3*'OddsRatio_working_3-way'!X126^(1/3))*COS(('OddsRatio_working_3-way'!Y126)/3)</f>
        <v>0.52504059670052106</v>
      </c>
      <c r="AG126" s="11">
        <f>-'OddsRatio_working_3-way'!U126/(3*'OddsRatio_working_3-way'!X126^(1/3))*COS(('OddsRatio_working_3-way'!Y126+2*PI())/3)</f>
        <v>-0.31075292154200901</v>
      </c>
      <c r="AH126" s="11">
        <f>-'OddsRatio_working_3-way'!U126/(3*'OddsRatio_working_3-way'!X126^(1/3))*COS(('OddsRatio_working_3-way'!Y126+4*PI())/3)</f>
        <v>-0.21428767515851221</v>
      </c>
      <c r="AI126" s="11">
        <f>'OddsRatio_working_3-way'!U126/(3*'OddsRatio_working_3-way'!X126^(1/3))*SIN(('OddsRatio_working_3-way'!Y126)/3)</f>
        <v>-5.5694235966955594E-2</v>
      </c>
      <c r="AJ126" s="11">
        <f>'OddsRatio_working_3-way'!U126/(3*'OddsRatio_working_3-way'!X126^(1/3))*SIN(('OddsRatio_working_3-way'!Y126+2*PI())/3)</f>
        <v>-0.42685137677731361</v>
      </c>
      <c r="AK126" s="11">
        <f>'OddsRatio_working_3-way'!U126/(3*'OddsRatio_working_3-way'!X126^(1/3))*SIN(('OddsRatio_working_3-way'!Y126+4*PI())/3)</f>
        <v>0.48254561274426905</v>
      </c>
      <c r="AL126" s="11">
        <f>'OddsRatio_working_3-way'!Z126+'OddsRatio_working_3-way'!AF126</f>
        <v>1.0500811934010421</v>
      </c>
      <c r="AM126" s="11">
        <f>'OddsRatio_working_3-way'!AA126+'OddsRatio_working_3-way'!AG126</f>
        <v>-0.62150584308401802</v>
      </c>
      <c r="AN126" s="11">
        <f>'OddsRatio_working_3-way'!AB126+'OddsRatio_working_3-way'!AH126</f>
        <v>-0.42857535031702443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1.0500811934010421</v>
      </c>
      <c r="AS126" s="11">
        <f>IF(('OddsRatio_working_3-way'!X126=0),IF(Q126&gt;0,-Q126^(1/3),(-Q126)^(1/3)),'OddsRatio_working_3-way'!AM126-'OddsRatio_working_3-way'!R126/3)</f>
        <v>-0.62150584308401802</v>
      </c>
      <c r="AT126" s="11">
        <f>IF(('OddsRatio_working_3-way'!X126=0),IF(Q126&gt;0,-Q126^(1/3),(-Q126)^(1/3)),'OddsRatio_working_3-way'!AN126-'OddsRatio_working_3-way'!R126/3)</f>
        <v>-0.42857535031702443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2.44</v>
      </c>
      <c r="B127" s="4">
        <f>IF('True_Odds_Calculator_3-way'!B128="","",'True_Odds_Calculator_3-way'!B128)</f>
        <v>3.4</v>
      </c>
      <c r="C127" s="4">
        <f>IF('True_Odds_Calculator_3-way'!C128="","",'True_Odds_Calculator_3-way'!C128)</f>
        <v>3.03</v>
      </c>
      <c r="D127" s="9">
        <f t="shared" si="26"/>
        <v>0.39753905652149985</v>
      </c>
      <c r="E127" s="9">
        <f t="shared" si="27"/>
        <v>0.28362409614880324</v>
      </c>
      <c r="F127" s="9">
        <f t="shared" si="28"/>
        <v>0.31883684732969686</v>
      </c>
      <c r="G127" s="9">
        <f t="shared" si="29"/>
        <v>1.0524139662005163</v>
      </c>
      <c r="H127" s="9">
        <f t="shared" si="30"/>
        <v>2.5154761113287436</v>
      </c>
      <c r="I127" s="9">
        <f t="shared" si="31"/>
        <v>3.5257935188812395</v>
      </c>
      <c r="J127" s="9">
        <f t="shared" si="32"/>
        <v>3.1364003513870484</v>
      </c>
      <c r="K127" s="11">
        <f t="shared" si="33"/>
        <v>0.4098360655737705</v>
      </c>
      <c r="L127" s="11">
        <f t="shared" si="34"/>
        <v>0.29411764705882354</v>
      </c>
      <c r="M127" s="11">
        <f t="shared" si="35"/>
        <v>0.33003300330033003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-0.27909907673506018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0.23352142350204158</v>
      </c>
      <c r="Q127" s="11">
        <f>2*'OddsRatio_working_3-way'!K127*'OddsRatio_working_3-way'!L127*'OddsRatio_working_3-way'!M127</f>
        <v>7.9564369165942631E-2</v>
      </c>
      <c r="R127" s="11">
        <f t="shared" si="36"/>
        <v>0</v>
      </c>
      <c r="S127" s="11">
        <f t="shared" si="37"/>
        <v>-0.83669722678343361</v>
      </c>
      <c r="T127" s="11">
        <f t="shared" si="38"/>
        <v>-0.28507571611019888</v>
      </c>
      <c r="U127" s="11">
        <f>'OddsRatio_working_3-way'!S127-'OddsRatio_working_3-way'!R127^2/3</f>
        <v>-0.83669722678343361</v>
      </c>
      <c r="V127" s="11">
        <f>'OddsRatio_working_3-way'!S127*'OddsRatio_working_3-way'!R127/3-2*'OddsRatio_working_3-way'!R127^3/27-'OddsRatio_working_3-way'!T127</f>
        <v>0.28507571611019888</v>
      </c>
      <c r="W127" s="11">
        <f>'OddsRatio_working_3-way'!V127^2+4*'OddsRatio_working_3-way'!U127^3/27</f>
        <v>-5.5081535021852535E-3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0.14728910127528783</v>
      </c>
      <c r="Y127" s="11">
        <f>IF('OddsRatio_working_3-way'!W127&gt;=0,IF('OddsRatio_working_3-way'!V127+SQRT('OddsRatio_working_3-way'!W127)&gt;0,0,PI()),ACOS('OddsRatio_working_3-way'!V127/(2*'OddsRatio_working_3-way'!X127)))</f>
        <v>0.25468756620675559</v>
      </c>
      <c r="Z127" s="11">
        <f>'OddsRatio_working_3-way'!X127^(1/3)*COS('OddsRatio_working_3-way'!Y127/3)</f>
        <v>0.52620698310025826</v>
      </c>
      <c r="AA127" s="11">
        <f>'OddsRatio_working_3-way'!X127^(1/3)*COS(('OddsRatio_working_3-way'!Y127+2*PI())/3)</f>
        <v>-0.3018844778482091</v>
      </c>
      <c r="AB127" s="11">
        <f>'OddsRatio_working_3-way'!X127^(1/3)*COS(('OddsRatio_working_3-way'!Y127+4*PI())/3)</f>
        <v>-0.22432250525204947</v>
      </c>
      <c r="AC127" s="11">
        <f>'OddsRatio_working_3-way'!X127^(1/3)*SIN('OddsRatio_working_3-way'!Y127/3)</f>
        <v>4.4780425757271342E-2</v>
      </c>
      <c r="AD127" s="11">
        <f>'OddsRatio_working_3-way'!X127^(1/3)*SIN(('OddsRatio_working_3-way'!Y127+2*PI())/3)</f>
        <v>0.43331840213495676</v>
      </c>
      <c r="AE127" s="11">
        <f>'OddsRatio_working_3-way'!X127^(1/3)*SIN(('OddsRatio_working_3-way'!Y127+4*PI())/3)</f>
        <v>-0.47809882789222796</v>
      </c>
      <c r="AF127" s="11">
        <f>-'OddsRatio_working_3-way'!U127/(3*'OddsRatio_working_3-way'!X127^(1/3))*COS(('OddsRatio_working_3-way'!Y127)/3)</f>
        <v>0.52620698310025804</v>
      </c>
      <c r="AG127" s="11">
        <f>-'OddsRatio_working_3-way'!U127/(3*'OddsRatio_working_3-way'!X127^(1/3))*COS(('OddsRatio_working_3-way'!Y127+2*PI())/3)</f>
        <v>-0.30188447784820899</v>
      </c>
      <c r="AH127" s="11">
        <f>-'OddsRatio_working_3-way'!U127/(3*'OddsRatio_working_3-way'!X127^(1/3))*COS(('OddsRatio_working_3-way'!Y127+4*PI())/3)</f>
        <v>-0.22432250525204936</v>
      </c>
      <c r="AI127" s="11">
        <f>'OddsRatio_working_3-way'!U127/(3*'OddsRatio_working_3-way'!X127^(1/3))*SIN(('OddsRatio_working_3-way'!Y127)/3)</f>
        <v>-4.4780425757271321E-2</v>
      </c>
      <c r="AJ127" s="11">
        <f>'OddsRatio_working_3-way'!U127/(3*'OddsRatio_working_3-way'!X127^(1/3))*SIN(('OddsRatio_working_3-way'!Y127+2*PI())/3)</f>
        <v>-0.43331840213495659</v>
      </c>
      <c r="AK127" s="11">
        <f>'OddsRatio_working_3-way'!U127/(3*'OddsRatio_working_3-way'!X127^(1/3))*SIN(('OddsRatio_working_3-way'!Y127+4*PI())/3)</f>
        <v>0.47809882789222774</v>
      </c>
      <c r="AL127" s="11">
        <f>'OddsRatio_working_3-way'!Z127+'OddsRatio_working_3-way'!AF127</f>
        <v>1.0524139662005163</v>
      </c>
      <c r="AM127" s="11">
        <f>'OddsRatio_working_3-way'!AA127+'OddsRatio_working_3-way'!AG127</f>
        <v>-0.60376895569641809</v>
      </c>
      <c r="AN127" s="11">
        <f>'OddsRatio_working_3-way'!AB127+'OddsRatio_working_3-way'!AH127</f>
        <v>-0.44864501050409883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1.0524139662005163</v>
      </c>
      <c r="AS127" s="11">
        <f>IF(('OddsRatio_working_3-way'!X127=0),IF(Q127&gt;0,-Q127^(1/3),(-Q127)^(1/3)),'OddsRatio_working_3-way'!AM127-'OddsRatio_working_3-way'!R127/3)</f>
        <v>-0.60376895569641809</v>
      </c>
      <c r="AT127" s="11">
        <f>IF(('OddsRatio_working_3-way'!X127=0),IF(Q127&gt;0,-Q127^(1/3),(-Q127)^(1/3)),'OddsRatio_working_3-way'!AN127-'OddsRatio_working_3-way'!R127/3)</f>
        <v>-0.44864501050409883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18.309999999999999</v>
      </c>
      <c r="B128" s="4">
        <f>IF('True_Odds_Calculator_3-way'!B129="","",'True_Odds_Calculator_3-way'!B129)</f>
        <v>10.09</v>
      </c>
      <c r="C128" s="4">
        <f>IF('True_Odds_Calculator_3-way'!C129="","",'True_Odds_Calculator_3-way'!C129)</f>
        <v>1.1299999999999999</v>
      </c>
      <c r="D128" s="9">
        <f t="shared" si="26"/>
        <v>4.6868813864394704E-2</v>
      </c>
      <c r="E128" s="9">
        <f t="shared" si="27"/>
        <v>8.5622877548256537E-2</v>
      </c>
      <c r="F128" s="9">
        <f t="shared" si="28"/>
        <v>0.86750830858734884</v>
      </c>
      <c r="G128" s="9">
        <f t="shared" si="29"/>
        <v>1.1748208598486003</v>
      </c>
      <c r="H128" s="9">
        <f t="shared" si="30"/>
        <v>21.336149083979272</v>
      </c>
      <c r="I128" s="9">
        <f t="shared" si="31"/>
        <v>11.679121616023778</v>
      </c>
      <c r="J128" s="9">
        <f t="shared" si="32"/>
        <v>1.1527267117803179</v>
      </c>
      <c r="K128" s="11">
        <f t="shared" si="33"/>
        <v>5.4614964500273082E-2</v>
      </c>
      <c r="L128" s="11">
        <f t="shared" si="34"/>
        <v>9.9108027750247768E-2</v>
      </c>
      <c r="M128" s="11">
        <f t="shared" si="35"/>
        <v>0.88495575221238942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-9.7982011143077585E-2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0.12708061150462166</v>
      </c>
      <c r="Q128" s="11">
        <f>2*'OddsRatio_working_3-way'!K128*'OddsRatio_working_3-way'!L128*'OddsRatio_working_3-way'!M128</f>
        <v>9.5801441013661261E-3</v>
      </c>
      <c r="R128" s="11">
        <f t="shared" si="36"/>
        <v>0</v>
      </c>
      <c r="S128" s="11">
        <f t="shared" si="37"/>
        <v>-1.2969790068817126</v>
      </c>
      <c r="T128" s="11">
        <f t="shared" si="38"/>
        <v>-9.7774519930773657E-2</v>
      </c>
      <c r="U128" s="11">
        <f>'OddsRatio_working_3-way'!S128-'OddsRatio_working_3-way'!R128^2/3</f>
        <v>-1.2969790068817126</v>
      </c>
      <c r="V128" s="11">
        <f>'OddsRatio_working_3-way'!S128*'OddsRatio_working_3-way'!R128/3-2*'OddsRatio_working_3-way'!R128^3/27-'OddsRatio_working_3-way'!T128</f>
        <v>9.7774519930773657E-2</v>
      </c>
      <c r="W128" s="11">
        <f>'OddsRatio_working_3-way'!V128^2+4*'OddsRatio_working_3-way'!U128^3/27</f>
        <v>-0.3136577921822673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0.2842611690549558</v>
      </c>
      <c r="Y128" s="11">
        <f>IF('OddsRatio_working_3-way'!W128&gt;=0,IF('OddsRatio_working_3-way'!V128+SQRT('OddsRatio_working_3-way'!W128)&gt;0,0,PI()),ACOS('OddsRatio_working_3-way'!V128/(2*'OddsRatio_working_3-way'!X128)))</f>
        <v>1.3979569754021255</v>
      </c>
      <c r="Z128" s="11">
        <f>'OddsRatio_working_3-way'!X128^(1/3)*COS('OddsRatio_working_3-way'!Y128/3)</f>
        <v>0.58741042992430026</v>
      </c>
      <c r="AA128" s="11">
        <f>'OddsRatio_working_3-way'!X128^(1/3)*COS(('OddsRatio_working_3-way'!Y128+2*PI())/3)</f>
        <v>-0.54954987844477943</v>
      </c>
      <c r="AB128" s="11">
        <f>'OddsRatio_working_3-way'!X128^(1/3)*COS(('OddsRatio_working_3-way'!Y128+4*PI())/3)</f>
        <v>-3.7860551479520901E-2</v>
      </c>
      <c r="AC128" s="11">
        <f>'OddsRatio_working_3-way'!X128^(1/3)*SIN('OddsRatio_working_3-way'!Y128/3)</f>
        <v>0.29542397066485038</v>
      </c>
      <c r="AD128" s="11">
        <f>'OddsRatio_working_3-way'!X128^(1/3)*SIN(('OddsRatio_working_3-way'!Y128+2*PI())/3)</f>
        <v>0.36100036942995745</v>
      </c>
      <c r="AE128" s="11">
        <f>'OddsRatio_working_3-way'!X128^(1/3)*SIN(('OddsRatio_working_3-way'!Y128+4*PI())/3)</f>
        <v>-0.65642434009480799</v>
      </c>
      <c r="AF128" s="11">
        <f>-'OddsRatio_working_3-way'!U128/(3*'OddsRatio_working_3-way'!X128^(1/3))*COS(('OddsRatio_working_3-way'!Y128)/3)</f>
        <v>0.58741042992430015</v>
      </c>
      <c r="AG128" s="11">
        <f>-'OddsRatio_working_3-way'!U128/(3*'OddsRatio_working_3-way'!X128^(1/3))*COS(('OddsRatio_working_3-way'!Y128+2*PI())/3)</f>
        <v>-0.54954987844477932</v>
      </c>
      <c r="AH128" s="11">
        <f>-'OddsRatio_working_3-way'!U128/(3*'OddsRatio_working_3-way'!X128^(1/3))*COS(('OddsRatio_working_3-way'!Y128+4*PI())/3)</f>
        <v>-3.7860551479520894E-2</v>
      </c>
      <c r="AI128" s="11">
        <f>'OddsRatio_working_3-way'!U128/(3*'OddsRatio_working_3-way'!X128^(1/3))*SIN(('OddsRatio_working_3-way'!Y128)/3)</f>
        <v>-0.29542397066485032</v>
      </c>
      <c r="AJ128" s="11">
        <f>'OddsRatio_working_3-way'!U128/(3*'OddsRatio_working_3-way'!X128^(1/3))*SIN(('OddsRatio_working_3-way'!Y128+2*PI())/3)</f>
        <v>-0.36100036942995739</v>
      </c>
      <c r="AK128" s="11">
        <f>'OddsRatio_working_3-way'!U128/(3*'OddsRatio_working_3-way'!X128^(1/3))*SIN(('OddsRatio_working_3-way'!Y128+4*PI())/3)</f>
        <v>0.65642434009480788</v>
      </c>
      <c r="AL128" s="11">
        <f>'OddsRatio_working_3-way'!Z128+'OddsRatio_working_3-way'!AF128</f>
        <v>1.1748208598486003</v>
      </c>
      <c r="AM128" s="11">
        <f>'OddsRatio_working_3-way'!AA128+'OddsRatio_working_3-way'!AG128</f>
        <v>-1.0990997568895589</v>
      </c>
      <c r="AN128" s="11">
        <f>'OddsRatio_working_3-way'!AB128+'OddsRatio_working_3-way'!AH128</f>
        <v>-7.5721102959041803E-2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1.1748208598486003</v>
      </c>
      <c r="AS128" s="11">
        <f>IF(('OddsRatio_working_3-way'!X128=0),IF(Q128&gt;0,-Q128^(1/3),(-Q128)^(1/3)),'OddsRatio_working_3-way'!AM128-'OddsRatio_working_3-way'!R128/3)</f>
        <v>-1.0990997568895589</v>
      </c>
      <c r="AT128" s="11">
        <f>IF(('OddsRatio_working_3-way'!X128=0),IF(Q128&gt;0,-Q128^(1/3),(-Q128)^(1/3)),'OddsRatio_working_3-way'!AN128-'OddsRatio_working_3-way'!R128/3)</f>
        <v>-7.5721102959041803E-2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2.23</v>
      </c>
      <c r="B129" s="4">
        <f>IF('True_Odds_Calculator_3-way'!B130="","",'True_Odds_Calculator_3-way'!B130)</f>
        <v>3.84</v>
      </c>
      <c r="C129" s="4">
        <f>IF('True_Odds_Calculator_3-way'!C130="","",'True_Odds_Calculator_3-way'!C130)</f>
        <v>3.08</v>
      </c>
      <c r="D129" s="9">
        <f t="shared" si="26"/>
        <v>0.43579088000025029</v>
      </c>
      <c r="E129" s="9">
        <f t="shared" si="27"/>
        <v>0.25066808229421533</v>
      </c>
      <c r="F129" s="9">
        <f t="shared" si="28"/>
        <v>0.31354103770553426</v>
      </c>
      <c r="G129" s="9">
        <f t="shared" si="29"/>
        <v>1.0525842156805791</v>
      </c>
      <c r="H129" s="9">
        <f t="shared" si="30"/>
        <v>2.2946785852871123</v>
      </c>
      <c r="I129" s="9">
        <f t="shared" si="31"/>
        <v>3.9893391725328446</v>
      </c>
      <c r="J129" s="9">
        <f t="shared" si="32"/>
        <v>3.1893751686156047</v>
      </c>
      <c r="K129" s="11">
        <f t="shared" si="33"/>
        <v>0.44843049327354262</v>
      </c>
      <c r="L129" s="11">
        <f t="shared" si="34"/>
        <v>0.26041666666666669</v>
      </c>
      <c r="M129" s="11">
        <f t="shared" si="35"/>
        <v>0.32467532467532467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-0.27548628501543293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0.23317839671539226</v>
      </c>
      <c r="Q129" s="11">
        <f>2*'OddsRatio_working_3-way'!K129*'OddsRatio_working_3-way'!L129*'OddsRatio_working_3-way'!M129</f>
        <v>7.583037291557472E-2</v>
      </c>
      <c r="R129" s="11">
        <f t="shared" si="36"/>
        <v>0</v>
      </c>
      <c r="S129" s="11">
        <f t="shared" si="37"/>
        <v>-0.84642470205850517</v>
      </c>
      <c r="T129" s="11">
        <f t="shared" si="38"/>
        <v>-0.27526006571008299</v>
      </c>
      <c r="U129" s="11">
        <f>'OddsRatio_working_3-way'!S129-'OddsRatio_working_3-way'!R129^2/3</f>
        <v>-0.84642470205850517</v>
      </c>
      <c r="V129" s="11">
        <f>'OddsRatio_working_3-way'!S129*'OddsRatio_working_3-way'!R129/3-2*'OddsRatio_working_3-way'!R129^3/27-'OddsRatio_working_3-way'!T129</f>
        <v>0.27526006571008299</v>
      </c>
      <c r="W129" s="11">
        <f>'OddsRatio_working_3-way'!V129^2+4*'OddsRatio_working_3-way'!U129^3/27</f>
        <v>-1.4070132082443107E-2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0.14986513591990158</v>
      </c>
      <c r="Y129" s="11">
        <f>IF('OddsRatio_working_3-way'!W129&gt;=0,IF('OddsRatio_working_3-way'!V129+SQRT('OddsRatio_working_3-way'!W129)&gt;0,0,PI()),ACOS('OddsRatio_working_3-way'!V129/(2*'OddsRatio_working_3-way'!X129)))</f>
        <v>0.40688195722216225</v>
      </c>
      <c r="Z129" s="11">
        <f>'OddsRatio_working_3-way'!X129^(1/3)*COS('OddsRatio_working_3-way'!Y129/3)</f>
        <v>0.52629210784028957</v>
      </c>
      <c r="AA129" s="11">
        <f>'OddsRatio_working_3-way'!X129^(1/3)*COS(('OddsRatio_working_3-way'!Y129+2*PI())/3)</f>
        <v>-0.32534443358871074</v>
      </c>
      <c r="AB129" s="11">
        <f>'OddsRatio_working_3-way'!X129^(1/3)*COS(('OddsRatio_working_3-way'!Y129+4*PI())/3)</f>
        <v>-0.20094767425157919</v>
      </c>
      <c r="AC129" s="11">
        <f>'OddsRatio_working_3-way'!X129^(1/3)*SIN('OddsRatio_working_3-way'!Y129/3)</f>
        <v>7.1820502489610222E-2</v>
      </c>
      <c r="AD129" s="11">
        <f>'OddsRatio_working_3-way'!X129^(1/3)*SIN(('OddsRatio_working_3-way'!Y129+2*PI())/3)</f>
        <v>0.419872083956145</v>
      </c>
      <c r="AE129" s="11">
        <f>'OddsRatio_working_3-way'!X129^(1/3)*SIN(('OddsRatio_working_3-way'!Y129+4*PI())/3)</f>
        <v>-0.49169258644575503</v>
      </c>
      <c r="AF129" s="11">
        <f>-'OddsRatio_working_3-way'!U129/(3*'OddsRatio_working_3-way'!X129^(1/3))*COS(('OddsRatio_working_3-way'!Y129)/3)</f>
        <v>0.52629210784028957</v>
      </c>
      <c r="AG129" s="11">
        <f>-'OddsRatio_working_3-way'!U129/(3*'OddsRatio_working_3-way'!X129^(1/3))*COS(('OddsRatio_working_3-way'!Y129+2*PI())/3)</f>
        <v>-0.32534443358871074</v>
      </c>
      <c r="AH129" s="11">
        <f>-'OddsRatio_working_3-way'!U129/(3*'OddsRatio_working_3-way'!X129^(1/3))*COS(('OddsRatio_working_3-way'!Y129+4*PI())/3)</f>
        <v>-0.20094767425157919</v>
      </c>
      <c r="AI129" s="11">
        <f>'OddsRatio_working_3-way'!U129/(3*'OddsRatio_working_3-way'!X129^(1/3))*SIN(('OddsRatio_working_3-way'!Y129)/3)</f>
        <v>-7.1820502489610222E-2</v>
      </c>
      <c r="AJ129" s="11">
        <f>'OddsRatio_working_3-way'!U129/(3*'OddsRatio_working_3-way'!X129^(1/3))*SIN(('OddsRatio_working_3-way'!Y129+2*PI())/3)</f>
        <v>-0.419872083956145</v>
      </c>
      <c r="AK129" s="11">
        <f>'OddsRatio_working_3-way'!U129/(3*'OddsRatio_working_3-way'!X129^(1/3))*SIN(('OddsRatio_working_3-way'!Y129+4*PI())/3)</f>
        <v>0.49169258644575503</v>
      </c>
      <c r="AL129" s="11">
        <f>'OddsRatio_working_3-way'!Z129+'OddsRatio_working_3-way'!AF129</f>
        <v>1.0525842156805791</v>
      </c>
      <c r="AM129" s="11">
        <f>'OddsRatio_working_3-way'!AA129+'OddsRatio_working_3-way'!AG129</f>
        <v>-0.65068886717742147</v>
      </c>
      <c r="AN129" s="11">
        <f>'OddsRatio_working_3-way'!AB129+'OddsRatio_working_3-way'!AH129</f>
        <v>-0.40189534850315839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1.0525842156805791</v>
      </c>
      <c r="AS129" s="11">
        <f>IF(('OddsRatio_working_3-way'!X129=0),IF(Q129&gt;0,-Q129^(1/3),(-Q129)^(1/3)),'OddsRatio_working_3-way'!AM129-'OddsRatio_working_3-way'!R129/3)</f>
        <v>-0.65068886717742147</v>
      </c>
      <c r="AT129" s="11">
        <f>IF(('OddsRatio_working_3-way'!X129=0),IF(Q129&gt;0,-Q129^(1/3),(-Q129)^(1/3)),'OddsRatio_working_3-way'!AN129-'OddsRatio_working_3-way'!R129/3)</f>
        <v>-0.40189534850315839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1.89</v>
      </c>
      <c r="B130" s="4">
        <f>IF('True_Odds_Calculator_3-way'!B131="","",'True_Odds_Calculator_3-way'!B131)</f>
        <v>3.53</v>
      </c>
      <c r="C130" s="4">
        <f>IF('True_Odds_Calculator_3-way'!C131="","",'True_Odds_Calculator_3-way'!C131)</f>
        <v>4.46</v>
      </c>
      <c r="D130" s="9">
        <f t="shared" si="26"/>
        <v>0.51439531790218396</v>
      </c>
      <c r="E130" s="9">
        <f t="shared" si="27"/>
        <v>0.27147420064479622</v>
      </c>
      <c r="F130" s="9">
        <f t="shared" si="28"/>
        <v>0.2141304814530198</v>
      </c>
      <c r="G130" s="9">
        <f t="shared" si="29"/>
        <v>1.0607080183725683</v>
      </c>
      <c r="H130" s="9">
        <f t="shared" si="30"/>
        <v>1.9440301363515857</v>
      </c>
      <c r="I130" s="9">
        <f t="shared" si="31"/>
        <v>3.6835912864825988</v>
      </c>
      <c r="J130" s="9">
        <f t="shared" si="32"/>
        <v>4.670049743569086</v>
      </c>
      <c r="K130" s="11">
        <f t="shared" si="33"/>
        <v>0.52910052910052918</v>
      </c>
      <c r="L130" s="11">
        <f t="shared" si="34"/>
        <v>0.28328611898016998</v>
      </c>
      <c r="M130" s="11">
        <f t="shared" si="35"/>
        <v>0.22421524663677131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-0.26182749960999174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0.23121556677623195</v>
      </c>
      <c r="Q130" s="11">
        <f>2*'OddsRatio_working_3-way'!K130*'OddsRatio_working_3-way'!L130*'OddsRatio_working_3-way'!M130</f>
        <v>6.7213827551230218E-2</v>
      </c>
      <c r="R130" s="11">
        <f t="shared" si="36"/>
        <v>0</v>
      </c>
      <c r="S130" s="11">
        <f t="shared" si="37"/>
        <v>-0.8830835841179473</v>
      </c>
      <c r="T130" s="11">
        <f t="shared" si="38"/>
        <v>-0.25671034422033351</v>
      </c>
      <c r="U130" s="11">
        <f>'OddsRatio_working_3-way'!S130-'OddsRatio_working_3-way'!R130^2/3</f>
        <v>-0.8830835841179473</v>
      </c>
      <c r="V130" s="11">
        <f>'OddsRatio_working_3-way'!S130*'OddsRatio_working_3-way'!R130/3-2*'OddsRatio_working_3-way'!R130^3/27-'OddsRatio_working_3-way'!T130</f>
        <v>0.25671034422033351</v>
      </c>
      <c r="W130" s="11">
        <f>'OddsRatio_working_3-way'!V130^2+4*'OddsRatio_working_3-way'!U130^3/27</f>
        <v>-3.6123638334621566E-2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0.15970585396623982</v>
      </c>
      <c r="Y130" s="11">
        <f>IF('OddsRatio_working_3-way'!W130&gt;=0,IF('OddsRatio_working_3-way'!V130+SQRT('OddsRatio_working_3-way'!W130)&gt;0,0,PI()),ACOS('OddsRatio_working_3-way'!V130/(2*'OddsRatio_working_3-way'!X130)))</f>
        <v>0.63731328810667964</v>
      </c>
      <c r="Z130" s="11">
        <f>'OddsRatio_working_3-way'!X130^(1/3)*COS('OddsRatio_working_3-way'!Y130/3)</f>
        <v>0.53035400918628428</v>
      </c>
      <c r="AA130" s="11">
        <f>'OddsRatio_working_3-way'!X130^(1/3)*COS(('OddsRatio_working_3-way'!Y130+2*PI())/3)</f>
        <v>-0.36424448025752393</v>
      </c>
      <c r="AB130" s="11">
        <f>'OddsRatio_working_3-way'!X130^(1/3)*COS(('OddsRatio_working_3-way'!Y130+4*PI())/3)</f>
        <v>-0.16610952892876069</v>
      </c>
      <c r="AC130" s="11">
        <f>'OddsRatio_working_3-way'!X130^(1/3)*SIN('OddsRatio_working_3-way'!Y130/3)</f>
        <v>0.11439326748553512</v>
      </c>
      <c r="AD130" s="11">
        <f>'OddsRatio_working_3-way'!X130^(1/3)*SIN(('OddsRatio_working_3-way'!Y130+2*PI())/3)</f>
        <v>0.40210341121148019</v>
      </c>
      <c r="AE130" s="11">
        <f>'OddsRatio_working_3-way'!X130^(1/3)*SIN(('OddsRatio_working_3-way'!Y130+4*PI())/3)</f>
        <v>-0.5164966786970151</v>
      </c>
      <c r="AF130" s="11">
        <f>-'OddsRatio_working_3-way'!U130/(3*'OddsRatio_working_3-way'!X130^(1/3))*COS(('OddsRatio_working_3-way'!Y130)/3)</f>
        <v>0.53035400918628417</v>
      </c>
      <c r="AG130" s="11">
        <f>-'OddsRatio_working_3-way'!U130/(3*'OddsRatio_working_3-way'!X130^(1/3))*COS(('OddsRatio_working_3-way'!Y130+2*PI())/3)</f>
        <v>-0.36424448025752387</v>
      </c>
      <c r="AH130" s="11">
        <f>-'OddsRatio_working_3-way'!U130/(3*'OddsRatio_working_3-way'!X130^(1/3))*COS(('OddsRatio_working_3-way'!Y130+4*PI())/3)</f>
        <v>-0.16610952892876063</v>
      </c>
      <c r="AI130" s="11">
        <f>'OddsRatio_working_3-way'!U130/(3*'OddsRatio_working_3-way'!X130^(1/3))*SIN(('OddsRatio_working_3-way'!Y130)/3)</f>
        <v>-0.11439326748553509</v>
      </c>
      <c r="AJ130" s="11">
        <f>'OddsRatio_working_3-way'!U130/(3*'OddsRatio_working_3-way'!X130^(1/3))*SIN(('OddsRatio_working_3-way'!Y130+2*PI())/3)</f>
        <v>-0.40210341121148008</v>
      </c>
      <c r="AK130" s="11">
        <f>'OddsRatio_working_3-way'!U130/(3*'OddsRatio_working_3-way'!X130^(1/3))*SIN(('OddsRatio_working_3-way'!Y130+4*PI())/3)</f>
        <v>0.51649667869701499</v>
      </c>
      <c r="AL130" s="11">
        <f>'OddsRatio_working_3-way'!Z130+'OddsRatio_working_3-way'!AF130</f>
        <v>1.0607080183725683</v>
      </c>
      <c r="AM130" s="11">
        <f>'OddsRatio_working_3-way'!AA130+'OddsRatio_working_3-way'!AG130</f>
        <v>-0.72848896051504775</v>
      </c>
      <c r="AN130" s="11">
        <f>'OddsRatio_working_3-way'!AB130+'OddsRatio_working_3-way'!AH130</f>
        <v>-0.33221905785752132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1.0607080183725683</v>
      </c>
      <c r="AS130" s="11">
        <f>IF(('OddsRatio_working_3-way'!X130=0),IF(Q130&gt;0,-Q130^(1/3),(-Q130)^(1/3)),'OddsRatio_working_3-way'!AM130-'OddsRatio_working_3-way'!R130/3)</f>
        <v>-0.72848896051504775</v>
      </c>
      <c r="AT130" s="11">
        <f>IF(('OddsRatio_working_3-way'!X130=0),IF(Q130&gt;0,-Q130^(1/3),(-Q130)^(1/3)),'OddsRatio_working_3-way'!AN130-'OddsRatio_working_3-way'!R130/3)</f>
        <v>-0.33221905785752132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5.08</v>
      </c>
      <c r="B131" s="4">
        <f>IF('True_Odds_Calculator_3-way'!B132="","",'True_Odds_Calculator_3-way'!B132)</f>
        <v>3.74</v>
      </c>
      <c r="C131" s="4">
        <f>IF('True_Odds_Calculator_3-way'!C132="","",'True_Odds_Calculator_3-way'!C132)</f>
        <v>1.75</v>
      </c>
      <c r="D131" s="9">
        <f t="shared" si="26"/>
        <v>0.18753551875340246</v>
      </c>
      <c r="E131" s="9">
        <f t="shared" si="27"/>
        <v>0.25579030242918438</v>
      </c>
      <c r="F131" s="9">
        <f t="shared" si="28"/>
        <v>0.55667417881741288</v>
      </c>
      <c r="G131" s="9">
        <f t="shared" si="29"/>
        <v>1.061843924871527</v>
      </c>
      <c r="H131" s="9">
        <f t="shared" si="30"/>
        <v>5.3323232134758314</v>
      </c>
      <c r="I131" s="9">
        <f t="shared" si="31"/>
        <v>3.9094523541479855</v>
      </c>
      <c r="J131" s="9">
        <f t="shared" si="32"/>
        <v>1.7963829436536456</v>
      </c>
      <c r="K131" s="11">
        <f t="shared" si="33"/>
        <v>0.19685039370078738</v>
      </c>
      <c r="L131" s="11">
        <f t="shared" si="34"/>
        <v>0.26737967914438499</v>
      </c>
      <c r="M131" s="11">
        <f t="shared" si="35"/>
        <v>0.5714285714285714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-0.25217302382656703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0.22767875940641105</v>
      </c>
      <c r="Q131" s="11">
        <f>2*'OddsRatio_working_3-way'!K131*'OddsRatio_working_3-way'!L131*'OddsRatio_working_3-way'!M131</f>
        <v>6.0152908693899873E-2</v>
      </c>
      <c r="R131" s="11">
        <f t="shared" si="36"/>
        <v>0</v>
      </c>
      <c r="S131" s="11">
        <f t="shared" si="37"/>
        <v>-0.9028672296169078</v>
      </c>
      <c r="T131" s="11">
        <f t="shared" si="38"/>
        <v>-0.23853823767950003</v>
      </c>
      <c r="U131" s="11">
        <f>'OddsRatio_working_3-way'!S131-'OddsRatio_working_3-way'!R131^2/3</f>
        <v>-0.9028672296169078</v>
      </c>
      <c r="V131" s="11">
        <f>'OddsRatio_working_3-way'!S131*'OddsRatio_working_3-way'!R131/3-2*'OddsRatio_working_3-way'!R131^3/27-'OddsRatio_working_3-way'!T131</f>
        <v>0.23853823767950003</v>
      </c>
      <c r="W131" s="11">
        <f>'OddsRatio_working_3-way'!V131^2+4*'OddsRatio_working_3-way'!U131^3/27</f>
        <v>-5.2135003721191293E-2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0.16510261548233643</v>
      </c>
      <c r="Y131" s="11">
        <f>IF('OddsRatio_working_3-way'!W131&gt;=0,IF('OddsRatio_working_3-way'!V131+SQRT('OddsRatio_working_3-way'!W131)&gt;0,0,PI()),ACOS('OddsRatio_working_3-way'!V131/(2*'OddsRatio_working_3-way'!X131)))</f>
        <v>0.76353828368033705</v>
      </c>
      <c r="Z131" s="11">
        <f>'OddsRatio_working_3-way'!X131^(1/3)*COS('OddsRatio_working_3-way'!Y131/3)</f>
        <v>0.53092196243576362</v>
      </c>
      <c r="AA131" s="11">
        <f>'OddsRatio_working_3-way'!X131^(1/3)*COS(('OddsRatio_working_3-way'!Y131+2*PI())/3)</f>
        <v>-0.38507791044090289</v>
      </c>
      <c r="AB131" s="11">
        <f>'OddsRatio_working_3-way'!X131^(1/3)*COS(('OddsRatio_working_3-way'!Y131+4*PI())/3)</f>
        <v>-0.14584405199486056</v>
      </c>
      <c r="AC131" s="11">
        <f>'OddsRatio_working_3-way'!X131^(1/3)*SIN('OddsRatio_working_3-way'!Y131/3)</f>
        <v>0.1381217325730954</v>
      </c>
      <c r="AD131" s="11">
        <f>'OddsRatio_working_3-way'!X131^(1/3)*SIN(('OddsRatio_working_3-way'!Y131+2*PI())/3)</f>
        <v>0.39073104060991104</v>
      </c>
      <c r="AE131" s="11">
        <f>'OddsRatio_working_3-way'!X131^(1/3)*SIN(('OddsRatio_working_3-way'!Y131+4*PI())/3)</f>
        <v>-0.52885277318300639</v>
      </c>
      <c r="AF131" s="11">
        <f>-'OddsRatio_working_3-way'!U131/(3*'OddsRatio_working_3-way'!X131^(1/3))*COS(('OddsRatio_working_3-way'!Y131)/3)</f>
        <v>0.53092196243576351</v>
      </c>
      <c r="AG131" s="11">
        <f>-'OddsRatio_working_3-way'!U131/(3*'OddsRatio_working_3-way'!X131^(1/3))*COS(('OddsRatio_working_3-way'!Y131+2*PI())/3)</f>
        <v>-0.38507791044090284</v>
      </c>
      <c r="AH131" s="11">
        <f>-'OddsRatio_working_3-way'!U131/(3*'OddsRatio_working_3-way'!X131^(1/3))*COS(('OddsRatio_working_3-way'!Y131+4*PI())/3)</f>
        <v>-0.14584405199486053</v>
      </c>
      <c r="AI131" s="11">
        <f>'OddsRatio_working_3-way'!U131/(3*'OddsRatio_working_3-way'!X131^(1/3))*SIN(('OddsRatio_working_3-way'!Y131)/3)</f>
        <v>-0.13812173257309537</v>
      </c>
      <c r="AJ131" s="11">
        <f>'OddsRatio_working_3-way'!U131/(3*'OddsRatio_working_3-way'!X131^(1/3))*SIN(('OddsRatio_working_3-way'!Y131+2*PI())/3)</f>
        <v>-0.39073104060991098</v>
      </c>
      <c r="AK131" s="11">
        <f>'OddsRatio_working_3-way'!U131/(3*'OddsRatio_working_3-way'!X131^(1/3))*SIN(('OddsRatio_working_3-way'!Y131+4*PI())/3)</f>
        <v>0.52885277318300628</v>
      </c>
      <c r="AL131" s="11">
        <f>'OddsRatio_working_3-way'!Z131+'OddsRatio_working_3-way'!AF131</f>
        <v>1.061843924871527</v>
      </c>
      <c r="AM131" s="11">
        <f>'OddsRatio_working_3-way'!AA131+'OddsRatio_working_3-way'!AG131</f>
        <v>-0.77015582088180579</v>
      </c>
      <c r="AN131" s="11">
        <f>'OddsRatio_working_3-way'!AB131+'OddsRatio_working_3-way'!AH131</f>
        <v>-0.29168810398972111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1.061843924871527</v>
      </c>
      <c r="AS131" s="11">
        <f>IF(('OddsRatio_working_3-way'!X131=0),IF(Q131&gt;0,-Q131^(1/3),(-Q131)^(1/3)),'OddsRatio_working_3-way'!AM131-'OddsRatio_working_3-way'!R131/3)</f>
        <v>-0.77015582088180579</v>
      </c>
      <c r="AT131" s="11">
        <f>IF(('OddsRatio_working_3-way'!X131=0),IF(Q131&gt;0,-Q131^(1/3),(-Q131)^(1/3)),'OddsRatio_working_3-way'!AN131-'OddsRatio_working_3-way'!R131/3)</f>
        <v>-0.29168810398972111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3.56</v>
      </c>
      <c r="B132" s="4">
        <f>IF('True_Odds_Calculator_3-way'!B133="","",'True_Odds_Calculator_3-way'!B133)</f>
        <v>3.3</v>
      </c>
      <c r="C132" s="4">
        <f>IF('True_Odds_Calculator_3-way'!C133="","",'True_Odds_Calculator_3-way'!C133)</f>
        <v>2.23</v>
      </c>
      <c r="D132" s="9">
        <f t="shared" ref="D132:D195" si="39">(K132/(AR132+K132-(AR132*K132)))</f>
        <v>0.27103704935310846</v>
      </c>
      <c r="E132" s="9">
        <f t="shared" ref="E132:E195" si="40">(L132/(AR132+L132-(AR132*L132)))</f>
        <v>0.29270775576865982</v>
      </c>
      <c r="F132" s="9">
        <f t="shared" ref="F132:F195" si="41">(M132/(AR132+M132-(AR132*M132)))</f>
        <v>0.43625519487823189</v>
      </c>
      <c r="G132" s="9">
        <f t="shared" ref="G132:G195" si="42">AR132</f>
        <v>1.0505986295086425</v>
      </c>
      <c r="H132" s="9">
        <f t="shared" ref="H132:H195" si="43">IF(A132="","",1/D132)</f>
        <v>3.6895324915421246</v>
      </c>
      <c r="I132" s="9">
        <f t="shared" ref="I132:I195" si="44">IF(B132="","",1/E132)</f>
        <v>3.4163768478698775</v>
      </c>
      <c r="J132" s="9">
        <f t="shared" ref="J132:J195" si="45">IF(C132="","",1/F132)</f>
        <v>2.2922363142956299</v>
      </c>
      <c r="K132" s="11">
        <f t="shared" ref="K132:K195" si="46">1/A132</f>
        <v>0.2808988764044944</v>
      </c>
      <c r="L132" s="11">
        <f t="shared" ref="L132:L195" si="47">1/B132</f>
        <v>0.30303030303030304</v>
      </c>
      <c r="M132" s="11">
        <f t="shared" ref="M132:M195" si="48">1/C132</f>
        <v>0.44843049327354262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-0.27644205444376779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0.23246013823934925</v>
      </c>
      <c r="Q132" s="11">
        <f>2*'OddsRatio_working_3-way'!K132*'OddsRatio_working_3-way'!L132*'OddsRatio_working_3-way'!M132</f>
        <v>7.6341588912758371E-2</v>
      </c>
      <c r="R132" s="11">
        <f t="shared" ref="R132:R195" si="49">O132/N132</f>
        <v>0</v>
      </c>
      <c r="S132" s="11">
        <f t="shared" ref="S132:S195" si="50">P132/N132</f>
        <v>-0.84090005302226878</v>
      </c>
      <c r="T132" s="11">
        <f t="shared" ref="T132:T195" si="51">Q132/N132</f>
        <v>-0.27615765288087646</v>
      </c>
      <c r="U132" s="11">
        <f>'OddsRatio_working_3-way'!S132-'OddsRatio_working_3-way'!R132^2/3</f>
        <v>-0.84090005302226878</v>
      </c>
      <c r="V132" s="11">
        <f>'OddsRatio_working_3-way'!S132*'OddsRatio_working_3-way'!R132/3-2*'OddsRatio_working_3-way'!R132^3/27-'OddsRatio_working_3-way'!T132</f>
        <v>0.27615765288087646</v>
      </c>
      <c r="W132" s="11">
        <f>'OddsRatio_working_3-way'!V132^2+4*'OddsRatio_working_3-way'!U132^3/27</f>
        <v>-1.1827509926759947E-2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0.14840026884361987</v>
      </c>
      <c r="Y132" s="11">
        <f>IF('OddsRatio_working_3-way'!W132&gt;=0,IF('OddsRatio_working_3-way'!V132+SQRT('OddsRatio_working_3-way'!W132)&gt;0,0,PI()),ACOS('OddsRatio_working_3-way'!V132/(2*'OddsRatio_working_3-way'!X132)))</f>
        <v>0.37516103452023186</v>
      </c>
      <c r="Z132" s="11">
        <f>'OddsRatio_working_3-way'!X132^(1/3)*COS('OddsRatio_working_3-way'!Y132/3)</f>
        <v>0.52529931475432123</v>
      </c>
      <c r="AA132" s="11">
        <f>'OddsRatio_working_3-way'!X132^(1/3)*COS(('OddsRatio_working_3-way'!Y132+2*PI())/3)</f>
        <v>-0.31983781781748</v>
      </c>
      <c r="AB132" s="11">
        <f>'OddsRatio_working_3-way'!X132^(1/3)*COS(('OddsRatio_working_3-way'!Y132+4*PI())/3)</f>
        <v>-0.20546149693684132</v>
      </c>
      <c r="AC132" s="11">
        <f>'OddsRatio_working_3-way'!X132^(1/3)*SIN('OddsRatio_working_3-way'!Y132/3)</f>
        <v>6.6035199649355697E-2</v>
      </c>
      <c r="AD132" s="11">
        <f>'OddsRatio_working_3-way'!X132^(1/3)*SIN(('OddsRatio_working_3-way'!Y132+2*PI())/3)</f>
        <v>0.421904951343122</v>
      </c>
      <c r="AE132" s="11">
        <f>'OddsRatio_working_3-way'!X132^(1/3)*SIN(('OddsRatio_working_3-way'!Y132+4*PI())/3)</f>
        <v>-0.48794015099247778</v>
      </c>
      <c r="AF132" s="11">
        <f>-'OddsRatio_working_3-way'!U132/(3*'OddsRatio_working_3-way'!X132^(1/3))*COS(('OddsRatio_working_3-way'!Y132)/3)</f>
        <v>0.52529931475432112</v>
      </c>
      <c r="AG132" s="11">
        <f>-'OddsRatio_working_3-way'!U132/(3*'OddsRatio_working_3-way'!X132^(1/3))*COS(('OddsRatio_working_3-way'!Y132+2*PI())/3)</f>
        <v>-0.31983781781747994</v>
      </c>
      <c r="AH132" s="11">
        <f>-'OddsRatio_working_3-way'!U132/(3*'OddsRatio_working_3-way'!X132^(1/3))*COS(('OddsRatio_working_3-way'!Y132+4*PI())/3)</f>
        <v>-0.20546149693684126</v>
      </c>
      <c r="AI132" s="11">
        <f>'OddsRatio_working_3-way'!U132/(3*'OddsRatio_working_3-way'!X132^(1/3))*SIN(('OddsRatio_working_3-way'!Y132)/3)</f>
        <v>-6.6035199649355683E-2</v>
      </c>
      <c r="AJ132" s="11">
        <f>'OddsRatio_working_3-way'!U132/(3*'OddsRatio_working_3-way'!X132^(1/3))*SIN(('OddsRatio_working_3-way'!Y132+2*PI())/3)</f>
        <v>-0.42190495134312189</v>
      </c>
      <c r="AK132" s="11">
        <f>'OddsRatio_working_3-way'!U132/(3*'OddsRatio_working_3-way'!X132^(1/3))*SIN(('OddsRatio_working_3-way'!Y132+4*PI())/3)</f>
        <v>0.48794015099247767</v>
      </c>
      <c r="AL132" s="11">
        <f>'OddsRatio_working_3-way'!Z132+'OddsRatio_working_3-way'!AF132</f>
        <v>1.0505986295086425</v>
      </c>
      <c r="AM132" s="11">
        <f>'OddsRatio_working_3-way'!AA132+'OddsRatio_working_3-way'!AG132</f>
        <v>-0.63967563563495999</v>
      </c>
      <c r="AN132" s="11">
        <f>'OddsRatio_working_3-way'!AB132+'OddsRatio_working_3-way'!AH132</f>
        <v>-0.41092299387368258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1.0505986295086425</v>
      </c>
      <c r="AS132" s="11">
        <f>IF(('OddsRatio_working_3-way'!X132=0),IF(Q132&gt;0,-Q132^(1/3),(-Q132)^(1/3)),'OddsRatio_working_3-way'!AM132-'OddsRatio_working_3-way'!R132/3)</f>
        <v>-0.63967563563495999</v>
      </c>
      <c r="AT132" s="11">
        <f>IF(('OddsRatio_working_3-way'!X132=0),IF(Q132&gt;0,-Q132^(1/3),(-Q132)^(1/3)),'OddsRatio_working_3-way'!AN132-'OddsRatio_working_3-way'!R132/3)</f>
        <v>-0.41092299387368258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2.16</v>
      </c>
      <c r="B133" s="4">
        <f>IF('True_Odds_Calculator_3-way'!B134="","",'True_Odds_Calculator_3-way'!B134)</f>
        <v>3.32</v>
      </c>
      <c r="C133" s="4">
        <f>IF('True_Odds_Calculator_3-way'!C134="","",'True_Odds_Calculator_3-way'!C134)</f>
        <v>3.7</v>
      </c>
      <c r="D133" s="9">
        <f t="shared" si="39"/>
        <v>0.44984203339202222</v>
      </c>
      <c r="E133" s="9">
        <f t="shared" si="40"/>
        <v>0.29019109218678985</v>
      </c>
      <c r="F133" s="9">
        <f t="shared" si="41"/>
        <v>0.25996687442118782</v>
      </c>
      <c r="G133" s="9">
        <f t="shared" si="42"/>
        <v>1.0543125673885043</v>
      </c>
      <c r="H133" s="9">
        <f t="shared" si="43"/>
        <v>2.2230025781706657</v>
      </c>
      <c r="I133" s="9">
        <f t="shared" si="44"/>
        <v>3.4460051563413296</v>
      </c>
      <c r="J133" s="9">
        <f t="shared" si="45"/>
        <v>3.8466439319489623</v>
      </c>
      <c r="K133" s="11">
        <f t="shared" si="46"/>
        <v>0.46296296296296291</v>
      </c>
      <c r="L133" s="11">
        <f t="shared" si="47"/>
        <v>0.30120481927710846</v>
      </c>
      <c r="M133" s="11">
        <f t="shared" si="48"/>
        <v>0.27027027027027023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-0.27385216541843049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0.23291363652809433</v>
      </c>
      <c r="Q133" s="11">
        <f>2*'OddsRatio_working_3-way'!K133*'OddsRatio_working_3-way'!L133*'OddsRatio_working_3-way'!M133</f>
        <v>7.5376581400677767E-2</v>
      </c>
      <c r="R133" s="11">
        <f t="shared" si="49"/>
        <v>0</v>
      </c>
      <c r="S133" s="11">
        <f t="shared" si="50"/>
        <v>-0.85050865371911732</v>
      </c>
      <c r="T133" s="11">
        <f t="shared" si="51"/>
        <v>-0.27524551900295052</v>
      </c>
      <c r="U133" s="11">
        <f>'OddsRatio_working_3-way'!S133-'OddsRatio_working_3-way'!R133^2/3</f>
        <v>-0.85050865371911732</v>
      </c>
      <c r="V133" s="11">
        <f>'OddsRatio_working_3-way'!S133*'OddsRatio_working_3-way'!R133/3-2*'OddsRatio_working_3-way'!R133^3/27-'OddsRatio_working_3-way'!T133</f>
        <v>0.27524551900295052</v>
      </c>
      <c r="W133" s="11">
        <f>'OddsRatio_working_3-way'!V133^2+4*'OddsRatio_working_3-way'!U133^3/27</f>
        <v>-1.538481787260905E-2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0.15095107949581932</v>
      </c>
      <c r="Y133" s="11">
        <f>IF('OddsRatio_working_3-way'!W133&gt;=0,IF('OddsRatio_working_3-way'!V133+SQRT('OddsRatio_working_3-way'!W133)&gt;0,0,PI()),ACOS('OddsRatio_working_3-way'!V133/(2*'OddsRatio_working_3-way'!X133)))</f>
        <v>0.42338273200480225</v>
      </c>
      <c r="Z133" s="11">
        <f>'OddsRatio_working_3-way'!X133^(1/3)*COS('OddsRatio_working_3-way'!Y133/3)</f>
        <v>0.52715628369425216</v>
      </c>
      <c r="AA133" s="11">
        <f>'OddsRatio_working_3-way'!X133^(1/3)*COS(('OddsRatio_working_3-way'!Y133+2*PI())/3)</f>
        <v>-0.3284383981758533</v>
      </c>
      <c r="AB133" s="11">
        <f>'OddsRatio_working_3-way'!X133^(1/3)*COS(('OddsRatio_working_3-way'!Y133+4*PI())/3)</f>
        <v>-0.19871788551839872</v>
      </c>
      <c r="AC133" s="11">
        <f>'OddsRatio_working_3-way'!X133^(1/3)*SIN('OddsRatio_working_3-way'!Y133/3)</f>
        <v>7.4894172902197742E-2</v>
      </c>
      <c r="AD133" s="11">
        <f>'OddsRatio_working_3-way'!X133^(1/3)*SIN(('OddsRatio_working_3-way'!Y133+2*PI())/3)</f>
        <v>0.41908364699271999</v>
      </c>
      <c r="AE133" s="11">
        <f>'OddsRatio_working_3-way'!X133^(1/3)*SIN(('OddsRatio_working_3-way'!Y133+4*PI())/3)</f>
        <v>-0.49397781989491768</v>
      </c>
      <c r="AF133" s="11">
        <f>-'OddsRatio_working_3-way'!U133/(3*'OddsRatio_working_3-way'!X133^(1/3))*COS(('OddsRatio_working_3-way'!Y133)/3)</f>
        <v>0.52715628369425216</v>
      </c>
      <c r="AG133" s="11">
        <f>-'OddsRatio_working_3-way'!U133/(3*'OddsRatio_working_3-way'!X133^(1/3))*COS(('OddsRatio_working_3-way'!Y133+2*PI())/3)</f>
        <v>-0.3284383981758533</v>
      </c>
      <c r="AH133" s="11">
        <f>-'OddsRatio_working_3-way'!U133/(3*'OddsRatio_working_3-way'!X133^(1/3))*COS(('OddsRatio_working_3-way'!Y133+4*PI())/3)</f>
        <v>-0.19871788551839872</v>
      </c>
      <c r="AI133" s="11">
        <f>'OddsRatio_working_3-way'!U133/(3*'OddsRatio_working_3-way'!X133^(1/3))*SIN(('OddsRatio_working_3-way'!Y133)/3)</f>
        <v>-7.4894172902197742E-2</v>
      </c>
      <c r="AJ133" s="11">
        <f>'OddsRatio_working_3-way'!U133/(3*'OddsRatio_working_3-way'!X133^(1/3))*SIN(('OddsRatio_working_3-way'!Y133+2*PI())/3)</f>
        <v>-0.41908364699271999</v>
      </c>
      <c r="AK133" s="11">
        <f>'OddsRatio_working_3-way'!U133/(3*'OddsRatio_working_3-way'!X133^(1/3))*SIN(('OddsRatio_working_3-way'!Y133+4*PI())/3)</f>
        <v>0.49397781989491768</v>
      </c>
      <c r="AL133" s="11">
        <f>'OddsRatio_working_3-way'!Z133+'OddsRatio_working_3-way'!AF133</f>
        <v>1.0543125673885043</v>
      </c>
      <c r="AM133" s="11">
        <f>'OddsRatio_working_3-way'!AA133+'OddsRatio_working_3-way'!AG133</f>
        <v>-0.65687679635170659</v>
      </c>
      <c r="AN133" s="11">
        <f>'OddsRatio_working_3-way'!AB133+'OddsRatio_working_3-way'!AH133</f>
        <v>-0.39743577103679745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1.0543125673885043</v>
      </c>
      <c r="AS133" s="11">
        <f>IF(('OddsRatio_working_3-way'!X133=0),IF(Q133&gt;0,-Q133^(1/3),(-Q133)^(1/3)),'OddsRatio_working_3-way'!AM133-'OddsRatio_working_3-way'!R133/3)</f>
        <v>-0.65687679635170659</v>
      </c>
      <c r="AT133" s="11">
        <f>IF(('OddsRatio_working_3-way'!X133=0),IF(Q133&gt;0,-Q133^(1/3),(-Q133)^(1/3)),'OddsRatio_working_3-way'!AN133-'OddsRatio_working_3-way'!R133/3)</f>
        <v>-0.39743577103679745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2</v>
      </c>
      <c r="B134" s="4">
        <f>IF('True_Odds_Calculator_3-way'!B135="","",'True_Odds_Calculator_3-way'!B135)</f>
        <v>3.7</v>
      </c>
      <c r="C134" s="4">
        <f>IF('True_Odds_Calculator_3-way'!C135="","",'True_Odds_Calculator_3-way'!C135)</f>
        <v>3.81</v>
      </c>
      <c r="D134" s="9">
        <f t="shared" si="39"/>
        <v>0.48713474518687738</v>
      </c>
      <c r="E134" s="9">
        <f t="shared" si="40"/>
        <v>0.26023949437513572</v>
      </c>
      <c r="F134" s="9">
        <f t="shared" si="41"/>
        <v>0.2526257604379869</v>
      </c>
      <c r="G134" s="9">
        <f t="shared" si="42"/>
        <v>1.0528201075379551</v>
      </c>
      <c r="H134" s="9">
        <f t="shared" si="43"/>
        <v>2.0528201075379551</v>
      </c>
      <c r="I134" s="9">
        <f t="shared" si="44"/>
        <v>3.8426142903524787</v>
      </c>
      <c r="J134" s="9">
        <f t="shared" si="45"/>
        <v>3.9584245021816535</v>
      </c>
      <c r="K134" s="11">
        <f t="shared" si="46"/>
        <v>0.5</v>
      </c>
      <c r="L134" s="11">
        <f t="shared" si="47"/>
        <v>0.27027027027027023</v>
      </c>
      <c r="M134" s="11">
        <f t="shared" si="48"/>
        <v>0.26246719160104987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-0.26909980846988724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0.23090019153011279</v>
      </c>
      <c r="Q134" s="11">
        <f>2*'OddsRatio_working_3-way'!K134*'OddsRatio_working_3-way'!L134*'OddsRatio_working_3-way'!M134</f>
        <v>7.0937078811094553E-2</v>
      </c>
      <c r="R134" s="11">
        <f t="shared" si="49"/>
        <v>0</v>
      </c>
      <c r="S134" s="11">
        <f t="shared" si="50"/>
        <v>-0.85804665875840247</v>
      </c>
      <c r="T134" s="11">
        <f t="shared" si="51"/>
        <v>-0.26360880453407137</v>
      </c>
      <c r="U134" s="11">
        <f>'OddsRatio_working_3-way'!S134-'OddsRatio_working_3-way'!R134^2/3</f>
        <v>-0.85804665875840247</v>
      </c>
      <c r="V134" s="11">
        <f>'OddsRatio_working_3-way'!S134*'OddsRatio_working_3-way'!R134/3-2*'OddsRatio_working_3-way'!R134^3/27-'OddsRatio_working_3-way'!T134</f>
        <v>0.26360880453407137</v>
      </c>
      <c r="W134" s="11">
        <f>'OddsRatio_working_3-way'!V134^2+4*'OddsRatio_working_3-way'!U134^3/27</f>
        <v>-2.4100289001519781E-2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0.15296232447027766</v>
      </c>
      <c r="Y134" s="11">
        <f>IF('OddsRatio_working_3-way'!W134&gt;=0,IF('OddsRatio_working_3-way'!V134+SQRT('OddsRatio_working_3-way'!W134)&gt;0,0,PI()),ACOS('OddsRatio_working_3-way'!V134/(2*'OddsRatio_working_3-way'!X134)))</f>
        <v>0.53222747943076132</v>
      </c>
      <c r="Z134" s="11">
        <f>'OddsRatio_working_3-way'!X134^(1/3)*COS('OddsRatio_working_3-way'!Y134/3)</f>
        <v>0.52641005376897765</v>
      </c>
      <c r="AA134" s="11">
        <f>'OddsRatio_working_3-way'!X134^(1/3)*COS(('OddsRatio_working_3-way'!Y134+2*PI())/3)</f>
        <v>-0.34494244890040049</v>
      </c>
      <c r="AB134" s="11">
        <f>'OddsRatio_working_3-way'!X134^(1/3)*COS(('OddsRatio_working_3-way'!Y134+4*PI())/3)</f>
        <v>-0.18146760486857719</v>
      </c>
      <c r="AC134" s="11">
        <f>'OddsRatio_working_3-way'!X134^(1/3)*SIN('OddsRatio_working_3-way'!Y134/3)</f>
        <v>9.4382245207505433E-2</v>
      </c>
      <c r="AD134" s="11">
        <f>'OddsRatio_working_3-way'!X134^(1/3)*SIN(('OddsRatio_working_3-way'!Y134+2*PI())/3)</f>
        <v>0.40869335676771418</v>
      </c>
      <c r="AE134" s="11">
        <f>'OddsRatio_working_3-way'!X134^(1/3)*SIN(('OddsRatio_working_3-way'!Y134+4*PI())/3)</f>
        <v>-0.5030756019752195</v>
      </c>
      <c r="AF134" s="11">
        <f>-'OddsRatio_working_3-way'!U134/(3*'OddsRatio_working_3-way'!X134^(1/3))*COS(('OddsRatio_working_3-way'!Y134)/3)</f>
        <v>0.52641005376897754</v>
      </c>
      <c r="AG134" s="11">
        <f>-'OddsRatio_working_3-way'!U134/(3*'OddsRatio_working_3-way'!X134^(1/3))*COS(('OddsRatio_working_3-way'!Y134+2*PI())/3)</f>
        <v>-0.34494244890040043</v>
      </c>
      <c r="AH134" s="11">
        <f>-'OddsRatio_working_3-way'!U134/(3*'OddsRatio_working_3-way'!X134^(1/3))*COS(('OddsRatio_working_3-way'!Y134+4*PI())/3)</f>
        <v>-0.18146760486857716</v>
      </c>
      <c r="AI134" s="11">
        <f>'OddsRatio_working_3-way'!U134/(3*'OddsRatio_working_3-way'!X134^(1/3))*SIN(('OddsRatio_working_3-way'!Y134)/3)</f>
        <v>-9.4382245207505419E-2</v>
      </c>
      <c r="AJ134" s="11">
        <f>'OddsRatio_working_3-way'!U134/(3*'OddsRatio_working_3-way'!X134^(1/3))*SIN(('OddsRatio_working_3-way'!Y134+2*PI())/3)</f>
        <v>-0.40869335676771407</v>
      </c>
      <c r="AK134" s="11">
        <f>'OddsRatio_working_3-way'!U134/(3*'OddsRatio_working_3-way'!X134^(1/3))*SIN(('OddsRatio_working_3-way'!Y134+4*PI())/3)</f>
        <v>0.50307560197521939</v>
      </c>
      <c r="AL134" s="11">
        <f>'OddsRatio_working_3-way'!Z134+'OddsRatio_working_3-way'!AF134</f>
        <v>1.0528201075379551</v>
      </c>
      <c r="AM134" s="11">
        <f>'OddsRatio_working_3-way'!AA134+'OddsRatio_working_3-way'!AG134</f>
        <v>-0.68988489780080098</v>
      </c>
      <c r="AN134" s="11">
        <f>'OddsRatio_working_3-way'!AB134+'OddsRatio_working_3-way'!AH134</f>
        <v>-0.36293520973715432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1.0528201075379551</v>
      </c>
      <c r="AS134" s="11">
        <f>IF(('OddsRatio_working_3-way'!X134=0),IF(Q134&gt;0,-Q134^(1/3),(-Q134)^(1/3)),'OddsRatio_working_3-way'!AM134-'OddsRatio_working_3-way'!R134/3)</f>
        <v>-0.68988489780080098</v>
      </c>
      <c r="AT134" s="11">
        <f>IF(('OddsRatio_working_3-way'!X134=0),IF(Q134&gt;0,-Q134^(1/3),(-Q134)^(1/3)),'OddsRatio_working_3-way'!AN134-'OddsRatio_working_3-way'!R134/3)</f>
        <v>-0.36293520973715432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4.58</v>
      </c>
      <c r="B135" s="4">
        <f>IF('True_Odds_Calculator_3-way'!B136="","",'True_Odds_Calculator_3-way'!B136)</f>
        <v>3.78</v>
      </c>
      <c r="C135" s="4">
        <f>IF('True_Odds_Calculator_3-way'!C136="","",'True_Odds_Calculator_3-way'!C136)</f>
        <v>1.81</v>
      </c>
      <c r="D135" s="9">
        <f t="shared" si="39"/>
        <v>0.20856790496804048</v>
      </c>
      <c r="E135" s="9">
        <f t="shared" si="40"/>
        <v>0.25337971195622067</v>
      </c>
      <c r="F135" s="9">
        <f t="shared" si="41"/>
        <v>0.53805238307573888</v>
      </c>
      <c r="G135" s="9">
        <f t="shared" si="42"/>
        <v>1.0599445664497993</v>
      </c>
      <c r="H135" s="9">
        <f t="shared" si="43"/>
        <v>4.7946015478902817</v>
      </c>
      <c r="I135" s="9">
        <f t="shared" si="44"/>
        <v>3.9466458947304415</v>
      </c>
      <c r="J135" s="9">
        <f t="shared" si="45"/>
        <v>1.8585550988243371</v>
      </c>
      <c r="K135" s="11">
        <f t="shared" si="46"/>
        <v>0.2183406113537118</v>
      </c>
      <c r="L135" s="11">
        <f t="shared" si="47"/>
        <v>0.26455026455026459</v>
      </c>
      <c r="M135" s="11">
        <f t="shared" si="48"/>
        <v>0.5524861878453039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-0.25726279799960705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0.22881437390834486</v>
      </c>
      <c r="Q135" s="11">
        <f>2*'OddsRatio_working_3-way'!K135*'OddsRatio_working_3-way'!L135*'OddsRatio_working_3-way'!M135</f>
        <v>6.3825487840542497E-2</v>
      </c>
      <c r="R135" s="11">
        <f t="shared" si="49"/>
        <v>0</v>
      </c>
      <c r="S135" s="11">
        <f t="shared" si="50"/>
        <v>-0.88941881876249496</v>
      </c>
      <c r="T135" s="11">
        <f t="shared" si="51"/>
        <v>-0.24809451011506134</v>
      </c>
      <c r="U135" s="11">
        <f>'OddsRatio_working_3-way'!S135-'OddsRatio_working_3-way'!R135^2/3</f>
        <v>-0.88941881876249496</v>
      </c>
      <c r="V135" s="11">
        <f>'OddsRatio_working_3-way'!S135*'OddsRatio_working_3-way'!R135/3-2*'OddsRatio_working_3-way'!R135^3/27-'OddsRatio_working_3-way'!T135</f>
        <v>0.24809451011506134</v>
      </c>
      <c r="W135" s="11">
        <f>'OddsRatio_working_3-way'!V135^2+4*'OddsRatio_working_3-way'!U135^3/27</f>
        <v>-4.2684497855103212E-2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0.16142752538239527</v>
      </c>
      <c r="Y135" s="11">
        <f>IF('OddsRatio_working_3-way'!W135&gt;=0,IF('OddsRatio_working_3-way'!V135+SQRT('OddsRatio_working_3-way'!W135)&gt;0,0,PI()),ACOS('OddsRatio_working_3-way'!V135/(2*'OddsRatio_working_3-way'!X135)))</f>
        <v>0.6943976434426351</v>
      </c>
      <c r="Z135" s="11">
        <f>'OddsRatio_working_3-way'!X135^(1/3)*COS('OddsRatio_working_3-way'!Y135/3)</f>
        <v>0.52997228322489964</v>
      </c>
      <c r="AA135" s="11">
        <f>'OddsRatio_working_3-way'!X135^(1/3)*COS(('OddsRatio_working_3-way'!Y135+2*PI())/3)</f>
        <v>-0.37316071787999888</v>
      </c>
      <c r="AB135" s="11">
        <f>'OddsRatio_working_3-way'!X135^(1/3)*COS(('OddsRatio_working_3-way'!Y135+4*PI())/3)</f>
        <v>-0.15681156534490082</v>
      </c>
      <c r="AC135" s="11">
        <f>'OddsRatio_working_3-way'!X135^(1/3)*SIN('OddsRatio_working_3-way'!Y135/3)</f>
        <v>0.12490924145508642</v>
      </c>
      <c r="AD135" s="11">
        <f>'OddsRatio_working_3-way'!X135^(1/3)*SIN(('OddsRatio_working_3-way'!Y135+2*PI())/3)</f>
        <v>0.39651483984686142</v>
      </c>
      <c r="AE135" s="11">
        <f>'OddsRatio_working_3-way'!X135^(1/3)*SIN(('OddsRatio_working_3-way'!Y135+4*PI())/3)</f>
        <v>-0.52142408130194773</v>
      </c>
      <c r="AF135" s="11">
        <f>-'OddsRatio_working_3-way'!U135/(3*'OddsRatio_working_3-way'!X135^(1/3))*COS(('OddsRatio_working_3-way'!Y135)/3)</f>
        <v>0.52997228322489975</v>
      </c>
      <c r="AG135" s="11">
        <f>-'OddsRatio_working_3-way'!U135/(3*'OddsRatio_working_3-way'!X135^(1/3))*COS(('OddsRatio_working_3-way'!Y135+2*PI())/3)</f>
        <v>-0.37316071787999899</v>
      </c>
      <c r="AH135" s="11">
        <f>-'OddsRatio_working_3-way'!U135/(3*'OddsRatio_working_3-way'!X135^(1/3))*COS(('OddsRatio_working_3-way'!Y135+4*PI())/3)</f>
        <v>-0.15681156534490087</v>
      </c>
      <c r="AI135" s="11">
        <f>'OddsRatio_working_3-way'!U135/(3*'OddsRatio_working_3-way'!X135^(1/3))*SIN(('OddsRatio_working_3-way'!Y135)/3)</f>
        <v>-0.12490924145508644</v>
      </c>
      <c r="AJ135" s="11">
        <f>'OddsRatio_working_3-way'!U135/(3*'OddsRatio_working_3-way'!X135^(1/3))*SIN(('OddsRatio_working_3-way'!Y135+2*PI())/3)</f>
        <v>-0.39651483984686148</v>
      </c>
      <c r="AK135" s="11">
        <f>'OddsRatio_working_3-way'!U135/(3*'OddsRatio_working_3-way'!X135^(1/3))*SIN(('OddsRatio_working_3-way'!Y135+4*PI())/3)</f>
        <v>0.52142408130194784</v>
      </c>
      <c r="AL135" s="11">
        <f>'OddsRatio_working_3-way'!Z135+'OddsRatio_working_3-way'!AF135</f>
        <v>1.0599445664497993</v>
      </c>
      <c r="AM135" s="11">
        <f>'OddsRatio_working_3-way'!AA135+'OddsRatio_working_3-way'!AG135</f>
        <v>-0.74632143575999788</v>
      </c>
      <c r="AN135" s="11">
        <f>'OddsRatio_working_3-way'!AB135+'OddsRatio_working_3-way'!AH135</f>
        <v>-0.31362313068980169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1.0599445664497993</v>
      </c>
      <c r="AS135" s="11">
        <f>IF(('OddsRatio_working_3-way'!X135=0),IF(Q135&gt;0,-Q135^(1/3),(-Q135)^(1/3)),'OddsRatio_working_3-way'!AM135-'OddsRatio_working_3-way'!R135/3)</f>
        <v>-0.74632143575999788</v>
      </c>
      <c r="AT135" s="11">
        <f>IF(('OddsRatio_working_3-way'!X135=0),IF(Q135&gt;0,-Q135^(1/3),(-Q135)^(1/3)),'OddsRatio_working_3-way'!AN135-'OddsRatio_working_3-way'!R135/3)</f>
        <v>-0.31362313068980169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3.53</v>
      </c>
      <c r="B136" s="4">
        <f>IF('True_Odds_Calculator_3-way'!B137="","",'True_Odds_Calculator_3-way'!B137)</f>
        <v>3.29</v>
      </c>
      <c r="C136" s="4">
        <f>IF('True_Odds_Calculator_3-way'!C137="","",'True_Odds_Calculator_3-way'!C137)</f>
        <v>2.2400000000000002</v>
      </c>
      <c r="D136" s="9">
        <f t="shared" si="39"/>
        <v>0.27299205973515572</v>
      </c>
      <c r="E136" s="9">
        <f t="shared" si="40"/>
        <v>0.29321358761394262</v>
      </c>
      <c r="F136" s="9">
        <f t="shared" si="41"/>
        <v>0.43379435265090155</v>
      </c>
      <c r="G136" s="9">
        <f t="shared" si="42"/>
        <v>1.0526127293940615</v>
      </c>
      <c r="H136" s="9">
        <f t="shared" si="43"/>
        <v>3.663110205366976</v>
      </c>
      <c r="I136" s="9">
        <f t="shared" si="44"/>
        <v>3.4104831503124005</v>
      </c>
      <c r="J136" s="9">
        <f t="shared" si="45"/>
        <v>2.3052397844486361</v>
      </c>
      <c r="K136" s="11">
        <f t="shared" si="46"/>
        <v>0.28328611898016998</v>
      </c>
      <c r="L136" s="11">
        <f t="shared" si="47"/>
        <v>0.303951367781155</v>
      </c>
      <c r="M136" s="11">
        <f t="shared" si="48"/>
        <v>0.4464285714285714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-0.27615891453320518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0.23294532688610375</v>
      </c>
      <c r="Q136" s="11">
        <f>2*'OddsRatio_working_3-way'!K136*'OddsRatio_working_3-way'!L136*'OddsRatio_working_3-way'!M136</f>
        <v>7.6879645836997926E-2</v>
      </c>
      <c r="R136" s="11">
        <f t="shared" si="49"/>
        <v>0</v>
      </c>
      <c r="S136" s="11">
        <f t="shared" si="50"/>
        <v>-0.84351912839697429</v>
      </c>
      <c r="T136" s="11">
        <f t="shared" si="51"/>
        <v>-0.27838915128613007</v>
      </c>
      <c r="U136" s="11">
        <f>'OddsRatio_working_3-way'!S136-'OddsRatio_working_3-way'!R136^2/3</f>
        <v>-0.84351912839697429</v>
      </c>
      <c r="V136" s="11">
        <f>'OddsRatio_working_3-way'!S136*'OddsRatio_working_3-way'!R136/3-2*'OddsRatio_working_3-way'!R136^3/27-'OddsRatio_working_3-way'!T136</f>
        <v>0.27838915128613007</v>
      </c>
      <c r="W136" s="11">
        <f>'OddsRatio_working_3-way'!V136^2+4*'OddsRatio_working_3-way'!U136^3/27</f>
        <v>-1.1415709026856638E-2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0.14909412176597411</v>
      </c>
      <c r="Y136" s="11">
        <f>IF('OddsRatio_working_3-way'!W136&gt;=0,IF('OddsRatio_working_3-way'!V136+SQRT('OddsRatio_working_3-way'!W136)&gt;0,0,PI()),ACOS('OddsRatio_working_3-way'!V136/(2*'OddsRatio_working_3-way'!X136)))</f>
        <v>0.3664588382920686</v>
      </c>
      <c r="Z136" s="11">
        <f>'OddsRatio_working_3-way'!X136^(1/3)*COS('OddsRatio_working_3-way'!Y136/3)</f>
        <v>0.52630636469703074</v>
      </c>
      <c r="AA136" s="11">
        <f>'OddsRatio_working_3-way'!X136^(1/3)*COS(('OddsRatio_working_3-way'!Y136+2*PI())/3)</f>
        <v>-0.31910843195738275</v>
      </c>
      <c r="AB136" s="11">
        <f>'OddsRatio_working_3-way'!X136^(1/3)*COS(('OddsRatio_working_3-way'!Y136+4*PI())/3)</f>
        <v>-0.20719793273964787</v>
      </c>
      <c r="AC136" s="11">
        <f>'OddsRatio_working_3-way'!X136^(1/3)*SIN('OddsRatio_working_3-way'!Y136/3)</f>
        <v>6.461155684850467E-2</v>
      </c>
      <c r="AD136" s="11">
        <f>'OddsRatio_working_3-way'!X136^(1/3)*SIN(('OddsRatio_working_3-way'!Y136+2*PI())/3)</f>
        <v>0.42348890357681379</v>
      </c>
      <c r="AE136" s="11">
        <f>'OddsRatio_working_3-way'!X136^(1/3)*SIN(('OddsRatio_working_3-way'!Y136+4*PI())/3)</f>
        <v>-0.48810046042531841</v>
      </c>
      <c r="AF136" s="11">
        <f>-'OddsRatio_working_3-way'!U136/(3*'OddsRatio_working_3-way'!X136^(1/3))*COS(('OddsRatio_working_3-way'!Y136)/3)</f>
        <v>0.52630636469703063</v>
      </c>
      <c r="AG136" s="11">
        <f>-'OddsRatio_working_3-way'!U136/(3*'OddsRatio_working_3-way'!X136^(1/3))*COS(('OddsRatio_working_3-way'!Y136+2*PI())/3)</f>
        <v>-0.3191084319573827</v>
      </c>
      <c r="AH136" s="11">
        <f>-'OddsRatio_working_3-way'!U136/(3*'OddsRatio_working_3-way'!X136^(1/3))*COS(('OddsRatio_working_3-way'!Y136+4*PI())/3)</f>
        <v>-0.20719793273964782</v>
      </c>
      <c r="AI136" s="11">
        <f>'OddsRatio_working_3-way'!U136/(3*'OddsRatio_working_3-way'!X136^(1/3))*SIN(('OddsRatio_working_3-way'!Y136)/3)</f>
        <v>-6.4611556848504656E-2</v>
      </c>
      <c r="AJ136" s="11">
        <f>'OddsRatio_working_3-way'!U136/(3*'OddsRatio_working_3-way'!X136^(1/3))*SIN(('OddsRatio_working_3-way'!Y136+2*PI())/3)</f>
        <v>-0.42348890357681368</v>
      </c>
      <c r="AK136" s="11">
        <f>'OddsRatio_working_3-way'!U136/(3*'OddsRatio_working_3-way'!X136^(1/3))*SIN(('OddsRatio_working_3-way'!Y136+4*PI())/3)</f>
        <v>0.48810046042531835</v>
      </c>
      <c r="AL136" s="11">
        <f>'OddsRatio_working_3-way'!Z136+'OddsRatio_working_3-way'!AF136</f>
        <v>1.0526127293940615</v>
      </c>
      <c r="AM136" s="11">
        <f>'OddsRatio_working_3-way'!AA136+'OddsRatio_working_3-way'!AG136</f>
        <v>-0.6382168639147654</v>
      </c>
      <c r="AN136" s="11">
        <f>'OddsRatio_working_3-way'!AB136+'OddsRatio_working_3-way'!AH136</f>
        <v>-0.41439586547929569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1.0526127293940615</v>
      </c>
      <c r="AS136" s="11">
        <f>IF(('OddsRatio_working_3-way'!X136=0),IF(Q136&gt;0,-Q136^(1/3),(-Q136)^(1/3)),'OddsRatio_working_3-way'!AM136-'OddsRatio_working_3-way'!R136/3)</f>
        <v>-0.6382168639147654</v>
      </c>
      <c r="AT136" s="11">
        <f>IF(('OddsRatio_working_3-way'!X136=0),IF(Q136&gt;0,-Q136^(1/3),(-Q136)^(1/3)),'OddsRatio_working_3-way'!AN136-'OddsRatio_working_3-way'!R136/3)</f>
        <v>-0.41439586547929569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2.21</v>
      </c>
      <c r="B137" s="4">
        <f>IF('True_Odds_Calculator_3-way'!B138="","",'True_Odds_Calculator_3-way'!B138)</f>
        <v>3.2</v>
      </c>
      <c r="C137" s="4">
        <f>IF('True_Odds_Calculator_3-way'!C138="","",'True_Odds_Calculator_3-way'!C138)</f>
        <v>3.72</v>
      </c>
      <c r="D137" s="9">
        <f t="shared" si="39"/>
        <v>0.4397169591559732</v>
      </c>
      <c r="E137" s="9">
        <f t="shared" si="40"/>
        <v>0.30150364776142458</v>
      </c>
      <c r="F137" s="9">
        <f t="shared" si="41"/>
        <v>0.25877939308260217</v>
      </c>
      <c r="G137" s="9">
        <f t="shared" si="42"/>
        <v>1.0530497534074845</v>
      </c>
      <c r="H137" s="9">
        <f t="shared" si="43"/>
        <v>2.2741902016230564</v>
      </c>
      <c r="I137" s="9">
        <f t="shared" si="44"/>
        <v>3.316709457496466</v>
      </c>
      <c r="J137" s="9">
        <f t="shared" si="45"/>
        <v>3.8642953292683582</v>
      </c>
      <c r="K137" s="11">
        <f t="shared" si="46"/>
        <v>0.45248868778280543</v>
      </c>
      <c r="L137" s="11">
        <f t="shared" si="47"/>
        <v>0.3125</v>
      </c>
      <c r="M137" s="11">
        <f t="shared" si="48"/>
        <v>0.26881720430107525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-0.27522746071133164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0.23301038777793992</v>
      </c>
      <c r="Q137" s="11">
        <f>2*'OddsRatio_working_3-way'!K137*'OddsRatio_working_3-way'!L137*'OddsRatio_working_3-way'!M137</f>
        <v>7.6022965017272418E-2</v>
      </c>
      <c r="R137" s="11">
        <f t="shared" si="49"/>
        <v>0</v>
      </c>
      <c r="S137" s="11">
        <f t="shared" si="50"/>
        <v>-0.84661024439828525</v>
      </c>
      <c r="T137" s="11">
        <f t="shared" si="51"/>
        <v>-0.2762186768020507</v>
      </c>
      <c r="U137" s="11">
        <f>'OddsRatio_working_3-way'!S137-'OddsRatio_working_3-way'!R137^2/3</f>
        <v>-0.84661024439828525</v>
      </c>
      <c r="V137" s="11">
        <f>'OddsRatio_working_3-way'!S137*'OddsRatio_working_3-way'!R137/3-2*'OddsRatio_working_3-way'!R137^3/27-'OddsRatio_working_3-way'!T137</f>
        <v>0.2762186768020507</v>
      </c>
      <c r="W137" s="11">
        <f>'OddsRatio_working_3-way'!V137^2+4*'OddsRatio_working_3-way'!U137^3/27</f>
        <v>-1.3600570943241283E-2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0.14991441588246027</v>
      </c>
      <c r="Y137" s="11">
        <f>IF('OddsRatio_working_3-way'!W137&gt;=0,IF('OddsRatio_working_3-way'!V137+SQRT('OddsRatio_working_3-way'!W137)&gt;0,0,PI()),ACOS('OddsRatio_working_3-way'!V137/(2*'OddsRatio_working_3-way'!X137)))</f>
        <v>0.39950265745075386</v>
      </c>
      <c r="Z137" s="11">
        <f>'OddsRatio_working_3-way'!X137^(1/3)*COS('OddsRatio_working_3-way'!Y137/3)</f>
        <v>0.52652487670374237</v>
      </c>
      <c r="AA137" s="11">
        <f>'OddsRatio_working_3-way'!X137^(1/3)*COS(('OddsRatio_working_3-way'!Y137+2*PI())/3)</f>
        <v>-0.32434620672492631</v>
      </c>
      <c r="AB137" s="11">
        <f>'OddsRatio_working_3-way'!X137^(1/3)*COS(('OddsRatio_working_3-way'!Y137+4*PI())/3)</f>
        <v>-0.20217866997881617</v>
      </c>
      <c r="AC137" s="11">
        <f>'OddsRatio_working_3-way'!X137^(1/3)*SIN('OddsRatio_working_3-way'!Y137/3)</f>
        <v>7.0533460226600411E-2</v>
      </c>
      <c r="AD137" s="11">
        <f>'OddsRatio_working_3-way'!X137^(1/3)*SIN(('OddsRatio_working_3-way'!Y137+2*PI())/3)</f>
        <v>0.42071718883661008</v>
      </c>
      <c r="AE137" s="11">
        <f>'OddsRatio_working_3-way'!X137^(1/3)*SIN(('OddsRatio_working_3-way'!Y137+4*PI())/3)</f>
        <v>-0.49125064906321025</v>
      </c>
      <c r="AF137" s="11">
        <f>-'OddsRatio_working_3-way'!U137/(3*'OddsRatio_working_3-way'!X137^(1/3))*COS(('OddsRatio_working_3-way'!Y137)/3)</f>
        <v>0.52652487670374226</v>
      </c>
      <c r="AG137" s="11">
        <f>-'OddsRatio_working_3-way'!U137/(3*'OddsRatio_working_3-way'!X137^(1/3))*COS(('OddsRatio_working_3-way'!Y137+2*PI())/3)</f>
        <v>-0.3243462067249262</v>
      </c>
      <c r="AH137" s="11">
        <f>-'OddsRatio_working_3-way'!U137/(3*'OddsRatio_working_3-way'!X137^(1/3))*COS(('OddsRatio_working_3-way'!Y137+4*PI())/3)</f>
        <v>-0.20217866997881614</v>
      </c>
      <c r="AI137" s="11">
        <f>'OddsRatio_working_3-way'!U137/(3*'OddsRatio_working_3-way'!X137^(1/3))*SIN(('OddsRatio_working_3-way'!Y137)/3)</f>
        <v>-7.0533460226600397E-2</v>
      </c>
      <c r="AJ137" s="11">
        <f>'OddsRatio_working_3-way'!U137/(3*'OddsRatio_working_3-way'!X137^(1/3))*SIN(('OddsRatio_working_3-way'!Y137+2*PI())/3)</f>
        <v>-0.42071718883661002</v>
      </c>
      <c r="AK137" s="11">
        <f>'OddsRatio_working_3-way'!U137/(3*'OddsRatio_working_3-way'!X137^(1/3))*SIN(('OddsRatio_working_3-way'!Y137+4*PI())/3)</f>
        <v>0.4912506490632102</v>
      </c>
      <c r="AL137" s="11">
        <f>'OddsRatio_working_3-way'!Z137+'OddsRatio_working_3-way'!AF137</f>
        <v>1.0530497534074845</v>
      </c>
      <c r="AM137" s="11">
        <f>'OddsRatio_working_3-way'!AA137+'OddsRatio_working_3-way'!AG137</f>
        <v>-0.64869241344985251</v>
      </c>
      <c r="AN137" s="11">
        <f>'OddsRatio_working_3-way'!AB137+'OddsRatio_working_3-way'!AH137</f>
        <v>-0.40435733995763234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1.0530497534074845</v>
      </c>
      <c r="AS137" s="11">
        <f>IF(('OddsRatio_working_3-way'!X137=0),IF(Q137&gt;0,-Q137^(1/3),(-Q137)^(1/3)),'OddsRatio_working_3-way'!AM137-'OddsRatio_working_3-way'!R137/3)</f>
        <v>-0.64869241344985251</v>
      </c>
      <c r="AT137" s="11">
        <f>IF(('OddsRatio_working_3-way'!X137=0),IF(Q137&gt;0,-Q137^(1/3),(-Q137)^(1/3)),'OddsRatio_working_3-way'!AN137-'OddsRatio_working_3-way'!R137/3)</f>
        <v>-0.40435733995763234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3.87</v>
      </c>
      <c r="B138" s="4">
        <f>IF('True_Odds_Calculator_3-way'!B139="","",'True_Odds_Calculator_3-way'!B139)</f>
        <v>3.29</v>
      </c>
      <c r="C138" s="4">
        <f>IF('True_Odds_Calculator_3-way'!C139="","",'True_Odds_Calculator_3-way'!C139)</f>
        <v>2.12</v>
      </c>
      <c r="D138" s="9">
        <f t="shared" si="39"/>
        <v>0.24844734292042853</v>
      </c>
      <c r="E138" s="9">
        <f t="shared" si="40"/>
        <v>0.29293949825109666</v>
      </c>
      <c r="F138" s="9">
        <f t="shared" si="41"/>
        <v>0.45861315882847459</v>
      </c>
      <c r="G138" s="9">
        <f t="shared" si="42"/>
        <v>1.0540061899306528</v>
      </c>
      <c r="H138" s="9">
        <f t="shared" si="43"/>
        <v>4.0249977651009736</v>
      </c>
      <c r="I138" s="9">
        <f t="shared" si="44"/>
        <v>3.4136741749411947</v>
      </c>
      <c r="J138" s="9">
        <f t="shared" si="45"/>
        <v>2.1804869327223315</v>
      </c>
      <c r="K138" s="11">
        <f t="shared" si="46"/>
        <v>0.25839793281653745</v>
      </c>
      <c r="L138" s="11">
        <f t="shared" si="47"/>
        <v>0.303951367781155</v>
      </c>
      <c r="M138" s="11">
        <f t="shared" si="48"/>
        <v>0.47169811320754712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-0.27270473446007693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0.23265742646210003</v>
      </c>
      <c r="Q138" s="11">
        <f>2*'OddsRatio_working_3-way'!K138*'OddsRatio_working_3-way'!L138*'OddsRatio_working_3-way'!M138</f>
        <v>7.4094721803216551E-2</v>
      </c>
      <c r="R138" s="11">
        <f t="shared" si="49"/>
        <v>0</v>
      </c>
      <c r="S138" s="11">
        <f t="shared" si="50"/>
        <v>-0.85314773475691275</v>
      </c>
      <c r="T138" s="11">
        <f t="shared" si="51"/>
        <v>-0.27170310024105493</v>
      </c>
      <c r="U138" s="11">
        <f>'OddsRatio_working_3-way'!S138-'OddsRatio_working_3-way'!R138^2/3</f>
        <v>-0.85314773475691275</v>
      </c>
      <c r="V138" s="11">
        <f>'OddsRatio_working_3-way'!S138*'OddsRatio_working_3-way'!R138/3-2*'OddsRatio_working_3-way'!R138^3/27-'OddsRatio_working_3-way'!T138</f>
        <v>0.27170310024105493</v>
      </c>
      <c r="W138" s="11">
        <f>'OddsRatio_working_3-way'!V138^2+4*'OddsRatio_working_3-way'!U138^3/27</f>
        <v>-1.8173427137333456E-2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0.15165421344124783</v>
      </c>
      <c r="Y138" s="11">
        <f>IF('OddsRatio_working_3-way'!W138&gt;=0,IF('OddsRatio_working_3-way'!V138+SQRT('OddsRatio_working_3-way'!W138)&gt;0,0,PI()),ACOS('OddsRatio_working_3-way'!V138/(2*'OddsRatio_working_3-way'!X138)))</f>
        <v>0.46057279445257771</v>
      </c>
      <c r="Z138" s="11">
        <f>'OddsRatio_working_3-way'!X138^(1/3)*COS('OddsRatio_working_3-way'!Y138/3)</f>
        <v>0.52700309496532638</v>
      </c>
      <c r="AA138" s="11">
        <f>'OddsRatio_working_3-way'!X138^(1/3)*COS(('OddsRatio_working_3-way'!Y138+2*PI())/3)</f>
        <v>-0.33412546065627352</v>
      </c>
      <c r="AB138" s="11">
        <f>'OddsRatio_working_3-way'!X138^(1/3)*COS(('OddsRatio_working_3-way'!Y138+4*PI())/3)</f>
        <v>-0.19287763430905291</v>
      </c>
      <c r="AC138" s="11">
        <f>'OddsRatio_working_3-way'!X138^(1/3)*SIN('OddsRatio_working_3-way'!Y138/3)</f>
        <v>8.1549470564017401E-2</v>
      </c>
      <c r="AD138" s="11">
        <f>'OddsRatio_working_3-way'!X138^(1/3)*SIN(('OddsRatio_working_3-way'!Y138+2*PI())/3)</f>
        <v>0.4156233328309869</v>
      </c>
      <c r="AE138" s="11">
        <f>'OddsRatio_working_3-way'!X138^(1/3)*SIN(('OddsRatio_working_3-way'!Y138+4*PI())/3)</f>
        <v>-0.49717280339500425</v>
      </c>
      <c r="AF138" s="11">
        <f>-'OddsRatio_working_3-way'!U138/(3*'OddsRatio_working_3-way'!X138^(1/3))*COS(('OddsRatio_working_3-way'!Y138)/3)</f>
        <v>0.52700309496532627</v>
      </c>
      <c r="AG138" s="11">
        <f>-'OddsRatio_working_3-way'!U138/(3*'OddsRatio_working_3-way'!X138^(1/3))*COS(('OddsRatio_working_3-way'!Y138+2*PI())/3)</f>
        <v>-0.33412546065627347</v>
      </c>
      <c r="AH138" s="11">
        <f>-'OddsRatio_working_3-way'!U138/(3*'OddsRatio_working_3-way'!X138^(1/3))*COS(('OddsRatio_working_3-way'!Y138+4*PI())/3)</f>
        <v>-0.19287763430905289</v>
      </c>
      <c r="AI138" s="11">
        <f>'OddsRatio_working_3-way'!U138/(3*'OddsRatio_working_3-way'!X138^(1/3))*SIN(('OddsRatio_working_3-way'!Y138)/3)</f>
        <v>-8.1549470564017387E-2</v>
      </c>
      <c r="AJ138" s="11">
        <f>'OddsRatio_working_3-way'!U138/(3*'OddsRatio_working_3-way'!X138^(1/3))*SIN(('OddsRatio_working_3-way'!Y138+2*PI())/3)</f>
        <v>-0.41562333283098679</v>
      </c>
      <c r="AK138" s="11">
        <f>'OddsRatio_working_3-way'!U138/(3*'OddsRatio_working_3-way'!X138^(1/3))*SIN(('OddsRatio_working_3-way'!Y138+4*PI())/3)</f>
        <v>0.49717280339500414</v>
      </c>
      <c r="AL138" s="11">
        <f>'OddsRatio_working_3-way'!Z138+'OddsRatio_working_3-way'!AF138</f>
        <v>1.0540061899306528</v>
      </c>
      <c r="AM138" s="11">
        <f>'OddsRatio_working_3-way'!AA138+'OddsRatio_working_3-way'!AG138</f>
        <v>-0.66825092131254693</v>
      </c>
      <c r="AN138" s="11">
        <f>'OddsRatio_working_3-way'!AB138+'OddsRatio_working_3-way'!AH138</f>
        <v>-0.38575526861810583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1.0540061899306528</v>
      </c>
      <c r="AS138" s="11">
        <f>IF(('OddsRatio_working_3-way'!X138=0),IF(Q138&gt;0,-Q138^(1/3),(-Q138)^(1/3)),'OddsRatio_working_3-way'!AM138-'OddsRatio_working_3-way'!R138/3)</f>
        <v>-0.66825092131254693</v>
      </c>
      <c r="AT138" s="11">
        <f>IF(('OddsRatio_working_3-way'!X138=0),IF(Q138&gt;0,-Q138^(1/3),(-Q138)^(1/3)),'OddsRatio_working_3-way'!AN138-'OddsRatio_working_3-way'!R138/3)</f>
        <v>-0.38575526861810583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2.16</v>
      </c>
      <c r="B139" s="4">
        <f>IF('True_Odds_Calculator_3-way'!B140="","",'True_Odds_Calculator_3-way'!B140)</f>
        <v>3.33</v>
      </c>
      <c r="C139" s="4">
        <f>IF('True_Odds_Calculator_3-way'!C140="","",'True_Odds_Calculator_3-way'!C140)</f>
        <v>3.71</v>
      </c>
      <c r="D139" s="9">
        <f t="shared" si="39"/>
        <v>0.45045401570058513</v>
      </c>
      <c r="E139" s="9">
        <f t="shared" si="40"/>
        <v>0.28981458677498451</v>
      </c>
      <c r="F139" s="9">
        <f t="shared" si="41"/>
        <v>0.2597313975244302</v>
      </c>
      <c r="G139" s="9">
        <f t="shared" si="42"/>
        <v>1.0517089906554369</v>
      </c>
      <c r="H139" s="9">
        <f t="shared" si="43"/>
        <v>2.2199824291603067</v>
      </c>
      <c r="I139" s="9">
        <f t="shared" si="44"/>
        <v>3.4504819482271674</v>
      </c>
      <c r="J139" s="9">
        <f t="shared" si="45"/>
        <v>3.8501313646762347</v>
      </c>
      <c r="K139" s="11">
        <f t="shared" si="46"/>
        <v>0.46296296296296291</v>
      </c>
      <c r="L139" s="11">
        <f t="shared" si="47"/>
        <v>0.3003003003003003</v>
      </c>
      <c r="M139" s="11">
        <f t="shared" si="48"/>
        <v>0.26954177897574122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-0.27448038035040123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0.23233775854320921</v>
      </c>
      <c r="Q139" s="11">
        <f>2*'OddsRatio_working_3-way'!K139*'OddsRatio_working_3-way'!L139*'OddsRatio_working_3-way'!M139</f>
        <v>7.494766404619653E-2</v>
      </c>
      <c r="R139" s="11">
        <f t="shared" si="49"/>
        <v>0</v>
      </c>
      <c r="S139" s="11">
        <f t="shared" si="50"/>
        <v>-0.84646399224092872</v>
      </c>
      <c r="T139" s="11">
        <f t="shared" si="51"/>
        <v>-0.2730529007228803</v>
      </c>
      <c r="U139" s="11">
        <f>'OddsRatio_working_3-way'!S139-'OddsRatio_working_3-way'!R139^2/3</f>
        <v>-0.84646399224092872</v>
      </c>
      <c r="V139" s="11">
        <f>'OddsRatio_working_3-way'!S139*'OddsRatio_working_3-way'!R139/3-2*'OddsRatio_working_3-way'!R139^3/27-'OddsRatio_working_3-way'!T139</f>
        <v>0.2730529007228803</v>
      </c>
      <c r="W139" s="11">
        <f>'OddsRatio_working_3-way'!V139^2+4*'OddsRatio_working_3-way'!U139^3/27</f>
        <v>-1.529286044607886E-2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0.1498755709240652</v>
      </c>
      <c r="Y139" s="11">
        <f>IF('OddsRatio_working_3-way'!W139&gt;=0,IF('OddsRatio_working_3-way'!V139+SQRT('OddsRatio_working_3-way'!W139)&gt;0,0,PI()),ACOS('OddsRatio_working_3-way'!V139/(2*'OddsRatio_working_3-way'!X139)))</f>
        <v>0.42525883697812183</v>
      </c>
      <c r="Z139" s="11">
        <f>'OddsRatio_working_3-way'!X139^(1/3)*COS('OddsRatio_working_3-way'!Y139/3)</f>
        <v>0.52585449532771844</v>
      </c>
      <c r="AA139" s="11">
        <f>'OddsRatio_working_3-way'!X139^(1/3)*COS(('OddsRatio_working_3-way'!Y139+2*PI())/3)</f>
        <v>-0.32791790366882029</v>
      </c>
      <c r="AB139" s="11">
        <f>'OddsRatio_working_3-way'!X139^(1/3)*COS(('OddsRatio_working_3-way'!Y139+4*PI())/3)</f>
        <v>-0.19793659165889815</v>
      </c>
      <c r="AC139" s="11">
        <f>'OddsRatio_working_3-way'!X139^(1/3)*SIN('OddsRatio_working_3-way'!Y139/3)</f>
        <v>7.5044745478549307E-2</v>
      </c>
      <c r="AD139" s="11">
        <f>'OddsRatio_working_3-way'!X139^(1/3)*SIN(('OddsRatio_working_3-way'!Y139+2*PI())/3)</f>
        <v>0.41788097890877485</v>
      </c>
      <c r="AE139" s="11">
        <f>'OddsRatio_working_3-way'!X139^(1/3)*SIN(('OddsRatio_working_3-way'!Y139+4*PI())/3)</f>
        <v>-0.49292572438732413</v>
      </c>
      <c r="AF139" s="11">
        <f>-'OddsRatio_working_3-way'!U139/(3*'OddsRatio_working_3-way'!X139^(1/3))*COS(('OddsRatio_working_3-way'!Y139)/3)</f>
        <v>0.52585449532771844</v>
      </c>
      <c r="AG139" s="11">
        <f>-'OddsRatio_working_3-way'!U139/(3*'OddsRatio_working_3-way'!X139^(1/3))*COS(('OddsRatio_working_3-way'!Y139+2*PI())/3)</f>
        <v>-0.32791790366882029</v>
      </c>
      <c r="AH139" s="11">
        <f>-'OddsRatio_working_3-way'!U139/(3*'OddsRatio_working_3-way'!X139^(1/3))*COS(('OddsRatio_working_3-way'!Y139+4*PI())/3)</f>
        <v>-0.19793659165889815</v>
      </c>
      <c r="AI139" s="11">
        <f>'OddsRatio_working_3-way'!U139/(3*'OddsRatio_working_3-way'!X139^(1/3))*SIN(('OddsRatio_working_3-way'!Y139)/3)</f>
        <v>-7.5044745478549307E-2</v>
      </c>
      <c r="AJ139" s="11">
        <f>'OddsRatio_working_3-way'!U139/(3*'OddsRatio_working_3-way'!X139^(1/3))*SIN(('OddsRatio_working_3-way'!Y139+2*PI())/3)</f>
        <v>-0.41788097890877485</v>
      </c>
      <c r="AK139" s="11">
        <f>'OddsRatio_working_3-way'!U139/(3*'OddsRatio_working_3-way'!X139^(1/3))*SIN(('OddsRatio_working_3-way'!Y139+4*PI())/3)</f>
        <v>0.49292572438732413</v>
      </c>
      <c r="AL139" s="11">
        <f>'OddsRatio_working_3-way'!Z139+'OddsRatio_working_3-way'!AF139</f>
        <v>1.0517089906554369</v>
      </c>
      <c r="AM139" s="11">
        <f>'OddsRatio_working_3-way'!AA139+'OddsRatio_working_3-way'!AG139</f>
        <v>-0.65583580733764058</v>
      </c>
      <c r="AN139" s="11">
        <f>'OddsRatio_working_3-way'!AB139+'OddsRatio_working_3-way'!AH139</f>
        <v>-0.39587318331779631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1.0517089906554369</v>
      </c>
      <c r="AS139" s="11">
        <f>IF(('OddsRatio_working_3-way'!X139=0),IF(Q139&gt;0,-Q139^(1/3),(-Q139)^(1/3)),'OddsRatio_working_3-way'!AM139-'OddsRatio_working_3-way'!R139/3)</f>
        <v>-0.65583580733764058</v>
      </c>
      <c r="AT139" s="11">
        <f>IF(('OddsRatio_working_3-way'!X139=0),IF(Q139&gt;0,-Q139^(1/3),(-Q139)^(1/3)),'OddsRatio_working_3-way'!AN139-'OddsRatio_working_3-way'!R139/3)</f>
        <v>-0.39587318331779631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2.19</v>
      </c>
      <c r="B140" s="4">
        <f>IF('True_Odds_Calculator_3-way'!B141="","",'True_Odds_Calculator_3-way'!B141)</f>
        <v>3.22</v>
      </c>
      <c r="C140" s="4">
        <f>IF('True_Odds_Calculator_3-way'!C141="","",'True_Odds_Calculator_3-way'!C141)</f>
        <v>3.47</v>
      </c>
      <c r="D140" s="9">
        <f t="shared" si="39"/>
        <v>0.43586817615477053</v>
      </c>
      <c r="E140" s="9">
        <f t="shared" si="40"/>
        <v>0.29286662560437993</v>
      </c>
      <c r="F140" s="9">
        <f t="shared" si="41"/>
        <v>0.27126519824084966</v>
      </c>
      <c r="G140" s="9">
        <f t="shared" si="42"/>
        <v>1.0876232358935281</v>
      </c>
      <c r="H140" s="9">
        <f t="shared" si="43"/>
        <v>2.2942716507132981</v>
      </c>
      <c r="I140" s="9">
        <f t="shared" si="44"/>
        <v>3.4145235836836325</v>
      </c>
      <c r="J140" s="9">
        <f t="shared" si="45"/>
        <v>3.6864293926570144</v>
      </c>
      <c r="K140" s="11">
        <f t="shared" si="46"/>
        <v>0.45662100456621008</v>
      </c>
      <c r="L140" s="11">
        <f t="shared" si="47"/>
        <v>0.3105590062111801</v>
      </c>
      <c r="M140" s="11">
        <f t="shared" si="48"/>
        <v>0.28818443804034583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-0.26666586567755957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0.24029673213608349</v>
      </c>
      <c r="Q140" s="11">
        <f>2*'OddsRatio_working_3-way'!K140*'OddsRatio_working_3-way'!L140*'OddsRatio_working_3-way'!M140</f>
        <v>8.1733582359212062E-2</v>
      </c>
      <c r="R140" s="11">
        <f t="shared" si="49"/>
        <v>0</v>
      </c>
      <c r="S140" s="11">
        <f t="shared" si="50"/>
        <v>-0.90111545219904354</v>
      </c>
      <c r="T140" s="11">
        <f t="shared" si="51"/>
        <v>-0.30650185448947054</v>
      </c>
      <c r="U140" s="11">
        <f>'OddsRatio_working_3-way'!S140-'OddsRatio_working_3-way'!R140^2/3</f>
        <v>-0.90111545219904354</v>
      </c>
      <c r="V140" s="11">
        <f>'OddsRatio_working_3-way'!S140*'OddsRatio_working_3-way'!R140/3-2*'OddsRatio_working_3-way'!R140^3/27-'OddsRatio_working_3-way'!T140</f>
        <v>0.30650185448947054</v>
      </c>
      <c r="W140" s="11">
        <f>'OddsRatio_working_3-way'!V140^2+4*'OddsRatio_working_3-way'!U140^3/27</f>
        <v>-1.4458673885226758E-2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0.16462234104968204</v>
      </c>
      <c r="Y140" s="11">
        <f>IF('OddsRatio_working_3-way'!W140&gt;=0,IF('OddsRatio_working_3-way'!V140+SQRT('OddsRatio_working_3-way'!W140)&gt;0,0,PI()),ACOS('OddsRatio_working_3-way'!V140/(2*'OddsRatio_working_3-way'!X140)))</f>
        <v>0.37386090577836351</v>
      </c>
      <c r="Z140" s="11">
        <f>'OddsRatio_working_3-way'!X140^(1/3)*COS('OddsRatio_working_3-way'!Y140/3)</f>
        <v>0.54381161794676414</v>
      </c>
      <c r="AA140" s="11">
        <f>'OddsRatio_working_3-way'!X140^(1/3)*COS(('OddsRatio_working_3-way'!Y140+2*PI())/3)</f>
        <v>-0.33090204774631482</v>
      </c>
      <c r="AB140" s="11">
        <f>'OddsRatio_working_3-way'!X140^(1/3)*COS(('OddsRatio_working_3-way'!Y140+4*PI())/3)</f>
        <v>-0.21290957020044929</v>
      </c>
      <c r="AC140" s="11">
        <f>'OddsRatio_working_3-way'!X140^(1/3)*SIN('OddsRatio_working_3-way'!Y140/3)</f>
        <v>6.8122988673456383E-2</v>
      </c>
      <c r="AD140" s="11">
        <f>'OddsRatio_working_3-way'!X140^(1/3)*SIN(('OddsRatio_working_3-way'!Y140+2*PI())/3)</f>
        <v>0.43689318167828722</v>
      </c>
      <c r="AE140" s="11">
        <f>'OddsRatio_working_3-way'!X140^(1/3)*SIN(('OddsRatio_working_3-way'!Y140+4*PI())/3)</f>
        <v>-0.50501617035174351</v>
      </c>
      <c r="AF140" s="11">
        <f>-'OddsRatio_working_3-way'!U140/(3*'OddsRatio_working_3-way'!X140^(1/3))*COS(('OddsRatio_working_3-way'!Y140)/3)</f>
        <v>0.54381161794676403</v>
      </c>
      <c r="AG140" s="11">
        <f>-'OddsRatio_working_3-way'!U140/(3*'OddsRatio_working_3-way'!X140^(1/3))*COS(('OddsRatio_working_3-way'!Y140+2*PI())/3)</f>
        <v>-0.33090204774631476</v>
      </c>
      <c r="AH140" s="11">
        <f>-'OddsRatio_working_3-way'!U140/(3*'OddsRatio_working_3-way'!X140^(1/3))*COS(('OddsRatio_working_3-way'!Y140+4*PI())/3)</f>
        <v>-0.21290957020044923</v>
      </c>
      <c r="AI140" s="11">
        <f>'OddsRatio_working_3-way'!U140/(3*'OddsRatio_working_3-way'!X140^(1/3))*SIN(('OddsRatio_working_3-way'!Y140)/3)</f>
        <v>-6.8122988673456369E-2</v>
      </c>
      <c r="AJ140" s="11">
        <f>'OddsRatio_working_3-way'!U140/(3*'OddsRatio_working_3-way'!X140^(1/3))*SIN(('OddsRatio_working_3-way'!Y140+2*PI())/3)</f>
        <v>-0.43689318167828711</v>
      </c>
      <c r="AK140" s="11">
        <f>'OddsRatio_working_3-way'!U140/(3*'OddsRatio_working_3-way'!X140^(1/3))*SIN(('OddsRatio_working_3-way'!Y140+4*PI())/3)</f>
        <v>0.5050161703517434</v>
      </c>
      <c r="AL140" s="11">
        <f>'OddsRatio_working_3-way'!Z140+'OddsRatio_working_3-way'!AF140</f>
        <v>1.0876232358935281</v>
      </c>
      <c r="AM140" s="11">
        <f>'OddsRatio_working_3-way'!AA140+'OddsRatio_working_3-way'!AG140</f>
        <v>-0.66180409549262964</v>
      </c>
      <c r="AN140" s="11">
        <f>'OddsRatio_working_3-way'!AB140+'OddsRatio_working_3-way'!AH140</f>
        <v>-0.42581914040089852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1.0876232358935281</v>
      </c>
      <c r="AS140" s="11">
        <f>IF(('OddsRatio_working_3-way'!X140=0),IF(Q140&gt;0,-Q140^(1/3),(-Q140)^(1/3)),'OddsRatio_working_3-way'!AM140-'OddsRatio_working_3-way'!R140/3)</f>
        <v>-0.66180409549262964</v>
      </c>
      <c r="AT140" s="11">
        <f>IF(('OddsRatio_working_3-way'!X140=0),IF(Q140&gt;0,-Q140^(1/3),(-Q140)^(1/3)),'OddsRatio_working_3-way'!AN140-'OddsRatio_working_3-way'!R140/3)</f>
        <v>-0.42581914040089852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2.15</v>
      </c>
      <c r="B141" s="4">
        <f>IF('True_Odds_Calculator_3-way'!B142="","",'True_Odds_Calculator_3-way'!B142)</f>
        <v>3.48</v>
      </c>
      <c r="C141" s="4">
        <f>IF('True_Odds_Calculator_3-way'!C142="","",'True_Odds_Calculator_3-way'!C142)</f>
        <v>3.63</v>
      </c>
      <c r="D141" s="9">
        <f t="shared" si="39"/>
        <v>0.45441662909765101</v>
      </c>
      <c r="E141" s="9">
        <f t="shared" si="40"/>
        <v>0.27861586263825255</v>
      </c>
      <c r="F141" s="9">
        <f t="shared" si="41"/>
        <v>0.26696750826409671</v>
      </c>
      <c r="G141" s="9">
        <f t="shared" si="42"/>
        <v>1.0440206016796805</v>
      </c>
      <c r="H141" s="9">
        <f t="shared" si="43"/>
        <v>2.2006236919316322</v>
      </c>
      <c r="I141" s="9">
        <f t="shared" si="44"/>
        <v>3.5891710921656084</v>
      </c>
      <c r="J141" s="9">
        <f t="shared" si="45"/>
        <v>3.7457741824175597</v>
      </c>
      <c r="K141" s="11">
        <f t="shared" si="46"/>
        <v>0.46511627906976744</v>
      </c>
      <c r="L141" s="11">
        <f t="shared" si="47"/>
        <v>0.28735632183908044</v>
      </c>
      <c r="M141" s="11">
        <f t="shared" si="48"/>
        <v>0.27548209366391185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-0.27617282396024123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0.23048889419086982</v>
      </c>
      <c r="Q141" s="11">
        <f>2*'OddsRatio_working_3-way'!K141*'OddsRatio_working_3-way'!L141*'OddsRatio_working_3-way'!M141</f>
        <v>7.3638624342130934E-2</v>
      </c>
      <c r="R141" s="11">
        <f t="shared" si="49"/>
        <v>0</v>
      </c>
      <c r="S141" s="11">
        <f t="shared" si="50"/>
        <v>-0.8345820956809703</v>
      </c>
      <c r="T141" s="11">
        <f t="shared" si="51"/>
        <v>-0.26663964718241862</v>
      </c>
      <c r="U141" s="11">
        <f>'OddsRatio_working_3-way'!S141-'OddsRatio_working_3-way'!R141^2/3</f>
        <v>-0.8345820956809703</v>
      </c>
      <c r="V141" s="11">
        <f>'OddsRatio_working_3-way'!S141*'OddsRatio_working_3-way'!R141/3-2*'OddsRatio_working_3-way'!R141^3/27-'OddsRatio_working_3-way'!T141</f>
        <v>0.26663964718241862</v>
      </c>
      <c r="W141" s="11">
        <f>'OddsRatio_working_3-way'!V141^2+4*'OddsRatio_working_3-way'!U141^3/27</f>
        <v>-1.5023178905069226E-2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0.14673094455042016</v>
      </c>
      <c r="Y141" s="11">
        <f>IF('OddsRatio_working_3-way'!W141&gt;=0,IF('OddsRatio_working_3-way'!V141+SQRT('OddsRatio_working_3-way'!W141)&gt;0,0,PI()),ACOS('OddsRatio_working_3-way'!V141/(2*'OddsRatio_working_3-way'!X141)))</f>
        <v>0.43087510617072078</v>
      </c>
      <c r="Z141" s="11">
        <f>'OddsRatio_working_3-way'!X141^(1/3)*COS('OddsRatio_working_3-way'!Y141/3)</f>
        <v>0.52201030083984035</v>
      </c>
      <c r="AA141" s="11">
        <f>'OddsRatio_working_3-way'!X141^(1/3)*COS(('OddsRatio_working_3-way'!Y141+2*PI())/3)</f>
        <v>-0.32638449182886325</v>
      </c>
      <c r="AB141" s="11">
        <f>'OddsRatio_working_3-way'!X141^(1/3)*COS(('OddsRatio_working_3-way'!Y141+4*PI())/3)</f>
        <v>-0.19562580901097726</v>
      </c>
      <c r="AC141" s="11">
        <f>'OddsRatio_working_3-way'!X141^(1/3)*SIN('OddsRatio_working_3-way'!Y141/3)</f>
        <v>7.5493560723787628E-2</v>
      </c>
      <c r="AD141" s="11">
        <f>'OddsRatio_working_3-way'!X141^(1/3)*SIN(('OddsRatio_working_3-way'!Y141+2*PI())/3)</f>
        <v>0.41432740120256539</v>
      </c>
      <c r="AE141" s="11">
        <f>'OddsRatio_working_3-way'!X141^(1/3)*SIN(('OddsRatio_working_3-way'!Y141+4*PI())/3)</f>
        <v>-0.48982096192635277</v>
      </c>
      <c r="AF141" s="11">
        <f>-'OddsRatio_working_3-way'!U141/(3*'OddsRatio_working_3-way'!X141^(1/3))*COS(('OddsRatio_working_3-way'!Y141)/3)</f>
        <v>0.52201030083984012</v>
      </c>
      <c r="AG141" s="11">
        <f>-'OddsRatio_working_3-way'!U141/(3*'OddsRatio_working_3-way'!X141^(1/3))*COS(('OddsRatio_working_3-way'!Y141+2*PI())/3)</f>
        <v>-0.32638449182886314</v>
      </c>
      <c r="AH141" s="11">
        <f>-'OddsRatio_working_3-way'!U141/(3*'OddsRatio_working_3-way'!X141^(1/3))*COS(('OddsRatio_working_3-way'!Y141+4*PI())/3)</f>
        <v>-0.19562580901097718</v>
      </c>
      <c r="AI141" s="11">
        <f>'OddsRatio_working_3-way'!U141/(3*'OddsRatio_working_3-way'!X141^(1/3))*SIN(('OddsRatio_working_3-way'!Y141)/3)</f>
        <v>-7.5493560723787601E-2</v>
      </c>
      <c r="AJ141" s="11">
        <f>'OddsRatio_working_3-way'!U141/(3*'OddsRatio_working_3-way'!X141^(1/3))*SIN(('OddsRatio_working_3-way'!Y141+2*PI())/3)</f>
        <v>-0.41432740120256523</v>
      </c>
      <c r="AK141" s="11">
        <f>'OddsRatio_working_3-way'!U141/(3*'OddsRatio_working_3-way'!X141^(1/3))*SIN(('OddsRatio_working_3-way'!Y141+4*PI())/3)</f>
        <v>0.48982096192635255</v>
      </c>
      <c r="AL141" s="11">
        <f>'OddsRatio_working_3-way'!Z141+'OddsRatio_working_3-way'!AF141</f>
        <v>1.0440206016796805</v>
      </c>
      <c r="AM141" s="11">
        <f>'OddsRatio_working_3-way'!AA141+'OddsRatio_working_3-way'!AG141</f>
        <v>-0.6527689836577264</v>
      </c>
      <c r="AN141" s="11">
        <f>'OddsRatio_working_3-way'!AB141+'OddsRatio_working_3-way'!AH141</f>
        <v>-0.39125161802195441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1.0440206016796805</v>
      </c>
      <c r="AS141" s="11">
        <f>IF(('OddsRatio_working_3-way'!X141=0),IF(Q141&gt;0,-Q141^(1/3),(-Q141)^(1/3)),'OddsRatio_working_3-way'!AM141-'OddsRatio_working_3-way'!R141/3)</f>
        <v>-0.6527689836577264</v>
      </c>
      <c r="AT141" s="11">
        <f>IF(('OddsRatio_working_3-way'!X141=0),IF(Q141&gt;0,-Q141^(1/3),(-Q141)^(1/3)),'OddsRatio_working_3-way'!AN141-'OddsRatio_working_3-way'!R141/3)</f>
        <v>-0.39125161802195441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2.3199999999999998</v>
      </c>
      <c r="B142" s="4">
        <f>IF('True_Odds_Calculator_3-way'!B143="","",'True_Odds_Calculator_3-way'!B143)</f>
        <v>3.12</v>
      </c>
      <c r="C142" s="4">
        <f>IF('True_Odds_Calculator_3-way'!C143="","",'True_Odds_Calculator_3-way'!C143)</f>
        <v>3.3</v>
      </c>
      <c r="D142" s="9">
        <f t="shared" si="39"/>
        <v>0.41106039268127881</v>
      </c>
      <c r="E142" s="9">
        <f t="shared" si="40"/>
        <v>0.30293342692541803</v>
      </c>
      <c r="F142" s="9">
        <f t="shared" si="41"/>
        <v>0.28600618039330306</v>
      </c>
      <c r="G142" s="9">
        <f t="shared" si="42"/>
        <v>1.0854034519613531</v>
      </c>
      <c r="H142" s="9">
        <f t="shared" si="43"/>
        <v>2.4327325565889861</v>
      </c>
      <c r="I142" s="9">
        <f t="shared" si="44"/>
        <v>3.3010553181580691</v>
      </c>
      <c r="J142" s="9">
        <f t="shared" si="45"/>
        <v>3.4964279395111122</v>
      </c>
      <c r="K142" s="11">
        <f t="shared" si="46"/>
        <v>0.43103448275862072</v>
      </c>
      <c r="L142" s="11">
        <f t="shared" si="47"/>
        <v>0.32051282051282048</v>
      </c>
      <c r="M142" s="11">
        <f t="shared" si="48"/>
        <v>0.30303030303030304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-0.26945181255526085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0.24030088685261106</v>
      </c>
      <c r="Q142" s="11">
        <f>2*'OddsRatio_working_3-way'!K142*'OddsRatio_working_3-way'!L142*'OddsRatio_working_3-way'!M142</f>
        <v>8.3728532004394077E-2</v>
      </c>
      <c r="R142" s="11">
        <f t="shared" si="49"/>
        <v>0</v>
      </c>
      <c r="S142" s="11">
        <f t="shared" si="50"/>
        <v>-0.89181395580083045</v>
      </c>
      <c r="T142" s="11">
        <f t="shared" si="51"/>
        <v>-0.31073656996544607</v>
      </c>
      <c r="U142" s="11">
        <f>'OddsRatio_working_3-way'!S142-'OddsRatio_working_3-way'!R142^2/3</f>
        <v>-0.89181395580083045</v>
      </c>
      <c r="V142" s="11">
        <f>'OddsRatio_working_3-way'!S142*'OddsRatio_working_3-way'!R142/3-2*'OddsRatio_working_3-way'!R142^3/27-'OddsRatio_working_3-way'!T142</f>
        <v>0.31073656996544607</v>
      </c>
      <c r="W142" s="11">
        <f>'OddsRatio_working_3-way'!V142^2+4*'OddsRatio_working_3-way'!U142^3/27</f>
        <v>-8.5225314344645059E-3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0.16208003219733383</v>
      </c>
      <c r="Y142" s="11">
        <f>IF('OddsRatio_working_3-way'!W142&gt;=0,IF('OddsRatio_working_3-way'!V142+SQRT('OddsRatio_working_3-way'!W142)&gt;0,0,PI()),ACOS('OddsRatio_working_3-way'!V142/(2*'OddsRatio_working_3-way'!X142)))</f>
        <v>0.28878739053575897</v>
      </c>
      <c r="Z142" s="11">
        <f>'OddsRatio_working_3-way'!X142^(1/3)*COS('OddsRatio_working_3-way'!Y142/3)</f>
        <v>0.54270172598067656</v>
      </c>
      <c r="AA142" s="11">
        <f>'OddsRatio_working_3-way'!X142^(1/3)*COS(('OddsRatio_working_3-way'!Y142+2*PI())/3)</f>
        <v>-0.31673385995399878</v>
      </c>
      <c r="AB142" s="11">
        <f>'OddsRatio_working_3-way'!X142^(1/3)*COS(('OddsRatio_working_3-way'!Y142+4*PI())/3)</f>
        <v>-0.2259678660266779</v>
      </c>
      <c r="AC142" s="11">
        <f>'OddsRatio_working_3-way'!X142^(1/3)*SIN('OddsRatio_working_3-way'!Y142/3)</f>
        <v>5.2403771027202756E-2</v>
      </c>
      <c r="AD142" s="11">
        <f>'OddsRatio_working_3-way'!X142^(1/3)*SIN(('OddsRatio_working_3-way'!Y142+2*PI())/3)</f>
        <v>0.44379159586332578</v>
      </c>
      <c r="AE142" s="11">
        <f>'OddsRatio_working_3-way'!X142^(1/3)*SIN(('OddsRatio_working_3-way'!Y142+4*PI())/3)</f>
        <v>-0.49619536689052851</v>
      </c>
      <c r="AF142" s="11">
        <f>-'OddsRatio_working_3-way'!U142/(3*'OddsRatio_working_3-way'!X142^(1/3))*COS(('OddsRatio_working_3-way'!Y142)/3)</f>
        <v>0.54270172598067656</v>
      </c>
      <c r="AG142" s="11">
        <f>-'OddsRatio_working_3-way'!U142/(3*'OddsRatio_working_3-way'!X142^(1/3))*COS(('OddsRatio_working_3-way'!Y142+2*PI())/3)</f>
        <v>-0.31673385995399878</v>
      </c>
      <c r="AH142" s="11">
        <f>-'OddsRatio_working_3-way'!U142/(3*'OddsRatio_working_3-way'!X142^(1/3))*COS(('OddsRatio_working_3-way'!Y142+4*PI())/3)</f>
        <v>-0.2259678660266779</v>
      </c>
      <c r="AI142" s="11">
        <f>'OddsRatio_working_3-way'!U142/(3*'OddsRatio_working_3-way'!X142^(1/3))*SIN(('OddsRatio_working_3-way'!Y142)/3)</f>
        <v>-5.2403771027202756E-2</v>
      </c>
      <c r="AJ142" s="11">
        <f>'OddsRatio_working_3-way'!U142/(3*'OddsRatio_working_3-way'!X142^(1/3))*SIN(('OddsRatio_working_3-way'!Y142+2*PI())/3)</f>
        <v>-0.44379159586332578</v>
      </c>
      <c r="AK142" s="11">
        <f>'OddsRatio_working_3-way'!U142/(3*'OddsRatio_working_3-way'!X142^(1/3))*SIN(('OddsRatio_working_3-way'!Y142+4*PI())/3)</f>
        <v>0.49619536689052851</v>
      </c>
      <c r="AL142" s="11">
        <f>'OddsRatio_working_3-way'!Z142+'OddsRatio_working_3-way'!AF142</f>
        <v>1.0854034519613531</v>
      </c>
      <c r="AM142" s="11">
        <f>'OddsRatio_working_3-way'!AA142+'OddsRatio_working_3-way'!AG142</f>
        <v>-0.63346771990799755</v>
      </c>
      <c r="AN142" s="11">
        <f>'OddsRatio_working_3-way'!AB142+'OddsRatio_working_3-way'!AH142</f>
        <v>-0.4519357320533558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1.0854034519613531</v>
      </c>
      <c r="AS142" s="11">
        <f>IF(('OddsRatio_working_3-way'!X142=0),IF(Q142&gt;0,-Q142^(1/3),(-Q142)^(1/3)),'OddsRatio_working_3-way'!AM142-'OddsRatio_working_3-way'!R142/3)</f>
        <v>-0.63346771990799755</v>
      </c>
      <c r="AT142" s="11">
        <f>IF(('OddsRatio_working_3-way'!X142=0),IF(Q142&gt;0,-Q142^(1/3),(-Q142)^(1/3)),'OddsRatio_working_3-way'!AN142-'OddsRatio_working_3-way'!R142/3)</f>
        <v>-0.4519357320533558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2.2200000000000002</v>
      </c>
      <c r="B143" s="4">
        <f>IF('True_Odds_Calculator_3-way'!B144="","",'True_Odds_Calculator_3-way'!B144)</f>
        <v>3.62</v>
      </c>
      <c r="C143" s="4">
        <f>IF('True_Odds_Calculator_3-way'!C144="","",'True_Odds_Calculator_3-way'!C144)</f>
        <v>3.32</v>
      </c>
      <c r="D143" s="9">
        <f t="shared" si="39"/>
        <v>0.43990931459831284</v>
      </c>
      <c r="E143" s="9">
        <f t="shared" si="40"/>
        <v>0.26779209832451817</v>
      </c>
      <c r="F143" s="9">
        <f t="shared" si="41"/>
        <v>0.29229858707716877</v>
      </c>
      <c r="G143" s="9">
        <f t="shared" si="42"/>
        <v>1.04360310296746</v>
      </c>
      <c r="H143" s="9">
        <f t="shared" si="43"/>
        <v>2.2731957856203011</v>
      </c>
      <c r="I143" s="9">
        <f t="shared" si="44"/>
        <v>3.734240129774745</v>
      </c>
      <c r="J143" s="9">
        <f t="shared" si="45"/>
        <v>3.4211591988845069</v>
      </c>
      <c r="K143" s="11">
        <f t="shared" si="46"/>
        <v>0.4504504504504504</v>
      </c>
      <c r="L143" s="11">
        <f t="shared" si="47"/>
        <v>0.27624309392265195</v>
      </c>
      <c r="M143" s="11">
        <f t="shared" si="48"/>
        <v>0.30120481927710846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-0.27793899204403083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0.23087721949467274</v>
      </c>
      <c r="Q143" s="11">
        <f>2*'OddsRatio_working_3-way'!K143*'OddsRatio_working_3-way'!L143*'OddsRatio_working_3-way'!M143</f>
        <v>7.4960136199569066E-2</v>
      </c>
      <c r="R143" s="11">
        <f t="shared" si="49"/>
        <v>0</v>
      </c>
      <c r="S143" s="11">
        <f t="shared" si="50"/>
        <v>-0.8306758896862424</v>
      </c>
      <c r="T143" s="11">
        <f t="shared" si="51"/>
        <v>-0.2696999641838449</v>
      </c>
      <c r="U143" s="11">
        <f>'OddsRatio_working_3-way'!S143-'OddsRatio_working_3-way'!R143^2/3</f>
        <v>-0.8306758896862424</v>
      </c>
      <c r="V143" s="11">
        <f>'OddsRatio_working_3-way'!S143*'OddsRatio_working_3-way'!R143/3-2*'OddsRatio_working_3-way'!R143^3/27-'OddsRatio_working_3-way'!T143</f>
        <v>0.2696999641838449</v>
      </c>
      <c r="W143" s="11">
        <f>'OddsRatio_working_3-way'!V143^2+4*'OddsRatio_working_3-way'!U143^3/27</f>
        <v>-1.2178225470673223E-2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0.14570200423419066</v>
      </c>
      <c r="Y143" s="11">
        <f>IF('OddsRatio_working_3-way'!W143&gt;=0,IF('OddsRatio_working_3-way'!V143+SQRT('OddsRatio_working_3-way'!W143)&gt;0,0,PI()),ACOS('OddsRatio_working_3-way'!V143/(2*'OddsRatio_working_3-way'!X143)))</f>
        <v>0.38839238599191095</v>
      </c>
      <c r="Z143" s="11">
        <f>'OddsRatio_working_3-way'!X143^(1/3)*COS('OddsRatio_working_3-way'!Y143/3)</f>
        <v>0.52180155148372998</v>
      </c>
      <c r="AA143" s="11">
        <f>'OddsRatio_working_3-way'!X143^(1/3)*COS(('OddsRatio_working_3-way'!Y143+2*PI())/3)</f>
        <v>-0.31973382830111818</v>
      </c>
      <c r="AB143" s="11">
        <f>'OddsRatio_working_3-way'!X143^(1/3)*COS(('OddsRatio_working_3-way'!Y143+4*PI())/3)</f>
        <v>-0.20206772318261185</v>
      </c>
      <c r="AC143" s="11">
        <f>'OddsRatio_working_3-way'!X143^(1/3)*SIN('OddsRatio_working_3-way'!Y143/3)</f>
        <v>6.793455746466448E-2</v>
      </c>
      <c r="AD143" s="11">
        <f>'OddsRatio_working_3-way'!X143^(1/3)*SIN(('OddsRatio_working_3-way'!Y143+2*PI())/3)</f>
        <v>0.41792612058671147</v>
      </c>
      <c r="AE143" s="11">
        <f>'OddsRatio_working_3-way'!X143^(1/3)*SIN(('OddsRatio_working_3-way'!Y143+4*PI())/3)</f>
        <v>-0.48586067805137595</v>
      </c>
      <c r="AF143" s="11">
        <f>-'OddsRatio_working_3-way'!U143/(3*'OddsRatio_working_3-way'!X143^(1/3))*COS(('OddsRatio_working_3-way'!Y143)/3)</f>
        <v>0.52180155148372998</v>
      </c>
      <c r="AG143" s="11">
        <f>-'OddsRatio_working_3-way'!U143/(3*'OddsRatio_working_3-way'!X143^(1/3))*COS(('OddsRatio_working_3-way'!Y143+2*PI())/3)</f>
        <v>-0.31973382830111818</v>
      </c>
      <c r="AH143" s="11">
        <f>-'OddsRatio_working_3-way'!U143/(3*'OddsRatio_working_3-way'!X143^(1/3))*COS(('OddsRatio_working_3-way'!Y143+4*PI())/3)</f>
        <v>-0.20206772318261185</v>
      </c>
      <c r="AI143" s="11">
        <f>'OddsRatio_working_3-way'!U143/(3*'OddsRatio_working_3-way'!X143^(1/3))*SIN(('OddsRatio_working_3-way'!Y143)/3)</f>
        <v>-6.793455746466448E-2</v>
      </c>
      <c r="AJ143" s="11">
        <f>'OddsRatio_working_3-way'!U143/(3*'OddsRatio_working_3-way'!X143^(1/3))*SIN(('OddsRatio_working_3-way'!Y143+2*PI())/3)</f>
        <v>-0.41792612058671147</v>
      </c>
      <c r="AK143" s="11">
        <f>'OddsRatio_working_3-way'!U143/(3*'OddsRatio_working_3-way'!X143^(1/3))*SIN(('OddsRatio_working_3-way'!Y143+4*PI())/3)</f>
        <v>0.48586067805137595</v>
      </c>
      <c r="AL143" s="11">
        <f>'OddsRatio_working_3-way'!Z143+'OddsRatio_working_3-way'!AF143</f>
        <v>1.04360310296746</v>
      </c>
      <c r="AM143" s="11">
        <f>'OddsRatio_working_3-way'!AA143+'OddsRatio_working_3-way'!AG143</f>
        <v>-0.63946765660223637</v>
      </c>
      <c r="AN143" s="11">
        <f>'OddsRatio_working_3-way'!AB143+'OddsRatio_working_3-way'!AH143</f>
        <v>-0.40413544636522369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1.04360310296746</v>
      </c>
      <c r="AS143" s="11">
        <f>IF(('OddsRatio_working_3-way'!X143=0),IF(Q143&gt;0,-Q143^(1/3),(-Q143)^(1/3)),'OddsRatio_working_3-way'!AM143-'OddsRatio_working_3-way'!R143/3)</f>
        <v>-0.63946765660223637</v>
      </c>
      <c r="AT143" s="11">
        <f>IF(('OddsRatio_working_3-way'!X143=0),IF(Q143&gt;0,-Q143^(1/3),(-Q143)^(1/3)),'OddsRatio_working_3-way'!AN143-'OddsRatio_working_3-way'!R143/3)</f>
        <v>-0.40413544636522369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1.95</v>
      </c>
      <c r="B144" s="4">
        <f>IF('True_Odds_Calculator_3-way'!B145="","",'True_Odds_Calculator_3-way'!B145)</f>
        <v>3.82</v>
      </c>
      <c r="C144" s="4">
        <f>IF('True_Odds_Calculator_3-way'!C145="","",'True_Odds_Calculator_3-way'!C145)</f>
        <v>3.91</v>
      </c>
      <c r="D144" s="9">
        <f t="shared" si="39"/>
        <v>0.50075947695588174</v>
      </c>
      <c r="E144" s="9">
        <f t="shared" si="40"/>
        <v>0.25256243916031534</v>
      </c>
      <c r="F144" s="9">
        <f t="shared" si="41"/>
        <v>0.24667808388380305</v>
      </c>
      <c r="G144" s="9">
        <f t="shared" si="42"/>
        <v>1.0494386311788961</v>
      </c>
      <c r="H144" s="9">
        <f t="shared" si="43"/>
        <v>1.9969666996199509</v>
      </c>
      <c r="I144" s="9">
        <f t="shared" si="44"/>
        <v>3.9594169399244863</v>
      </c>
      <c r="J144" s="9">
        <f t="shared" si="45"/>
        <v>4.053866416730588</v>
      </c>
      <c r="K144" s="11">
        <f t="shared" si="46"/>
        <v>0.51282051282051289</v>
      </c>
      <c r="L144" s="11">
        <f t="shared" si="47"/>
        <v>0.26178010471204188</v>
      </c>
      <c r="M144" s="11">
        <f t="shared" si="48"/>
        <v>0.25575447570332482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-0.26766462069952923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0.22935157708393208</v>
      </c>
      <c r="Q144" s="11">
        <f>2*'OddsRatio_working_3-way'!K144*'OddsRatio_working_3-way'!L144*'OddsRatio_working_3-way'!M144</f>
        <v>6.8668136851476658E-2</v>
      </c>
      <c r="R144" s="11">
        <f t="shared" si="49"/>
        <v>0</v>
      </c>
      <c r="S144" s="11">
        <f t="shared" si="50"/>
        <v>-0.85686175664356479</v>
      </c>
      <c r="T144" s="11">
        <f t="shared" si="51"/>
        <v>-0.2565454361208277</v>
      </c>
      <c r="U144" s="11">
        <f>'OddsRatio_working_3-way'!S144-'OddsRatio_working_3-way'!R144^2/3</f>
        <v>-0.85686175664356479</v>
      </c>
      <c r="V144" s="11">
        <f>'OddsRatio_working_3-way'!S144*'OddsRatio_working_3-way'!R144/3-2*'OddsRatio_working_3-way'!R144^3/27-'OddsRatio_working_3-way'!T144</f>
        <v>0.2565454361208277</v>
      </c>
      <c r="W144" s="11">
        <f>'OddsRatio_working_3-way'!V144^2+4*'OddsRatio_working_3-way'!U144^3/27</f>
        <v>-2.7387142027448033E-2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0.15264558855554403</v>
      </c>
      <c r="Y144" s="11">
        <f>IF('OddsRatio_working_3-way'!W144&gt;=0,IF('OddsRatio_working_3-way'!V144+SQRT('OddsRatio_working_3-way'!W144)&gt;0,0,PI()),ACOS('OddsRatio_working_3-way'!V144/(2*'OddsRatio_working_3-way'!X144)))</f>
        <v>0.57290400784239315</v>
      </c>
      <c r="Z144" s="11">
        <f>'OddsRatio_working_3-way'!X144^(1/3)*COS('OddsRatio_working_3-way'!Y144/3)</f>
        <v>0.52471931558944807</v>
      </c>
      <c r="AA144" s="11">
        <f>'OddsRatio_working_3-way'!X144^(1/3)*COS(('OddsRatio_working_3-way'!Y144+2*PI())/3)</f>
        <v>-0.35020992271405771</v>
      </c>
      <c r="AB144" s="11">
        <f>'OddsRatio_working_3-way'!X144^(1/3)*COS(('OddsRatio_working_3-way'!Y144+4*PI())/3)</f>
        <v>-0.1745093928753905</v>
      </c>
      <c r="AC144" s="11">
        <f>'OddsRatio_working_3-way'!X144^(1/3)*SIN('OddsRatio_working_3-way'!Y144/3)</f>
        <v>0.10144074819911465</v>
      </c>
      <c r="AD144" s="11">
        <f>'OddsRatio_working_3-way'!X144^(1/3)*SIN(('OddsRatio_working_3-way'!Y144+2*PI())/3)</f>
        <v>0.40369988305728882</v>
      </c>
      <c r="AE144" s="11">
        <f>'OddsRatio_working_3-way'!X144^(1/3)*SIN(('OddsRatio_working_3-way'!Y144+4*PI())/3)</f>
        <v>-0.50514063125640329</v>
      </c>
      <c r="AF144" s="11">
        <f>-'OddsRatio_working_3-way'!U144/(3*'OddsRatio_working_3-way'!X144^(1/3))*COS(('OddsRatio_working_3-way'!Y144)/3)</f>
        <v>0.52471931558944795</v>
      </c>
      <c r="AG144" s="11">
        <f>-'OddsRatio_working_3-way'!U144/(3*'OddsRatio_working_3-way'!X144^(1/3))*COS(('OddsRatio_working_3-way'!Y144+2*PI())/3)</f>
        <v>-0.35020992271405765</v>
      </c>
      <c r="AH144" s="11">
        <f>-'OddsRatio_working_3-way'!U144/(3*'OddsRatio_working_3-way'!X144^(1/3))*COS(('OddsRatio_working_3-way'!Y144+4*PI())/3)</f>
        <v>-0.17450939287539047</v>
      </c>
      <c r="AI144" s="11">
        <f>'OddsRatio_working_3-way'!U144/(3*'OddsRatio_working_3-way'!X144^(1/3))*SIN(('OddsRatio_working_3-way'!Y144)/3)</f>
        <v>-0.10144074819911462</v>
      </c>
      <c r="AJ144" s="11">
        <f>'OddsRatio_working_3-way'!U144/(3*'OddsRatio_working_3-way'!X144^(1/3))*SIN(('OddsRatio_working_3-way'!Y144+2*PI())/3)</f>
        <v>-0.40369988305728877</v>
      </c>
      <c r="AK144" s="11">
        <f>'OddsRatio_working_3-way'!U144/(3*'OddsRatio_working_3-way'!X144^(1/3))*SIN(('OddsRatio_working_3-way'!Y144+4*PI())/3)</f>
        <v>0.50514063125640318</v>
      </c>
      <c r="AL144" s="11">
        <f>'OddsRatio_working_3-way'!Z144+'OddsRatio_working_3-way'!AF144</f>
        <v>1.0494386311788961</v>
      </c>
      <c r="AM144" s="11">
        <f>'OddsRatio_working_3-way'!AA144+'OddsRatio_working_3-way'!AG144</f>
        <v>-0.70041984542811542</v>
      </c>
      <c r="AN144" s="11">
        <f>'OddsRatio_working_3-way'!AB144+'OddsRatio_working_3-way'!AH144</f>
        <v>-0.34901878575078094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1.0494386311788961</v>
      </c>
      <c r="AS144" s="11">
        <f>IF(('OddsRatio_working_3-way'!X144=0),IF(Q144&gt;0,-Q144^(1/3),(-Q144)^(1/3)),'OddsRatio_working_3-way'!AM144-'OddsRatio_working_3-way'!R144/3)</f>
        <v>-0.70041984542811542</v>
      </c>
      <c r="AT144" s="11">
        <f>IF(('OddsRatio_working_3-way'!X144=0),IF(Q144&gt;0,-Q144^(1/3),(-Q144)^(1/3)),'OddsRatio_working_3-way'!AN144-'OddsRatio_working_3-way'!R144/3)</f>
        <v>-0.34901878575078094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2.04</v>
      </c>
      <c r="B145" s="4">
        <f>IF('True_Odds_Calculator_3-way'!B146="","",'True_Odds_Calculator_3-way'!B146)</f>
        <v>3.78</v>
      </c>
      <c r="C145" s="4">
        <f>IF('True_Odds_Calculator_3-way'!C146="","",'True_Odds_Calculator_3-way'!C146)</f>
        <v>3.65</v>
      </c>
      <c r="D145" s="9">
        <f t="shared" si="39"/>
        <v>0.47897353626622008</v>
      </c>
      <c r="E145" s="9">
        <f t="shared" si="40"/>
        <v>0.25590056936398242</v>
      </c>
      <c r="F145" s="9">
        <f t="shared" si="41"/>
        <v>0.2651258943697975</v>
      </c>
      <c r="G145" s="9">
        <f t="shared" si="42"/>
        <v>1.045959633312493</v>
      </c>
      <c r="H145" s="9">
        <f t="shared" si="43"/>
        <v>2.0877980186449929</v>
      </c>
      <c r="I145" s="9">
        <f t="shared" si="44"/>
        <v>3.9077677806087303</v>
      </c>
      <c r="J145" s="9">
        <f t="shared" si="45"/>
        <v>3.7717930282781067</v>
      </c>
      <c r="K145" s="11">
        <f t="shared" si="46"/>
        <v>0.49019607843137253</v>
      </c>
      <c r="L145" s="11">
        <f t="shared" si="47"/>
        <v>0.26455026455026459</v>
      </c>
      <c r="M145" s="11">
        <f t="shared" si="48"/>
        <v>0.27397260273972601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-0.27221319781083431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0.22987378614560994</v>
      </c>
      <c r="Q145" s="11">
        <f>2*'OddsRatio_working_3-way'!K145*'OddsRatio_working_3-way'!L145*'OddsRatio_working_3-way'!M145</f>
        <v>7.105835738658732E-2</v>
      </c>
      <c r="R145" s="11">
        <f t="shared" si="49"/>
        <v>0</v>
      </c>
      <c r="S145" s="11">
        <f t="shared" si="50"/>
        <v>-0.84446231113802661</v>
      </c>
      <c r="T145" s="11">
        <f t="shared" si="51"/>
        <v>-0.26103935429305308</v>
      </c>
      <c r="U145" s="11">
        <f>'OddsRatio_working_3-way'!S145-'OddsRatio_working_3-way'!R145^2/3</f>
        <v>-0.84446231113802661</v>
      </c>
      <c r="V145" s="11">
        <f>'OddsRatio_working_3-way'!S145*'OddsRatio_working_3-way'!R145/3-2*'OddsRatio_working_3-way'!R145^3/27-'OddsRatio_working_3-way'!T145</f>
        <v>0.26103935429305308</v>
      </c>
      <c r="W145" s="11">
        <f>'OddsRatio_working_3-way'!V145^2+4*'OddsRatio_working_3-way'!U145^3/27</f>
        <v>-2.1073283342509491E-2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0.14934425652853509</v>
      </c>
      <c r="Y145" s="11">
        <f>IF('OddsRatio_working_3-way'!W145&gt;=0,IF('OddsRatio_working_3-way'!V145+SQRT('OddsRatio_working_3-way'!W145)&gt;0,0,PI()),ACOS('OddsRatio_working_3-way'!V145/(2*'OddsRatio_working_3-way'!X145)))</f>
        <v>0.50752150893264414</v>
      </c>
      <c r="Z145" s="11">
        <f>'OddsRatio_working_3-way'!X145^(1/3)*COS('OddsRatio_working_3-way'!Y145/3)</f>
        <v>0.52297981665624649</v>
      </c>
      <c r="AA145" s="11">
        <f>'OddsRatio_working_3-way'!X145^(1/3)*COS(('OddsRatio_working_3-way'!Y145+2*PI())/3)</f>
        <v>-0.33885050108797621</v>
      </c>
      <c r="AB145" s="11">
        <f>'OddsRatio_working_3-way'!X145^(1/3)*COS(('OddsRatio_working_3-way'!Y145+4*PI())/3)</f>
        <v>-0.18412931556827039</v>
      </c>
      <c r="AC145" s="11">
        <f>'OddsRatio_working_3-way'!X145^(1/3)*SIN('OddsRatio_working_3-way'!Y145/3)</f>
        <v>8.9328318109140215E-2</v>
      </c>
      <c r="AD145" s="11">
        <f>'OddsRatio_working_3-way'!X145^(1/3)*SIN(('OddsRatio_working_3-way'!Y145+2*PI())/3)</f>
        <v>0.40824964783626744</v>
      </c>
      <c r="AE145" s="11">
        <f>'OddsRatio_working_3-way'!X145^(1/3)*SIN(('OddsRatio_working_3-way'!Y145+4*PI())/3)</f>
        <v>-0.4975779659454076</v>
      </c>
      <c r="AF145" s="11">
        <f>-'OddsRatio_working_3-way'!U145/(3*'OddsRatio_working_3-way'!X145^(1/3))*COS(('OddsRatio_working_3-way'!Y145)/3)</f>
        <v>0.52297981665624638</v>
      </c>
      <c r="AG145" s="11">
        <f>-'OddsRatio_working_3-way'!U145/(3*'OddsRatio_working_3-way'!X145^(1/3))*COS(('OddsRatio_working_3-way'!Y145+2*PI())/3)</f>
        <v>-0.3388505010879761</v>
      </c>
      <c r="AH145" s="11">
        <f>-'OddsRatio_working_3-way'!U145/(3*'OddsRatio_working_3-way'!X145^(1/3))*COS(('OddsRatio_working_3-way'!Y145+4*PI())/3)</f>
        <v>-0.18412931556827036</v>
      </c>
      <c r="AI145" s="11">
        <f>'OddsRatio_working_3-way'!U145/(3*'OddsRatio_working_3-way'!X145^(1/3))*SIN(('OddsRatio_working_3-way'!Y145)/3)</f>
        <v>-8.9328318109140187E-2</v>
      </c>
      <c r="AJ145" s="11">
        <f>'OddsRatio_working_3-way'!U145/(3*'OddsRatio_working_3-way'!X145^(1/3))*SIN(('OddsRatio_working_3-way'!Y145+2*PI())/3)</f>
        <v>-0.40824964783626733</v>
      </c>
      <c r="AK145" s="11">
        <f>'OddsRatio_working_3-way'!U145/(3*'OddsRatio_working_3-way'!X145^(1/3))*SIN(('OddsRatio_working_3-way'!Y145+4*PI())/3)</f>
        <v>0.49757796594540749</v>
      </c>
      <c r="AL145" s="11">
        <f>'OddsRatio_working_3-way'!Z145+'OddsRatio_working_3-way'!AF145</f>
        <v>1.045959633312493</v>
      </c>
      <c r="AM145" s="11">
        <f>'OddsRatio_working_3-way'!AA145+'OddsRatio_working_3-way'!AG145</f>
        <v>-0.67770100217595231</v>
      </c>
      <c r="AN145" s="11">
        <f>'OddsRatio_working_3-way'!AB145+'OddsRatio_working_3-way'!AH145</f>
        <v>-0.36825863113654078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1.045959633312493</v>
      </c>
      <c r="AS145" s="11">
        <f>IF(('OddsRatio_working_3-way'!X145=0),IF(Q145&gt;0,-Q145^(1/3),(-Q145)^(1/3)),'OddsRatio_working_3-way'!AM145-'OddsRatio_working_3-way'!R145/3)</f>
        <v>-0.67770100217595231</v>
      </c>
      <c r="AT145" s="11">
        <f>IF(('OddsRatio_working_3-way'!X145=0),IF(Q145&gt;0,-Q145^(1/3),(-Q145)^(1/3)),'OddsRatio_working_3-way'!AN145-'OddsRatio_working_3-way'!R145/3)</f>
        <v>-0.36825863113654078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2.3199999999999998</v>
      </c>
      <c r="B146" s="4">
        <f>IF('True_Odds_Calculator_3-way'!B147="","",'True_Odds_Calculator_3-way'!B147)</f>
        <v>3.49</v>
      </c>
      <c r="C146" s="4">
        <f>IF('True_Odds_Calculator_3-way'!C147="","",'True_Odds_Calculator_3-way'!C147)</f>
        <v>3.23</v>
      </c>
      <c r="D146" s="9">
        <f t="shared" si="39"/>
        <v>0.42095811757106261</v>
      </c>
      <c r="E146" s="9">
        <f t="shared" si="40"/>
        <v>0.27818300693750453</v>
      </c>
      <c r="F146" s="9">
        <f t="shared" si="41"/>
        <v>0.30085887549143275</v>
      </c>
      <c r="G146" s="9">
        <f t="shared" si="42"/>
        <v>1.0420706346757709</v>
      </c>
      <c r="H146" s="9">
        <f t="shared" si="43"/>
        <v>2.3755332377720175</v>
      </c>
      <c r="I146" s="9">
        <f t="shared" si="44"/>
        <v>3.5947558803426696</v>
      </c>
      <c r="J146" s="9">
        <f t="shared" si="45"/>
        <v>3.3238175153269691</v>
      </c>
      <c r="K146" s="11">
        <f t="shared" si="46"/>
        <v>0.43103448275862072</v>
      </c>
      <c r="L146" s="11">
        <f t="shared" si="47"/>
        <v>0.28653295128939826</v>
      </c>
      <c r="M146" s="11">
        <f t="shared" si="48"/>
        <v>0.30959752321981426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-0.28026070307789674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0.23095161548360807</v>
      </c>
      <c r="Q146" s="11">
        <f>2*'OddsRatio_working_3-way'!K146*'OddsRatio_working_3-way'!L146*'OddsRatio_working_3-way'!M146</f>
        <v>7.6474044862121893E-2</v>
      </c>
      <c r="R146" s="11">
        <f t="shared" si="49"/>
        <v>0</v>
      </c>
      <c r="S146" s="11">
        <f t="shared" si="50"/>
        <v>-0.8240599304406101</v>
      </c>
      <c r="T146" s="11">
        <f t="shared" si="51"/>
        <v>-0.27286752663596364</v>
      </c>
      <c r="U146" s="11">
        <f>'OddsRatio_working_3-way'!S146-'OddsRatio_working_3-way'!R146^2/3</f>
        <v>-0.8240599304406101</v>
      </c>
      <c r="V146" s="11">
        <f>'OddsRatio_working_3-way'!S146*'OddsRatio_working_3-way'!R146/3-2*'OddsRatio_working_3-way'!R146^3/27-'OddsRatio_working_3-way'!T146</f>
        <v>0.27286752663596364</v>
      </c>
      <c r="W146" s="11">
        <f>'OddsRatio_working_3-way'!V146^2+4*'OddsRatio_working_3-way'!U146^3/27</f>
        <v>-8.4467657773974747E-3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0.14396479853581032</v>
      </c>
      <c r="Y146" s="11">
        <f>IF('OddsRatio_working_3-way'!W146&gt;=0,IF('OddsRatio_working_3-way'!V146+SQRT('OddsRatio_working_3-way'!W146)&gt;0,0,PI()),ACOS('OddsRatio_working_3-way'!V146/(2*'OddsRatio_working_3-way'!X146)))</f>
        <v>0.32488213081518436</v>
      </c>
      <c r="Z146" s="11">
        <f>'OddsRatio_working_3-way'!X146^(1/3)*COS('OddsRatio_working_3-way'!Y146/3)</f>
        <v>0.52103531733788544</v>
      </c>
      <c r="AA146" s="11">
        <f>'OddsRatio_working_3-way'!X146^(1/3)*COS(('OddsRatio_working_3-way'!Y146+2*PI())/3)</f>
        <v>-0.30957508598743705</v>
      </c>
      <c r="AB146" s="11">
        <f>'OddsRatio_working_3-way'!X146^(1/3)*COS(('OddsRatio_working_3-way'!Y146+4*PI())/3)</f>
        <v>-0.21146023135044853</v>
      </c>
      <c r="AC146" s="11">
        <f>'OddsRatio_working_3-way'!X146^(1/3)*SIN('OddsRatio_working_3-way'!Y146/3)</f>
        <v>5.6646637736166391E-2</v>
      </c>
      <c r="AD146" s="11">
        <f>'OddsRatio_working_3-way'!X146^(1/3)*SIN(('OddsRatio_working_3-way'!Y146+2*PI())/3)</f>
        <v>0.42290650221541221</v>
      </c>
      <c r="AE146" s="11">
        <f>'OddsRatio_working_3-way'!X146^(1/3)*SIN(('OddsRatio_working_3-way'!Y146+4*PI())/3)</f>
        <v>-0.4795531399515785</v>
      </c>
      <c r="AF146" s="11">
        <f>-'OddsRatio_working_3-way'!U146/(3*'OddsRatio_working_3-way'!X146^(1/3))*COS(('OddsRatio_working_3-way'!Y146)/3)</f>
        <v>0.52103531733788533</v>
      </c>
      <c r="AG146" s="11">
        <f>-'OddsRatio_working_3-way'!U146/(3*'OddsRatio_working_3-way'!X146^(1/3))*COS(('OddsRatio_working_3-way'!Y146+2*PI())/3)</f>
        <v>-0.30957508598743694</v>
      </c>
      <c r="AH146" s="11">
        <f>-'OddsRatio_working_3-way'!U146/(3*'OddsRatio_working_3-way'!X146^(1/3))*COS(('OddsRatio_working_3-way'!Y146+4*PI())/3)</f>
        <v>-0.21146023135044847</v>
      </c>
      <c r="AI146" s="11">
        <f>'OddsRatio_working_3-way'!U146/(3*'OddsRatio_working_3-way'!X146^(1/3))*SIN(('OddsRatio_working_3-way'!Y146)/3)</f>
        <v>-5.6646637736166378E-2</v>
      </c>
      <c r="AJ146" s="11">
        <f>'OddsRatio_working_3-way'!U146/(3*'OddsRatio_working_3-way'!X146^(1/3))*SIN(('OddsRatio_working_3-way'!Y146+2*PI())/3)</f>
        <v>-0.42290650221541209</v>
      </c>
      <c r="AK146" s="11">
        <f>'OddsRatio_working_3-way'!U146/(3*'OddsRatio_working_3-way'!X146^(1/3))*SIN(('OddsRatio_working_3-way'!Y146+4*PI())/3)</f>
        <v>0.47955313995157839</v>
      </c>
      <c r="AL146" s="11">
        <f>'OddsRatio_working_3-way'!Z146+'OddsRatio_working_3-way'!AF146</f>
        <v>1.0420706346757709</v>
      </c>
      <c r="AM146" s="11">
        <f>'OddsRatio_working_3-way'!AA146+'OddsRatio_working_3-way'!AG146</f>
        <v>-0.61915017197487399</v>
      </c>
      <c r="AN146" s="11">
        <f>'OddsRatio_working_3-way'!AB146+'OddsRatio_working_3-way'!AH146</f>
        <v>-0.422920462700897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1.0420706346757709</v>
      </c>
      <c r="AS146" s="11">
        <f>IF(('OddsRatio_working_3-way'!X146=0),IF(Q146&gt;0,-Q146^(1/3),(-Q146)^(1/3)),'OddsRatio_working_3-way'!AM146-'OddsRatio_working_3-way'!R146/3)</f>
        <v>-0.61915017197487399</v>
      </c>
      <c r="AT146" s="11">
        <f>IF(('OddsRatio_working_3-way'!X146=0),IF(Q146&gt;0,-Q146^(1/3),(-Q146)^(1/3)),'OddsRatio_working_3-way'!AN146-'OddsRatio_working_3-way'!R146/3)</f>
        <v>-0.422920462700897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2.19</v>
      </c>
      <c r="B147" s="4">
        <f>IF('True_Odds_Calculator_3-way'!B148="","",'True_Odds_Calculator_3-way'!B148)</f>
        <v>3.32</v>
      </c>
      <c r="C147" s="4">
        <f>IF('True_Odds_Calculator_3-way'!C148="","",'True_Odds_Calculator_3-way'!C148)</f>
        <v>3.69</v>
      </c>
      <c r="D147" s="9">
        <f t="shared" si="39"/>
        <v>0.44566912436358619</v>
      </c>
      <c r="E147" s="9">
        <f t="shared" si="40"/>
        <v>0.29197756118176799</v>
      </c>
      <c r="F147" s="9">
        <f t="shared" si="41"/>
        <v>0.26235331445464588</v>
      </c>
      <c r="G147" s="9">
        <f t="shared" si="42"/>
        <v>1.0452244496539427</v>
      </c>
      <c r="H147" s="9">
        <f t="shared" si="43"/>
        <v>2.2438170950881915</v>
      </c>
      <c r="I147" s="9">
        <f t="shared" si="44"/>
        <v>3.4249207231971468</v>
      </c>
      <c r="J147" s="9">
        <f t="shared" si="45"/>
        <v>3.811653769569106</v>
      </c>
      <c r="K147" s="11">
        <f t="shared" si="46"/>
        <v>0.45662100456621008</v>
      </c>
      <c r="L147" s="11">
        <f t="shared" si="47"/>
        <v>0.30120481927710846</v>
      </c>
      <c r="M147" s="11">
        <f t="shared" si="48"/>
        <v>0.2710027100271003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-0.27680801537068567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0.23109104942620096</v>
      </c>
      <c r="Q147" s="11">
        <f>2*'OddsRatio_working_3-way'!K147*'OddsRatio_working_3-way'!L147*'OddsRatio_working_3-way'!M147</f>
        <v>7.4545499814903549E-2</v>
      </c>
      <c r="R147" s="11">
        <f t="shared" si="49"/>
        <v>0</v>
      </c>
      <c r="S147" s="11">
        <f t="shared" si="50"/>
        <v>-0.83484233329275837</v>
      </c>
      <c r="T147" s="11">
        <f t="shared" si="51"/>
        <v>-0.26930397848153503</v>
      </c>
      <c r="U147" s="11">
        <f>'OddsRatio_working_3-way'!S147-'OddsRatio_working_3-way'!R147^2/3</f>
        <v>-0.83484233329275837</v>
      </c>
      <c r="V147" s="11">
        <f>'OddsRatio_working_3-way'!S147*'OddsRatio_working_3-way'!R147/3-2*'OddsRatio_working_3-way'!R147^3/27-'OddsRatio_working_3-way'!T147</f>
        <v>0.26930397848153503</v>
      </c>
      <c r="W147" s="11">
        <f>'OddsRatio_working_3-way'!V147^2+4*'OddsRatio_working_3-way'!U147^3/27</f>
        <v>-1.36758338047549E-2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0.14679957989614445</v>
      </c>
      <c r="Y147" s="11">
        <f>IF('OddsRatio_working_3-way'!W147&gt;=0,IF('OddsRatio_working_3-way'!V147+SQRT('OddsRatio_working_3-way'!W147)&gt;0,0,PI()),ACOS('OddsRatio_working_3-way'!V147/(2*'OddsRatio_working_3-way'!X147)))</f>
        <v>0.40967453394176712</v>
      </c>
      <c r="Z147" s="11">
        <f>'OddsRatio_working_3-way'!X147^(1/3)*COS('OddsRatio_working_3-way'!Y147/3)</f>
        <v>0.52261222482697145</v>
      </c>
      <c r="AA147" s="11">
        <f>'OddsRatio_working_3-way'!X147^(1/3)*COS(('OddsRatio_working_3-way'!Y147+2*PI())/3)</f>
        <v>-0.32349879823136873</v>
      </c>
      <c r="AB147" s="11">
        <f>'OddsRatio_working_3-way'!X147^(1/3)*COS(('OddsRatio_working_3-way'!Y147+4*PI())/3)</f>
        <v>-0.19911342659560288</v>
      </c>
      <c r="AC147" s="11">
        <f>'OddsRatio_working_3-way'!X147^(1/3)*SIN('OddsRatio_working_3-way'!Y147/3)</f>
        <v>7.1813927797161045E-2</v>
      </c>
      <c r="AD147" s="11">
        <f>'OddsRatio_working_3-way'!X147^(1/3)*SIN(('OddsRatio_working_3-way'!Y147+2*PI())/3)</f>
        <v>0.41668849912988132</v>
      </c>
      <c r="AE147" s="11">
        <f>'OddsRatio_working_3-way'!X147^(1/3)*SIN(('OddsRatio_working_3-way'!Y147+4*PI())/3)</f>
        <v>-0.48850242692704232</v>
      </c>
      <c r="AF147" s="11">
        <f>-'OddsRatio_working_3-way'!U147/(3*'OddsRatio_working_3-way'!X147^(1/3))*COS(('OddsRatio_working_3-way'!Y147)/3)</f>
        <v>0.52261222482697134</v>
      </c>
      <c r="AG147" s="11">
        <f>-'OddsRatio_working_3-way'!U147/(3*'OddsRatio_working_3-way'!X147^(1/3))*COS(('OddsRatio_working_3-way'!Y147+2*PI())/3)</f>
        <v>-0.32349879823136868</v>
      </c>
      <c r="AH147" s="11">
        <f>-'OddsRatio_working_3-way'!U147/(3*'OddsRatio_working_3-way'!X147^(1/3))*COS(('OddsRatio_working_3-way'!Y147+4*PI())/3)</f>
        <v>-0.19911342659560285</v>
      </c>
      <c r="AI147" s="11">
        <f>'OddsRatio_working_3-way'!U147/(3*'OddsRatio_working_3-way'!X147^(1/3))*SIN(('OddsRatio_working_3-way'!Y147)/3)</f>
        <v>-7.1813927797161031E-2</v>
      </c>
      <c r="AJ147" s="11">
        <f>'OddsRatio_working_3-way'!U147/(3*'OddsRatio_working_3-way'!X147^(1/3))*SIN(('OddsRatio_working_3-way'!Y147+2*PI())/3)</f>
        <v>-0.41668849912988121</v>
      </c>
      <c r="AK147" s="11">
        <f>'OddsRatio_working_3-way'!U147/(3*'OddsRatio_working_3-way'!X147^(1/3))*SIN(('OddsRatio_working_3-way'!Y147+4*PI())/3)</f>
        <v>0.48850242692704221</v>
      </c>
      <c r="AL147" s="11">
        <f>'OddsRatio_working_3-way'!Z147+'OddsRatio_working_3-way'!AF147</f>
        <v>1.0452244496539427</v>
      </c>
      <c r="AM147" s="11">
        <f>'OddsRatio_working_3-way'!AA147+'OddsRatio_working_3-way'!AG147</f>
        <v>-0.64699759646273747</v>
      </c>
      <c r="AN147" s="11">
        <f>'OddsRatio_working_3-way'!AB147+'OddsRatio_working_3-way'!AH147</f>
        <v>-0.39822685319120577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1.0452244496539427</v>
      </c>
      <c r="AS147" s="11">
        <f>IF(('OddsRatio_working_3-way'!X147=0),IF(Q147&gt;0,-Q147^(1/3),(-Q147)^(1/3)),'OddsRatio_working_3-way'!AM147-'OddsRatio_working_3-way'!R147/3)</f>
        <v>-0.64699759646273747</v>
      </c>
      <c r="AT147" s="11">
        <f>IF(('OddsRatio_working_3-way'!X147=0),IF(Q147&gt;0,-Q147^(1/3),(-Q147)^(1/3)),'OddsRatio_working_3-way'!AN147-'OddsRatio_working_3-way'!R147/3)</f>
        <v>-0.39822685319120577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2.0099999999999998</v>
      </c>
      <c r="B148" s="4">
        <f>IF('True_Odds_Calculator_3-way'!B149="","",'True_Odds_Calculator_3-way'!B149)</f>
        <v>3.8</v>
      </c>
      <c r="C148" s="4">
        <f>IF('True_Odds_Calculator_3-way'!C149="","",'True_Odds_Calculator_3-way'!C149)</f>
        <v>3.75</v>
      </c>
      <c r="D148" s="9">
        <f t="shared" si="39"/>
        <v>0.48676022647572947</v>
      </c>
      <c r="E148" s="9">
        <f t="shared" si="40"/>
        <v>0.2549012464539836</v>
      </c>
      <c r="F148" s="9">
        <f t="shared" si="41"/>
        <v>0.25833852707028687</v>
      </c>
      <c r="G148" s="9">
        <f t="shared" si="42"/>
        <v>1.0439599703685449</v>
      </c>
      <c r="H148" s="9">
        <f t="shared" si="43"/>
        <v>2.05439957007223</v>
      </c>
      <c r="I148" s="9">
        <f t="shared" si="44"/>
        <v>3.9230879170319253</v>
      </c>
      <c r="J148" s="9">
        <f t="shared" si="45"/>
        <v>3.8708899185134986</v>
      </c>
      <c r="K148" s="11">
        <f t="shared" si="46"/>
        <v>0.49751243781094534</v>
      </c>
      <c r="L148" s="11">
        <f t="shared" si="47"/>
        <v>0.26315789473684209</v>
      </c>
      <c r="M148" s="11">
        <f t="shared" si="48"/>
        <v>0.26666666666666666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-0.27151959500741896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0.2290302871606878</v>
      </c>
      <c r="Q148" s="11">
        <f>2*'OddsRatio_working_3-way'!K148*'OddsRatio_working_3-way'!L148*'OddsRatio_working_3-way'!M148</f>
        <v>6.9826307061185311E-2</v>
      </c>
      <c r="R148" s="11">
        <f t="shared" si="49"/>
        <v>0</v>
      </c>
      <c r="S148" s="11">
        <f t="shared" si="50"/>
        <v>-0.84351292272084377</v>
      </c>
      <c r="T148" s="11">
        <f t="shared" si="51"/>
        <v>-0.25716857400025728</v>
      </c>
      <c r="U148" s="11">
        <f>'OddsRatio_working_3-way'!S148-'OddsRatio_working_3-way'!R148^2/3</f>
        <v>-0.84351292272084377</v>
      </c>
      <c r="V148" s="11">
        <f>'OddsRatio_working_3-way'!S148*'OddsRatio_working_3-way'!R148/3-2*'OddsRatio_working_3-way'!R148^3/27-'OddsRatio_working_3-way'!T148</f>
        <v>0.25716857400025728</v>
      </c>
      <c r="W148" s="11">
        <f>'OddsRatio_working_3-way'!V148^2+4*'OddsRatio_working_3-way'!U148^3/27</f>
        <v>-2.2778590701455714E-2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0.14909247646576732</v>
      </c>
      <c r="Y148" s="11">
        <f>IF('OddsRatio_working_3-way'!W148&gt;=0,IF('OddsRatio_working_3-way'!V148+SQRT('OddsRatio_working_3-way'!W148)&gt;0,0,PI()),ACOS('OddsRatio_working_3-way'!V148/(2*'OddsRatio_working_3-way'!X148)))</f>
        <v>0.53071278113185882</v>
      </c>
      <c r="Z148" s="11">
        <f>'OddsRatio_working_3-way'!X148^(1/3)*COS('OddsRatio_working_3-way'!Y148/3)</f>
        <v>0.52197998518427247</v>
      </c>
      <c r="AA148" s="11">
        <f>'OddsRatio_working_3-way'!X148^(1/3)*COS(('OddsRatio_working_3-way'!Y148+2*PI())/3)</f>
        <v>-0.34180398878389118</v>
      </c>
      <c r="AB148" s="11">
        <f>'OddsRatio_working_3-way'!X148^(1/3)*COS(('OddsRatio_working_3-way'!Y148+4*PI())/3)</f>
        <v>-0.18017599640038137</v>
      </c>
      <c r="AC148" s="11">
        <f>'OddsRatio_working_3-way'!X148^(1/3)*SIN('OddsRatio_working_3-way'!Y148/3)</f>
        <v>9.3315964911198312E-2</v>
      </c>
      <c r="AD148" s="11">
        <f>'OddsRatio_working_3-way'!X148^(1/3)*SIN(('OddsRatio_working_3-way'!Y148+2*PI())/3)</f>
        <v>0.40538994498100572</v>
      </c>
      <c r="AE148" s="11">
        <f>'OddsRatio_working_3-way'!X148^(1/3)*SIN(('OddsRatio_working_3-way'!Y148+4*PI())/3)</f>
        <v>-0.49870590989220392</v>
      </c>
      <c r="AF148" s="11">
        <f>-'OddsRatio_working_3-way'!U148/(3*'OddsRatio_working_3-way'!X148^(1/3))*COS(('OddsRatio_working_3-way'!Y148)/3)</f>
        <v>0.52197998518427247</v>
      </c>
      <c r="AG148" s="11">
        <f>-'OddsRatio_working_3-way'!U148/(3*'OddsRatio_working_3-way'!X148^(1/3))*COS(('OddsRatio_working_3-way'!Y148+2*PI())/3)</f>
        <v>-0.34180398878389118</v>
      </c>
      <c r="AH148" s="11">
        <f>-'OddsRatio_working_3-way'!U148/(3*'OddsRatio_working_3-way'!X148^(1/3))*COS(('OddsRatio_working_3-way'!Y148+4*PI())/3)</f>
        <v>-0.18017599640038137</v>
      </c>
      <c r="AI148" s="11">
        <f>'OddsRatio_working_3-way'!U148/(3*'OddsRatio_working_3-way'!X148^(1/3))*SIN(('OddsRatio_working_3-way'!Y148)/3)</f>
        <v>-9.3315964911198312E-2</v>
      </c>
      <c r="AJ148" s="11">
        <f>'OddsRatio_working_3-way'!U148/(3*'OddsRatio_working_3-way'!X148^(1/3))*SIN(('OddsRatio_working_3-way'!Y148+2*PI())/3)</f>
        <v>-0.40538994498100572</v>
      </c>
      <c r="AK148" s="11">
        <f>'OddsRatio_working_3-way'!U148/(3*'OddsRatio_working_3-way'!X148^(1/3))*SIN(('OddsRatio_working_3-way'!Y148+4*PI())/3)</f>
        <v>0.49870590989220392</v>
      </c>
      <c r="AL148" s="11">
        <f>'OddsRatio_working_3-way'!Z148+'OddsRatio_working_3-way'!AF148</f>
        <v>1.0439599703685449</v>
      </c>
      <c r="AM148" s="11">
        <f>'OddsRatio_working_3-way'!AA148+'OddsRatio_working_3-way'!AG148</f>
        <v>-0.68360797756778235</v>
      </c>
      <c r="AN148" s="11">
        <f>'OddsRatio_working_3-way'!AB148+'OddsRatio_working_3-way'!AH148</f>
        <v>-0.36035199280076274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1.0439599703685449</v>
      </c>
      <c r="AS148" s="11">
        <f>IF(('OddsRatio_working_3-way'!X148=0),IF(Q148&gt;0,-Q148^(1/3),(-Q148)^(1/3)),'OddsRatio_working_3-way'!AM148-'OddsRatio_working_3-way'!R148/3)</f>
        <v>-0.68360797756778235</v>
      </c>
      <c r="AT148" s="11">
        <f>IF(('OddsRatio_working_3-way'!X148=0),IF(Q148&gt;0,-Q148^(1/3),(-Q148)^(1/3)),'OddsRatio_working_3-way'!AN148-'OddsRatio_working_3-way'!R148/3)</f>
        <v>-0.36035199280076274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8.83</v>
      </c>
      <c r="B149" s="4">
        <f>IF('True_Odds_Calculator_3-way'!B150="","",'True_Odds_Calculator_3-way'!B150)</f>
        <v>5.41</v>
      </c>
      <c r="C149" s="4">
        <f>IF('True_Odds_Calculator_3-way'!C150="","",'True_Odds_Calculator_3-way'!C150)</f>
        <v>1.36</v>
      </c>
      <c r="D149" s="9">
        <f t="shared" si="39"/>
        <v>0.10589456359227217</v>
      </c>
      <c r="E149" s="9">
        <f t="shared" si="40"/>
        <v>0.17374826826339582</v>
      </c>
      <c r="F149" s="9">
        <f t="shared" si="41"/>
        <v>0.72035716814433171</v>
      </c>
      <c r="G149" s="9">
        <f t="shared" si="42"/>
        <v>1.0783340242793065</v>
      </c>
      <c r="H149" s="9">
        <f t="shared" si="43"/>
        <v>9.4433554101069692</v>
      </c>
      <c r="I149" s="9">
        <f t="shared" si="44"/>
        <v>5.7554530470717422</v>
      </c>
      <c r="J149" s="9">
        <f t="shared" si="45"/>
        <v>1.3882002487405507</v>
      </c>
      <c r="K149" s="11">
        <f t="shared" si="46"/>
        <v>0.11325028312570781</v>
      </c>
      <c r="L149" s="11">
        <f t="shared" si="47"/>
        <v>0.18484288354898337</v>
      </c>
      <c r="M149" s="11">
        <f t="shared" si="48"/>
        <v>0.73529411764705876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-0.19134009058791268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0.19394280300422945</v>
      </c>
      <c r="Q149" s="11">
        <f>2*'OddsRatio_working_3-way'!K149*'OddsRatio_working_3-way'!L149*'OddsRatio_working_3-way'!M149</f>
        <v>3.0784571905433239E-2</v>
      </c>
      <c r="R149" s="11">
        <f t="shared" si="49"/>
        <v>0</v>
      </c>
      <c r="S149" s="11">
        <f t="shared" si="50"/>
        <v>-1.0136025461695961</v>
      </c>
      <c r="T149" s="11">
        <f t="shared" si="51"/>
        <v>-0.16088929304279298</v>
      </c>
      <c r="U149" s="11">
        <f>'OddsRatio_working_3-way'!S149-'OddsRatio_working_3-way'!R149^2/3</f>
        <v>-1.0136025461695961</v>
      </c>
      <c r="V149" s="11">
        <f>'OddsRatio_working_3-way'!S149*'OddsRatio_working_3-way'!R149/3-2*'OddsRatio_working_3-way'!R149^3/27-'OddsRatio_working_3-way'!T149</f>
        <v>0.16088929304279298</v>
      </c>
      <c r="W149" s="11">
        <f>'OddsRatio_working_3-way'!V149^2+4*'OddsRatio_working_3-way'!U149^3/27</f>
        <v>-0.12839096770489541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0.19639012979316522</v>
      </c>
      <c r="Y149" s="11">
        <f>IF('OddsRatio_working_3-way'!W149&gt;=0,IF('OddsRatio_working_3-way'!V149+SQRT('OddsRatio_working_3-way'!W149)&gt;0,0,PI()),ACOS('OddsRatio_working_3-way'!V149/(2*'OddsRatio_working_3-way'!X149)))</f>
        <v>1.1487626400559203</v>
      </c>
      <c r="Z149" s="11">
        <f>'OddsRatio_working_3-way'!X149^(1/3)*COS('OddsRatio_working_3-way'!Y149/3)</f>
        <v>0.53916701213965323</v>
      </c>
      <c r="AA149" s="11">
        <f>'OddsRatio_working_3-way'!X149^(1/3)*COS(('OddsRatio_working_3-way'!Y149+2*PI())/3)</f>
        <v>-0.4576654996462941</v>
      </c>
      <c r="AB149" s="11">
        <f>'OddsRatio_working_3-way'!X149^(1/3)*COS(('OddsRatio_working_3-way'!Y149+4*PI())/3)</f>
        <v>-8.1501512493359185E-2</v>
      </c>
      <c r="AC149" s="11">
        <f>'OddsRatio_working_3-way'!X149^(1/3)*SIN('OddsRatio_working_3-way'!Y149/3)</f>
        <v>0.21717837924218986</v>
      </c>
      <c r="AD149" s="11">
        <f>'OddsRatio_working_3-way'!X149^(1/3)*SIN(('OddsRatio_working_3-way'!Y149+2*PI())/3)</f>
        <v>0.35834313977439747</v>
      </c>
      <c r="AE149" s="11">
        <f>'OddsRatio_working_3-way'!X149^(1/3)*SIN(('OddsRatio_working_3-way'!Y149+4*PI())/3)</f>
        <v>-0.57552151901658744</v>
      </c>
      <c r="AF149" s="11">
        <f>-'OddsRatio_working_3-way'!U149/(3*'OddsRatio_working_3-way'!X149^(1/3))*COS(('OddsRatio_working_3-way'!Y149)/3)</f>
        <v>0.53916701213965323</v>
      </c>
      <c r="AG149" s="11">
        <f>-'OddsRatio_working_3-way'!U149/(3*'OddsRatio_working_3-way'!X149^(1/3))*COS(('OddsRatio_working_3-way'!Y149+2*PI())/3)</f>
        <v>-0.4576654996462941</v>
      </c>
      <c r="AH149" s="11">
        <f>-'OddsRatio_working_3-way'!U149/(3*'OddsRatio_working_3-way'!X149^(1/3))*COS(('OddsRatio_working_3-way'!Y149+4*PI())/3)</f>
        <v>-8.1501512493359185E-2</v>
      </c>
      <c r="AI149" s="11">
        <f>'OddsRatio_working_3-way'!U149/(3*'OddsRatio_working_3-way'!X149^(1/3))*SIN(('OddsRatio_working_3-way'!Y149)/3)</f>
        <v>-0.21717837924218986</v>
      </c>
      <c r="AJ149" s="11">
        <f>'OddsRatio_working_3-way'!U149/(3*'OddsRatio_working_3-way'!X149^(1/3))*SIN(('OddsRatio_working_3-way'!Y149+2*PI())/3)</f>
        <v>-0.35834313977439747</v>
      </c>
      <c r="AK149" s="11">
        <f>'OddsRatio_working_3-way'!U149/(3*'OddsRatio_working_3-way'!X149^(1/3))*SIN(('OddsRatio_working_3-way'!Y149+4*PI())/3)</f>
        <v>0.57552151901658744</v>
      </c>
      <c r="AL149" s="11">
        <f>'OddsRatio_working_3-way'!Z149+'OddsRatio_working_3-way'!AF149</f>
        <v>1.0783340242793065</v>
      </c>
      <c r="AM149" s="11">
        <f>'OddsRatio_working_3-way'!AA149+'OddsRatio_working_3-way'!AG149</f>
        <v>-0.91533099929258821</v>
      </c>
      <c r="AN149" s="11">
        <f>'OddsRatio_working_3-way'!AB149+'OddsRatio_working_3-way'!AH149</f>
        <v>-0.16300302498671837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1.0783340242793065</v>
      </c>
      <c r="AS149" s="11">
        <f>IF(('OddsRatio_working_3-way'!X149=0),IF(Q149&gt;0,-Q149^(1/3),(-Q149)^(1/3)),'OddsRatio_working_3-way'!AM149-'OddsRatio_working_3-way'!R149/3)</f>
        <v>-0.91533099929258821</v>
      </c>
      <c r="AT149" s="11">
        <f>IF(('OddsRatio_working_3-way'!X149=0),IF(Q149&gt;0,-Q149^(1/3),(-Q149)^(1/3)),'OddsRatio_working_3-way'!AN149-'OddsRatio_working_3-way'!R149/3)</f>
        <v>-0.16300302498671837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1.19</v>
      </c>
      <c r="B150" s="4">
        <f>IF('True_Odds_Calculator_3-way'!B151="","",'True_Odds_Calculator_3-way'!B151)</f>
        <v>7.63</v>
      </c>
      <c r="C150" s="4">
        <f>IF('True_Odds_Calculator_3-way'!C151="","",'True_Odds_Calculator_3-way'!C151)</f>
        <v>13.51</v>
      </c>
      <c r="D150" s="9">
        <f t="shared" si="39"/>
        <v>0.81991074187705237</v>
      </c>
      <c r="E150" s="9">
        <f t="shared" si="40"/>
        <v>0.11541409602664522</v>
      </c>
      <c r="F150" s="9">
        <f t="shared" si="41"/>
        <v>6.4675162096302169E-2</v>
      </c>
      <c r="G150" s="9">
        <f t="shared" si="42"/>
        <v>1.1560260797134703</v>
      </c>
      <c r="H150" s="9">
        <f t="shared" si="43"/>
        <v>1.2196449551455595</v>
      </c>
      <c r="I150" s="9">
        <f t="shared" si="44"/>
        <v>8.6644529085003086</v>
      </c>
      <c r="J150" s="9">
        <f t="shared" si="45"/>
        <v>15.461886257215511</v>
      </c>
      <c r="K150" s="11">
        <f t="shared" si="46"/>
        <v>0.84033613445378152</v>
      </c>
      <c r="L150" s="11">
        <f t="shared" si="47"/>
        <v>0.13106159895150721</v>
      </c>
      <c r="M150" s="11">
        <f t="shared" si="48"/>
        <v>7.4019245003700967E-2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-0.12846877727995831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0.15758141854042973</v>
      </c>
      <c r="Q150" s="11">
        <f>2*'OddsRatio_working_3-way'!K150*'OddsRatio_working_3-way'!L150*'OddsRatio_working_3-way'!M150</f>
        <v>1.6304337148518335E-2</v>
      </c>
      <c r="R150" s="11">
        <f t="shared" si="49"/>
        <v>0</v>
      </c>
      <c r="S150" s="11">
        <f t="shared" si="50"/>
        <v>-1.2266125814915272</v>
      </c>
      <c r="T150" s="11">
        <f t="shared" si="51"/>
        <v>-0.12691283822985278</v>
      </c>
      <c r="U150" s="11">
        <f>'OddsRatio_working_3-way'!S150-'OddsRatio_working_3-way'!R150^2/3</f>
        <v>-1.2266125814915272</v>
      </c>
      <c r="V150" s="11">
        <f>'OddsRatio_working_3-way'!S150*'OddsRatio_working_3-way'!R150/3-2*'OddsRatio_working_3-way'!R150^3/27-'OddsRatio_working_3-way'!T150</f>
        <v>0.12691283822985278</v>
      </c>
      <c r="W150" s="11">
        <f>'OddsRatio_working_3-way'!V150^2+4*'OddsRatio_working_3-way'!U150^3/27</f>
        <v>-0.25730569831253614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0.26144433768017089</v>
      </c>
      <c r="Y150" s="11">
        <f>IF('OddsRatio_working_3-way'!W150&gt;=0,IF('OddsRatio_working_3-way'!V150+SQRT('OddsRatio_working_3-way'!W150)&gt;0,0,PI()),ACOS('OddsRatio_working_3-way'!V150/(2*'OddsRatio_working_3-way'!X150)))</f>
        <v>1.325632934656672</v>
      </c>
      <c r="Z150" s="11">
        <f>'OddsRatio_working_3-way'!X150^(1/3)*COS('OddsRatio_working_3-way'!Y150/3)</f>
        <v>0.57801303985673513</v>
      </c>
      <c r="AA150" s="11">
        <f>'OddsRatio_working_3-way'!X150^(1/3)*COS(('OddsRatio_working_3-way'!Y150+2*PI())/3)</f>
        <v>-0.52581623191156313</v>
      </c>
      <c r="AB150" s="11">
        <f>'OddsRatio_working_3-way'!X150^(1/3)*COS(('OddsRatio_working_3-way'!Y150+4*PI())/3)</f>
        <v>-5.2196807945171605E-2</v>
      </c>
      <c r="AC150" s="11">
        <f>'OddsRatio_working_3-way'!X150^(1/3)*SIN('OddsRatio_working_3-way'!Y150/3)</f>
        <v>0.27344430192043157</v>
      </c>
      <c r="AD150" s="11">
        <f>'OddsRatio_working_3-way'!X150^(1/3)*SIN(('OddsRatio_working_3-way'!Y150+2*PI())/3)</f>
        <v>0.3638518252743842</v>
      </c>
      <c r="AE150" s="11">
        <f>'OddsRatio_working_3-way'!X150^(1/3)*SIN(('OddsRatio_working_3-way'!Y150+4*PI())/3)</f>
        <v>-0.63729612719481565</v>
      </c>
      <c r="AF150" s="11">
        <f>-'OddsRatio_working_3-way'!U150/(3*'OddsRatio_working_3-way'!X150^(1/3))*COS(('OddsRatio_working_3-way'!Y150)/3)</f>
        <v>0.57801303985673502</v>
      </c>
      <c r="AG150" s="11">
        <f>-'OddsRatio_working_3-way'!U150/(3*'OddsRatio_working_3-way'!X150^(1/3))*COS(('OddsRatio_working_3-way'!Y150+2*PI())/3)</f>
        <v>-0.52581623191156313</v>
      </c>
      <c r="AH150" s="11">
        <f>-'OddsRatio_working_3-way'!U150/(3*'OddsRatio_working_3-way'!X150^(1/3))*COS(('OddsRatio_working_3-way'!Y150+4*PI())/3)</f>
        <v>-5.2196807945171592E-2</v>
      </c>
      <c r="AI150" s="11">
        <f>'OddsRatio_working_3-way'!U150/(3*'OddsRatio_working_3-way'!X150^(1/3))*SIN(('OddsRatio_working_3-way'!Y150)/3)</f>
        <v>-0.27344430192043151</v>
      </c>
      <c r="AJ150" s="11">
        <f>'OddsRatio_working_3-way'!U150/(3*'OddsRatio_working_3-way'!X150^(1/3))*SIN(('OddsRatio_working_3-way'!Y150+2*PI())/3)</f>
        <v>-0.36385182527438414</v>
      </c>
      <c r="AK150" s="11">
        <f>'OddsRatio_working_3-way'!U150/(3*'OddsRatio_working_3-way'!X150^(1/3))*SIN(('OddsRatio_working_3-way'!Y150+4*PI())/3)</f>
        <v>0.63729612719481554</v>
      </c>
      <c r="AL150" s="11">
        <f>'OddsRatio_working_3-way'!Z150+'OddsRatio_working_3-way'!AF150</f>
        <v>1.1560260797134703</v>
      </c>
      <c r="AM150" s="11">
        <f>'OddsRatio_working_3-way'!AA150+'OddsRatio_working_3-way'!AG150</f>
        <v>-1.0516324638231263</v>
      </c>
      <c r="AN150" s="11">
        <f>'OddsRatio_working_3-way'!AB150+'OddsRatio_working_3-way'!AH150</f>
        <v>-0.1043936158903432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1.1560260797134703</v>
      </c>
      <c r="AS150" s="11">
        <f>IF(('OddsRatio_working_3-way'!X150=0),IF(Q150&gt;0,-Q150^(1/3),(-Q150)^(1/3)),'OddsRatio_working_3-way'!AM150-'OddsRatio_working_3-way'!R150/3)</f>
        <v>-1.0516324638231263</v>
      </c>
      <c r="AT150" s="11">
        <f>IF(('OddsRatio_working_3-way'!X150=0),IF(Q150&gt;0,-Q150^(1/3),(-Q150)^(1/3)),'OddsRatio_working_3-way'!AN150-'OddsRatio_working_3-way'!R150/3)</f>
        <v>-0.1043936158903432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4.8499999999999996</v>
      </c>
      <c r="B151" s="4">
        <f>IF('True_Odds_Calculator_3-way'!B152="","",'True_Odds_Calculator_3-way'!B152)</f>
        <v>4.16</v>
      </c>
      <c r="C151" s="4">
        <f>IF('True_Odds_Calculator_3-way'!C152="","",'True_Odds_Calculator_3-way'!C152)</f>
        <v>1.69</v>
      </c>
      <c r="D151" s="9">
        <f t="shared" si="39"/>
        <v>0.19564343374807674</v>
      </c>
      <c r="E151" s="9">
        <f t="shared" si="40"/>
        <v>0.22859745023851266</v>
      </c>
      <c r="F151" s="9">
        <f t="shared" si="41"/>
        <v>0.57575911601341057</v>
      </c>
      <c r="G151" s="9">
        <f t="shared" si="42"/>
        <v>1.0678803752293673</v>
      </c>
      <c r="H151" s="9">
        <f t="shared" si="43"/>
        <v>5.1113394446330629</v>
      </c>
      <c r="I151" s="9">
        <f t="shared" si="44"/>
        <v>4.3745019857248009</v>
      </c>
      <c r="J151" s="9">
        <f t="shared" si="45"/>
        <v>1.7368374589082634</v>
      </c>
      <c r="K151" s="11">
        <f t="shared" si="46"/>
        <v>0.2061855670103093</v>
      </c>
      <c r="L151" s="11">
        <f t="shared" si="47"/>
        <v>0.24038461538461536</v>
      </c>
      <c r="M151" s="11">
        <f t="shared" si="48"/>
        <v>0.59171597633136097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-0.24619267604840711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0.22582340492424066</v>
      </c>
      <c r="Q151" s="11">
        <f>2*'OddsRatio_working_3-way'!K151*'OddsRatio_working_3-way'!L151*'OddsRatio_working_3-way'!M151</f>
        <v>5.8655429850452113E-2</v>
      </c>
      <c r="R151" s="11">
        <f t="shared" si="49"/>
        <v>0</v>
      </c>
      <c r="S151" s="11">
        <f t="shared" si="50"/>
        <v>-0.91726288754357022</v>
      </c>
      <c r="T151" s="11">
        <f t="shared" si="51"/>
        <v>-0.23825010066066757</v>
      </c>
      <c r="U151" s="11">
        <f>'OddsRatio_working_3-way'!S151-'OddsRatio_working_3-way'!R151^2/3</f>
        <v>-0.91726288754357022</v>
      </c>
      <c r="V151" s="11">
        <f>'OddsRatio_working_3-way'!S151*'OddsRatio_working_3-way'!R151/3-2*'OddsRatio_working_3-way'!R151^3/27-'OddsRatio_working_3-way'!T151</f>
        <v>0.23825010066066757</v>
      </c>
      <c r="W151" s="11">
        <f>'OddsRatio_working_3-way'!V151^2+4*'OddsRatio_working_3-way'!U151^3/27</f>
        <v>-5.7571494108555124E-2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0.16906700193515983</v>
      </c>
      <c r="Y151" s="11">
        <f>IF('OddsRatio_working_3-way'!W151&gt;=0,IF('OddsRatio_working_3-way'!V151+SQRT('OddsRatio_working_3-way'!W151)&gt;0,0,PI()),ACOS('OddsRatio_working_3-way'!V151/(2*'OddsRatio_working_3-way'!X151)))</f>
        <v>0.78893335898426886</v>
      </c>
      <c r="Z151" s="11">
        <f>'OddsRatio_working_3-way'!X151^(1/3)*COS('OddsRatio_working_3-way'!Y151/3)</f>
        <v>0.53394018761468365</v>
      </c>
      <c r="AA151" s="11">
        <f>'OddsRatio_working_3-way'!X151^(1/3)*COS(('OddsRatio_working_3-way'!Y151+2*PI())/3)</f>
        <v>-0.39145555048156505</v>
      </c>
      <c r="AB151" s="11">
        <f>'OddsRatio_working_3-way'!X151^(1/3)*COS(('OddsRatio_working_3-way'!Y151+4*PI())/3)</f>
        <v>-0.14248463713311868</v>
      </c>
      <c r="AC151" s="11">
        <f>'OddsRatio_working_3-way'!X151^(1/3)*SIN('OddsRatio_working_3-way'!Y151/3)</f>
        <v>0.14374342384211247</v>
      </c>
      <c r="AD151" s="11">
        <f>'OddsRatio_working_3-way'!X151^(1/3)*SIN(('OddsRatio_working_3-way'!Y151+2*PI())/3)</f>
        <v>0.39053405465468899</v>
      </c>
      <c r="AE151" s="11">
        <f>'OddsRatio_working_3-way'!X151^(1/3)*SIN(('OddsRatio_working_3-way'!Y151+4*PI())/3)</f>
        <v>-0.53427747849680152</v>
      </c>
      <c r="AF151" s="11">
        <f>-'OddsRatio_working_3-way'!U151/(3*'OddsRatio_working_3-way'!X151^(1/3))*COS(('OddsRatio_working_3-way'!Y151)/3)</f>
        <v>0.53394018761468365</v>
      </c>
      <c r="AG151" s="11">
        <f>-'OddsRatio_working_3-way'!U151/(3*'OddsRatio_working_3-way'!X151^(1/3))*COS(('OddsRatio_working_3-way'!Y151+2*PI())/3)</f>
        <v>-0.39145555048156505</v>
      </c>
      <c r="AH151" s="11">
        <f>-'OddsRatio_working_3-way'!U151/(3*'OddsRatio_working_3-way'!X151^(1/3))*COS(('OddsRatio_working_3-way'!Y151+4*PI())/3)</f>
        <v>-0.14248463713311868</v>
      </c>
      <c r="AI151" s="11">
        <f>'OddsRatio_working_3-way'!U151/(3*'OddsRatio_working_3-way'!X151^(1/3))*SIN(('OddsRatio_working_3-way'!Y151)/3)</f>
        <v>-0.14374342384211247</v>
      </c>
      <c r="AJ151" s="11">
        <f>'OddsRatio_working_3-way'!U151/(3*'OddsRatio_working_3-way'!X151^(1/3))*SIN(('OddsRatio_working_3-way'!Y151+2*PI())/3)</f>
        <v>-0.39053405465468899</v>
      </c>
      <c r="AK151" s="11">
        <f>'OddsRatio_working_3-way'!U151/(3*'OddsRatio_working_3-way'!X151^(1/3))*SIN(('OddsRatio_working_3-way'!Y151+4*PI())/3)</f>
        <v>0.53427747849680152</v>
      </c>
      <c r="AL151" s="11">
        <f>'OddsRatio_working_3-way'!Z151+'OddsRatio_working_3-way'!AF151</f>
        <v>1.0678803752293673</v>
      </c>
      <c r="AM151" s="11">
        <f>'OddsRatio_working_3-way'!AA151+'OddsRatio_working_3-way'!AG151</f>
        <v>-0.7829111009631301</v>
      </c>
      <c r="AN151" s="11">
        <f>'OddsRatio_working_3-way'!AB151+'OddsRatio_working_3-way'!AH151</f>
        <v>-0.28496927426623736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1.0678803752293673</v>
      </c>
      <c r="AS151" s="11">
        <f>IF(('OddsRatio_working_3-way'!X151=0),IF(Q151&gt;0,-Q151^(1/3),(-Q151)^(1/3)),'OddsRatio_working_3-way'!AM151-'OddsRatio_working_3-way'!R151/3)</f>
        <v>-0.7829111009631301</v>
      </c>
      <c r="AT151" s="11">
        <f>IF(('OddsRatio_working_3-way'!X151=0),IF(Q151&gt;0,-Q151^(1/3),(-Q151)^(1/3)),'OddsRatio_working_3-way'!AN151-'OddsRatio_working_3-way'!R151/3)</f>
        <v>-0.28496927426623736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2.99</v>
      </c>
      <c r="B152" s="4">
        <f>IF('True_Odds_Calculator_3-way'!B153="","",'True_Odds_Calculator_3-way'!B153)</f>
        <v>3.14</v>
      </c>
      <c r="C152" s="4">
        <f>IF('True_Odds_Calculator_3-way'!C153="","",'True_Odds_Calculator_3-way'!C153)</f>
        <v>2.63</v>
      </c>
      <c r="D152" s="9">
        <f t="shared" si="39"/>
        <v>0.32352776960113416</v>
      </c>
      <c r="E152" s="9">
        <f t="shared" si="40"/>
        <v>0.30783133614280361</v>
      </c>
      <c r="F152" s="9">
        <f t="shared" si="41"/>
        <v>0.36864089425606239</v>
      </c>
      <c r="G152" s="9">
        <f t="shared" si="42"/>
        <v>1.0507159697276651</v>
      </c>
      <c r="H152" s="9">
        <f t="shared" si="43"/>
        <v>3.0909247797580539</v>
      </c>
      <c r="I152" s="9">
        <f t="shared" si="44"/>
        <v>3.2485321752172034</v>
      </c>
      <c r="J152" s="9">
        <f t="shared" si="45"/>
        <v>2.7126670306560943</v>
      </c>
      <c r="K152" s="11">
        <f t="shared" si="46"/>
        <v>0.33444816053511706</v>
      </c>
      <c r="L152" s="11">
        <f t="shared" si="47"/>
        <v>0.31847133757961782</v>
      </c>
      <c r="M152" s="11">
        <f t="shared" si="48"/>
        <v>0.38022813688212931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-0.28112396483754409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0.23327376482553999</v>
      </c>
      <c r="Q152" s="11">
        <f>2*'OddsRatio_working_3-way'!K152*'OddsRatio_working_3-way'!L152*'OddsRatio_working_3-way'!M152</f>
        <v>8.0997835008868049E-2</v>
      </c>
      <c r="R152" s="11">
        <f t="shared" si="49"/>
        <v>0</v>
      </c>
      <c r="S152" s="11">
        <f t="shared" si="50"/>
        <v>-0.82978968000947273</v>
      </c>
      <c r="T152" s="11">
        <f t="shared" si="51"/>
        <v>-0.28812141666995583</v>
      </c>
      <c r="U152" s="11">
        <f>'OddsRatio_working_3-way'!S152-'OddsRatio_working_3-way'!R152^2/3</f>
        <v>-0.82978968000947273</v>
      </c>
      <c r="V152" s="11">
        <f>'OddsRatio_working_3-way'!S152*'OddsRatio_working_3-way'!R152/3-2*'OddsRatio_working_3-way'!R152^3/27-'OddsRatio_working_3-way'!T152</f>
        <v>0.28812141666995583</v>
      </c>
      <c r="W152" s="11">
        <f>'OddsRatio_working_3-way'!V152^2+4*'OddsRatio_working_3-way'!U152^3/27</f>
        <v>-1.6308554501976852E-3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0.14546890234178919</v>
      </c>
      <c r="Y152" s="11">
        <f>IF('OddsRatio_working_3-way'!W152&gt;=0,IF('OddsRatio_working_3-way'!V152+SQRT('OddsRatio_working_3-way'!W152)&gt;0,0,PI()),ACOS('OddsRatio_working_3-way'!V152/(2*'OddsRatio_working_3-way'!X152)))</f>
        <v>0.13925542746674058</v>
      </c>
      <c r="Z152" s="11">
        <f>'OddsRatio_working_3-way'!X152^(1/3)*COS('OddsRatio_working_3-way'!Y152/3)</f>
        <v>0.52535798486383267</v>
      </c>
      <c r="AA152" s="11">
        <f>'OddsRatio_working_3-way'!X152^(1/3)*COS(('OddsRatio_working_3-way'!Y152+2*PI())/3)</f>
        <v>-0.28381334378765938</v>
      </c>
      <c r="AB152" s="11">
        <f>'OddsRatio_working_3-way'!X152^(1/3)*COS(('OddsRatio_working_3-way'!Y152+4*PI())/3)</f>
        <v>-0.24154464107617352</v>
      </c>
      <c r="AC152" s="11">
        <f>'OddsRatio_working_3-way'!X152^(1/3)*SIN('OddsRatio_working_3-way'!Y152/3)</f>
        <v>2.4403846888772847E-2</v>
      </c>
      <c r="AD152" s="11">
        <f>'OddsRatio_working_3-way'!X152^(1/3)*SIN(('OddsRatio_working_3-way'!Y152+2*PI())/3)</f>
        <v>0.44277143752869325</v>
      </c>
      <c r="AE152" s="11">
        <f>'OddsRatio_working_3-way'!X152^(1/3)*SIN(('OddsRatio_working_3-way'!Y152+4*PI())/3)</f>
        <v>-0.46717528441746586</v>
      </c>
      <c r="AF152" s="11">
        <f>-'OddsRatio_working_3-way'!U152/(3*'OddsRatio_working_3-way'!X152^(1/3))*COS(('OddsRatio_working_3-way'!Y152)/3)</f>
        <v>0.52535798486383256</v>
      </c>
      <c r="AG152" s="11">
        <f>-'OddsRatio_working_3-way'!U152/(3*'OddsRatio_working_3-way'!X152^(1/3))*COS(('OddsRatio_working_3-way'!Y152+2*PI())/3)</f>
        <v>-0.28381334378765932</v>
      </c>
      <c r="AH152" s="11">
        <f>-'OddsRatio_working_3-way'!U152/(3*'OddsRatio_working_3-way'!X152^(1/3))*COS(('OddsRatio_working_3-way'!Y152+4*PI())/3)</f>
        <v>-0.24154464107617349</v>
      </c>
      <c r="AI152" s="11">
        <f>'OddsRatio_working_3-way'!U152/(3*'OddsRatio_working_3-way'!X152^(1/3))*SIN(('OddsRatio_working_3-way'!Y152)/3)</f>
        <v>-2.440384688877284E-2</v>
      </c>
      <c r="AJ152" s="11">
        <f>'OddsRatio_working_3-way'!U152/(3*'OddsRatio_working_3-way'!X152^(1/3))*SIN(('OddsRatio_working_3-way'!Y152+2*PI())/3)</f>
        <v>-0.44277143752869313</v>
      </c>
      <c r="AK152" s="11">
        <f>'OddsRatio_working_3-way'!U152/(3*'OddsRatio_working_3-way'!X152^(1/3))*SIN(('OddsRatio_working_3-way'!Y152+4*PI())/3)</f>
        <v>0.46717528441746575</v>
      </c>
      <c r="AL152" s="11">
        <f>'OddsRatio_working_3-way'!Z152+'OddsRatio_working_3-way'!AF152</f>
        <v>1.0507159697276651</v>
      </c>
      <c r="AM152" s="11">
        <f>'OddsRatio_working_3-way'!AA152+'OddsRatio_working_3-way'!AG152</f>
        <v>-0.56762668757531864</v>
      </c>
      <c r="AN152" s="11">
        <f>'OddsRatio_working_3-way'!AB152+'OddsRatio_working_3-way'!AH152</f>
        <v>-0.48308928215234703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1.0507159697276651</v>
      </c>
      <c r="AS152" s="11">
        <f>IF(('OddsRatio_working_3-way'!X152=0),IF(Q152&gt;0,-Q152^(1/3),(-Q152)^(1/3)),'OddsRatio_working_3-way'!AM152-'OddsRatio_working_3-way'!R152/3)</f>
        <v>-0.56762668757531864</v>
      </c>
      <c r="AT152" s="11">
        <f>IF(('OddsRatio_working_3-way'!X152=0),IF(Q152&gt;0,-Q152^(1/3),(-Q152)^(1/3)),'OddsRatio_working_3-way'!AN152-'OddsRatio_working_3-way'!R152/3)</f>
        <v>-0.48308928215234703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1.52</v>
      </c>
      <c r="B153" s="4">
        <f>IF('True_Odds_Calculator_3-way'!B154="","",'True_Odds_Calculator_3-way'!B154)</f>
        <v>4.9000000000000004</v>
      </c>
      <c r="C153" s="4">
        <f>IF('True_Odds_Calculator_3-way'!C154="","",'True_Odds_Calculator_3-way'!C154)</f>
        <v>5.7</v>
      </c>
      <c r="D153" s="9">
        <f t="shared" si="39"/>
        <v>0.64176921528913156</v>
      </c>
      <c r="E153" s="9">
        <f t="shared" si="40"/>
        <v>0.19281033375046752</v>
      </c>
      <c r="F153" s="9">
        <f t="shared" si="41"/>
        <v>0.1654204509604012</v>
      </c>
      <c r="G153" s="9">
        <f t="shared" si="42"/>
        <v>1.0734471813248962</v>
      </c>
      <c r="H153" s="9">
        <f t="shared" si="43"/>
        <v>1.5581925342889458</v>
      </c>
      <c r="I153" s="9">
        <f t="shared" si="44"/>
        <v>5.1864440071670961</v>
      </c>
      <c r="J153" s="9">
        <f t="shared" si="45"/>
        <v>6.0452017522270127</v>
      </c>
      <c r="K153" s="11">
        <f t="shared" si="46"/>
        <v>0.65789473684210531</v>
      </c>
      <c r="L153" s="11">
        <f t="shared" si="47"/>
        <v>0.2040816326530612</v>
      </c>
      <c r="M153" s="11">
        <f t="shared" si="48"/>
        <v>0.17543859649122806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-0.2245180620724746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0.21482277121374871</v>
      </c>
      <c r="Q153" s="11">
        <f>2*'OddsRatio_working_3-way'!K153*'OddsRatio_working_3-way'!L153*'OddsRatio_working_3-way'!M153</f>
        <v>4.7110256845120317E-2</v>
      </c>
      <c r="R153" s="11">
        <f t="shared" si="49"/>
        <v>0</v>
      </c>
      <c r="S153" s="11">
        <f t="shared" si="50"/>
        <v>-0.95681732342943415</v>
      </c>
      <c r="T153" s="11">
        <f t="shared" si="51"/>
        <v>-0.20982836040119165</v>
      </c>
      <c r="U153" s="11">
        <f>'OddsRatio_working_3-way'!S153-'OddsRatio_working_3-way'!R153^2/3</f>
        <v>-0.95681732342943415</v>
      </c>
      <c r="V153" s="11">
        <f>'OddsRatio_working_3-way'!S153*'OddsRatio_working_3-way'!R153/3-2*'OddsRatio_working_3-way'!R153^3/27-'OddsRatio_working_3-way'!T153</f>
        <v>0.20982836040119165</v>
      </c>
      <c r="W153" s="11">
        <f>'OddsRatio_working_3-way'!V153^2+4*'OddsRatio_working_3-way'!U153^3/27</f>
        <v>-8.5744751962138682E-2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0.18011988562537387</v>
      </c>
      <c r="Y153" s="11">
        <f>IF('OddsRatio_working_3-way'!W153&gt;=0,IF('OddsRatio_working_3-way'!V153+SQRT('OddsRatio_working_3-way'!W153)&gt;0,0,PI()),ACOS('OddsRatio_working_3-way'!V153/(2*'OddsRatio_working_3-way'!X153)))</f>
        <v>0.94903395441900218</v>
      </c>
      <c r="Z153" s="11">
        <f>'OddsRatio_working_3-way'!X153^(1/3)*COS('OddsRatio_working_3-way'!Y153/3)</f>
        <v>0.53672359066244812</v>
      </c>
      <c r="AA153" s="11">
        <f>'OddsRatio_working_3-way'!X153^(1/3)*COS(('OddsRatio_working_3-way'!Y153+2*PI())/3)</f>
        <v>-0.4205135987289001</v>
      </c>
      <c r="AB153" s="11">
        <f>'OddsRatio_working_3-way'!X153^(1/3)*COS(('OddsRatio_working_3-way'!Y153+4*PI())/3)</f>
        <v>-0.11620999193354821</v>
      </c>
      <c r="AC153" s="11">
        <f>'OddsRatio_working_3-way'!X153^(1/3)*SIN('OddsRatio_working_3-way'!Y153/3)</f>
        <v>0.17568976929867058</v>
      </c>
      <c r="AD153" s="11">
        <f>'OddsRatio_working_3-way'!X153^(1/3)*SIN(('OddsRatio_working_3-way'!Y153+2*PI())/3)</f>
        <v>0.3769713796747452</v>
      </c>
      <c r="AE153" s="11">
        <f>'OddsRatio_working_3-way'!X153^(1/3)*SIN(('OddsRatio_working_3-way'!Y153+4*PI())/3)</f>
        <v>-0.55266114897341567</v>
      </c>
      <c r="AF153" s="11">
        <f>-'OddsRatio_working_3-way'!U153/(3*'OddsRatio_working_3-way'!X153^(1/3))*COS(('OddsRatio_working_3-way'!Y153)/3)</f>
        <v>0.53672359066244824</v>
      </c>
      <c r="AG153" s="11">
        <f>-'OddsRatio_working_3-way'!U153/(3*'OddsRatio_working_3-way'!X153^(1/3))*COS(('OddsRatio_working_3-way'!Y153+2*PI())/3)</f>
        <v>-0.42051359872890021</v>
      </c>
      <c r="AH153" s="11">
        <f>-'OddsRatio_working_3-way'!U153/(3*'OddsRatio_working_3-way'!X153^(1/3))*COS(('OddsRatio_working_3-way'!Y153+4*PI())/3)</f>
        <v>-0.11620999193354824</v>
      </c>
      <c r="AI153" s="11">
        <f>'OddsRatio_working_3-way'!U153/(3*'OddsRatio_working_3-way'!X153^(1/3))*SIN(('OddsRatio_working_3-way'!Y153)/3)</f>
        <v>-0.17568976929867061</v>
      </c>
      <c r="AJ153" s="11">
        <f>'OddsRatio_working_3-way'!U153/(3*'OddsRatio_working_3-way'!X153^(1/3))*SIN(('OddsRatio_working_3-way'!Y153+2*PI())/3)</f>
        <v>-0.37697137967474531</v>
      </c>
      <c r="AK153" s="11">
        <f>'OddsRatio_working_3-way'!U153/(3*'OddsRatio_working_3-way'!X153^(1/3))*SIN(('OddsRatio_working_3-way'!Y153+4*PI())/3)</f>
        <v>0.55266114897341578</v>
      </c>
      <c r="AL153" s="11">
        <f>'OddsRatio_working_3-way'!Z153+'OddsRatio_working_3-way'!AF153</f>
        <v>1.0734471813248962</v>
      </c>
      <c r="AM153" s="11">
        <f>'OddsRatio_working_3-way'!AA153+'OddsRatio_working_3-way'!AG153</f>
        <v>-0.8410271974578003</v>
      </c>
      <c r="AN153" s="11">
        <f>'OddsRatio_working_3-way'!AB153+'OddsRatio_working_3-way'!AH153</f>
        <v>-0.23241998386709645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1.0734471813248962</v>
      </c>
      <c r="AS153" s="11">
        <f>IF(('OddsRatio_working_3-way'!X153=0),IF(Q153&gt;0,-Q153^(1/3),(-Q153)^(1/3)),'OddsRatio_working_3-way'!AM153-'OddsRatio_working_3-way'!R153/3)</f>
        <v>-0.8410271974578003</v>
      </c>
      <c r="AT153" s="11">
        <f>IF(('OddsRatio_working_3-way'!X153=0),IF(Q153&gt;0,-Q153^(1/3),(-Q153)^(1/3)),'OddsRatio_working_3-way'!AN153-'OddsRatio_working_3-way'!R153/3)</f>
        <v>-0.23241998386709645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1.74</v>
      </c>
      <c r="B154" s="4">
        <f>IF('True_Odds_Calculator_3-way'!B155="","",'True_Odds_Calculator_3-way'!B155)</f>
        <v>3.7</v>
      </c>
      <c r="C154" s="4">
        <f>IF('True_Odds_Calculator_3-way'!C155="","",'True_Odds_Calculator_3-way'!C155)</f>
        <v>5.38</v>
      </c>
      <c r="D154" s="9">
        <f t="shared" si="39"/>
        <v>0.56186067239547632</v>
      </c>
      <c r="E154" s="9">
        <f t="shared" si="40"/>
        <v>0.26006323442094892</v>
      </c>
      <c r="F154" s="9">
        <f t="shared" si="41"/>
        <v>0.17807609318357498</v>
      </c>
      <c r="G154" s="9">
        <f t="shared" si="42"/>
        <v>1.0537846863604623</v>
      </c>
      <c r="H154" s="9">
        <f t="shared" si="43"/>
        <v>1.7798006679067422</v>
      </c>
      <c r="I154" s="9">
        <f t="shared" si="44"/>
        <v>3.8452186531732484</v>
      </c>
      <c r="J154" s="9">
        <f t="shared" si="45"/>
        <v>5.6155769262588242</v>
      </c>
      <c r="K154" s="11">
        <f t="shared" si="46"/>
        <v>0.57471264367816088</v>
      </c>
      <c r="L154" s="11">
        <f t="shared" si="47"/>
        <v>0.27027027027027023</v>
      </c>
      <c r="M154" s="11">
        <f t="shared" si="48"/>
        <v>0.18587360594795541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-0.25265991539546229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0.22577378044625832</v>
      </c>
      <c r="Q154" s="11">
        <f>2*'OddsRatio_working_3-way'!K154*'OddsRatio_working_3-way'!L154*'OddsRatio_working_3-way'!M154</f>
        <v>5.7742654845590359E-2</v>
      </c>
      <c r="R154" s="11">
        <f t="shared" si="49"/>
        <v>0</v>
      </c>
      <c r="S154" s="11">
        <f t="shared" si="50"/>
        <v>-0.89358765157851849</v>
      </c>
      <c r="T154" s="11">
        <f t="shared" si="51"/>
        <v>-0.22853904132442926</v>
      </c>
      <c r="U154" s="11">
        <f>'OddsRatio_working_3-way'!S154-'OddsRatio_working_3-way'!R154^2/3</f>
        <v>-0.89358765157851849</v>
      </c>
      <c r="V154" s="11">
        <f>'OddsRatio_working_3-way'!S154*'OddsRatio_working_3-way'!R154/3-2*'OddsRatio_working_3-way'!R154^3/27-'OddsRatio_working_3-way'!T154</f>
        <v>0.22853904132442926</v>
      </c>
      <c r="W154" s="11">
        <f>'OddsRatio_working_3-way'!V154^2+4*'OddsRatio_working_3-way'!U154^3/27</f>
        <v>-5.3477869382310556E-2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0.16256380500575746</v>
      </c>
      <c r="Y154" s="11">
        <f>IF('OddsRatio_working_3-way'!W154&gt;=0,IF('OddsRatio_working_3-way'!V154+SQRT('OddsRatio_working_3-way'!W154)&gt;0,0,PI()),ACOS('OddsRatio_working_3-way'!V154/(2*'OddsRatio_working_3-way'!X154)))</f>
        <v>0.79130029658591006</v>
      </c>
      <c r="Z154" s="11">
        <f>'OddsRatio_working_3-way'!X154^(1/3)*COS('OddsRatio_working_3-way'!Y154/3)</f>
        <v>0.52689234318023115</v>
      </c>
      <c r="AA154" s="11">
        <f>'OddsRatio_working_3-way'!X154^(1/3)*COS(('OddsRatio_working_3-way'!Y154+2*PI())/3)</f>
        <v>-0.38667464605183949</v>
      </c>
      <c r="AB154" s="11">
        <f>'OddsRatio_working_3-way'!X154^(1/3)*COS(('OddsRatio_working_3-way'!Y154+4*PI())/3)</f>
        <v>-0.1402176971283921</v>
      </c>
      <c r="AC154" s="11">
        <f>'OddsRatio_working_3-way'!X154^(1/3)*SIN('OddsRatio_working_3-way'!Y154/3)</f>
        <v>0.14229198580460645</v>
      </c>
      <c r="AD154" s="11">
        <f>'OddsRatio_working_3-way'!X154^(1/3)*SIN(('OddsRatio_working_3-way'!Y154+2*PI())/3)</f>
        <v>0.38515616135128555</v>
      </c>
      <c r="AE154" s="11">
        <f>'OddsRatio_working_3-way'!X154^(1/3)*SIN(('OddsRatio_working_3-way'!Y154+4*PI())/3)</f>
        <v>-0.52744814715589183</v>
      </c>
      <c r="AF154" s="11">
        <f>-'OddsRatio_working_3-way'!U154/(3*'OddsRatio_working_3-way'!X154^(1/3))*COS(('OddsRatio_working_3-way'!Y154)/3)</f>
        <v>0.52689234318023115</v>
      </c>
      <c r="AG154" s="11">
        <f>-'OddsRatio_working_3-way'!U154/(3*'OddsRatio_working_3-way'!X154^(1/3))*COS(('OddsRatio_working_3-way'!Y154+2*PI())/3)</f>
        <v>-0.38667464605183949</v>
      </c>
      <c r="AH154" s="11">
        <f>-'OddsRatio_working_3-way'!U154/(3*'OddsRatio_working_3-way'!X154^(1/3))*COS(('OddsRatio_working_3-way'!Y154+4*PI())/3)</f>
        <v>-0.1402176971283921</v>
      </c>
      <c r="AI154" s="11">
        <f>'OddsRatio_working_3-way'!U154/(3*'OddsRatio_working_3-way'!X154^(1/3))*SIN(('OddsRatio_working_3-way'!Y154)/3)</f>
        <v>-0.14229198580460645</v>
      </c>
      <c r="AJ154" s="11">
        <f>'OddsRatio_working_3-way'!U154/(3*'OddsRatio_working_3-way'!X154^(1/3))*SIN(('OddsRatio_working_3-way'!Y154+2*PI())/3)</f>
        <v>-0.38515616135128555</v>
      </c>
      <c r="AK154" s="11">
        <f>'OddsRatio_working_3-way'!U154/(3*'OddsRatio_working_3-way'!X154^(1/3))*SIN(('OddsRatio_working_3-way'!Y154+4*PI())/3)</f>
        <v>0.52744814715589183</v>
      </c>
      <c r="AL154" s="11">
        <f>'OddsRatio_working_3-way'!Z154+'OddsRatio_working_3-way'!AF154</f>
        <v>1.0537846863604623</v>
      </c>
      <c r="AM154" s="11">
        <f>'OddsRatio_working_3-way'!AA154+'OddsRatio_working_3-way'!AG154</f>
        <v>-0.77334929210367898</v>
      </c>
      <c r="AN154" s="11">
        <f>'OddsRatio_working_3-way'!AB154+'OddsRatio_working_3-way'!AH154</f>
        <v>-0.28043539425678421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1.0537846863604623</v>
      </c>
      <c r="AS154" s="11">
        <f>IF(('OddsRatio_working_3-way'!X154=0),IF(Q154&gt;0,-Q154^(1/3),(-Q154)^(1/3)),'OddsRatio_working_3-way'!AM154-'OddsRatio_working_3-way'!R154/3)</f>
        <v>-0.77334929210367898</v>
      </c>
      <c r="AT154" s="11">
        <f>IF(('OddsRatio_working_3-way'!X154=0),IF(Q154&gt;0,-Q154^(1/3),(-Q154)^(1/3)),'OddsRatio_working_3-way'!AN154-'OddsRatio_working_3-way'!R154/3)</f>
        <v>-0.28043539425678421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2.5</v>
      </c>
      <c r="B155" s="4">
        <f>IF('True_Odds_Calculator_3-way'!B156="","",'True_Odds_Calculator_3-way'!B156)</f>
        <v>3.1</v>
      </c>
      <c r="C155" s="4">
        <f>IF('True_Odds_Calculator_3-way'!C156="","",'True_Odds_Calculator_3-way'!C156)</f>
        <v>3.29</v>
      </c>
      <c r="D155" s="9">
        <f t="shared" si="39"/>
        <v>0.39047630445835863</v>
      </c>
      <c r="E155" s="9">
        <f t="shared" si="40"/>
        <v>0.31393578461728228</v>
      </c>
      <c r="F155" s="9">
        <f t="shared" si="41"/>
        <v>0.29558791092435943</v>
      </c>
      <c r="G155" s="9">
        <f t="shared" si="42"/>
        <v>1.0406499081288771</v>
      </c>
      <c r="H155" s="9">
        <f t="shared" si="43"/>
        <v>2.5609748621933153</v>
      </c>
      <c r="I155" s="9">
        <f t="shared" si="44"/>
        <v>3.1853648070706422</v>
      </c>
      <c r="J155" s="9">
        <f t="shared" si="45"/>
        <v>3.3830882896151282</v>
      </c>
      <c r="K155" s="11">
        <f t="shared" si="46"/>
        <v>0.4</v>
      </c>
      <c r="L155" s="11">
        <f t="shared" si="47"/>
        <v>0.32258064516129031</v>
      </c>
      <c r="M155" s="11">
        <f t="shared" si="48"/>
        <v>0.303951367781155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-0.28291008922443384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0.23100303951367784</v>
      </c>
      <c r="Q155" s="11">
        <f>2*'OddsRatio_working_3-way'!K155*'OddsRatio_working_3-way'!L155*'OddsRatio_working_3-way'!M155</f>
        <v>7.8439062653201289E-2</v>
      </c>
      <c r="R155" s="11">
        <f t="shared" si="49"/>
        <v>0</v>
      </c>
      <c r="S155" s="11">
        <f t="shared" si="50"/>
        <v>-0.81652457198308714</v>
      </c>
      <c r="T155" s="11">
        <f t="shared" si="51"/>
        <v>-0.27725791917931647</v>
      </c>
      <c r="U155" s="11">
        <f>'OddsRatio_working_3-way'!S155-'OddsRatio_working_3-way'!R155^2/3</f>
        <v>-0.81652457198308714</v>
      </c>
      <c r="V155" s="11">
        <f>'OddsRatio_working_3-way'!S155*'OddsRatio_working_3-way'!R155/3-2*'OddsRatio_working_3-way'!R155^3/27-'OddsRatio_working_3-way'!T155</f>
        <v>0.27725791917931647</v>
      </c>
      <c r="W155" s="11">
        <f>'OddsRatio_working_3-way'!V155^2+4*'OddsRatio_working_3-way'!U155^3/27</f>
        <v>-3.7779778052052099E-3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0.14199465795660202</v>
      </c>
      <c r="Y155" s="11">
        <f>IF('OddsRatio_working_3-way'!W155&gt;=0,IF('OddsRatio_working_3-way'!V155+SQRT('OddsRatio_working_3-way'!W155)&gt;0,0,PI()),ACOS('OddsRatio_working_3-way'!V155/(2*'OddsRatio_working_3-way'!X155)))</f>
        <v>0.21816153623755152</v>
      </c>
      <c r="Z155" s="11">
        <f>'OddsRatio_working_3-way'!X155^(1/3)*COS('OddsRatio_working_3-way'!Y155/3)</f>
        <v>0.52032495406443868</v>
      </c>
      <c r="AA155" s="11">
        <f>'OddsRatio_working_3-way'!X155^(1/3)*COS(('OddsRatio_working_3-way'!Y155+2*PI())/3)</f>
        <v>-0.29298928968821136</v>
      </c>
      <c r="AB155" s="11">
        <f>'OddsRatio_working_3-way'!X155^(1/3)*COS(('OddsRatio_working_3-way'!Y155+4*PI())/3)</f>
        <v>-0.2273356643762271</v>
      </c>
      <c r="AC155" s="11">
        <f>'OddsRatio_working_3-way'!X155^(1/3)*SIN('OddsRatio_working_3-way'!Y155/3)</f>
        <v>3.7905138247148848E-2</v>
      </c>
      <c r="AD155" s="11">
        <f>'OddsRatio_working_3-way'!X155^(1/3)*SIN(('OddsRatio_working_3-way'!Y155+2*PI())/3)</f>
        <v>0.43166205931920071</v>
      </c>
      <c r="AE155" s="11">
        <f>'OddsRatio_working_3-way'!X155^(1/3)*SIN(('OddsRatio_working_3-way'!Y155+4*PI())/3)</f>
        <v>-0.46956719756634957</v>
      </c>
      <c r="AF155" s="11">
        <f>-'OddsRatio_working_3-way'!U155/(3*'OddsRatio_working_3-way'!X155^(1/3))*COS(('OddsRatio_working_3-way'!Y155)/3)</f>
        <v>0.52032495406443857</v>
      </c>
      <c r="AG155" s="11">
        <f>-'OddsRatio_working_3-way'!U155/(3*'OddsRatio_working_3-way'!X155^(1/3))*COS(('OddsRatio_working_3-way'!Y155+2*PI())/3)</f>
        <v>-0.29298928968821125</v>
      </c>
      <c r="AH155" s="11">
        <f>-'OddsRatio_working_3-way'!U155/(3*'OddsRatio_working_3-way'!X155^(1/3))*COS(('OddsRatio_working_3-way'!Y155+4*PI())/3)</f>
        <v>-0.22733566437622704</v>
      </c>
      <c r="AI155" s="11">
        <f>'OddsRatio_working_3-way'!U155/(3*'OddsRatio_working_3-way'!X155^(1/3))*SIN(('OddsRatio_working_3-way'!Y155)/3)</f>
        <v>-3.7905138247148841E-2</v>
      </c>
      <c r="AJ155" s="11">
        <f>'OddsRatio_working_3-way'!U155/(3*'OddsRatio_working_3-way'!X155^(1/3))*SIN(('OddsRatio_working_3-way'!Y155+2*PI())/3)</f>
        <v>-0.4316620593192006</v>
      </c>
      <c r="AK155" s="11">
        <f>'OddsRatio_working_3-way'!U155/(3*'OddsRatio_working_3-way'!X155^(1/3))*SIN(('OddsRatio_working_3-way'!Y155+4*PI())/3)</f>
        <v>0.46956719756634946</v>
      </c>
      <c r="AL155" s="11">
        <f>'OddsRatio_working_3-way'!Z155+'OddsRatio_working_3-way'!AF155</f>
        <v>1.0406499081288771</v>
      </c>
      <c r="AM155" s="11">
        <f>'OddsRatio_working_3-way'!AA155+'OddsRatio_working_3-way'!AG155</f>
        <v>-0.58597857937642261</v>
      </c>
      <c r="AN155" s="11">
        <f>'OddsRatio_working_3-way'!AB155+'OddsRatio_working_3-way'!AH155</f>
        <v>-0.45467132875245414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1.0406499081288771</v>
      </c>
      <c r="AS155" s="11">
        <f>IF(('OddsRatio_working_3-way'!X155=0),IF(Q155&gt;0,-Q155^(1/3),(-Q155)^(1/3)),'OddsRatio_working_3-way'!AM155-'OddsRatio_working_3-way'!R155/3)</f>
        <v>-0.58597857937642261</v>
      </c>
      <c r="AT155" s="11">
        <f>IF(('OddsRatio_working_3-way'!X155=0),IF(Q155&gt;0,-Q155^(1/3),(-Q155)^(1/3)),'OddsRatio_working_3-way'!AN155-'OddsRatio_working_3-way'!R155/3)</f>
        <v>-0.45467132875245414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1.75</v>
      </c>
      <c r="B156" s="4">
        <f>IF('True_Odds_Calculator_3-way'!B157="","",'True_Odds_Calculator_3-way'!B157)</f>
        <v>3.69</v>
      </c>
      <c r="C156" s="4">
        <f>IF('True_Odds_Calculator_3-way'!C157="","",'True_Odds_Calculator_3-way'!C157)</f>
        <v>5.34</v>
      </c>
      <c r="D156" s="9">
        <f t="shared" si="39"/>
        <v>0.55907699025082636</v>
      </c>
      <c r="E156" s="9">
        <f t="shared" si="40"/>
        <v>0.26118735996363279</v>
      </c>
      <c r="F156" s="9">
        <f t="shared" si="41"/>
        <v>0.17973564978554088</v>
      </c>
      <c r="G156" s="9">
        <f t="shared" si="42"/>
        <v>1.0515498877327702</v>
      </c>
      <c r="H156" s="9">
        <f t="shared" si="43"/>
        <v>1.7886624157995776</v>
      </c>
      <c r="I156" s="9">
        <f t="shared" si="44"/>
        <v>3.8286691980011516</v>
      </c>
      <c r="J156" s="9">
        <f t="shared" si="45"/>
        <v>5.5637265127602227</v>
      </c>
      <c r="K156" s="11">
        <f t="shared" si="46"/>
        <v>0.5714285714285714</v>
      </c>
      <c r="L156" s="11">
        <f t="shared" si="47"/>
        <v>0.2710027100271003</v>
      </c>
      <c r="M156" s="11">
        <f t="shared" si="48"/>
        <v>0.18726591760299627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-0.25392040437258312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0.22561809352710976</v>
      </c>
      <c r="Q156" s="11">
        <f>2*'OddsRatio_working_3-way'!K156*'OddsRatio_working_3-way'!L156*'OddsRatio_working_3-way'!M156</f>
        <v>5.7999509904141322E-2</v>
      </c>
      <c r="R156" s="11">
        <f t="shared" si="49"/>
        <v>0</v>
      </c>
      <c r="S156" s="11">
        <f t="shared" si="50"/>
        <v>-0.88853865086027217</v>
      </c>
      <c r="T156" s="11">
        <f t="shared" si="51"/>
        <v>-0.22841610561960723</v>
      </c>
      <c r="U156" s="11">
        <f>'OddsRatio_working_3-way'!S156-'OddsRatio_working_3-way'!R156^2/3</f>
        <v>-0.88853865086027217</v>
      </c>
      <c r="V156" s="11">
        <f>'OddsRatio_working_3-way'!S156*'OddsRatio_working_3-way'!R156/3-2*'OddsRatio_working_3-way'!R156^3/27-'OddsRatio_working_3-way'!T156</f>
        <v>0.22841610561960723</v>
      </c>
      <c r="W156" s="11">
        <f>'OddsRatio_working_3-way'!V156^2+4*'OddsRatio_working_3-way'!U156^3/27</f>
        <v>-5.1752318962281503E-2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0.16118796191768561</v>
      </c>
      <c r="Y156" s="11">
        <f>IF('OddsRatio_working_3-way'!W156&gt;=0,IF('OddsRatio_working_3-way'!V156+SQRT('OddsRatio_working_3-way'!W156)&gt;0,0,PI()),ACOS('OddsRatio_working_3-way'!V156/(2*'OddsRatio_working_3-way'!X156)))</f>
        <v>0.78336980407425549</v>
      </c>
      <c r="Z156" s="11">
        <f>'OddsRatio_working_3-way'!X156^(1/3)*COS('OddsRatio_working_3-way'!Y156/3)</f>
        <v>0.52577494386638512</v>
      </c>
      <c r="AA156" s="11">
        <f>'OddsRatio_working_3-way'!X156^(1/3)*COS(('OddsRatio_working_3-way'!Y156+2*PI())/3)</f>
        <v>-0.38456406794406373</v>
      </c>
      <c r="AB156" s="11">
        <f>'OddsRatio_working_3-way'!X156^(1/3)*COS(('OddsRatio_working_3-way'!Y156+4*PI())/3)</f>
        <v>-0.14121087592232151</v>
      </c>
      <c r="AC156" s="11">
        <f>'OddsRatio_working_3-way'!X156^(1/3)*SIN('OddsRatio_working_3-way'!Y156/3)</f>
        <v>0.14050003092190755</v>
      </c>
      <c r="AD156" s="11">
        <f>'OddsRatio_working_3-way'!X156^(1/3)*SIN(('OddsRatio_working_3-way'!Y156+2*PI())/3)</f>
        <v>0.38508444260067293</v>
      </c>
      <c r="AE156" s="11">
        <f>'OddsRatio_working_3-way'!X156^(1/3)*SIN(('OddsRatio_working_3-way'!Y156+4*PI())/3)</f>
        <v>-0.52558447352258053</v>
      </c>
      <c r="AF156" s="11">
        <f>-'OddsRatio_working_3-way'!U156/(3*'OddsRatio_working_3-way'!X156^(1/3))*COS(('OddsRatio_working_3-way'!Y156)/3)</f>
        <v>0.52577494386638512</v>
      </c>
      <c r="AG156" s="11">
        <f>-'OddsRatio_working_3-way'!U156/(3*'OddsRatio_working_3-way'!X156^(1/3))*COS(('OddsRatio_working_3-way'!Y156+2*PI())/3)</f>
        <v>-0.38456406794406373</v>
      </c>
      <c r="AH156" s="11">
        <f>-'OddsRatio_working_3-way'!U156/(3*'OddsRatio_working_3-way'!X156^(1/3))*COS(('OddsRatio_working_3-way'!Y156+4*PI())/3)</f>
        <v>-0.14121087592232151</v>
      </c>
      <c r="AI156" s="11">
        <f>'OddsRatio_working_3-way'!U156/(3*'OddsRatio_working_3-way'!X156^(1/3))*SIN(('OddsRatio_working_3-way'!Y156)/3)</f>
        <v>-0.14050003092190755</v>
      </c>
      <c r="AJ156" s="11">
        <f>'OddsRatio_working_3-way'!U156/(3*'OddsRatio_working_3-way'!X156^(1/3))*SIN(('OddsRatio_working_3-way'!Y156+2*PI())/3)</f>
        <v>-0.38508444260067293</v>
      </c>
      <c r="AK156" s="11">
        <f>'OddsRatio_working_3-way'!U156/(3*'OddsRatio_working_3-way'!X156^(1/3))*SIN(('OddsRatio_working_3-way'!Y156+4*PI())/3)</f>
        <v>0.52558447352258053</v>
      </c>
      <c r="AL156" s="11">
        <f>'OddsRatio_working_3-way'!Z156+'OddsRatio_working_3-way'!AF156</f>
        <v>1.0515498877327702</v>
      </c>
      <c r="AM156" s="11">
        <f>'OddsRatio_working_3-way'!AA156+'OddsRatio_working_3-way'!AG156</f>
        <v>-0.76912813588812745</v>
      </c>
      <c r="AN156" s="11">
        <f>'OddsRatio_working_3-way'!AB156+'OddsRatio_working_3-way'!AH156</f>
        <v>-0.28242175184464302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1.0515498877327702</v>
      </c>
      <c r="AS156" s="11">
        <f>IF(('OddsRatio_working_3-way'!X156=0),IF(Q156&gt;0,-Q156^(1/3),(-Q156)^(1/3)),'OddsRatio_working_3-way'!AM156-'OddsRatio_working_3-way'!R156/3)</f>
        <v>-0.76912813588812745</v>
      </c>
      <c r="AT156" s="11">
        <f>IF(('OddsRatio_working_3-way'!X156=0),IF(Q156&gt;0,-Q156^(1/3),(-Q156)^(1/3)),'OddsRatio_working_3-way'!AN156-'OddsRatio_working_3-way'!R156/3)</f>
        <v>-0.28242175184464302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1.87</v>
      </c>
      <c r="B157" s="4">
        <f>IF('True_Odds_Calculator_3-way'!B158="","",'True_Odds_Calculator_3-way'!B158)</f>
        <v>3.38</v>
      </c>
      <c r="C157" s="4">
        <f>IF('True_Odds_Calculator_3-way'!C158="","",'True_Odds_Calculator_3-way'!C158)</f>
        <v>5.01</v>
      </c>
      <c r="D157" s="9">
        <f t="shared" si="39"/>
        <v>0.52247193663172298</v>
      </c>
      <c r="E157" s="9">
        <f t="shared" si="40"/>
        <v>0.28568908634280082</v>
      </c>
      <c r="F157" s="9">
        <f t="shared" si="41"/>
        <v>0.19183897702547617</v>
      </c>
      <c r="G157" s="9">
        <f t="shared" si="42"/>
        <v>1.0505498821550732</v>
      </c>
      <c r="H157" s="9">
        <f t="shared" si="43"/>
        <v>1.9139783974749141</v>
      </c>
      <c r="I157" s="9">
        <f t="shared" si="44"/>
        <v>3.5003087195290732</v>
      </c>
      <c r="J157" s="9">
        <f t="shared" si="45"/>
        <v>5.2127050274418441</v>
      </c>
      <c r="K157" s="11">
        <f t="shared" si="46"/>
        <v>0.53475935828876997</v>
      </c>
      <c r="L157" s="11">
        <f t="shared" si="47"/>
        <v>0.29585798816568049</v>
      </c>
      <c r="M157" s="11">
        <f t="shared" si="48"/>
        <v>0.19960079840319361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-0.26220716179260639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0.22926649311887881</v>
      </c>
      <c r="Q157" s="11">
        <f>2*'OddsRatio_working_3-way'!K157*'OddsRatio_working_3-way'!L157*'OddsRatio_working_3-way'!M157</f>
        <v>6.3158813531371566E-2</v>
      </c>
      <c r="R157" s="11">
        <f t="shared" si="49"/>
        <v>0</v>
      </c>
      <c r="S157" s="11">
        <f t="shared" si="50"/>
        <v>-0.87437159058308977</v>
      </c>
      <c r="T157" s="11">
        <f t="shared" si="51"/>
        <v>-0.24087371641407429</v>
      </c>
      <c r="U157" s="11">
        <f>'OddsRatio_working_3-way'!S157-'OddsRatio_working_3-way'!R157^2/3</f>
        <v>-0.87437159058308977</v>
      </c>
      <c r="V157" s="11">
        <f>'OddsRatio_working_3-way'!S157*'OddsRatio_working_3-way'!R157/3-2*'OddsRatio_working_3-way'!R157^3/27-'OddsRatio_working_3-way'!T157</f>
        <v>0.24087371641407429</v>
      </c>
      <c r="W157" s="11">
        <f>'OddsRatio_working_3-way'!V157^2+4*'OddsRatio_working_3-way'!U157^3/27</f>
        <v>-4.1013857700970491E-2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0.15734834362021291</v>
      </c>
      <c r="Y157" s="11">
        <f>IF('OddsRatio_working_3-way'!W157&gt;=0,IF('OddsRatio_working_3-way'!V157+SQRT('OddsRatio_working_3-way'!W157)&gt;0,0,PI()),ACOS('OddsRatio_working_3-way'!V157/(2*'OddsRatio_working_3-way'!X157)))</f>
        <v>0.69910962156008116</v>
      </c>
      <c r="Z157" s="11">
        <f>'OddsRatio_working_3-way'!X157^(1/3)*COS('OddsRatio_working_3-way'!Y157/3)</f>
        <v>0.52527494107753658</v>
      </c>
      <c r="AA157" s="11">
        <f>'OddsRatio_working_3-way'!X157^(1/3)*COS(('OddsRatio_working_3-way'!Y157+2*PI())/3)</f>
        <v>-0.37060772038920337</v>
      </c>
      <c r="AB157" s="11">
        <f>'OddsRatio_working_3-way'!X157^(1/3)*COS(('OddsRatio_working_3-way'!Y157+4*PI())/3)</f>
        <v>-0.1546672206883333</v>
      </c>
      <c r="AC157" s="11">
        <f>'OddsRatio_working_3-way'!X157^(1/3)*SIN('OddsRatio_working_3-way'!Y157/3)</f>
        <v>0.12467330563123973</v>
      </c>
      <c r="AD157" s="11">
        <f>'OddsRatio_working_3-way'!X157^(1/3)*SIN(('OddsRatio_working_3-way'!Y157+2*PI())/3)</f>
        <v>0.392564790128901</v>
      </c>
      <c r="AE157" s="11">
        <f>'OddsRatio_working_3-way'!X157^(1/3)*SIN(('OddsRatio_working_3-way'!Y157+4*PI())/3)</f>
        <v>-0.51723809576014057</v>
      </c>
      <c r="AF157" s="11">
        <f>-'OddsRatio_working_3-way'!U157/(3*'OddsRatio_working_3-way'!X157^(1/3))*COS(('OddsRatio_working_3-way'!Y157)/3)</f>
        <v>0.52527494107753647</v>
      </c>
      <c r="AG157" s="11">
        <f>-'OddsRatio_working_3-way'!U157/(3*'OddsRatio_working_3-way'!X157^(1/3))*COS(('OddsRatio_working_3-way'!Y157+2*PI())/3)</f>
        <v>-0.37060772038920325</v>
      </c>
      <c r="AH157" s="11">
        <f>-'OddsRatio_working_3-way'!U157/(3*'OddsRatio_working_3-way'!X157^(1/3))*COS(('OddsRatio_working_3-way'!Y157+4*PI())/3)</f>
        <v>-0.15466722068833327</v>
      </c>
      <c r="AI157" s="11">
        <f>'OddsRatio_working_3-way'!U157/(3*'OddsRatio_working_3-way'!X157^(1/3))*SIN(('OddsRatio_working_3-way'!Y157)/3)</f>
        <v>-0.1246733056312397</v>
      </c>
      <c r="AJ157" s="11">
        <f>'OddsRatio_working_3-way'!U157/(3*'OddsRatio_working_3-way'!X157^(1/3))*SIN(('OddsRatio_working_3-way'!Y157+2*PI())/3)</f>
        <v>-0.39256479012890089</v>
      </c>
      <c r="AK157" s="11">
        <f>'OddsRatio_working_3-way'!U157/(3*'OddsRatio_working_3-way'!X157^(1/3))*SIN(('OddsRatio_working_3-way'!Y157+4*PI())/3)</f>
        <v>0.51723809576014046</v>
      </c>
      <c r="AL157" s="11">
        <f>'OddsRatio_working_3-way'!Z157+'OddsRatio_working_3-way'!AF157</f>
        <v>1.0505498821550732</v>
      </c>
      <c r="AM157" s="11">
        <f>'OddsRatio_working_3-way'!AA157+'OddsRatio_working_3-way'!AG157</f>
        <v>-0.74121544077840662</v>
      </c>
      <c r="AN157" s="11">
        <f>'OddsRatio_working_3-way'!AB157+'OddsRatio_working_3-way'!AH157</f>
        <v>-0.30933444137666655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1.0505498821550732</v>
      </c>
      <c r="AS157" s="11">
        <f>IF(('OddsRatio_working_3-way'!X157=0),IF(Q157&gt;0,-Q157^(1/3),(-Q157)^(1/3)),'OddsRatio_working_3-way'!AM157-'OddsRatio_working_3-way'!R157/3)</f>
        <v>-0.74121544077840662</v>
      </c>
      <c r="AT157" s="11">
        <f>IF(('OddsRatio_working_3-way'!X157=0),IF(Q157&gt;0,-Q157^(1/3),(-Q157)^(1/3)),'OddsRatio_working_3-way'!AN157-'OddsRatio_working_3-way'!R157/3)</f>
        <v>-0.30933444137666655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2.34</v>
      </c>
      <c r="B158" s="4">
        <f>IF('True_Odds_Calculator_3-way'!B159="","",'True_Odds_Calculator_3-way'!B159)</f>
        <v>2.99</v>
      </c>
      <c r="C158" s="4">
        <f>IF('True_Odds_Calculator_3-way'!C159="","",'True_Odds_Calculator_3-way'!C159)</f>
        <v>3.74</v>
      </c>
      <c r="D158" s="9">
        <f t="shared" si="39"/>
        <v>0.41654644067041874</v>
      </c>
      <c r="E158" s="9">
        <f t="shared" si="40"/>
        <v>0.32466128505642794</v>
      </c>
      <c r="F158" s="9">
        <f t="shared" si="41"/>
        <v>0.25879227427315316</v>
      </c>
      <c r="G158" s="9">
        <f t="shared" si="42"/>
        <v>1.0452930609046027</v>
      </c>
      <c r="H158" s="9">
        <f t="shared" si="43"/>
        <v>2.4006927016121673</v>
      </c>
      <c r="I158" s="9">
        <f t="shared" si="44"/>
        <v>3.0801331912001593</v>
      </c>
      <c r="J158" s="9">
        <f t="shared" si="45"/>
        <v>3.8641029868786116</v>
      </c>
      <c r="K158" s="11">
        <f t="shared" si="46"/>
        <v>0.42735042735042739</v>
      </c>
      <c r="L158" s="11">
        <f t="shared" si="47"/>
        <v>0.33444816053511706</v>
      </c>
      <c r="M158" s="11">
        <f t="shared" si="48"/>
        <v>0.26737967914438499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-0.27922210039070161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0.23196904959643502</v>
      </c>
      <c r="Q158" s="11">
        <f>2*'OddsRatio_working_3-way'!K158*'OddsRatio_working_3-way'!L158*'OddsRatio_working_3-way'!M158</f>
        <v>7.6431317824196043E-2</v>
      </c>
      <c r="R158" s="11">
        <f t="shared" si="49"/>
        <v>0</v>
      </c>
      <c r="S158" s="11">
        <f t="shared" si="50"/>
        <v>-0.83076894440609195</v>
      </c>
      <c r="T158" s="11">
        <f t="shared" si="51"/>
        <v>-0.27372947097400063</v>
      </c>
      <c r="U158" s="11">
        <f>'OddsRatio_working_3-way'!S158-'OddsRatio_working_3-way'!R158^2/3</f>
        <v>-0.83076894440609195</v>
      </c>
      <c r="V158" s="11">
        <f>'OddsRatio_working_3-way'!S158*'OddsRatio_working_3-way'!R158/3-2*'OddsRatio_working_3-way'!R158^3/27-'OddsRatio_working_3-way'!T158</f>
        <v>0.27372947097400063</v>
      </c>
      <c r="W158" s="11">
        <f>'OddsRatio_working_3-way'!V158^2+4*'OddsRatio_working_3-way'!U158^3/27</f>
        <v>-1.0017013777289654E-2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0.14572648786081746</v>
      </c>
      <c r="Y158" s="11">
        <f>IF('OddsRatio_working_3-way'!W158&gt;=0,IF('OddsRatio_working_3-way'!V158+SQRT('OddsRatio_working_3-way'!W158)&gt;0,0,PI()),ACOS('OddsRatio_working_3-way'!V158/(2*'OddsRatio_working_3-way'!X158)))</f>
        <v>0.35053495178261129</v>
      </c>
      <c r="Z158" s="11">
        <f>'OddsRatio_working_3-way'!X158^(1/3)*COS('OddsRatio_working_3-way'!Y158/3)</f>
        <v>0.52264653045230136</v>
      </c>
      <c r="AA158" s="11">
        <f>'OddsRatio_working_3-way'!X158^(1/3)*COS(('OddsRatio_working_3-way'!Y158+2*PI())/3)</f>
        <v>-0.314452252193265</v>
      </c>
      <c r="AB158" s="11">
        <f>'OddsRatio_working_3-way'!X158^(1/3)*COS(('OddsRatio_working_3-way'!Y158+4*PI())/3)</f>
        <v>-0.20819427825903639</v>
      </c>
      <c r="AC158" s="11">
        <f>'OddsRatio_working_3-way'!X158^(1/3)*SIN('OddsRatio_working_3-way'!Y158/3)</f>
        <v>6.1348069854471277E-2</v>
      </c>
      <c r="AD158" s="11">
        <f>'OddsRatio_working_3-way'!X158^(1/3)*SIN(('OddsRatio_working_3-way'!Y158+2*PI())/3)</f>
        <v>0.42195113764425451</v>
      </c>
      <c r="AE158" s="11">
        <f>'OddsRatio_working_3-way'!X158^(1/3)*SIN(('OddsRatio_working_3-way'!Y158+4*PI())/3)</f>
        <v>-0.48329920749872568</v>
      </c>
      <c r="AF158" s="11">
        <f>-'OddsRatio_working_3-way'!U158/(3*'OddsRatio_working_3-way'!X158^(1/3))*COS(('OddsRatio_working_3-way'!Y158)/3)</f>
        <v>0.52264653045230125</v>
      </c>
      <c r="AG158" s="11">
        <f>-'OddsRatio_working_3-way'!U158/(3*'OddsRatio_working_3-way'!X158^(1/3))*COS(('OddsRatio_working_3-way'!Y158+2*PI())/3)</f>
        <v>-0.31445225219326495</v>
      </c>
      <c r="AH158" s="11">
        <f>-'OddsRatio_working_3-way'!U158/(3*'OddsRatio_working_3-way'!X158^(1/3))*COS(('OddsRatio_working_3-way'!Y158+4*PI())/3)</f>
        <v>-0.20819427825903633</v>
      </c>
      <c r="AI158" s="11">
        <f>'OddsRatio_working_3-way'!U158/(3*'OddsRatio_working_3-way'!X158^(1/3))*SIN(('OddsRatio_working_3-way'!Y158)/3)</f>
        <v>-6.1348069854471263E-2</v>
      </c>
      <c r="AJ158" s="11">
        <f>'OddsRatio_working_3-way'!U158/(3*'OddsRatio_working_3-way'!X158^(1/3))*SIN(('OddsRatio_working_3-way'!Y158+2*PI())/3)</f>
        <v>-0.42195113764425446</v>
      </c>
      <c r="AK158" s="11">
        <f>'OddsRatio_working_3-way'!U158/(3*'OddsRatio_working_3-way'!X158^(1/3))*SIN(('OddsRatio_working_3-way'!Y158+4*PI())/3)</f>
        <v>0.48329920749872562</v>
      </c>
      <c r="AL158" s="11">
        <f>'OddsRatio_working_3-way'!Z158+'OddsRatio_working_3-way'!AF158</f>
        <v>1.0452930609046027</v>
      </c>
      <c r="AM158" s="11">
        <f>'OddsRatio_working_3-way'!AA158+'OddsRatio_working_3-way'!AG158</f>
        <v>-0.62890450438653001</v>
      </c>
      <c r="AN158" s="11">
        <f>'OddsRatio_working_3-way'!AB158+'OddsRatio_working_3-way'!AH158</f>
        <v>-0.41638855651807272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1.0452930609046027</v>
      </c>
      <c r="AS158" s="11">
        <f>IF(('OddsRatio_working_3-way'!X158=0),IF(Q158&gt;0,-Q158^(1/3),(-Q158)^(1/3)),'OddsRatio_working_3-way'!AM158-'OddsRatio_working_3-way'!R158/3)</f>
        <v>-0.62890450438653001</v>
      </c>
      <c r="AT158" s="11">
        <f>IF(('OddsRatio_working_3-way'!X158=0),IF(Q158&gt;0,-Q158^(1/3),(-Q158)^(1/3)),'OddsRatio_working_3-way'!AN158-'OddsRatio_working_3-way'!R158/3)</f>
        <v>-0.41638855651807272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2.76</v>
      </c>
      <c r="B159" s="4">
        <f>IF('True_Odds_Calculator_3-way'!B160="","",'True_Odds_Calculator_3-way'!B160)</f>
        <v>3.5</v>
      </c>
      <c r="C159" s="4">
        <f>IF('True_Odds_Calculator_3-way'!C160="","",'True_Odds_Calculator_3-way'!C160)</f>
        <v>2.63</v>
      </c>
      <c r="D159" s="9">
        <f t="shared" si="39"/>
        <v>0.35257756071824703</v>
      </c>
      <c r="E159" s="9">
        <f t="shared" si="40"/>
        <v>0.27713749107984365</v>
      </c>
      <c r="F159" s="9">
        <f t="shared" si="41"/>
        <v>0.37028494820190944</v>
      </c>
      <c r="G159" s="9">
        <f t="shared" si="42"/>
        <v>1.0433269148877422</v>
      </c>
      <c r="H159" s="9">
        <f t="shared" si="43"/>
        <v>2.836255370202426</v>
      </c>
      <c r="I159" s="9">
        <f t="shared" si="44"/>
        <v>3.6083172872193563</v>
      </c>
      <c r="J159" s="9">
        <f t="shared" si="45"/>
        <v>2.7006228712670186</v>
      </c>
      <c r="K159" s="11">
        <f t="shared" si="46"/>
        <v>0.3623188405797102</v>
      </c>
      <c r="L159" s="11">
        <f t="shared" si="47"/>
        <v>0.2857142857142857</v>
      </c>
      <c r="M159" s="11">
        <f t="shared" si="48"/>
        <v>0.38022813688212931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-0.28229774303505495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0.23183682466208502</v>
      </c>
      <c r="Q159" s="11">
        <f>2*'OddsRatio_working_3-way'!K159*'OddsRatio_working_3-way'!L159*'OddsRatio_working_3-way'!M159</f>
        <v>7.8722181549095105E-2</v>
      </c>
      <c r="R159" s="11">
        <f t="shared" si="49"/>
        <v>0</v>
      </c>
      <c r="S159" s="11">
        <f t="shared" si="50"/>
        <v>-0.8212493028443949</v>
      </c>
      <c r="T159" s="11">
        <f t="shared" si="51"/>
        <v>-0.27886224205242621</v>
      </c>
      <c r="U159" s="11">
        <f>'OddsRatio_working_3-way'!S159-'OddsRatio_working_3-way'!R159^2/3</f>
        <v>-0.8212493028443949</v>
      </c>
      <c r="V159" s="11">
        <f>'OddsRatio_working_3-way'!S159*'OddsRatio_working_3-way'!R159/3-2*'OddsRatio_working_3-way'!R159^3/27-'OddsRatio_working_3-way'!T159</f>
        <v>0.27886224205242621</v>
      </c>
      <c r="W159" s="11">
        <f>'OddsRatio_working_3-way'!V159^2+4*'OddsRatio_working_3-way'!U159^3/27</f>
        <v>-4.2939144184215988E-3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0.1432288941353381</v>
      </c>
      <c r="Y159" s="11">
        <f>IF('OddsRatio_working_3-way'!W159&gt;=0,IF('OddsRatio_working_3-way'!V159+SQRT('OddsRatio_working_3-way'!W159)&gt;0,0,PI()),ACOS('OddsRatio_working_3-way'!V159/(2*'OddsRatio_working_3-way'!X159)))</f>
        <v>0.23079612348191314</v>
      </c>
      <c r="Z159" s="11">
        <f>'OddsRatio_working_3-way'!X159^(1/3)*COS('OddsRatio_working_3-way'!Y159/3)</f>
        <v>0.5216634574438711</v>
      </c>
      <c r="AA159" s="11">
        <f>'OddsRatio_working_3-way'!X159^(1/3)*COS(('OddsRatio_working_3-way'!Y159+2*PI())/3)</f>
        <v>-0.29565634051989487</v>
      </c>
      <c r="AB159" s="11">
        <f>'OddsRatio_working_3-way'!X159^(1/3)*COS(('OddsRatio_working_3-way'!Y159+4*PI())/3)</f>
        <v>-0.22600711692397638</v>
      </c>
      <c r="AC159" s="11">
        <f>'OddsRatio_working_3-way'!X159^(1/3)*SIN('OddsRatio_working_3-way'!Y159/3)</f>
        <v>4.0211997991952124E-2</v>
      </c>
      <c r="AD159" s="11">
        <f>'OddsRatio_working_3-way'!X159^(1/3)*SIN(('OddsRatio_working_3-way'!Y159+2*PI())/3)</f>
        <v>0.43166780737643878</v>
      </c>
      <c r="AE159" s="11">
        <f>'OddsRatio_working_3-way'!X159^(1/3)*SIN(('OddsRatio_working_3-way'!Y159+4*PI())/3)</f>
        <v>-0.4718798053683908</v>
      </c>
      <c r="AF159" s="11">
        <f>-'OddsRatio_working_3-way'!U159/(3*'OddsRatio_working_3-way'!X159^(1/3))*COS(('OddsRatio_working_3-way'!Y159)/3)</f>
        <v>0.5216634574438711</v>
      </c>
      <c r="AG159" s="11">
        <f>-'OddsRatio_working_3-way'!U159/(3*'OddsRatio_working_3-way'!X159^(1/3))*COS(('OddsRatio_working_3-way'!Y159+2*PI())/3)</f>
        <v>-0.29565634051989487</v>
      </c>
      <c r="AH159" s="11">
        <f>-'OddsRatio_working_3-way'!U159/(3*'OddsRatio_working_3-way'!X159^(1/3))*COS(('OddsRatio_working_3-way'!Y159+4*PI())/3)</f>
        <v>-0.22600711692397638</v>
      </c>
      <c r="AI159" s="11">
        <f>'OddsRatio_working_3-way'!U159/(3*'OddsRatio_working_3-way'!X159^(1/3))*SIN(('OddsRatio_working_3-way'!Y159)/3)</f>
        <v>-4.0211997991952124E-2</v>
      </c>
      <c r="AJ159" s="11">
        <f>'OddsRatio_working_3-way'!U159/(3*'OddsRatio_working_3-way'!X159^(1/3))*SIN(('OddsRatio_working_3-way'!Y159+2*PI())/3)</f>
        <v>-0.43166780737643878</v>
      </c>
      <c r="AK159" s="11">
        <f>'OddsRatio_working_3-way'!U159/(3*'OddsRatio_working_3-way'!X159^(1/3))*SIN(('OddsRatio_working_3-way'!Y159+4*PI())/3)</f>
        <v>0.4718798053683908</v>
      </c>
      <c r="AL159" s="11">
        <f>'OddsRatio_working_3-way'!Z159+'OddsRatio_working_3-way'!AF159</f>
        <v>1.0433269148877422</v>
      </c>
      <c r="AM159" s="11">
        <f>'OddsRatio_working_3-way'!AA159+'OddsRatio_working_3-way'!AG159</f>
        <v>-0.59131268103978973</v>
      </c>
      <c r="AN159" s="11">
        <f>'OddsRatio_working_3-way'!AB159+'OddsRatio_working_3-way'!AH159</f>
        <v>-0.45201423384795275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1.0433269148877422</v>
      </c>
      <c r="AS159" s="11">
        <f>IF(('OddsRatio_working_3-way'!X159=0),IF(Q159&gt;0,-Q159^(1/3),(-Q159)^(1/3)),'OddsRatio_working_3-way'!AM159-'OddsRatio_working_3-way'!R159/3)</f>
        <v>-0.59131268103978973</v>
      </c>
      <c r="AT159" s="11">
        <f>IF(('OddsRatio_working_3-way'!X159=0),IF(Q159&gt;0,-Q159^(1/3),(-Q159)^(1/3)),'OddsRatio_working_3-way'!AN159-'OddsRatio_working_3-way'!R159/3)</f>
        <v>-0.45201423384795275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1.99</v>
      </c>
      <c r="B160" s="4">
        <f>IF('True_Odds_Calculator_3-way'!B161="","",'True_Odds_Calculator_3-way'!B161)</f>
        <v>3.56</v>
      </c>
      <c r="C160" s="4">
        <f>IF('True_Odds_Calculator_3-way'!C161="","",'True_Odds_Calculator_3-way'!C161)</f>
        <v>4.0599999999999996</v>
      </c>
      <c r="D160" s="9">
        <f t="shared" si="39"/>
        <v>0.49078270936132662</v>
      </c>
      <c r="E160" s="9">
        <f t="shared" si="40"/>
        <v>0.27151870164075848</v>
      </c>
      <c r="F160" s="9">
        <f t="shared" si="41"/>
        <v>0.23769858899791466</v>
      </c>
      <c r="G160" s="9">
        <f t="shared" si="42"/>
        <v>1.0480420149772185</v>
      </c>
      <c r="H160" s="9">
        <f t="shared" si="43"/>
        <v>2.037561594827447</v>
      </c>
      <c r="I160" s="9">
        <f t="shared" si="44"/>
        <v>3.6829875583416793</v>
      </c>
      <c r="J160" s="9">
        <f t="shared" si="45"/>
        <v>4.2070085658302876</v>
      </c>
      <c r="K160" s="11">
        <f t="shared" si="46"/>
        <v>0.50251256281407031</v>
      </c>
      <c r="L160" s="11">
        <f t="shared" si="47"/>
        <v>0.2808988764044944</v>
      </c>
      <c r="M160" s="11">
        <f t="shared" si="48"/>
        <v>0.24630541871921185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-0.26962954474592482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0.22981181437157563</v>
      </c>
      <c r="Q160" s="11">
        <f>2*'OddsRatio_working_3-way'!K160*'OddsRatio_working_3-way'!L160*'OddsRatio_working_3-way'!M160</f>
        <v>6.9534588312125764E-2</v>
      </c>
      <c r="R160" s="11">
        <f t="shared" si="49"/>
        <v>0</v>
      </c>
      <c r="S160" s="11">
        <f t="shared" si="50"/>
        <v>-0.85232430514293267</v>
      </c>
      <c r="T160" s="11">
        <f t="shared" si="51"/>
        <v>-0.25788935102660598</v>
      </c>
      <c r="U160" s="11">
        <f>'OddsRatio_working_3-way'!S160-'OddsRatio_working_3-way'!R160^2/3</f>
        <v>-0.85232430514293267</v>
      </c>
      <c r="V160" s="11">
        <f>'OddsRatio_working_3-way'!S160*'OddsRatio_working_3-way'!R160/3-2*'OddsRatio_working_3-way'!R160^3/27-'OddsRatio_working_3-way'!T160</f>
        <v>0.25788935102660598</v>
      </c>
      <c r="W160" s="11">
        <f>'OddsRatio_working_3-way'!V160^2+4*'OddsRatio_working_3-way'!U160^3/27</f>
        <v>-2.5222967080384615E-2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0.15143470907730219</v>
      </c>
      <c r="Y160" s="11">
        <f>IF('OddsRatio_working_3-way'!W160&gt;=0,IF('OddsRatio_working_3-way'!V160+SQRT('OddsRatio_working_3-way'!W160)&gt;0,0,PI()),ACOS('OddsRatio_working_3-way'!V160/(2*'OddsRatio_working_3-way'!X160)))</f>
        <v>0.55198190893787258</v>
      </c>
      <c r="Z160" s="11">
        <f>'OddsRatio_working_3-way'!X160^(1/3)*COS('OddsRatio_working_3-way'!Y160/3)</f>
        <v>0.52402100748860925</v>
      </c>
      <c r="AA160" s="11">
        <f>'OddsRatio_working_3-way'!X160^(1/3)*COS(('OddsRatio_working_3-way'!Y160+2*PI())/3)</f>
        <v>-0.34646501261565149</v>
      </c>
      <c r="AB160" s="11">
        <f>'OddsRatio_working_3-way'!X160^(1/3)*COS(('OddsRatio_working_3-way'!Y160+4*PI())/3)</f>
        <v>-0.17755599487295784</v>
      </c>
      <c r="AC160" s="11">
        <f>'OddsRatio_working_3-way'!X160^(1/3)*SIN('OddsRatio_working_3-way'!Y160/3)</f>
        <v>9.7519666862299695E-2</v>
      </c>
      <c r="AD160" s="11">
        <f>'OddsRatio_working_3-way'!X160^(1/3)*SIN(('OddsRatio_working_3-way'!Y160+2*PI())/3)</f>
        <v>0.4050556711707014</v>
      </c>
      <c r="AE160" s="11">
        <f>'OddsRatio_working_3-way'!X160^(1/3)*SIN(('OddsRatio_working_3-way'!Y160+4*PI())/3)</f>
        <v>-0.50257533803300092</v>
      </c>
      <c r="AF160" s="11">
        <f>-'OddsRatio_working_3-way'!U160/(3*'OddsRatio_working_3-way'!X160^(1/3))*COS(('OddsRatio_working_3-way'!Y160)/3)</f>
        <v>0.52402100748860925</v>
      </c>
      <c r="AG160" s="11">
        <f>-'OddsRatio_working_3-way'!U160/(3*'OddsRatio_working_3-way'!X160^(1/3))*COS(('OddsRatio_working_3-way'!Y160+2*PI())/3)</f>
        <v>-0.34646501261565149</v>
      </c>
      <c r="AH160" s="11">
        <f>-'OddsRatio_working_3-way'!U160/(3*'OddsRatio_working_3-way'!X160^(1/3))*COS(('OddsRatio_working_3-way'!Y160+4*PI())/3)</f>
        <v>-0.17755599487295784</v>
      </c>
      <c r="AI160" s="11">
        <f>'OddsRatio_working_3-way'!U160/(3*'OddsRatio_working_3-way'!X160^(1/3))*SIN(('OddsRatio_working_3-way'!Y160)/3)</f>
        <v>-9.7519666862299695E-2</v>
      </c>
      <c r="AJ160" s="11">
        <f>'OddsRatio_working_3-way'!U160/(3*'OddsRatio_working_3-way'!X160^(1/3))*SIN(('OddsRatio_working_3-way'!Y160+2*PI())/3)</f>
        <v>-0.4050556711707014</v>
      </c>
      <c r="AK160" s="11">
        <f>'OddsRatio_working_3-way'!U160/(3*'OddsRatio_working_3-way'!X160^(1/3))*SIN(('OddsRatio_working_3-way'!Y160+4*PI())/3)</f>
        <v>0.50257533803300092</v>
      </c>
      <c r="AL160" s="11">
        <f>'OddsRatio_working_3-way'!Z160+'OddsRatio_working_3-way'!AF160</f>
        <v>1.0480420149772185</v>
      </c>
      <c r="AM160" s="11">
        <f>'OddsRatio_working_3-way'!AA160+'OddsRatio_working_3-way'!AG160</f>
        <v>-0.69293002523130298</v>
      </c>
      <c r="AN160" s="11">
        <f>'OddsRatio_working_3-way'!AB160+'OddsRatio_working_3-way'!AH160</f>
        <v>-0.35511198974591568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1.0480420149772185</v>
      </c>
      <c r="AS160" s="11">
        <f>IF(('OddsRatio_working_3-way'!X160=0),IF(Q160&gt;0,-Q160^(1/3),(-Q160)^(1/3)),'OddsRatio_working_3-way'!AM160-'OddsRatio_working_3-way'!R160/3)</f>
        <v>-0.69293002523130298</v>
      </c>
      <c r="AT160" s="11">
        <f>IF(('OddsRatio_working_3-way'!X160=0),IF(Q160&gt;0,-Q160^(1/3),(-Q160)^(1/3)),'OddsRatio_working_3-way'!AN160-'OddsRatio_working_3-way'!R160/3)</f>
        <v>-0.35511198974591568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1.89</v>
      </c>
      <c r="B161" s="4">
        <f>IF('True_Odds_Calculator_3-way'!B162="","",'True_Odds_Calculator_3-way'!B162)</f>
        <v>3.93</v>
      </c>
      <c r="C161" s="4">
        <f>IF('True_Odds_Calculator_3-way'!C162="","",'True_Odds_Calculator_3-way'!C162)</f>
        <v>4.05</v>
      </c>
      <c r="D161" s="9">
        <f t="shared" si="39"/>
        <v>0.51685182195715806</v>
      </c>
      <c r="E161" s="9">
        <f t="shared" si="40"/>
        <v>0.24525093653464891</v>
      </c>
      <c r="F161" s="9">
        <f t="shared" si="41"/>
        <v>0.23789724150819302</v>
      </c>
      <c r="G161" s="9">
        <f t="shared" si="42"/>
        <v>1.0503264152979024</v>
      </c>
      <c r="H161" s="9">
        <f t="shared" si="43"/>
        <v>1.9347905096151332</v>
      </c>
      <c r="I161" s="9">
        <f t="shared" si="44"/>
        <v>4.0774563968228543</v>
      </c>
      <c r="J161" s="9">
        <f t="shared" si="45"/>
        <v>4.2034955666586011</v>
      </c>
      <c r="K161" s="11">
        <f t="shared" si="46"/>
        <v>0.52910052910052918</v>
      </c>
      <c r="L161" s="11">
        <f t="shared" si="47"/>
        <v>0.2544529262086514</v>
      </c>
      <c r="M161" s="11">
        <f t="shared" si="48"/>
        <v>0.24691358024691359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-0.26439186515208257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0.22837436841771974</v>
      </c>
      <c r="Q161" s="11">
        <f>2*'OddsRatio_working_3-way'!K161*'OddsRatio_working_3-way'!L161*'OddsRatio_working_3-way'!M161</f>
        <v>6.6484532290456977E-2</v>
      </c>
      <c r="R161" s="11">
        <f t="shared" si="49"/>
        <v>0</v>
      </c>
      <c r="S161" s="11">
        <f t="shared" si="50"/>
        <v>-0.8637722960438099</v>
      </c>
      <c r="T161" s="11">
        <f t="shared" si="51"/>
        <v>-0.2514620949181397</v>
      </c>
      <c r="U161" s="11">
        <f>'OddsRatio_working_3-way'!S161-'OddsRatio_working_3-way'!R161^2/3</f>
        <v>-0.8637722960438099</v>
      </c>
      <c r="V161" s="11">
        <f>'OddsRatio_working_3-way'!S161*'OddsRatio_working_3-way'!R161/3-2*'OddsRatio_working_3-way'!R161^3/27-'OddsRatio_working_3-way'!T161</f>
        <v>0.2514620949181397</v>
      </c>
      <c r="W161" s="11">
        <f>'OddsRatio_working_3-way'!V161^2+4*'OddsRatio_working_3-way'!U161^3/27</f>
        <v>-3.2242776019913683E-2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0.15449592324761613</v>
      </c>
      <c r="Y161" s="11">
        <f>IF('OddsRatio_working_3-way'!W161&gt;=0,IF('OddsRatio_working_3-way'!V161+SQRT('OddsRatio_working_3-way'!W161)&gt;0,0,PI()),ACOS('OddsRatio_working_3-way'!V161/(2*'OddsRatio_working_3-way'!X161)))</f>
        <v>0.6201097875021373</v>
      </c>
      <c r="Z161" s="11">
        <f>'OddsRatio_working_3-way'!X161^(1/3)*COS('OddsRatio_working_3-way'!Y161/3)</f>
        <v>0.52516320764895119</v>
      </c>
      <c r="AA161" s="11">
        <f>'OddsRatio_working_3-way'!X161^(1/3)*COS(('OddsRatio_working_3-way'!Y161+2*PI())/3)</f>
        <v>-0.35795339215756117</v>
      </c>
      <c r="AB161" s="11">
        <f>'OddsRatio_working_3-way'!X161^(1/3)*COS(('OddsRatio_working_3-way'!Y161+4*PI())/3)</f>
        <v>-0.16720981549139019</v>
      </c>
      <c r="AC161" s="11">
        <f>'OddsRatio_working_3-way'!X161^(1/3)*SIN('OddsRatio_working_3-way'!Y161/3)</f>
        <v>0.11012585533440582</v>
      </c>
      <c r="AD161" s="11">
        <f>'OddsRatio_working_3-way'!X161^(1/3)*SIN(('OddsRatio_working_3-way'!Y161+2*PI())/3)</f>
        <v>0.39974175128971107</v>
      </c>
      <c r="AE161" s="11">
        <f>'OddsRatio_working_3-way'!X161^(1/3)*SIN(('OddsRatio_working_3-way'!Y161+4*PI())/3)</f>
        <v>-0.5098676066241169</v>
      </c>
      <c r="AF161" s="11">
        <f>-'OddsRatio_working_3-way'!U161/(3*'OddsRatio_working_3-way'!X161^(1/3))*COS(('OddsRatio_working_3-way'!Y161)/3)</f>
        <v>0.52516320764895108</v>
      </c>
      <c r="AG161" s="11">
        <f>-'OddsRatio_working_3-way'!U161/(3*'OddsRatio_working_3-way'!X161^(1/3))*COS(('OddsRatio_working_3-way'!Y161+2*PI())/3)</f>
        <v>-0.35795339215756106</v>
      </c>
      <c r="AH161" s="11">
        <f>-'OddsRatio_working_3-way'!U161/(3*'OddsRatio_working_3-way'!X161^(1/3))*COS(('OddsRatio_working_3-way'!Y161+4*PI())/3)</f>
        <v>-0.16720981549139016</v>
      </c>
      <c r="AI161" s="11">
        <f>'OddsRatio_working_3-way'!U161/(3*'OddsRatio_working_3-way'!X161^(1/3))*SIN(('OddsRatio_working_3-way'!Y161)/3)</f>
        <v>-0.1101258553344058</v>
      </c>
      <c r="AJ161" s="11">
        <f>'OddsRatio_working_3-way'!U161/(3*'OddsRatio_working_3-way'!X161^(1/3))*SIN(('OddsRatio_working_3-way'!Y161+2*PI())/3)</f>
        <v>-0.39974175128971096</v>
      </c>
      <c r="AK161" s="11">
        <f>'OddsRatio_working_3-way'!U161/(3*'OddsRatio_working_3-way'!X161^(1/3))*SIN(('OddsRatio_working_3-way'!Y161+4*PI())/3)</f>
        <v>0.50986760662411679</v>
      </c>
      <c r="AL161" s="11">
        <f>'OddsRatio_working_3-way'!Z161+'OddsRatio_working_3-way'!AF161</f>
        <v>1.0503264152979024</v>
      </c>
      <c r="AM161" s="11">
        <f>'OddsRatio_working_3-way'!AA161+'OddsRatio_working_3-way'!AG161</f>
        <v>-0.71590678431512222</v>
      </c>
      <c r="AN161" s="11">
        <f>'OddsRatio_working_3-way'!AB161+'OddsRatio_working_3-way'!AH161</f>
        <v>-0.33441963098278038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1.0503264152979024</v>
      </c>
      <c r="AS161" s="11">
        <f>IF(('OddsRatio_working_3-way'!X161=0),IF(Q161&gt;0,-Q161^(1/3),(-Q161)^(1/3)),'OddsRatio_working_3-way'!AM161-'OddsRatio_working_3-way'!R161/3)</f>
        <v>-0.71590678431512222</v>
      </c>
      <c r="AT161" s="11">
        <f>IF(('OddsRatio_working_3-way'!X161=0),IF(Q161&gt;0,-Q161^(1/3),(-Q161)^(1/3)),'OddsRatio_working_3-way'!AN161-'OddsRatio_working_3-way'!R161/3)</f>
        <v>-0.33441963098278038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3.23</v>
      </c>
      <c r="B162" s="4">
        <f>IF('True_Odds_Calculator_3-way'!B163="","",'True_Odds_Calculator_3-way'!B163)</f>
        <v>3.34</v>
      </c>
      <c r="C162" s="4">
        <f>IF('True_Odds_Calculator_3-way'!C163="","",'True_Odds_Calculator_3-way'!C163)</f>
        <v>2.39</v>
      </c>
      <c r="D162" s="9">
        <f t="shared" si="39"/>
        <v>0.30082533850461107</v>
      </c>
      <c r="E162" s="9">
        <f t="shared" si="40"/>
        <v>0.2907962312315614</v>
      </c>
      <c r="F162" s="9">
        <f t="shared" si="41"/>
        <v>0.4083784302638277</v>
      </c>
      <c r="G162" s="9">
        <f t="shared" si="42"/>
        <v>1.0422368005876397</v>
      </c>
      <c r="H162" s="9">
        <f t="shared" si="43"/>
        <v>3.3241880653104356</v>
      </c>
      <c r="I162" s="9">
        <f t="shared" si="44"/>
        <v>3.4388341133750759</v>
      </c>
      <c r="J162" s="9">
        <f t="shared" si="45"/>
        <v>2.4487091528168192</v>
      </c>
      <c r="K162" s="11">
        <f t="shared" si="46"/>
        <v>0.30959752321981426</v>
      </c>
      <c r="L162" s="11">
        <f t="shared" si="47"/>
        <v>0.29940119760479045</v>
      </c>
      <c r="M162" s="11">
        <f t="shared" si="48"/>
        <v>0.41841004184100417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-0.28131224112134312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0.23115291238319505</v>
      </c>
      <c r="Q162" s="11">
        <f>2*'OddsRatio_working_3-way'!K162*'OddsRatio_working_3-way'!L162*'OddsRatio_working_3-way'!M162</f>
        <v>7.7568091403756742E-2</v>
      </c>
      <c r="R162" s="11">
        <f t="shared" si="49"/>
        <v>0</v>
      </c>
      <c r="S162" s="11">
        <f t="shared" si="50"/>
        <v>-0.82169517921364821</v>
      </c>
      <c r="T162" s="11">
        <f t="shared" si="51"/>
        <v>-0.27573663732001624</v>
      </c>
      <c r="U162" s="11">
        <f>'OddsRatio_working_3-way'!S162-'OddsRatio_working_3-way'!R162^2/3</f>
        <v>-0.82169517921364821</v>
      </c>
      <c r="V162" s="11">
        <f>'OddsRatio_working_3-way'!S162*'OddsRatio_working_3-way'!R162/3-2*'OddsRatio_working_3-way'!R162^3/27-'OddsRatio_working_3-way'!T162</f>
        <v>0.27573663732001624</v>
      </c>
      <c r="W162" s="11">
        <f>'OddsRatio_working_3-way'!V162^2+4*'OddsRatio_working_3-way'!U162^3/27</f>
        <v>-6.161097879036001E-3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0.1433455536802469</v>
      </c>
      <c r="Y162" s="11">
        <f>IF('OddsRatio_working_3-way'!W162&gt;=0,IF('OddsRatio_working_3-way'!V162+SQRT('OddsRatio_working_3-way'!W162)&gt;0,0,PI()),ACOS('OddsRatio_working_3-way'!V162/(2*'OddsRatio_working_3-way'!X162)))</f>
        <v>0.27732960279115848</v>
      </c>
      <c r="Z162" s="11">
        <f>'OddsRatio_working_3-way'!X162^(1/3)*COS('OddsRatio_working_3-way'!Y162/3)</f>
        <v>0.52111840029381973</v>
      </c>
      <c r="AA162" s="11">
        <f>'OddsRatio_working_3-way'!X162^(1/3)*COS(('OddsRatio_working_3-way'!Y162+2*PI())/3)</f>
        <v>-0.30239823048724823</v>
      </c>
      <c r="AB162" s="11">
        <f>'OddsRatio_working_3-way'!X162^(1/3)*COS(('OddsRatio_working_3-way'!Y162+4*PI())/3)</f>
        <v>-0.21872016980657155</v>
      </c>
      <c r="AC162" s="11">
        <f>'OddsRatio_working_3-way'!X162^(1/3)*SIN('OddsRatio_working_3-way'!Y162/3)</f>
        <v>4.83115508592546E-2</v>
      </c>
      <c r="AD162" s="11">
        <f>'OddsRatio_working_3-way'!X162^(1/3)*SIN(('OddsRatio_working_3-way'!Y162+2*PI())/3)</f>
        <v>0.42714599760432864</v>
      </c>
      <c r="AE162" s="11">
        <f>'OddsRatio_working_3-way'!X162^(1/3)*SIN(('OddsRatio_working_3-way'!Y162+4*PI())/3)</f>
        <v>-0.47545754846358318</v>
      </c>
      <c r="AF162" s="11">
        <f>-'OddsRatio_working_3-way'!U162/(3*'OddsRatio_working_3-way'!X162^(1/3))*COS(('OddsRatio_working_3-way'!Y162)/3)</f>
        <v>0.52111840029381984</v>
      </c>
      <c r="AG162" s="11">
        <f>-'OddsRatio_working_3-way'!U162/(3*'OddsRatio_working_3-way'!X162^(1/3))*COS(('OddsRatio_working_3-way'!Y162+2*PI())/3)</f>
        <v>-0.30239823048724829</v>
      </c>
      <c r="AH162" s="11">
        <f>-'OddsRatio_working_3-way'!U162/(3*'OddsRatio_working_3-way'!X162^(1/3))*COS(('OddsRatio_working_3-way'!Y162+4*PI())/3)</f>
        <v>-0.21872016980657158</v>
      </c>
      <c r="AI162" s="11">
        <f>'OddsRatio_working_3-way'!U162/(3*'OddsRatio_working_3-way'!X162^(1/3))*SIN(('OddsRatio_working_3-way'!Y162)/3)</f>
        <v>-4.8311550859254607E-2</v>
      </c>
      <c r="AJ162" s="11">
        <f>'OddsRatio_working_3-way'!U162/(3*'OddsRatio_working_3-way'!X162^(1/3))*SIN(('OddsRatio_working_3-way'!Y162+2*PI())/3)</f>
        <v>-0.4271459976043287</v>
      </c>
      <c r="AK162" s="11">
        <f>'OddsRatio_working_3-way'!U162/(3*'OddsRatio_working_3-way'!X162^(1/3))*SIN(('OddsRatio_working_3-way'!Y162+4*PI())/3)</f>
        <v>0.47545754846358329</v>
      </c>
      <c r="AL162" s="11">
        <f>'OddsRatio_working_3-way'!Z162+'OddsRatio_working_3-way'!AF162</f>
        <v>1.0422368005876397</v>
      </c>
      <c r="AM162" s="11">
        <f>'OddsRatio_working_3-way'!AA162+'OddsRatio_working_3-way'!AG162</f>
        <v>-0.60479646097449646</v>
      </c>
      <c r="AN162" s="11">
        <f>'OddsRatio_working_3-way'!AB162+'OddsRatio_working_3-way'!AH162</f>
        <v>-0.4374403396131431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1.0422368005876397</v>
      </c>
      <c r="AS162" s="11">
        <f>IF(('OddsRatio_working_3-way'!X162=0),IF(Q162&gt;0,-Q162^(1/3),(-Q162)^(1/3)),'OddsRatio_working_3-way'!AM162-'OddsRatio_working_3-way'!R162/3)</f>
        <v>-0.60479646097449646</v>
      </c>
      <c r="AT162" s="11">
        <f>IF(('OddsRatio_working_3-way'!X162=0),IF(Q162&gt;0,-Q162^(1/3),(-Q162)^(1/3)),'OddsRatio_working_3-way'!AN162-'OddsRatio_working_3-way'!R162/3)</f>
        <v>-0.4374403396131431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2.44</v>
      </c>
      <c r="B163" s="4">
        <f>IF('True_Odds_Calculator_3-way'!B164="","",'True_Odds_Calculator_3-way'!B164)</f>
        <v>3.4</v>
      </c>
      <c r="C163" s="4">
        <f>IF('True_Odds_Calculator_3-way'!C164="","",'True_Odds_Calculator_3-way'!C164)</f>
        <v>2.94</v>
      </c>
      <c r="D163" s="9">
        <f t="shared" si="39"/>
        <v>0.39395134699596729</v>
      </c>
      <c r="E163" s="9">
        <f t="shared" si="40"/>
        <v>0.28058564537484088</v>
      </c>
      <c r="F163" s="9">
        <f t="shared" si="41"/>
        <v>0.32546300762919189</v>
      </c>
      <c r="G163" s="9">
        <f t="shared" si="42"/>
        <v>1.068322581839015</v>
      </c>
      <c r="H163" s="9">
        <f t="shared" si="43"/>
        <v>2.5383845178481814</v>
      </c>
      <c r="I163" s="9">
        <f t="shared" si="44"/>
        <v>3.563974196413636</v>
      </c>
      <c r="J163" s="9">
        <f t="shared" si="45"/>
        <v>3.0725458087676891</v>
      </c>
      <c r="K163" s="11">
        <f t="shared" si="46"/>
        <v>0.4098360655737705</v>
      </c>
      <c r="L163" s="11">
        <f t="shared" si="47"/>
        <v>0.29411764705882354</v>
      </c>
      <c r="M163" s="11">
        <f t="shared" si="48"/>
        <v>0.3401360544217687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-0.27489028398244553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0.23698003791680605</v>
      </c>
      <c r="Q163" s="11">
        <f>2*'OddsRatio_working_3-way'!K163*'OddsRatio_working_3-way'!L163*'OddsRatio_working_3-way'!M163</f>
        <v>8.2000013120002102E-2</v>
      </c>
      <c r="R163" s="11">
        <f t="shared" si="49"/>
        <v>0</v>
      </c>
      <c r="S163" s="11">
        <f t="shared" si="50"/>
        <v>-0.86208953799159949</v>
      </c>
      <c r="T163" s="11">
        <f t="shared" si="51"/>
        <v>-0.29830087819778534</v>
      </c>
      <c r="U163" s="11">
        <f>'OddsRatio_working_3-way'!S163-'OddsRatio_working_3-way'!R163^2/3</f>
        <v>-0.86208953799159949</v>
      </c>
      <c r="V163" s="11">
        <f>'OddsRatio_working_3-way'!S163*'OddsRatio_working_3-way'!R163/3-2*'OddsRatio_working_3-way'!R163^3/27-'OddsRatio_working_3-way'!T163</f>
        <v>0.29830087819778534</v>
      </c>
      <c r="W163" s="11">
        <f>'OddsRatio_working_3-way'!V163^2+4*'OddsRatio_working_3-way'!U163^3/27</f>
        <v>-5.9356291382973297E-3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0.15404467133908537</v>
      </c>
      <c r="Y163" s="11">
        <f>IF('OddsRatio_working_3-way'!W163&gt;=0,IF('OddsRatio_working_3-way'!V163+SQRT('OddsRatio_working_3-way'!W163)&gt;0,0,PI()),ACOS('OddsRatio_working_3-way'!V163/(2*'OddsRatio_working_3-way'!X163)))</f>
        <v>0.25274964304344749</v>
      </c>
      <c r="Z163" s="11">
        <f>'OddsRatio_working_3-way'!X163^(1/3)*COS('OddsRatio_working_3-way'!Y163/3)</f>
        <v>0.53416129091950748</v>
      </c>
      <c r="AA163" s="11">
        <f>'OddsRatio_working_3-way'!X163^(1/3)*COS(('OddsRatio_working_3-way'!Y163+2*PI())/3)</f>
        <v>-0.30614688357278264</v>
      </c>
      <c r="AB163" s="11">
        <f>'OddsRatio_working_3-way'!X163^(1/3)*COS(('OddsRatio_working_3-way'!Y163+4*PI())/3)</f>
        <v>-0.22801440734672493</v>
      </c>
      <c r="AC163" s="11">
        <f>'OddsRatio_working_3-way'!X163^(1/3)*SIN('OddsRatio_working_3-way'!Y163/3)</f>
        <v>4.5109806181566639E-2</v>
      </c>
      <c r="AD163" s="11">
        <f>'OddsRatio_working_3-way'!X163^(1/3)*SIN(('OddsRatio_working_3-way'!Y163+2*PI())/3)</f>
        <v>0.4400423445638002</v>
      </c>
      <c r="AE163" s="11">
        <f>'OddsRatio_working_3-way'!X163^(1/3)*SIN(('OddsRatio_working_3-way'!Y163+4*PI())/3)</f>
        <v>-0.48515215074536666</v>
      </c>
      <c r="AF163" s="11">
        <f>-'OddsRatio_working_3-way'!U163/(3*'OddsRatio_working_3-way'!X163^(1/3))*COS(('OddsRatio_working_3-way'!Y163)/3)</f>
        <v>0.53416129091950737</v>
      </c>
      <c r="AG163" s="11">
        <f>-'OddsRatio_working_3-way'!U163/(3*'OddsRatio_working_3-way'!X163^(1/3))*COS(('OddsRatio_working_3-way'!Y163+2*PI())/3)</f>
        <v>-0.30614688357278258</v>
      </c>
      <c r="AH163" s="11">
        <f>-'OddsRatio_working_3-way'!U163/(3*'OddsRatio_working_3-way'!X163^(1/3))*COS(('OddsRatio_working_3-way'!Y163+4*PI())/3)</f>
        <v>-0.22801440734672487</v>
      </c>
      <c r="AI163" s="11">
        <f>'OddsRatio_working_3-way'!U163/(3*'OddsRatio_working_3-way'!X163^(1/3))*SIN(('OddsRatio_working_3-way'!Y163)/3)</f>
        <v>-4.5109806181566632E-2</v>
      </c>
      <c r="AJ163" s="11">
        <f>'OddsRatio_working_3-way'!U163/(3*'OddsRatio_working_3-way'!X163^(1/3))*SIN(('OddsRatio_working_3-way'!Y163+2*PI())/3)</f>
        <v>-0.44004234456380009</v>
      </c>
      <c r="AK163" s="11">
        <f>'OddsRatio_working_3-way'!U163/(3*'OddsRatio_working_3-way'!X163^(1/3))*SIN(('OddsRatio_working_3-way'!Y163+4*PI())/3)</f>
        <v>0.48515215074536655</v>
      </c>
      <c r="AL163" s="11">
        <f>'OddsRatio_working_3-way'!Z163+'OddsRatio_working_3-way'!AF163</f>
        <v>1.068322581839015</v>
      </c>
      <c r="AM163" s="11">
        <f>'OddsRatio_working_3-way'!AA163+'OddsRatio_working_3-way'!AG163</f>
        <v>-0.61229376714556527</v>
      </c>
      <c r="AN163" s="11">
        <f>'OddsRatio_working_3-way'!AB163+'OddsRatio_working_3-way'!AH163</f>
        <v>-0.4560288146934498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1.068322581839015</v>
      </c>
      <c r="AS163" s="11">
        <f>IF(('OddsRatio_working_3-way'!X163=0),IF(Q163&gt;0,-Q163^(1/3),(-Q163)^(1/3)),'OddsRatio_working_3-way'!AM163-'OddsRatio_working_3-way'!R163/3)</f>
        <v>-0.61229376714556527</v>
      </c>
      <c r="AT163" s="11">
        <f>IF(('OddsRatio_working_3-way'!X163=0),IF(Q163&gt;0,-Q163^(1/3),(-Q163)^(1/3)),'OddsRatio_working_3-way'!AN163-'OddsRatio_working_3-way'!R163/3)</f>
        <v>-0.4560288146934498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2.57</v>
      </c>
      <c r="B164" s="4">
        <f>IF('True_Odds_Calculator_3-way'!B165="","",'True_Odds_Calculator_3-way'!B165)</f>
        <v>3.26</v>
      </c>
      <c r="C164" s="4">
        <f>IF('True_Odds_Calculator_3-way'!C165="","",'True_Odds_Calculator_3-way'!C165)</f>
        <v>2.97</v>
      </c>
      <c r="D164" s="9">
        <f t="shared" si="39"/>
        <v>0.37759477235903693</v>
      </c>
      <c r="E164" s="9">
        <f t="shared" si="40"/>
        <v>0.29649200739380682</v>
      </c>
      <c r="F164" s="9">
        <f t="shared" si="41"/>
        <v>0.32591322024715641</v>
      </c>
      <c r="G164" s="9">
        <f t="shared" si="42"/>
        <v>1.0498992034502415</v>
      </c>
      <c r="H164" s="9">
        <f t="shared" si="43"/>
        <v>2.6483417494168791</v>
      </c>
      <c r="I164" s="9">
        <f t="shared" si="44"/>
        <v>3.3727721997975455</v>
      </c>
      <c r="J164" s="9">
        <f t="shared" si="45"/>
        <v>3.0683014307969763</v>
      </c>
      <c r="K164" s="11">
        <f t="shared" si="46"/>
        <v>0.38910505836575876</v>
      </c>
      <c r="L164" s="11">
        <f t="shared" si="47"/>
        <v>0.30674846625766872</v>
      </c>
      <c r="M164" s="11">
        <f t="shared" si="48"/>
        <v>0.33670033670033667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-0.2809099645890365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0.23308848593515941</v>
      </c>
      <c r="Q164" s="11">
        <f>2*'OddsRatio_working_3-way'!K164*'OddsRatio_working_3-way'!L164*'OddsRatio_working_3-way'!M164</f>
        <v>8.037533997764118E-2</v>
      </c>
      <c r="R164" s="11">
        <f t="shared" si="49"/>
        <v>0</v>
      </c>
      <c r="S164" s="11">
        <f t="shared" si="50"/>
        <v>-0.82976225594617625</v>
      </c>
      <c r="T164" s="11">
        <f t="shared" si="51"/>
        <v>-0.28612491584350908</v>
      </c>
      <c r="U164" s="11">
        <f>'OddsRatio_working_3-way'!S164-'OddsRatio_working_3-way'!R164^2/3</f>
        <v>-0.82976225594617625</v>
      </c>
      <c r="V164" s="11">
        <f>'OddsRatio_working_3-way'!S164*'OddsRatio_working_3-way'!R164/3-2*'OddsRatio_working_3-way'!R164^3/27-'OddsRatio_working_3-way'!T164</f>
        <v>0.28612491584350908</v>
      </c>
      <c r="W164" s="11">
        <f>'OddsRatio_working_3-way'!V164^2+4*'OddsRatio_working_3-way'!U164^3/27</f>
        <v>-2.7689466210841229E-3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0.1454616909082416</v>
      </c>
      <c r="Y164" s="11">
        <f>IF('OddsRatio_working_3-way'!W164&gt;=0,IF('OddsRatio_working_3-way'!V164+SQRT('OddsRatio_working_3-way'!W164)&gt;0,0,PI()),ACOS('OddsRatio_working_3-way'!V164/(2*'OddsRatio_working_3-way'!X164)))</f>
        <v>0.18187610375392316</v>
      </c>
      <c r="Z164" s="11">
        <f>'OddsRatio_working_3-way'!X164^(1/3)*COS('OddsRatio_working_3-way'!Y164/3)</f>
        <v>0.52494960172512073</v>
      </c>
      <c r="AA164" s="11">
        <f>'OddsRatio_working_3-way'!X164^(1/3)*COS(('OddsRatio_working_3-way'!Y164+2*PI())/3)</f>
        <v>-0.29007010341610828</v>
      </c>
      <c r="AB164" s="11">
        <f>'OddsRatio_working_3-way'!X164^(1/3)*COS(('OddsRatio_working_3-way'!Y164+4*PI())/3)</f>
        <v>-0.23487949830901236</v>
      </c>
      <c r="AC164" s="11">
        <f>'OddsRatio_working_3-way'!X164^(1/3)*SIN('OddsRatio_working_3-way'!Y164/3)</f>
        <v>3.1864310715320081E-2</v>
      </c>
      <c r="AD164" s="11">
        <f>'OddsRatio_working_3-way'!X164^(1/3)*SIN(('OddsRatio_working_3-way'!Y164+2*PI())/3)</f>
        <v>0.43868753544281791</v>
      </c>
      <c r="AE164" s="11">
        <f>'OddsRatio_working_3-way'!X164^(1/3)*SIN(('OddsRatio_working_3-way'!Y164+4*PI())/3)</f>
        <v>-0.47055184615813805</v>
      </c>
      <c r="AF164" s="11">
        <f>-'OddsRatio_working_3-way'!U164/(3*'OddsRatio_working_3-way'!X164^(1/3))*COS(('OddsRatio_working_3-way'!Y164)/3)</f>
        <v>0.52494960172512073</v>
      </c>
      <c r="AG164" s="11">
        <f>-'OddsRatio_working_3-way'!U164/(3*'OddsRatio_working_3-way'!X164^(1/3))*COS(('OddsRatio_working_3-way'!Y164+2*PI())/3)</f>
        <v>-0.29007010341610828</v>
      </c>
      <c r="AH164" s="11">
        <f>-'OddsRatio_working_3-way'!U164/(3*'OddsRatio_working_3-way'!X164^(1/3))*COS(('OddsRatio_working_3-way'!Y164+4*PI())/3)</f>
        <v>-0.23487949830901236</v>
      </c>
      <c r="AI164" s="11">
        <f>'OddsRatio_working_3-way'!U164/(3*'OddsRatio_working_3-way'!X164^(1/3))*SIN(('OddsRatio_working_3-way'!Y164)/3)</f>
        <v>-3.1864310715320081E-2</v>
      </c>
      <c r="AJ164" s="11">
        <f>'OddsRatio_working_3-way'!U164/(3*'OddsRatio_working_3-way'!X164^(1/3))*SIN(('OddsRatio_working_3-way'!Y164+2*PI())/3)</f>
        <v>-0.43868753544281791</v>
      </c>
      <c r="AK164" s="11">
        <f>'OddsRatio_working_3-way'!U164/(3*'OddsRatio_working_3-way'!X164^(1/3))*SIN(('OddsRatio_working_3-way'!Y164+4*PI())/3)</f>
        <v>0.47055184615813805</v>
      </c>
      <c r="AL164" s="11">
        <f>'OddsRatio_working_3-way'!Z164+'OddsRatio_working_3-way'!AF164</f>
        <v>1.0498992034502415</v>
      </c>
      <c r="AM164" s="11">
        <f>'OddsRatio_working_3-way'!AA164+'OddsRatio_working_3-way'!AG164</f>
        <v>-0.58014020683221657</v>
      </c>
      <c r="AN164" s="11">
        <f>'OddsRatio_working_3-way'!AB164+'OddsRatio_working_3-way'!AH164</f>
        <v>-0.46975899661802473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1.0498992034502415</v>
      </c>
      <c r="AS164" s="11">
        <f>IF(('OddsRatio_working_3-way'!X164=0),IF(Q164&gt;0,-Q164^(1/3),(-Q164)^(1/3)),'OddsRatio_working_3-way'!AM164-'OddsRatio_working_3-way'!R164/3)</f>
        <v>-0.58014020683221657</v>
      </c>
      <c r="AT164" s="11">
        <f>IF(('OddsRatio_working_3-way'!X164=0),IF(Q164&gt;0,-Q164^(1/3),(-Q164)^(1/3)),'OddsRatio_working_3-way'!AN164-'OddsRatio_working_3-way'!R164/3)</f>
        <v>-0.46975899661802473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2.35</v>
      </c>
      <c r="B165" s="4">
        <f>IF('True_Odds_Calculator_3-way'!B166="","",'True_Odds_Calculator_3-way'!B166)</f>
        <v>3.56</v>
      </c>
      <c r="C165" s="4">
        <f>IF('True_Odds_Calculator_3-way'!C166="","",'True_Odds_Calculator_3-way'!C166)</f>
        <v>3.06</v>
      </c>
      <c r="D165" s="9">
        <f t="shared" si="39"/>
        <v>0.41329727932244242</v>
      </c>
      <c r="E165" s="9">
        <f t="shared" si="40"/>
        <v>0.27086195415733283</v>
      </c>
      <c r="F165" s="9">
        <f t="shared" si="41"/>
        <v>0.31584076652022486</v>
      </c>
      <c r="G165" s="9">
        <f t="shared" si="42"/>
        <v>1.0515302898237662</v>
      </c>
      <c r="H165" s="9">
        <f t="shared" si="43"/>
        <v>2.4195658912620841</v>
      </c>
      <c r="I165" s="9">
        <f t="shared" si="44"/>
        <v>3.6919175419488415</v>
      </c>
      <c r="J165" s="9">
        <f t="shared" si="45"/>
        <v>3.1661523970369574</v>
      </c>
      <c r="K165" s="11">
        <f t="shared" si="46"/>
        <v>0.42553191489361702</v>
      </c>
      <c r="L165" s="11">
        <f t="shared" si="47"/>
        <v>0.2808988764044944</v>
      </c>
      <c r="M165" s="11">
        <f t="shared" si="48"/>
        <v>0.32679738562091504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-0.27810043453192901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0.23320348938045218</v>
      </c>
      <c r="Q165" s="11">
        <f>2*'OddsRatio_working_3-way'!K165*'OddsRatio_working_3-way'!L165*'OddsRatio_working_3-way'!M165</f>
        <v>7.8125122070503233E-2</v>
      </c>
      <c r="R165" s="11">
        <f t="shared" si="49"/>
        <v>0</v>
      </c>
      <c r="S165" s="11">
        <f t="shared" si="50"/>
        <v>-0.83855852211434734</v>
      </c>
      <c r="T165" s="11">
        <f t="shared" si="51"/>
        <v>-0.28092412801150657</v>
      </c>
      <c r="U165" s="11">
        <f>'OddsRatio_working_3-way'!S165-'OddsRatio_working_3-way'!R165^2/3</f>
        <v>-0.83855852211434734</v>
      </c>
      <c r="V165" s="11">
        <f>'OddsRatio_working_3-way'!S165*'OddsRatio_working_3-way'!R165/3-2*'OddsRatio_working_3-way'!R165^3/27-'OddsRatio_working_3-way'!T165</f>
        <v>0.28092412801150657</v>
      </c>
      <c r="W165" s="11">
        <f>'OddsRatio_working_3-way'!V165^2+4*'OddsRatio_working_3-way'!U165^3/27</f>
        <v>-8.4383621261406444E-3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0.14778085788183629</v>
      </c>
      <c r="Y165" s="11">
        <f>IF('OddsRatio_working_3-way'!W165&gt;=0,IF('OddsRatio_working_3-way'!V165+SQRT('OddsRatio_working_3-way'!W165)&gt;0,0,PI()),ACOS('OddsRatio_working_3-way'!V165/(2*'OddsRatio_working_3-way'!X165)))</f>
        <v>0.31603451826995999</v>
      </c>
      <c r="Z165" s="11">
        <f>'OddsRatio_working_3-way'!X165^(1/3)*COS('OddsRatio_working_3-way'!Y165/3)</f>
        <v>0.52576514491188309</v>
      </c>
      <c r="AA165" s="11">
        <f>'OddsRatio_working_3-way'!X165^(1/3)*COS(('OddsRatio_working_3-way'!Y165+2*PI())/3)</f>
        <v>-0.31102704073036291</v>
      </c>
      <c r="AB165" s="11">
        <f>'OddsRatio_working_3-way'!X165^(1/3)*COS(('OddsRatio_working_3-way'!Y165+4*PI())/3)</f>
        <v>-0.21473810418152006</v>
      </c>
      <c r="AC165" s="11">
        <f>'OddsRatio_working_3-way'!X165^(1/3)*SIN('OddsRatio_working_3-way'!Y165/3)</f>
        <v>5.5592443436457105E-2</v>
      </c>
      <c r="AD165" s="11">
        <f>'OddsRatio_working_3-way'!X165^(1/3)*SIN(('OddsRatio_working_3-way'!Y165+2*PI())/3)</f>
        <v>0.42752975019986889</v>
      </c>
      <c r="AE165" s="11">
        <f>'OddsRatio_working_3-way'!X165^(1/3)*SIN(('OddsRatio_working_3-way'!Y165+4*PI())/3)</f>
        <v>-0.48312219363632608</v>
      </c>
      <c r="AF165" s="11">
        <f>-'OddsRatio_working_3-way'!U165/(3*'OddsRatio_working_3-way'!X165^(1/3))*COS(('OddsRatio_working_3-way'!Y165)/3)</f>
        <v>0.52576514491188309</v>
      </c>
      <c r="AG165" s="11">
        <f>-'OddsRatio_working_3-way'!U165/(3*'OddsRatio_working_3-way'!X165^(1/3))*COS(('OddsRatio_working_3-way'!Y165+2*PI())/3)</f>
        <v>-0.31102704073036291</v>
      </c>
      <c r="AH165" s="11">
        <f>-'OddsRatio_working_3-way'!U165/(3*'OddsRatio_working_3-way'!X165^(1/3))*COS(('OddsRatio_working_3-way'!Y165+4*PI())/3)</f>
        <v>-0.21473810418152006</v>
      </c>
      <c r="AI165" s="11">
        <f>'OddsRatio_working_3-way'!U165/(3*'OddsRatio_working_3-way'!X165^(1/3))*SIN(('OddsRatio_working_3-way'!Y165)/3)</f>
        <v>-5.5592443436457105E-2</v>
      </c>
      <c r="AJ165" s="11">
        <f>'OddsRatio_working_3-way'!U165/(3*'OddsRatio_working_3-way'!X165^(1/3))*SIN(('OddsRatio_working_3-way'!Y165+2*PI())/3)</f>
        <v>-0.42752975019986889</v>
      </c>
      <c r="AK165" s="11">
        <f>'OddsRatio_working_3-way'!U165/(3*'OddsRatio_working_3-way'!X165^(1/3))*SIN(('OddsRatio_working_3-way'!Y165+4*PI())/3)</f>
        <v>0.48312219363632608</v>
      </c>
      <c r="AL165" s="11">
        <f>'OddsRatio_working_3-way'!Z165+'OddsRatio_working_3-way'!AF165</f>
        <v>1.0515302898237662</v>
      </c>
      <c r="AM165" s="11">
        <f>'OddsRatio_working_3-way'!AA165+'OddsRatio_working_3-way'!AG165</f>
        <v>-0.62205408146072583</v>
      </c>
      <c r="AN165" s="11">
        <f>'OddsRatio_working_3-way'!AB165+'OddsRatio_working_3-way'!AH165</f>
        <v>-0.42947620836304012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1.0515302898237662</v>
      </c>
      <c r="AS165" s="11">
        <f>IF(('OddsRatio_working_3-way'!X165=0),IF(Q165&gt;0,-Q165^(1/3),(-Q165)^(1/3)),'OddsRatio_working_3-way'!AM165-'OddsRatio_working_3-way'!R165/3)</f>
        <v>-0.62205408146072583</v>
      </c>
      <c r="AT165" s="11">
        <f>IF(('OddsRatio_working_3-way'!X165=0),IF(Q165&gt;0,-Q165^(1/3),(-Q165)^(1/3)),'OddsRatio_working_3-way'!AN165-'OddsRatio_working_3-way'!R165/3)</f>
        <v>-0.42947620836304012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2.87</v>
      </c>
      <c r="B166" s="4">
        <f>IF('True_Odds_Calculator_3-way'!B167="","",'True_Odds_Calculator_3-way'!B167)</f>
        <v>3.54</v>
      </c>
      <c r="C166" s="4">
        <f>IF('True_Odds_Calculator_3-way'!C167="","",'True_Odds_Calculator_3-way'!C167)</f>
        <v>2.4900000000000002</v>
      </c>
      <c r="D166" s="9">
        <f t="shared" si="39"/>
        <v>0.33741143273497975</v>
      </c>
      <c r="E166" s="9">
        <f t="shared" si="40"/>
        <v>0.27267816907716969</v>
      </c>
      <c r="F166" s="9">
        <f t="shared" si="41"/>
        <v>0.38991039818785039</v>
      </c>
      <c r="G166" s="9">
        <f t="shared" si="42"/>
        <v>1.0501287231675493</v>
      </c>
      <c r="H166" s="9">
        <f t="shared" si="43"/>
        <v>2.9637407123233173</v>
      </c>
      <c r="I166" s="9">
        <f t="shared" si="44"/>
        <v>3.6673269568455753</v>
      </c>
      <c r="J166" s="9">
        <f t="shared" si="45"/>
        <v>2.5646917975196488</v>
      </c>
      <c r="K166" s="11">
        <f t="shared" si="46"/>
        <v>0.34843205574912889</v>
      </c>
      <c r="L166" s="11">
        <f t="shared" si="47"/>
        <v>0.2824858757062147</v>
      </c>
      <c r="M166" s="11">
        <f t="shared" si="48"/>
        <v>0.40160642570281119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-0.27975450296234039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0.23322092084948387</v>
      </c>
      <c r="Q166" s="11">
        <f>2*'OddsRatio_working_3-way'!K166*'OddsRatio_working_3-way'!L166*'OddsRatio_working_3-way'!M166</f>
        <v>7.9057939271011471E-2</v>
      </c>
      <c r="R166" s="11">
        <f t="shared" si="49"/>
        <v>0</v>
      </c>
      <c r="S166" s="11">
        <f t="shared" si="50"/>
        <v>-0.83366279498592843</v>
      </c>
      <c r="T166" s="11">
        <f t="shared" si="51"/>
        <v>-0.28259755762234856</v>
      </c>
      <c r="U166" s="11">
        <f>'OddsRatio_working_3-way'!S166-'OddsRatio_working_3-way'!R166^2/3</f>
        <v>-0.83366279498592843</v>
      </c>
      <c r="V166" s="11">
        <f>'OddsRatio_working_3-way'!S166*'OddsRatio_working_3-way'!R166/3-2*'OddsRatio_working_3-way'!R166^3/27-'OddsRatio_working_3-way'!T166</f>
        <v>0.28259755762234856</v>
      </c>
      <c r="W166" s="11">
        <f>'OddsRatio_working_3-way'!V166^2+4*'OddsRatio_working_3-way'!U166^3/27</f>
        <v>-5.9742283584497541E-3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0.14648857287563966</v>
      </c>
      <c r="Y166" s="11">
        <f>IF('OddsRatio_working_3-way'!W166&gt;=0,IF('OddsRatio_working_3-way'!V166+SQRT('OddsRatio_working_3-way'!W166)&gt;0,0,PI()),ACOS('OddsRatio_working_3-way'!V166/(2*'OddsRatio_working_3-way'!X166)))</f>
        <v>0.26698003019130545</v>
      </c>
      <c r="Z166" s="11">
        <f>'OddsRatio_working_3-way'!X166^(1/3)*COS('OddsRatio_working_3-way'!Y166/3)</f>
        <v>0.52506436158377479</v>
      </c>
      <c r="AA166" s="11">
        <f>'OddsRatio_working_3-way'!X166^(1/3)*COS(('OddsRatio_working_3-way'!Y166+2*PI())/3)</f>
        <v>-0.3031063214784066</v>
      </c>
      <c r="AB166" s="11">
        <f>'OddsRatio_working_3-way'!X166^(1/3)*COS(('OddsRatio_working_3-way'!Y166+4*PI())/3)</f>
        <v>-0.22195804010536821</v>
      </c>
      <c r="AC166" s="11">
        <f>'OddsRatio_working_3-way'!X166^(1/3)*SIN('OddsRatio_working_3-way'!Y166/3)</f>
        <v>4.6850982094999202E-2</v>
      </c>
      <c r="AD166" s="11">
        <f>'OddsRatio_working_3-way'!X166^(1/3)*SIN(('OddsRatio_working_3-way'!Y166+2*PI())/3)</f>
        <v>0.43129358470590734</v>
      </c>
      <c r="AE166" s="11">
        <f>'OddsRatio_working_3-way'!X166^(1/3)*SIN(('OddsRatio_working_3-way'!Y166+4*PI())/3)</f>
        <v>-0.47814456680090661</v>
      </c>
      <c r="AF166" s="11">
        <f>-'OddsRatio_working_3-way'!U166/(3*'OddsRatio_working_3-way'!X166^(1/3))*COS(('OddsRatio_working_3-way'!Y166)/3)</f>
        <v>0.52506436158377467</v>
      </c>
      <c r="AG166" s="11">
        <f>-'OddsRatio_working_3-way'!U166/(3*'OddsRatio_working_3-way'!X166^(1/3))*COS(('OddsRatio_working_3-way'!Y166+2*PI())/3)</f>
        <v>-0.30310632147840655</v>
      </c>
      <c r="AH166" s="11">
        <f>-'OddsRatio_working_3-way'!U166/(3*'OddsRatio_working_3-way'!X166^(1/3))*COS(('OddsRatio_working_3-way'!Y166+4*PI())/3)</f>
        <v>-0.22195804010536815</v>
      </c>
      <c r="AI166" s="11">
        <f>'OddsRatio_working_3-way'!U166/(3*'OddsRatio_working_3-way'!X166^(1/3))*SIN(('OddsRatio_working_3-way'!Y166)/3)</f>
        <v>-4.6850982094999188E-2</v>
      </c>
      <c r="AJ166" s="11">
        <f>'OddsRatio_working_3-way'!U166/(3*'OddsRatio_working_3-way'!X166^(1/3))*SIN(('OddsRatio_working_3-way'!Y166+2*PI())/3)</f>
        <v>-0.43129358470590728</v>
      </c>
      <c r="AK166" s="11">
        <f>'OddsRatio_working_3-way'!U166/(3*'OddsRatio_working_3-way'!X166^(1/3))*SIN(('OddsRatio_working_3-way'!Y166+4*PI())/3)</f>
        <v>0.4781445668009065</v>
      </c>
      <c r="AL166" s="11">
        <f>'OddsRatio_working_3-way'!Z166+'OddsRatio_working_3-way'!AF166</f>
        <v>1.0501287231675493</v>
      </c>
      <c r="AM166" s="11">
        <f>'OddsRatio_working_3-way'!AA166+'OddsRatio_working_3-way'!AG166</f>
        <v>-0.6062126429568131</v>
      </c>
      <c r="AN166" s="11">
        <f>'OddsRatio_working_3-way'!AB166+'OddsRatio_working_3-way'!AH166</f>
        <v>-0.44391608021073636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1.0501287231675493</v>
      </c>
      <c r="AS166" s="11">
        <f>IF(('OddsRatio_working_3-way'!X166=0),IF(Q166&gt;0,-Q166^(1/3),(-Q166)^(1/3)),'OddsRatio_working_3-way'!AM166-'OddsRatio_working_3-way'!R166/3)</f>
        <v>-0.6062126429568131</v>
      </c>
      <c r="AT166" s="11">
        <f>IF(('OddsRatio_working_3-way'!X166=0),IF(Q166&gt;0,-Q166^(1/3),(-Q166)^(1/3)),'OddsRatio_working_3-way'!AN166-'OddsRatio_working_3-way'!R166/3)</f>
        <v>-0.44391608021073636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2.5099999999999998</v>
      </c>
      <c r="B167" s="4">
        <f>IF('True_Odds_Calculator_3-way'!B168="","",'True_Odds_Calculator_3-way'!B168)</f>
        <v>3.31</v>
      </c>
      <c r="C167" s="4">
        <f>IF('True_Odds_Calculator_3-way'!C168="","",'True_Odds_Calculator_3-way'!C168)</f>
        <v>3.02</v>
      </c>
      <c r="D167" s="9">
        <f t="shared" si="39"/>
        <v>0.38709115675893185</v>
      </c>
      <c r="E167" s="9">
        <f t="shared" si="40"/>
        <v>0.29220603676774076</v>
      </c>
      <c r="F167" s="9">
        <f t="shared" si="41"/>
        <v>0.32070280647332733</v>
      </c>
      <c r="G167" s="9">
        <f t="shared" si="42"/>
        <v>1.0485899486433361</v>
      </c>
      <c r="H167" s="9">
        <f t="shared" si="43"/>
        <v>2.5833708224514371</v>
      </c>
      <c r="I167" s="9">
        <f t="shared" si="44"/>
        <v>3.4222427813661067</v>
      </c>
      <c r="J167" s="9">
        <f t="shared" si="45"/>
        <v>3.1181516962595381</v>
      </c>
      <c r="K167" s="11">
        <f t="shared" si="46"/>
        <v>0.39840637450199207</v>
      </c>
      <c r="L167" s="11">
        <f t="shared" si="47"/>
        <v>0.30211480362537763</v>
      </c>
      <c r="M167" s="11">
        <f t="shared" si="48"/>
        <v>0.33112582781456956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-0.28082233001528623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0.23275777066201497</v>
      </c>
      <c r="Q167" s="11">
        <f>2*'OddsRatio_working_3-way'!K167*'OddsRatio_working_3-way'!L167*'OddsRatio_working_3-way'!M167</f>
        <v>7.9711565295210604E-2</v>
      </c>
      <c r="R167" s="11">
        <f t="shared" si="49"/>
        <v>0</v>
      </c>
      <c r="S167" s="11">
        <f t="shared" si="50"/>
        <v>-0.82884352768294844</v>
      </c>
      <c r="T167" s="11">
        <f t="shared" si="51"/>
        <v>-0.28385052317909193</v>
      </c>
      <c r="U167" s="11">
        <f>'OddsRatio_working_3-way'!S167-'OddsRatio_working_3-way'!R167^2/3</f>
        <v>-0.82884352768294844</v>
      </c>
      <c r="V167" s="11">
        <f>'OddsRatio_working_3-way'!S167*'OddsRatio_working_3-way'!R167/3-2*'OddsRatio_working_3-way'!R167^3/27-'OddsRatio_working_3-way'!T167</f>
        <v>0.28385052317909193</v>
      </c>
      <c r="W167" s="11">
        <f>'OddsRatio_working_3-way'!V167^2+4*'OddsRatio_working_3-way'!U167^3/27</f>
        <v>-3.7844726853141636E-3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0.14522017094257117</v>
      </c>
      <c r="Y167" s="11">
        <f>IF('OddsRatio_working_3-way'!W167&gt;=0,IF('OddsRatio_working_3-way'!V167+SQRT('OddsRatio_working_3-way'!W167)&gt;0,0,PI()),ACOS('OddsRatio_working_3-way'!V167/(2*'OddsRatio_working_3-way'!X167)))</f>
        <v>0.21342625471590315</v>
      </c>
      <c r="Z167" s="11">
        <f>'OddsRatio_working_3-way'!X167^(1/3)*COS('OddsRatio_working_3-way'!Y167/3)</f>
        <v>0.52429497432166805</v>
      </c>
      <c r="AA167" s="11">
        <f>'OddsRatio_working_3-way'!X167^(1/3)*COS(('OddsRatio_working_3-way'!Y167+2*PI())/3)</f>
        <v>-0.29450435422979182</v>
      </c>
      <c r="AB167" s="11">
        <f>'OddsRatio_working_3-way'!X167^(1/3)*COS(('OddsRatio_working_3-way'!Y167+4*PI())/3)</f>
        <v>-0.22979062009187634</v>
      </c>
      <c r="AC167" s="11">
        <f>'OddsRatio_working_3-way'!X167^(1/3)*SIN('OddsRatio_working_3-way'!Y167/3)</f>
        <v>3.7362491824791316E-2</v>
      </c>
      <c r="AD167" s="11">
        <f>'OddsRatio_working_3-way'!X167^(1/3)*SIN(('OddsRatio_working_3-way'!Y167+2*PI())/3)</f>
        <v>0.43537152092667875</v>
      </c>
      <c r="AE167" s="11">
        <f>'OddsRatio_working_3-way'!X167^(1/3)*SIN(('OddsRatio_working_3-way'!Y167+4*PI())/3)</f>
        <v>-0.47273401275147009</v>
      </c>
      <c r="AF167" s="11">
        <f>-'OddsRatio_working_3-way'!U167/(3*'OddsRatio_working_3-way'!X167^(1/3))*COS(('OddsRatio_working_3-way'!Y167)/3)</f>
        <v>0.52429497432166805</v>
      </c>
      <c r="AG167" s="11">
        <f>-'OddsRatio_working_3-way'!U167/(3*'OddsRatio_working_3-way'!X167^(1/3))*COS(('OddsRatio_working_3-way'!Y167+2*PI())/3)</f>
        <v>-0.29450435422979182</v>
      </c>
      <c r="AH167" s="11">
        <f>-'OddsRatio_working_3-way'!U167/(3*'OddsRatio_working_3-way'!X167^(1/3))*COS(('OddsRatio_working_3-way'!Y167+4*PI())/3)</f>
        <v>-0.22979062009187634</v>
      </c>
      <c r="AI167" s="11">
        <f>'OddsRatio_working_3-way'!U167/(3*'OddsRatio_working_3-way'!X167^(1/3))*SIN(('OddsRatio_working_3-way'!Y167)/3)</f>
        <v>-3.7362491824791316E-2</v>
      </c>
      <c r="AJ167" s="11">
        <f>'OddsRatio_working_3-way'!U167/(3*'OddsRatio_working_3-way'!X167^(1/3))*SIN(('OddsRatio_working_3-way'!Y167+2*PI())/3)</f>
        <v>-0.43537152092667875</v>
      </c>
      <c r="AK167" s="11">
        <f>'OddsRatio_working_3-way'!U167/(3*'OddsRatio_working_3-way'!X167^(1/3))*SIN(('OddsRatio_working_3-way'!Y167+4*PI())/3)</f>
        <v>0.47273401275147009</v>
      </c>
      <c r="AL167" s="11">
        <f>'OddsRatio_working_3-way'!Z167+'OddsRatio_working_3-way'!AF167</f>
        <v>1.0485899486433361</v>
      </c>
      <c r="AM167" s="11">
        <f>'OddsRatio_working_3-way'!AA167+'OddsRatio_working_3-way'!AG167</f>
        <v>-0.58900870845958364</v>
      </c>
      <c r="AN167" s="11">
        <f>'OddsRatio_working_3-way'!AB167+'OddsRatio_working_3-way'!AH167</f>
        <v>-0.45958124018375268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1.0485899486433361</v>
      </c>
      <c r="AS167" s="11">
        <f>IF(('OddsRatio_working_3-way'!X167=0),IF(Q167&gt;0,-Q167^(1/3),(-Q167)^(1/3)),'OddsRatio_working_3-way'!AM167-'OddsRatio_working_3-way'!R167/3)</f>
        <v>-0.58900870845958364</v>
      </c>
      <c r="AT167" s="11">
        <f>IF(('OddsRatio_working_3-way'!X167=0),IF(Q167&gt;0,-Q167^(1/3),(-Q167)^(1/3)),'OddsRatio_working_3-way'!AN167-'OddsRatio_working_3-way'!R167/3)</f>
        <v>-0.45958124018375268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1.66</v>
      </c>
      <c r="B168" s="4">
        <f>IF('True_Odds_Calculator_3-way'!B169="","",'True_Odds_Calculator_3-way'!B169)</f>
        <v>3.63</v>
      </c>
      <c r="C168" s="4">
        <f>IF('True_Odds_Calculator_3-way'!C169="","",'True_Odds_Calculator_3-way'!C169)</f>
        <v>6.27</v>
      </c>
      <c r="D168" s="9">
        <f t="shared" si="39"/>
        <v>0.58656635079641251</v>
      </c>
      <c r="E168" s="9">
        <f t="shared" si="40"/>
        <v>0.26255894729487811</v>
      </c>
      <c r="F168" s="9">
        <f t="shared" si="41"/>
        <v>0.15087470190870944</v>
      </c>
      <c r="G168" s="9">
        <f t="shared" si="42"/>
        <v>1.0679348025247601</v>
      </c>
      <c r="H168" s="9">
        <f t="shared" si="43"/>
        <v>1.7048369696663412</v>
      </c>
      <c r="I168" s="9">
        <f t="shared" si="44"/>
        <v>3.8086685306401193</v>
      </c>
      <c r="J168" s="9">
        <f t="shared" si="45"/>
        <v>6.628016409305487</v>
      </c>
      <c r="K168" s="11">
        <f t="shared" si="46"/>
        <v>0.60240963855421692</v>
      </c>
      <c r="L168" s="11">
        <f t="shared" si="47"/>
        <v>0.27548209366391185</v>
      </c>
      <c r="M168" s="11">
        <f t="shared" si="48"/>
        <v>0.15948963317384371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-0.24211853940337247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0.22656431676592359</v>
      </c>
      <c r="Q168" s="11">
        <f>2*'OddsRatio_working_3-way'!K168*'OddsRatio_working_3-way'!L168*'OddsRatio_working_3-way'!M168</f>
        <v>5.2935588029421395E-2</v>
      </c>
      <c r="R168" s="11">
        <f t="shared" si="49"/>
        <v>0</v>
      </c>
      <c r="S168" s="11">
        <f t="shared" si="50"/>
        <v>-0.93575782062878154</v>
      </c>
      <c r="T168" s="11">
        <f t="shared" si="51"/>
        <v>-0.21863500481980874</v>
      </c>
      <c r="U168" s="11">
        <f>'OddsRatio_working_3-way'!S168-'OddsRatio_working_3-way'!R168^2/3</f>
        <v>-0.93575782062878154</v>
      </c>
      <c r="V168" s="11">
        <f>'OddsRatio_working_3-way'!S168*'OddsRatio_working_3-way'!R168/3-2*'OddsRatio_working_3-way'!R168^3/27-'OddsRatio_working_3-way'!T168</f>
        <v>0.21863500481980874</v>
      </c>
      <c r="W168" s="11">
        <f>'OddsRatio_working_3-way'!V168^2+4*'OddsRatio_working_3-way'!U168^3/27</f>
        <v>-7.3589772229243039E-2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0.17420608310403574</v>
      </c>
      <c r="Y168" s="11">
        <f>IF('OddsRatio_working_3-way'!W168&gt;=0,IF('OddsRatio_working_3-way'!V168+SQRT('OddsRatio_working_3-way'!W168)&gt;0,0,PI()),ACOS('OddsRatio_working_3-way'!V168/(2*'OddsRatio_working_3-way'!X168)))</f>
        <v>0.8924346253903106</v>
      </c>
      <c r="Z168" s="11">
        <f>'OddsRatio_working_3-way'!X168^(1/3)*COS('OddsRatio_working_3-way'!Y168/3)</f>
        <v>0.53396740126238018</v>
      </c>
      <c r="AA168" s="11">
        <f>'OddsRatio_working_3-way'!X168^(1/3)*COS(('OddsRatio_working_3-way'!Y168+2*PI())/3)</f>
        <v>-0.40875311182070106</v>
      </c>
      <c r="AB168" s="11">
        <f>'OddsRatio_working_3-way'!X168^(1/3)*COS(('OddsRatio_working_3-way'!Y168+4*PI())/3)</f>
        <v>-0.1252142894416795</v>
      </c>
      <c r="AC168" s="11">
        <f>'OddsRatio_working_3-way'!X168^(1/3)*SIN('OddsRatio_working_3-way'!Y168/3)</f>
        <v>0.16370121542623781</v>
      </c>
      <c r="AD168" s="11">
        <f>'OddsRatio_working_3-way'!X168^(1/3)*SIN(('OddsRatio_working_3-way'!Y168+2*PI())/3)</f>
        <v>0.38057872657286129</v>
      </c>
      <c r="AE168" s="11">
        <f>'OddsRatio_working_3-way'!X168^(1/3)*SIN(('OddsRatio_working_3-way'!Y168+4*PI())/3)</f>
        <v>-0.5442799419990989</v>
      </c>
      <c r="AF168" s="11">
        <f>-'OddsRatio_working_3-way'!U168/(3*'OddsRatio_working_3-way'!X168^(1/3))*COS(('OddsRatio_working_3-way'!Y168)/3)</f>
        <v>0.53396740126238007</v>
      </c>
      <c r="AG168" s="11">
        <f>-'OddsRatio_working_3-way'!U168/(3*'OddsRatio_working_3-way'!X168^(1/3))*COS(('OddsRatio_working_3-way'!Y168+2*PI())/3)</f>
        <v>-0.40875311182070095</v>
      </c>
      <c r="AH168" s="11">
        <f>-'OddsRatio_working_3-way'!U168/(3*'OddsRatio_working_3-way'!X168^(1/3))*COS(('OddsRatio_working_3-way'!Y168+4*PI())/3)</f>
        <v>-0.12521428944167948</v>
      </c>
      <c r="AI168" s="11">
        <f>'OddsRatio_working_3-way'!U168/(3*'OddsRatio_working_3-way'!X168^(1/3))*SIN(('OddsRatio_working_3-way'!Y168)/3)</f>
        <v>-0.16370121542623775</v>
      </c>
      <c r="AJ168" s="11">
        <f>'OddsRatio_working_3-way'!U168/(3*'OddsRatio_working_3-way'!X168^(1/3))*SIN(('OddsRatio_working_3-way'!Y168+2*PI())/3)</f>
        <v>-0.38057872657286118</v>
      </c>
      <c r="AK168" s="11">
        <f>'OddsRatio_working_3-way'!U168/(3*'OddsRatio_working_3-way'!X168^(1/3))*SIN(('OddsRatio_working_3-way'!Y168+4*PI())/3)</f>
        <v>0.54427994199909879</v>
      </c>
      <c r="AL168" s="11">
        <f>'OddsRatio_working_3-way'!Z168+'OddsRatio_working_3-way'!AF168</f>
        <v>1.0679348025247601</v>
      </c>
      <c r="AM168" s="11">
        <f>'OddsRatio_working_3-way'!AA168+'OddsRatio_working_3-way'!AG168</f>
        <v>-0.81750622364140202</v>
      </c>
      <c r="AN168" s="11">
        <f>'OddsRatio_working_3-way'!AB168+'OddsRatio_working_3-way'!AH168</f>
        <v>-0.25042857888335901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1.0679348025247601</v>
      </c>
      <c r="AS168" s="11">
        <f>IF(('OddsRatio_working_3-way'!X168=0),IF(Q168&gt;0,-Q168^(1/3),(-Q168)^(1/3)),'OddsRatio_working_3-way'!AM168-'OddsRatio_working_3-way'!R168/3)</f>
        <v>-0.81750622364140202</v>
      </c>
      <c r="AT168" s="11">
        <f>IF(('OddsRatio_working_3-way'!X168=0),IF(Q168&gt;0,-Q168^(1/3),(-Q168)^(1/3)),'OddsRatio_working_3-way'!AN168-'OddsRatio_working_3-way'!R168/3)</f>
        <v>-0.25042857888335901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2.12</v>
      </c>
      <c r="B169" s="4">
        <f>IF('True_Odds_Calculator_3-way'!B170="","",'True_Odds_Calculator_3-way'!B170)</f>
        <v>3.41</v>
      </c>
      <c r="C169" s="4">
        <f>IF('True_Odds_Calculator_3-way'!C170="","",'True_Odds_Calculator_3-way'!C170)</f>
        <v>3.71</v>
      </c>
      <c r="D169" s="9">
        <f t="shared" si="39"/>
        <v>0.45845917284668819</v>
      </c>
      <c r="E169" s="9">
        <f t="shared" si="40"/>
        <v>0.28234782567699518</v>
      </c>
      <c r="F169" s="9">
        <f t="shared" si="41"/>
        <v>0.25919300147631663</v>
      </c>
      <c r="G169" s="9">
        <f t="shared" si="42"/>
        <v>1.054660096929267</v>
      </c>
      <c r="H169" s="9">
        <f t="shared" si="43"/>
        <v>2.1812193085607792</v>
      </c>
      <c r="I169" s="9">
        <f t="shared" si="44"/>
        <v>3.5417308335995337</v>
      </c>
      <c r="J169" s="9">
        <f t="shared" si="45"/>
        <v>3.8581288626783139</v>
      </c>
      <c r="K169" s="11">
        <f t="shared" si="46"/>
        <v>0.47169811320754712</v>
      </c>
      <c r="L169" s="11">
        <f t="shared" si="47"/>
        <v>0.29325513196480935</v>
      </c>
      <c r="M169" s="11">
        <f t="shared" si="48"/>
        <v>0.26954177897574122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-0.27273458061592981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0.23265931234557424</v>
      </c>
      <c r="Q169" s="11">
        <f>2*'OddsRatio_working_3-way'!K169*'OddsRatio_working_3-way'!L169*'OddsRatio_working_3-way'!M169</f>
        <v>7.4570292418453255E-2</v>
      </c>
      <c r="R169" s="11">
        <f t="shared" si="49"/>
        <v>0</v>
      </c>
      <c r="S169" s="11">
        <f t="shared" si="50"/>
        <v>-0.85306128698512806</v>
      </c>
      <c r="T169" s="11">
        <f t="shared" si="51"/>
        <v>-0.27341707916189989</v>
      </c>
      <c r="U169" s="11">
        <f>'OddsRatio_working_3-way'!S169-'OddsRatio_working_3-way'!R169^2/3</f>
        <v>-0.85306128698512806</v>
      </c>
      <c r="V169" s="11">
        <f>'OddsRatio_working_3-way'!S169*'OddsRatio_working_3-way'!R169/3-2*'OddsRatio_working_3-way'!R169^3/27-'OddsRatio_working_3-way'!T169</f>
        <v>0.27341707916189989</v>
      </c>
      <c r="W169" s="11">
        <f>'OddsRatio_working_3-way'!V169^2+4*'OddsRatio_working_3-way'!U169^3/27</f>
        <v>-1.7211140155606819E-2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0.15163116379312619</v>
      </c>
      <c r="Y169" s="11">
        <f>IF('OddsRatio_working_3-way'!W169&gt;=0,IF('OddsRatio_working_3-way'!V169+SQRT('OddsRatio_working_3-way'!W169)&gt;0,0,PI()),ACOS('OddsRatio_working_3-way'!V169/(2*'OddsRatio_working_3-way'!X169)))</f>
        <v>0.44737442057701782</v>
      </c>
      <c r="Z169" s="11">
        <f>'OddsRatio_working_3-way'!X169^(1/3)*COS('OddsRatio_working_3-way'!Y169/3)</f>
        <v>0.52733004846463349</v>
      </c>
      <c r="AA169" s="11">
        <f>'OddsRatio_working_3-way'!X169^(1/3)*COS(('OddsRatio_working_3-way'!Y169+2*PI())/3)</f>
        <v>-0.332276879884219</v>
      </c>
      <c r="AB169" s="11">
        <f>'OddsRatio_working_3-way'!X169^(1/3)*COS(('OddsRatio_working_3-way'!Y169+4*PI())/3)</f>
        <v>-0.19505316858041419</v>
      </c>
      <c r="AC169" s="11">
        <f>'OddsRatio_working_3-way'!X169^(1/3)*SIN('OddsRatio_working_3-way'!Y169/3)</f>
        <v>7.9226146660451163E-2</v>
      </c>
      <c r="AD169" s="11">
        <f>'OddsRatio_working_3-way'!X169^(1/3)*SIN(('OddsRatio_working_3-way'!Y169+2*PI())/3)</f>
        <v>0.41706814481902638</v>
      </c>
      <c r="AE169" s="11">
        <f>'OddsRatio_working_3-way'!X169^(1/3)*SIN(('OddsRatio_working_3-way'!Y169+4*PI())/3)</f>
        <v>-0.49629429147947746</v>
      </c>
      <c r="AF169" s="11">
        <f>-'OddsRatio_working_3-way'!U169/(3*'OddsRatio_working_3-way'!X169^(1/3))*COS(('OddsRatio_working_3-way'!Y169)/3)</f>
        <v>0.52733004846463349</v>
      </c>
      <c r="AG169" s="11">
        <f>-'OddsRatio_working_3-way'!U169/(3*'OddsRatio_working_3-way'!X169^(1/3))*COS(('OddsRatio_working_3-way'!Y169+2*PI())/3)</f>
        <v>-0.332276879884219</v>
      </c>
      <c r="AH169" s="11">
        <f>-'OddsRatio_working_3-way'!U169/(3*'OddsRatio_working_3-way'!X169^(1/3))*COS(('OddsRatio_working_3-way'!Y169+4*PI())/3)</f>
        <v>-0.19505316858041419</v>
      </c>
      <c r="AI169" s="11">
        <f>'OddsRatio_working_3-way'!U169/(3*'OddsRatio_working_3-way'!X169^(1/3))*SIN(('OddsRatio_working_3-way'!Y169)/3)</f>
        <v>-7.9226146660451163E-2</v>
      </c>
      <c r="AJ169" s="11">
        <f>'OddsRatio_working_3-way'!U169/(3*'OddsRatio_working_3-way'!X169^(1/3))*SIN(('OddsRatio_working_3-way'!Y169+2*PI())/3)</f>
        <v>-0.41706814481902638</v>
      </c>
      <c r="AK169" s="11">
        <f>'OddsRatio_working_3-way'!U169/(3*'OddsRatio_working_3-way'!X169^(1/3))*SIN(('OddsRatio_working_3-way'!Y169+4*PI())/3)</f>
        <v>0.49629429147947746</v>
      </c>
      <c r="AL169" s="11">
        <f>'OddsRatio_working_3-way'!Z169+'OddsRatio_working_3-way'!AF169</f>
        <v>1.054660096929267</v>
      </c>
      <c r="AM169" s="11">
        <f>'OddsRatio_working_3-way'!AA169+'OddsRatio_working_3-way'!AG169</f>
        <v>-0.664553759768438</v>
      </c>
      <c r="AN169" s="11">
        <f>'OddsRatio_working_3-way'!AB169+'OddsRatio_working_3-way'!AH169</f>
        <v>-0.39010633716082838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1.054660096929267</v>
      </c>
      <c r="AS169" s="11">
        <f>IF(('OddsRatio_working_3-way'!X169=0),IF(Q169&gt;0,-Q169^(1/3),(-Q169)^(1/3)),'OddsRatio_working_3-way'!AM169-'OddsRatio_working_3-way'!R169/3)</f>
        <v>-0.664553759768438</v>
      </c>
      <c r="AT169" s="11">
        <f>IF(('OddsRatio_working_3-way'!X169=0),IF(Q169&gt;0,-Q169^(1/3),(-Q169)^(1/3)),'OddsRatio_working_3-way'!AN169-'OddsRatio_working_3-way'!R169/3)</f>
        <v>-0.39010633716082838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2.14</v>
      </c>
      <c r="B170" s="4">
        <f>IF('True_Odds_Calculator_3-way'!B171="","",'True_Odds_Calculator_3-way'!B171)</f>
        <v>3.43</v>
      </c>
      <c r="C170" s="4">
        <f>IF('True_Odds_Calculator_3-way'!C171="","",'True_Odds_Calculator_3-way'!C171)</f>
        <v>3.64</v>
      </c>
      <c r="D170" s="9">
        <f t="shared" si="39"/>
        <v>0.45445525505803153</v>
      </c>
      <c r="E170" s="9">
        <f t="shared" si="40"/>
        <v>0.28099158030918048</v>
      </c>
      <c r="F170" s="9">
        <f t="shared" si="41"/>
        <v>0.26455316463278811</v>
      </c>
      <c r="G170" s="9">
        <f t="shared" si="42"/>
        <v>1.0530146071648168</v>
      </c>
      <c r="H170" s="9">
        <f t="shared" si="43"/>
        <v>2.2004366521678911</v>
      </c>
      <c r="I170" s="9">
        <f t="shared" si="44"/>
        <v>3.5588254954105052</v>
      </c>
      <c r="J170" s="9">
        <f t="shared" si="45"/>
        <v>3.7799585629151164</v>
      </c>
      <c r="K170" s="11">
        <f t="shared" si="46"/>
        <v>0.46728971962616822</v>
      </c>
      <c r="L170" s="11">
        <f t="shared" si="47"/>
        <v>0.29154518950437314</v>
      </c>
      <c r="M170" s="11">
        <f t="shared" si="48"/>
        <v>0.27472527472527469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-0.27371952316776726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0.23242472358300259</v>
      </c>
      <c r="Q170" s="11">
        <f>2*'OddsRatio_working_3-way'!K170*'OddsRatio_working_3-way'!L170*'OddsRatio_working_3-way'!M170</f>
        <v>7.4854983440580544E-2</v>
      </c>
      <c r="R170" s="11">
        <f t="shared" si="49"/>
        <v>0</v>
      </c>
      <c r="S170" s="11">
        <f t="shared" si="50"/>
        <v>-0.84913462106444482</v>
      </c>
      <c r="T170" s="11">
        <f t="shared" si="51"/>
        <v>-0.2734733079112544</v>
      </c>
      <c r="U170" s="11">
        <f>'OddsRatio_working_3-way'!S170-'OddsRatio_working_3-way'!R170^2/3</f>
        <v>-0.84913462106444482</v>
      </c>
      <c r="V170" s="11">
        <f>'OddsRatio_working_3-way'!S170*'OddsRatio_working_3-way'!R170/3-2*'OddsRatio_working_3-way'!R170^3/27-'OddsRatio_working_3-way'!T170</f>
        <v>0.2734733079112544</v>
      </c>
      <c r="W170" s="11">
        <f>'OddsRatio_working_3-way'!V170^2+4*'OddsRatio_working_3-way'!U170^3/27</f>
        <v>-1.5916231364507191E-2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0.15058542551026557</v>
      </c>
      <c r="Y170" s="11">
        <f>IF('OddsRatio_working_3-way'!W170&gt;=0,IF('OddsRatio_working_3-way'!V170+SQRT('OddsRatio_working_3-way'!W170)&gt;0,0,PI()),ACOS('OddsRatio_working_3-way'!V170/(2*'OddsRatio_working_3-way'!X170)))</f>
        <v>0.43223019822529674</v>
      </c>
      <c r="Z170" s="11">
        <f>'OddsRatio_working_3-way'!X170^(1/3)*COS('OddsRatio_working_3-way'!Y170/3)</f>
        <v>0.52650730358240838</v>
      </c>
      <c r="AA170" s="11">
        <f>'OddsRatio_working_3-way'!X170^(1/3)*COS(('OddsRatio_working_3-way'!Y170+2*PI())/3)</f>
        <v>-0.32940650299126573</v>
      </c>
      <c r="AB170" s="11">
        <f>'OddsRatio_working_3-way'!X170^(1/3)*COS(('OddsRatio_working_3-way'!Y170+4*PI())/3)</f>
        <v>-0.1971008005911426</v>
      </c>
      <c r="AC170" s="11">
        <f>'OddsRatio_working_3-way'!X170^(1/3)*SIN('OddsRatio_working_3-way'!Y170/3)</f>
        <v>7.6386732896033635E-2</v>
      </c>
      <c r="AD170" s="11">
        <f>'OddsRatio_working_3-way'!X170^(1/3)*SIN(('OddsRatio_working_3-way'!Y170+2*PI())/3)</f>
        <v>0.41777533373239456</v>
      </c>
      <c r="AE170" s="11">
        <f>'OddsRatio_working_3-way'!X170^(1/3)*SIN(('OddsRatio_working_3-way'!Y170+4*PI())/3)</f>
        <v>-0.4941620666284281</v>
      </c>
      <c r="AF170" s="11">
        <f>-'OddsRatio_working_3-way'!U170/(3*'OddsRatio_working_3-way'!X170^(1/3))*COS(('OddsRatio_working_3-way'!Y170)/3)</f>
        <v>0.52650730358240827</v>
      </c>
      <c r="AG170" s="11">
        <f>-'OddsRatio_working_3-way'!U170/(3*'OddsRatio_working_3-way'!X170^(1/3))*COS(('OddsRatio_working_3-way'!Y170+2*PI())/3)</f>
        <v>-0.32940650299126562</v>
      </c>
      <c r="AH170" s="11">
        <f>-'OddsRatio_working_3-way'!U170/(3*'OddsRatio_working_3-way'!X170^(1/3))*COS(('OddsRatio_working_3-way'!Y170+4*PI())/3)</f>
        <v>-0.19710080059114257</v>
      </c>
      <c r="AI170" s="11">
        <f>'OddsRatio_working_3-way'!U170/(3*'OddsRatio_working_3-way'!X170^(1/3))*SIN(('OddsRatio_working_3-way'!Y170)/3)</f>
        <v>-7.6386732896033621E-2</v>
      </c>
      <c r="AJ170" s="11">
        <f>'OddsRatio_working_3-way'!U170/(3*'OddsRatio_working_3-way'!X170^(1/3))*SIN(('OddsRatio_working_3-way'!Y170+2*PI())/3)</f>
        <v>-0.41777533373239445</v>
      </c>
      <c r="AK170" s="11">
        <f>'OddsRatio_working_3-way'!U170/(3*'OddsRatio_working_3-way'!X170^(1/3))*SIN(('OddsRatio_working_3-way'!Y170+4*PI())/3)</f>
        <v>0.49416206662842799</v>
      </c>
      <c r="AL170" s="11">
        <f>'OddsRatio_working_3-way'!Z170+'OddsRatio_working_3-way'!AF170</f>
        <v>1.0530146071648168</v>
      </c>
      <c r="AM170" s="11">
        <f>'OddsRatio_working_3-way'!AA170+'OddsRatio_working_3-way'!AG170</f>
        <v>-0.65881300598253134</v>
      </c>
      <c r="AN170" s="11">
        <f>'OddsRatio_working_3-way'!AB170+'OddsRatio_working_3-way'!AH170</f>
        <v>-0.3942016011822852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1.0530146071648168</v>
      </c>
      <c r="AS170" s="11">
        <f>IF(('OddsRatio_working_3-way'!X170=0),IF(Q170&gt;0,-Q170^(1/3),(-Q170)^(1/3)),'OddsRatio_working_3-way'!AM170-'OddsRatio_working_3-way'!R170/3)</f>
        <v>-0.65881300598253134</v>
      </c>
      <c r="AT170" s="11">
        <f>IF(('OddsRatio_working_3-way'!X170=0),IF(Q170&gt;0,-Q170^(1/3),(-Q170)^(1/3)),'OddsRatio_working_3-way'!AN170-'OddsRatio_working_3-way'!R170/3)</f>
        <v>-0.3942016011822852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1.91</v>
      </c>
      <c r="B2" s="4">
        <f>IF('True_Odds_Calculator_2-way'!B3="","",'True_Odds_Calculator_2-way'!B3)</f>
        <v>1.96</v>
      </c>
      <c r="C2" s="4">
        <f t="shared" ref="C2:C65" si="0">IF(A2="","",((1/A2)+(1/B2))-1)</f>
        <v>3.3764291056736839E-2</v>
      </c>
      <c r="D2" s="4">
        <f>IF(A2="","",(2*A2)/(2-($C2*A2)))</f>
        <v>1.9736398144242935</v>
      </c>
      <c r="E2" s="4">
        <f>IF(B2="","",(2*B2)/(2-($C2*B2)))</f>
        <v>2.0270738574832143</v>
      </c>
      <c r="G2" s="4">
        <f t="shared" ref="G2:G65" si="1">IF(A2="","",C2+1)</f>
        <v>1.0337642910567368</v>
      </c>
    </row>
    <row r="3" spans="1:7" x14ac:dyDescent="0.2">
      <c r="A3" s="4">
        <f>IF('True_Odds_Calculator_2-way'!A4="","",'True_Odds_Calculator_2-way'!A4)</f>
        <v>1.49</v>
      </c>
      <c r="B3" s="4">
        <f>IF('True_Odds_Calculator_2-way'!B4="","",'True_Odds_Calculator_2-way'!B4)</f>
        <v>2.75</v>
      </c>
      <c r="C3" s="4">
        <f t="shared" si="0"/>
        <v>3.4777303233679113E-2</v>
      </c>
      <c r="D3" s="4">
        <f t="shared" ref="D3:D66" si="2">IF(A3="","",(2*A3)/(2-($C3*A3)))</f>
        <v>1.5296313579094729</v>
      </c>
      <c r="E3" s="4">
        <f t="shared" ref="E3:E66" si="3">IF(B3="","",(2*B3)/(2-($C3*B3)))</f>
        <v>2.8881057268722468</v>
      </c>
      <c r="G3" s="4">
        <f t="shared" si="1"/>
        <v>1.0347773032336791</v>
      </c>
    </row>
    <row r="4" spans="1:7" x14ac:dyDescent="0.2">
      <c r="A4" s="4">
        <f>IF('True_Odds_Calculator_2-way'!A5="","",'True_Odds_Calculator_2-way'!A5)</f>
        <v>1.82</v>
      </c>
      <c r="B4" s="4">
        <f>IF('True_Odds_Calculator_2-way'!B5="","",'True_Odds_Calculator_2-way'!B5)</f>
        <v>2.0699999999999998</v>
      </c>
      <c r="C4" s="4">
        <f t="shared" si="0"/>
        <v>3.2542336890162948E-2</v>
      </c>
      <c r="D4" s="4">
        <f t="shared" si="2"/>
        <v>1.8755413949320454</v>
      </c>
      <c r="E4" s="4">
        <f t="shared" si="3"/>
        <v>2.1421504520384373</v>
      </c>
      <c r="G4" s="4">
        <f t="shared" si="1"/>
        <v>1.0325423368901629</v>
      </c>
    </row>
    <row r="5" spans="1:7" x14ac:dyDescent="0.2">
      <c r="A5" s="4">
        <f>IF('True_Odds_Calculator_2-way'!A6="","",'True_Odds_Calculator_2-way'!A6)</f>
        <v>1.79</v>
      </c>
      <c r="B5" s="4">
        <f>IF('True_Odds_Calculator_2-way'!B6="","",'True_Odds_Calculator_2-way'!B6)</f>
        <v>2.1</v>
      </c>
      <c r="C5" s="4">
        <f t="shared" si="0"/>
        <v>3.4849694067571102E-2</v>
      </c>
      <c r="D5" s="4">
        <f t="shared" si="2"/>
        <v>1.8476284099287292</v>
      </c>
      <c r="E5" s="4">
        <f t="shared" si="3"/>
        <v>2.1797622499275153</v>
      </c>
      <c r="G5" s="4">
        <f t="shared" si="1"/>
        <v>1.0348496940675711</v>
      </c>
    </row>
    <row r="6" spans="1:7" x14ac:dyDescent="0.2">
      <c r="A6" s="4">
        <f>IF('True_Odds_Calculator_2-way'!A7="","",'True_Odds_Calculator_2-way'!A7)</f>
        <v>1.81</v>
      </c>
      <c r="B6" s="4">
        <f>IF('True_Odds_Calculator_2-way'!B7="","",'True_Odds_Calculator_2-way'!B7)</f>
        <v>2.0699999999999998</v>
      </c>
      <c r="C6" s="4">
        <f t="shared" si="0"/>
        <v>3.5577975284917462E-2</v>
      </c>
      <c r="D6" s="4">
        <f t="shared" si="2"/>
        <v>1.8702173858786533</v>
      </c>
      <c r="E6" s="4">
        <f t="shared" si="3"/>
        <v>2.1491381535549374</v>
      </c>
      <c r="G6" s="4">
        <f t="shared" si="1"/>
        <v>1.0355779752849175</v>
      </c>
    </row>
    <row r="7" spans="1:7" x14ac:dyDescent="0.2">
      <c r="A7" s="4">
        <f>IF('True_Odds_Calculator_2-way'!A8="","",'True_Odds_Calculator_2-way'!A8)</f>
        <v>1.99</v>
      </c>
      <c r="B7" s="4">
        <f>IF('True_Odds_Calculator_2-way'!B8="","",'True_Odds_Calculator_2-way'!B8)</f>
        <v>1.91</v>
      </c>
      <c r="C7" s="4">
        <f t="shared" si="0"/>
        <v>2.6072772238153963E-2</v>
      </c>
      <c r="D7" s="4">
        <f t="shared" si="2"/>
        <v>2.0430003493778384</v>
      </c>
      <c r="E7" s="4">
        <f t="shared" si="3"/>
        <v>1.9587724496895047</v>
      </c>
      <c r="G7" s="4">
        <f t="shared" si="1"/>
        <v>1.026072772238154</v>
      </c>
    </row>
    <row r="8" spans="1:7" x14ac:dyDescent="0.2">
      <c r="A8" s="4">
        <f>IF('True_Odds_Calculator_2-way'!A9="","",'True_Odds_Calculator_2-way'!A9)</f>
        <v>2.17</v>
      </c>
      <c r="B8" s="4">
        <f>IF('True_Odds_Calculator_2-way'!B9="","",'True_Odds_Calculator_2-way'!B9)</f>
        <v>1.76</v>
      </c>
      <c r="C8" s="4">
        <f t="shared" si="0"/>
        <v>2.9011311269375728E-2</v>
      </c>
      <c r="D8" s="4">
        <f t="shared" si="2"/>
        <v>2.2405256365129644</v>
      </c>
      <c r="E8" s="4">
        <f t="shared" si="3"/>
        <v>1.8061099025820484</v>
      </c>
      <c r="G8" s="4">
        <f t="shared" si="1"/>
        <v>1.0290113112693757</v>
      </c>
    </row>
    <row r="9" spans="1:7" x14ac:dyDescent="0.2">
      <c r="A9" s="4">
        <f>IF('True_Odds_Calculator_2-way'!A10="","",'True_Odds_Calculator_2-way'!A10)</f>
        <v>1.52</v>
      </c>
      <c r="B9" s="4">
        <f>IF('True_Odds_Calculator_2-way'!B10="","",'True_Odds_Calculator_2-way'!B10)</f>
        <v>2.59</v>
      </c>
      <c r="C9" s="4">
        <f t="shared" si="0"/>
        <v>4.3995122942491527E-2</v>
      </c>
      <c r="D9" s="4">
        <f t="shared" si="2"/>
        <v>1.5725812894463531</v>
      </c>
      <c r="E9" s="4">
        <f t="shared" si="3"/>
        <v>2.7464769080507887</v>
      </c>
      <c r="G9" s="4">
        <f t="shared" si="1"/>
        <v>1.0439951229424915</v>
      </c>
    </row>
    <row r="10" spans="1:7" x14ac:dyDescent="0.2">
      <c r="A10" s="4">
        <f>IF('True_Odds_Calculator_2-way'!A11="","",'True_Odds_Calculator_2-way'!A11)</f>
        <v>1.59</v>
      </c>
      <c r="B10" s="4">
        <f>IF('True_Odds_Calculator_2-way'!B11="","",'True_Odds_Calculator_2-way'!B11)</f>
        <v>2.4700000000000002</v>
      </c>
      <c r="C10" s="4">
        <f t="shared" si="0"/>
        <v>3.37891172052045E-2</v>
      </c>
      <c r="D10" s="4">
        <f t="shared" si="2"/>
        <v>1.6338901254342355</v>
      </c>
      <c r="E10" s="4">
        <f t="shared" si="3"/>
        <v>2.5775604633610079</v>
      </c>
      <c r="G10" s="4">
        <f t="shared" si="1"/>
        <v>1.0337891172052045</v>
      </c>
    </row>
    <row r="11" spans="1:7" x14ac:dyDescent="0.2">
      <c r="A11" s="4">
        <f>IF('True_Odds_Calculator_2-way'!A12="","",'True_Odds_Calculator_2-way'!A12)</f>
        <v>1.41</v>
      </c>
      <c r="B11" s="4">
        <f>IF('True_Odds_Calculator_2-way'!B12="","",'True_Odds_Calculator_2-way'!B12)</f>
        <v>2.98</v>
      </c>
      <c r="C11" s="4">
        <f t="shared" si="0"/>
        <v>4.4790327954686182E-2</v>
      </c>
      <c r="D11" s="4">
        <f t="shared" si="2"/>
        <v>1.4559756055303372</v>
      </c>
      <c r="E11" s="4">
        <f t="shared" si="3"/>
        <v>3.1930997796185125</v>
      </c>
      <c r="G11" s="4">
        <f t="shared" si="1"/>
        <v>1.0447903279546862</v>
      </c>
    </row>
    <row r="12" spans="1:7" x14ac:dyDescent="0.2">
      <c r="A12" s="4">
        <f>IF('True_Odds_Calculator_2-way'!A13="","",'True_Odds_Calculator_2-way'!A13)</f>
        <v>1.71</v>
      </c>
      <c r="B12" s="4">
        <f>IF('True_Odds_Calculator_2-way'!B13="","",'True_Odds_Calculator_2-way'!B13)</f>
        <v>2.16</v>
      </c>
      <c r="C12" s="4">
        <f t="shared" si="0"/>
        <v>4.7758284600389889E-2</v>
      </c>
      <c r="D12" s="4">
        <f t="shared" si="2"/>
        <v>1.7827975673327543</v>
      </c>
      <c r="E12" s="4">
        <f t="shared" si="3"/>
        <v>2.2774694783573808</v>
      </c>
      <c r="G12" s="4">
        <f t="shared" si="1"/>
        <v>1.0477582846003899</v>
      </c>
    </row>
    <row r="13" spans="1:7" x14ac:dyDescent="0.2">
      <c r="A13" s="4">
        <f>IF('True_Odds_Calculator_2-way'!A14="","",'True_Odds_Calculator_2-way'!A14)</f>
        <v>3.05</v>
      </c>
      <c r="B13" s="4">
        <f>IF('True_Odds_Calculator_2-way'!B14="","",'True_Odds_Calculator_2-way'!B14)</f>
        <v>1.42</v>
      </c>
      <c r="C13" s="4">
        <f t="shared" si="0"/>
        <v>3.2094204571692542E-2</v>
      </c>
      <c r="D13" s="4">
        <f t="shared" si="2"/>
        <v>3.206960385042577</v>
      </c>
      <c r="E13" s="4">
        <f t="shared" si="3"/>
        <v>1.4531118939775205</v>
      </c>
      <c r="G13" s="4">
        <f t="shared" si="1"/>
        <v>1.0320942045716925</v>
      </c>
    </row>
    <row r="14" spans="1:7" x14ac:dyDescent="0.2">
      <c r="A14" s="4">
        <f>IF('True_Odds_Calculator_2-way'!A15="","",'True_Odds_Calculator_2-way'!A15)</f>
        <v>1.8</v>
      </c>
      <c r="B14" s="4">
        <f>IF('True_Odds_Calculator_2-way'!B15="","",'True_Odds_Calculator_2-way'!B15)</f>
        <v>2.09</v>
      </c>
      <c r="C14" s="4">
        <f t="shared" si="0"/>
        <v>3.4024455077086735E-2</v>
      </c>
      <c r="D14" s="4">
        <f t="shared" si="2"/>
        <v>1.8568608094768018</v>
      </c>
      <c r="E14" s="4">
        <f t="shared" si="3"/>
        <v>2.1670506912442398</v>
      </c>
      <c r="G14" s="4">
        <f t="shared" si="1"/>
        <v>1.0340244550770867</v>
      </c>
    </row>
    <row r="15" spans="1:7" x14ac:dyDescent="0.2">
      <c r="A15" s="4">
        <f>IF('True_Odds_Calculator_2-way'!A16="","",'True_Odds_Calculator_2-way'!A16)</f>
        <v>2.17</v>
      </c>
      <c r="B15" s="4">
        <f>IF('True_Odds_Calculator_2-way'!B16="","",'True_Odds_Calculator_2-way'!B16)</f>
        <v>1.75</v>
      </c>
      <c r="C15" s="4">
        <f t="shared" si="0"/>
        <v>3.2258064516129004E-2</v>
      </c>
      <c r="D15" s="4">
        <f t="shared" si="2"/>
        <v>2.2487046632124348</v>
      </c>
      <c r="E15" s="4">
        <f t="shared" si="3"/>
        <v>1.8008298755186722</v>
      </c>
      <c r="G15" s="4">
        <f t="shared" si="1"/>
        <v>1.032258064516129</v>
      </c>
    </row>
    <row r="16" spans="1:7" x14ac:dyDescent="0.2">
      <c r="A16" s="4">
        <f>IF('True_Odds_Calculator_2-way'!A17="","",'True_Odds_Calculator_2-way'!A17)</f>
        <v>1.31</v>
      </c>
      <c r="B16" s="4">
        <f>IF('True_Odds_Calculator_2-way'!B17="","",'True_Odds_Calculator_2-way'!B17)</f>
        <v>3.57</v>
      </c>
      <c r="C16" s="4">
        <f t="shared" si="0"/>
        <v>4.3470823443881201E-2</v>
      </c>
      <c r="D16" s="4">
        <f t="shared" si="2"/>
        <v>1.3483933282396527</v>
      </c>
      <c r="E16" s="4">
        <f t="shared" si="3"/>
        <v>3.8703190300823422</v>
      </c>
      <c r="G16" s="4">
        <f t="shared" si="1"/>
        <v>1.0434708234438812</v>
      </c>
    </row>
    <row r="17" spans="1:7" x14ac:dyDescent="0.2">
      <c r="A17" s="4">
        <f>IF('True_Odds_Calculator_2-way'!A18="","",'True_Odds_Calculator_2-way'!A18)</f>
        <v>1.77</v>
      </c>
      <c r="B17" s="4">
        <f>IF('True_Odds_Calculator_2-way'!B18="","",'True_Odds_Calculator_2-way'!B18)</f>
        <v>2.0699999999999998</v>
      </c>
      <c r="C17" s="4">
        <f t="shared" si="0"/>
        <v>4.8063538852042953E-2</v>
      </c>
      <c r="D17" s="4">
        <f t="shared" si="2"/>
        <v>1.848633921138273</v>
      </c>
      <c r="E17" s="4">
        <f t="shared" si="3"/>
        <v>2.1783643984660661</v>
      </c>
      <c r="G17" s="4">
        <f t="shared" si="1"/>
        <v>1.048063538852043</v>
      </c>
    </row>
    <row r="18" spans="1:7" x14ac:dyDescent="0.2">
      <c r="A18" s="4">
        <f>IF('True_Odds_Calculator_2-way'!A19="","",'True_Odds_Calculator_2-way'!A19)</f>
        <v>1.69</v>
      </c>
      <c r="B18" s="4">
        <f>IF('True_Odds_Calculator_2-way'!B19="","",'True_Odds_Calculator_2-way'!B19)</f>
        <v>2.2400000000000002</v>
      </c>
      <c r="C18" s="4">
        <f t="shared" si="0"/>
        <v>3.8144547759932479E-2</v>
      </c>
      <c r="D18" s="4">
        <f t="shared" si="2"/>
        <v>1.7462865578005351</v>
      </c>
      <c r="E18" s="4">
        <f t="shared" si="3"/>
        <v>2.3399678575843743</v>
      </c>
      <c r="G18" s="4">
        <f t="shared" si="1"/>
        <v>1.0381445477599325</v>
      </c>
    </row>
    <row r="19" spans="1:7" x14ac:dyDescent="0.2">
      <c r="A19" s="4">
        <f>IF('True_Odds_Calculator_2-way'!A20="","",'True_Odds_Calculator_2-way'!A20)</f>
        <v>1.43</v>
      </c>
      <c r="B19" s="4">
        <f>IF('True_Odds_Calculator_2-way'!B20="","",'True_Odds_Calculator_2-way'!B20)</f>
        <v>2.91</v>
      </c>
      <c r="C19" s="4">
        <f t="shared" si="0"/>
        <v>4.2943310984548067E-2</v>
      </c>
      <c r="D19" s="4">
        <f t="shared" si="2"/>
        <v>1.4752982468579936</v>
      </c>
      <c r="E19" s="4">
        <f t="shared" si="3"/>
        <v>3.1039421176295079</v>
      </c>
      <c r="G19" s="4">
        <f t="shared" si="1"/>
        <v>1.0429433109845481</v>
      </c>
    </row>
    <row r="20" spans="1:7" x14ac:dyDescent="0.2">
      <c r="A20" s="4">
        <f>IF('True_Odds_Calculator_2-way'!A21="","",'True_Odds_Calculator_2-way'!A21)</f>
        <v>1.47</v>
      </c>
      <c r="B20" s="4">
        <f>IF('True_Odds_Calculator_2-way'!B21="","",'True_Odds_Calculator_2-way'!B21)</f>
        <v>2.77</v>
      </c>
      <c r="C20" s="4">
        <f t="shared" si="0"/>
        <v>4.1282939168447275E-2</v>
      </c>
      <c r="D20" s="4">
        <f t="shared" si="2"/>
        <v>1.5159999255384502</v>
      </c>
      <c r="E20" s="4">
        <f t="shared" si="3"/>
        <v>2.9379847757855626</v>
      </c>
      <c r="G20" s="4">
        <f t="shared" si="1"/>
        <v>1.0412829391684473</v>
      </c>
    </row>
    <row r="21" spans="1:7" x14ac:dyDescent="0.2">
      <c r="A21" s="4">
        <f>IF('True_Odds_Calculator_2-way'!A22="","",'True_Odds_Calculator_2-way'!A22)</f>
        <v>1.79</v>
      </c>
      <c r="B21" s="4">
        <f>IF('True_Odds_Calculator_2-way'!B22="","",'True_Odds_Calculator_2-way'!B22)</f>
        <v>2.11</v>
      </c>
      <c r="C21" s="4">
        <f t="shared" si="0"/>
        <v>3.2592867166194583E-2</v>
      </c>
      <c r="D21" s="4">
        <f t="shared" si="2"/>
        <v>1.8437843247333352</v>
      </c>
      <c r="E21" s="4">
        <f t="shared" si="3"/>
        <v>2.1851369724319478</v>
      </c>
      <c r="G21" s="4">
        <f t="shared" si="1"/>
        <v>1.0325928671661946</v>
      </c>
    </row>
    <row r="22" spans="1:7" x14ac:dyDescent="0.2">
      <c r="A22" s="4">
        <f>IF('True_Odds_Calculator_2-way'!A23="","",'True_Odds_Calculator_2-way'!A23)</f>
        <v>1.75</v>
      </c>
      <c r="B22" s="4">
        <f>IF('True_Odds_Calculator_2-way'!B23="","",'True_Odds_Calculator_2-way'!B23)</f>
        <v>2.16</v>
      </c>
      <c r="C22" s="4">
        <f t="shared" si="0"/>
        <v>3.4391534391534417E-2</v>
      </c>
      <c r="D22" s="4">
        <f t="shared" si="2"/>
        <v>1.8042959427207637</v>
      </c>
      <c r="E22" s="4">
        <f t="shared" si="3"/>
        <v>2.2433234421364987</v>
      </c>
      <c r="G22" s="4">
        <f t="shared" si="1"/>
        <v>1.0343915343915344</v>
      </c>
    </row>
    <row r="23" spans="1:7" x14ac:dyDescent="0.2">
      <c r="A23" s="4">
        <f>IF('True_Odds_Calculator_2-way'!A24="","",'True_Odds_Calculator_2-way'!A24)</f>
        <v>1.65</v>
      </c>
      <c r="B23" s="4">
        <f>IF('True_Odds_Calculator_2-way'!B24="","",'True_Odds_Calculator_2-way'!B24)</f>
        <v>2.35</v>
      </c>
      <c r="C23" s="4">
        <f t="shared" si="0"/>
        <v>3.1592520954223158E-2</v>
      </c>
      <c r="D23" s="4">
        <f t="shared" si="2"/>
        <v>1.6941561987984708</v>
      </c>
      <c r="E23" s="4">
        <f t="shared" si="3"/>
        <v>2.4405979543666407</v>
      </c>
      <c r="G23" s="4">
        <f t="shared" si="1"/>
        <v>1.0315925209542232</v>
      </c>
    </row>
    <row r="24" spans="1:7" x14ac:dyDescent="0.2">
      <c r="A24" s="4">
        <f>IF('True_Odds_Calculator_2-way'!A25="","",'True_Odds_Calculator_2-way'!A25)</f>
        <v>1.71</v>
      </c>
      <c r="B24" s="4">
        <f>IF('True_Odds_Calculator_2-way'!B25="","",'True_Odds_Calculator_2-way'!B25)</f>
        <v>2.2200000000000002</v>
      </c>
      <c r="C24" s="4">
        <f t="shared" si="0"/>
        <v>3.5245772087877381E-2</v>
      </c>
      <c r="D24" s="4">
        <f t="shared" si="2"/>
        <v>1.7631322279503969</v>
      </c>
      <c r="E24" s="4">
        <f t="shared" si="3"/>
        <v>2.3103888990323171</v>
      </c>
      <c r="G24" s="4">
        <f t="shared" si="1"/>
        <v>1.0352457720878774</v>
      </c>
    </row>
    <row r="25" spans="1:7" x14ac:dyDescent="0.2">
      <c r="A25" s="4">
        <f>IF('True_Odds_Calculator_2-way'!A26="","",'True_Odds_Calculator_2-way'!A26)</f>
        <v>1.47</v>
      </c>
      <c r="B25" s="4">
        <f>IF('True_Odds_Calculator_2-way'!B26="","",'True_Odds_Calculator_2-way'!B26)</f>
        <v>2.78</v>
      </c>
      <c r="C25" s="4">
        <f t="shared" si="0"/>
        <v>3.9984339059364826E-2</v>
      </c>
      <c r="D25" s="4">
        <f t="shared" si="2"/>
        <v>1.5145091353815365</v>
      </c>
      <c r="E25" s="4">
        <f t="shared" si="3"/>
        <v>2.9436000864366494</v>
      </c>
      <c r="G25" s="4">
        <f t="shared" si="1"/>
        <v>1.0399843390593648</v>
      </c>
    </row>
    <row r="26" spans="1:7" x14ac:dyDescent="0.2">
      <c r="A26" s="4">
        <f>IF('True_Odds_Calculator_2-way'!A27="","",'True_Odds_Calculator_2-way'!A27)</f>
        <v>1.65</v>
      </c>
      <c r="B26" s="4">
        <f>IF('True_Odds_Calculator_2-way'!B27="","",'True_Odds_Calculator_2-way'!B27)</f>
        <v>2.33</v>
      </c>
      <c r="C26" s="4">
        <f t="shared" si="0"/>
        <v>3.5245155416829377E-2</v>
      </c>
      <c r="D26" s="4">
        <f t="shared" si="2"/>
        <v>1.6994142999226434</v>
      </c>
      <c r="E26" s="4">
        <f t="shared" si="3"/>
        <v>2.4297677358192451</v>
      </c>
      <c r="G26" s="4">
        <f t="shared" si="1"/>
        <v>1.0352451554168294</v>
      </c>
    </row>
    <row r="27" spans="1:7" x14ac:dyDescent="0.2">
      <c r="A27" s="4">
        <f>IF('True_Odds_Calculator_2-way'!A28="","",'True_Odds_Calculator_2-way'!A28)</f>
        <v>1.4</v>
      </c>
      <c r="B27" s="4">
        <f>IF('True_Odds_Calculator_2-way'!B28="","",'True_Odds_Calculator_2-way'!B28)</f>
        <v>3.05</v>
      </c>
      <c r="C27" s="4">
        <f t="shared" si="0"/>
        <v>4.2154566744730726E-2</v>
      </c>
      <c r="D27" s="4">
        <f t="shared" si="2"/>
        <v>1.4425675675675675</v>
      </c>
      <c r="E27" s="4">
        <f t="shared" si="3"/>
        <v>3.2595419847328246</v>
      </c>
      <c r="G27" s="4">
        <f t="shared" si="1"/>
        <v>1.0421545667447307</v>
      </c>
    </row>
    <row r="28" spans="1:7" x14ac:dyDescent="0.2">
      <c r="A28" s="4">
        <f>IF('True_Odds_Calculator_2-way'!A29="","",'True_Odds_Calculator_2-way'!A29)</f>
        <v>1.61</v>
      </c>
      <c r="B28" s="4">
        <f>IF('True_Odds_Calculator_2-way'!B29="","",'True_Odds_Calculator_2-way'!B29)</f>
        <v>2.42</v>
      </c>
      <c r="C28" s="4">
        <f t="shared" si="0"/>
        <v>3.4341152918228035E-2</v>
      </c>
      <c r="D28" s="4">
        <f t="shared" si="2"/>
        <v>1.655773235306617</v>
      </c>
      <c r="E28" s="4">
        <f t="shared" si="3"/>
        <v>2.5249173741170372</v>
      </c>
      <c r="G28" s="4">
        <f t="shared" si="1"/>
        <v>1.034341152918228</v>
      </c>
    </row>
    <row r="29" spans="1:7" x14ac:dyDescent="0.2">
      <c r="A29" s="4">
        <f>IF('True_Odds_Calculator_2-way'!A30="","",'True_Odds_Calculator_2-way'!A30)</f>
        <v>1.7</v>
      </c>
      <c r="B29" s="4">
        <f>IF('True_Odds_Calculator_2-way'!B30="","",'True_Odds_Calculator_2-way'!B30)</f>
        <v>2.2400000000000002</v>
      </c>
      <c r="C29" s="4">
        <f t="shared" si="0"/>
        <v>3.4663865546218364E-2</v>
      </c>
      <c r="D29" s="4">
        <f t="shared" si="2"/>
        <v>1.7516099356025756</v>
      </c>
      <c r="E29" s="4">
        <f t="shared" si="3"/>
        <v>2.3304773561811505</v>
      </c>
      <c r="G29" s="4">
        <f t="shared" si="1"/>
        <v>1.0346638655462184</v>
      </c>
    </row>
    <row r="30" spans="1:7" x14ac:dyDescent="0.2">
      <c r="A30" s="4">
        <f>IF('True_Odds_Calculator_2-way'!A31="","",'True_Odds_Calculator_2-way'!A31)</f>
        <v>1.67</v>
      </c>
      <c r="B30" s="4">
        <f>IF('True_Odds_Calculator_2-way'!B31="","",'True_Odds_Calculator_2-way'!B31)</f>
        <v>2.2799999999999998</v>
      </c>
      <c r="C30" s="4">
        <f t="shared" si="0"/>
        <v>3.7398886437651102E-2</v>
      </c>
      <c r="D30" s="4">
        <f t="shared" si="2"/>
        <v>1.723831944947483</v>
      </c>
      <c r="E30" s="4">
        <f t="shared" si="3"/>
        <v>2.3815361521140859</v>
      </c>
      <c r="G30" s="4">
        <f t="shared" si="1"/>
        <v>1.0373988864376511</v>
      </c>
    </row>
    <row r="31" spans="1:7" x14ac:dyDescent="0.2">
      <c r="A31" s="4">
        <f>IF('True_Odds_Calculator_2-way'!A32="","",'True_Odds_Calculator_2-way'!A32)</f>
        <v>1.61</v>
      </c>
      <c r="B31" s="4">
        <f>IF('True_Odds_Calculator_2-way'!B32="","",'True_Odds_Calculator_2-way'!B32)</f>
        <v>2.41</v>
      </c>
      <c r="C31" s="4">
        <f t="shared" si="0"/>
        <v>3.6055771758459754E-2</v>
      </c>
      <c r="D31" s="4">
        <f t="shared" si="2"/>
        <v>1.6581269630990791</v>
      </c>
      <c r="E31" s="4">
        <f t="shared" si="3"/>
        <v>2.5194636537774748</v>
      </c>
      <c r="G31" s="4">
        <f t="shared" si="1"/>
        <v>1.0360557717584598</v>
      </c>
    </row>
    <row r="32" spans="1:7" x14ac:dyDescent="0.2">
      <c r="A32" s="4">
        <f>IF('True_Odds_Calculator_2-way'!A33="","",'True_Odds_Calculator_2-way'!A33)</f>
        <v>1.52</v>
      </c>
      <c r="B32" s="4">
        <f>IF('True_Odds_Calculator_2-way'!B33="","",'True_Odds_Calculator_2-way'!B33)</f>
        <v>2.63</v>
      </c>
      <c r="C32" s="4">
        <f t="shared" si="0"/>
        <v>3.8122873724234729E-2</v>
      </c>
      <c r="D32" s="4">
        <f t="shared" si="2"/>
        <v>1.5653535907275435</v>
      </c>
      <c r="E32" s="4">
        <f t="shared" si="3"/>
        <v>2.7688045435655915</v>
      </c>
      <c r="G32" s="4">
        <f t="shared" si="1"/>
        <v>1.0381228737242347</v>
      </c>
    </row>
    <row r="33" spans="1:7" x14ac:dyDescent="0.2">
      <c r="A33" s="4">
        <f>IF('True_Odds_Calculator_2-way'!A34="","",'True_Odds_Calculator_2-way'!A34)</f>
        <v>1.92</v>
      </c>
      <c r="B33" s="4">
        <f>IF('True_Odds_Calculator_2-way'!B34="","",'True_Odds_Calculator_2-way'!B34)</f>
        <v>1.97</v>
      </c>
      <c r="C33" s="4">
        <f t="shared" si="0"/>
        <v>2.844754653130277E-2</v>
      </c>
      <c r="D33" s="4">
        <f t="shared" si="2"/>
        <v>1.9739066903246005</v>
      </c>
      <c r="E33" s="4">
        <f t="shared" si="3"/>
        <v>2.0267924123888115</v>
      </c>
      <c r="G33" s="4">
        <f t="shared" si="1"/>
        <v>1.0284475465313028</v>
      </c>
    </row>
    <row r="34" spans="1:7" x14ac:dyDescent="0.2">
      <c r="A34" s="4">
        <f>IF('True_Odds_Calculator_2-way'!A35="","",'True_Odds_Calculator_2-way'!A35)</f>
        <v>2.04</v>
      </c>
      <c r="B34" s="4">
        <f>IF('True_Odds_Calculator_2-way'!B35="","",'True_Odds_Calculator_2-way'!B35)</f>
        <v>1.85</v>
      </c>
      <c r="C34" s="4">
        <f t="shared" si="0"/>
        <v>3.0736618971912932E-2</v>
      </c>
      <c r="D34" s="4">
        <f t="shared" si="2"/>
        <v>2.1060267857142851</v>
      </c>
      <c r="E34" s="4">
        <f t="shared" si="3"/>
        <v>1.9041372351160444</v>
      </c>
      <c r="G34" s="4">
        <f t="shared" si="1"/>
        <v>1.0307366189719129</v>
      </c>
    </row>
    <row r="35" spans="1:7" x14ac:dyDescent="0.2">
      <c r="A35" s="4">
        <f>IF('True_Odds_Calculator_2-way'!A36="","",'True_Odds_Calculator_2-way'!A36)</f>
        <v>1.75</v>
      </c>
      <c r="B35" s="4">
        <f>IF('True_Odds_Calculator_2-way'!B36="","",'True_Odds_Calculator_2-way'!B36)</f>
        <v>2.16</v>
      </c>
      <c r="C35" s="4">
        <f t="shared" si="0"/>
        <v>3.4391534391534417E-2</v>
      </c>
      <c r="D35" s="4">
        <f t="shared" si="2"/>
        <v>1.8042959427207637</v>
      </c>
      <c r="E35" s="4">
        <f t="shared" si="3"/>
        <v>2.2433234421364987</v>
      </c>
      <c r="G35" s="4">
        <f t="shared" si="1"/>
        <v>1.0343915343915344</v>
      </c>
    </row>
    <row r="36" spans="1:7" x14ac:dyDescent="0.2">
      <c r="A36" s="4">
        <f>IF('True_Odds_Calculator_2-way'!A37="","",'True_Odds_Calculator_2-way'!A37)</f>
        <v>1.51</v>
      </c>
      <c r="B36" s="4">
        <f>IF('True_Odds_Calculator_2-way'!B37="","",'True_Odds_Calculator_2-way'!B37)</f>
        <v>2.67</v>
      </c>
      <c r="C36" s="4">
        <f t="shared" si="0"/>
        <v>3.678349083513166E-2</v>
      </c>
      <c r="D36" s="4">
        <f t="shared" si="2"/>
        <v>1.5531328851821176</v>
      </c>
      <c r="E36" s="4">
        <f t="shared" si="3"/>
        <v>2.8078838318765889</v>
      </c>
      <c r="G36" s="4">
        <f t="shared" si="1"/>
        <v>1.0367834908351317</v>
      </c>
    </row>
    <row r="37" spans="1:7" x14ac:dyDescent="0.2">
      <c r="A37" s="4">
        <f>IF('True_Odds_Calculator_2-way'!A38="","",'True_Odds_Calculator_2-way'!A38)</f>
        <v>2.0499999999999998</v>
      </c>
      <c r="B37" s="4">
        <f>IF('True_Odds_Calculator_2-way'!B38="","",'True_Odds_Calculator_2-way'!B38)</f>
        <v>1.85</v>
      </c>
      <c r="C37" s="4">
        <f t="shared" si="0"/>
        <v>2.8345418589321048E-2</v>
      </c>
      <c r="D37" s="4">
        <f t="shared" si="2"/>
        <v>2.1113430758524703</v>
      </c>
      <c r="E37" s="4">
        <f t="shared" si="3"/>
        <v>1.8998121477770822</v>
      </c>
      <c r="G37" s="4">
        <f t="shared" si="1"/>
        <v>1.028345418589321</v>
      </c>
    </row>
    <row r="38" spans="1:7" x14ac:dyDescent="0.2">
      <c r="A38" s="4">
        <f>IF('True_Odds_Calculator_2-way'!A39="","",'True_Odds_Calculator_2-way'!A39)</f>
        <v>2.36</v>
      </c>
      <c r="B38" s="4">
        <f>IF('True_Odds_Calculator_2-way'!B39="","",'True_Odds_Calculator_2-way'!B39)</f>
        <v>1.64</v>
      </c>
      <c r="C38" s="4">
        <f t="shared" si="0"/>
        <v>3.3484911120297722E-2</v>
      </c>
      <c r="D38" s="4">
        <f t="shared" si="2"/>
        <v>2.4570848146267141</v>
      </c>
      <c r="E38" s="4">
        <f t="shared" si="3"/>
        <v>1.6863018473335656</v>
      </c>
      <c r="G38" s="4">
        <f t="shared" si="1"/>
        <v>1.0334849111202977</v>
      </c>
    </row>
    <row r="39" spans="1:7" x14ac:dyDescent="0.2">
      <c r="A39" s="4">
        <f>IF('True_Odds_Calculator_2-way'!A40="","",'True_Odds_Calculator_2-way'!A40)</f>
        <v>2.4300000000000002</v>
      </c>
      <c r="B39" s="4">
        <f>IF('True_Odds_Calculator_2-way'!B40="","",'True_Odds_Calculator_2-way'!B40)</f>
        <v>1.61</v>
      </c>
      <c r="C39" s="4">
        <f t="shared" si="0"/>
        <v>3.2640646167216181E-2</v>
      </c>
      <c r="D39" s="4">
        <f t="shared" si="2"/>
        <v>2.5303495779840248</v>
      </c>
      <c r="E39" s="4">
        <f t="shared" si="3"/>
        <v>1.6534454704900365</v>
      </c>
      <c r="G39" s="4">
        <f t="shared" si="1"/>
        <v>1.0326406461672162</v>
      </c>
    </row>
    <row r="40" spans="1:7" x14ac:dyDescent="0.2">
      <c r="A40" s="4">
        <f>IF('True_Odds_Calculator_2-way'!A41="","",'True_Odds_Calculator_2-way'!A41)</f>
        <v>1.43</v>
      </c>
      <c r="B40" s="4">
        <f>IF('True_Odds_Calculator_2-way'!B41="","",'True_Odds_Calculator_2-way'!B41)</f>
        <v>2.9</v>
      </c>
      <c r="C40" s="4">
        <f t="shared" si="0"/>
        <v>4.4128285507595955E-2</v>
      </c>
      <c r="D40" s="4">
        <f t="shared" si="2"/>
        <v>1.4765889264732064</v>
      </c>
      <c r="E40" s="4">
        <f t="shared" si="3"/>
        <v>3.0982443033246176</v>
      </c>
      <c r="G40" s="4">
        <f t="shared" si="1"/>
        <v>1.044128285507596</v>
      </c>
    </row>
    <row r="41" spans="1:7" x14ac:dyDescent="0.2">
      <c r="A41" s="4">
        <f>IF('True_Odds_Calculator_2-way'!A42="","",'True_Odds_Calculator_2-way'!A42)</f>
        <v>1.67</v>
      </c>
      <c r="B41" s="4">
        <f>IF('True_Odds_Calculator_2-way'!B42="","",'True_Odds_Calculator_2-way'!B42)</f>
        <v>2.2999999999999998</v>
      </c>
      <c r="C41" s="4">
        <f t="shared" si="0"/>
        <v>3.3585003905233002E-2</v>
      </c>
      <c r="D41" s="4">
        <f t="shared" si="2"/>
        <v>1.7181838514873629</v>
      </c>
      <c r="E41" s="4">
        <f t="shared" si="3"/>
        <v>2.3924011211460603</v>
      </c>
      <c r="G41" s="4">
        <f t="shared" si="1"/>
        <v>1.033585003905233</v>
      </c>
    </row>
    <row r="42" spans="1:7" x14ac:dyDescent="0.2">
      <c r="A42" s="4">
        <f>IF('True_Odds_Calculator_2-way'!A43="","",'True_Odds_Calculator_2-way'!A43)</f>
        <v>1.92</v>
      </c>
      <c r="B42" s="4">
        <f>IF('True_Odds_Calculator_2-way'!B43="","",'True_Odds_Calculator_2-way'!B43)</f>
        <v>1.97</v>
      </c>
      <c r="C42" s="4">
        <f t="shared" si="0"/>
        <v>2.844754653130277E-2</v>
      </c>
      <c r="D42" s="4">
        <f t="shared" si="2"/>
        <v>1.9739066903246005</v>
      </c>
      <c r="E42" s="4">
        <f t="shared" si="3"/>
        <v>2.0267924123888115</v>
      </c>
      <c r="G42" s="4">
        <f t="shared" si="1"/>
        <v>1.0284475465313028</v>
      </c>
    </row>
    <row r="43" spans="1:7" x14ac:dyDescent="0.2">
      <c r="A43" s="4">
        <f>IF('True_Odds_Calculator_2-way'!A44="","",'True_Odds_Calculator_2-way'!A44)</f>
        <v>2.17</v>
      </c>
      <c r="B43" s="4">
        <f>IF('True_Odds_Calculator_2-way'!B44="","",'True_Odds_Calculator_2-way'!B44)</f>
        <v>1.75</v>
      </c>
      <c r="C43" s="4">
        <f t="shared" si="0"/>
        <v>3.2258064516129004E-2</v>
      </c>
      <c r="D43" s="4">
        <f t="shared" si="2"/>
        <v>2.2487046632124348</v>
      </c>
      <c r="E43" s="4">
        <f t="shared" si="3"/>
        <v>1.8008298755186722</v>
      </c>
      <c r="G43" s="4">
        <f t="shared" si="1"/>
        <v>1.032258064516129</v>
      </c>
    </row>
    <row r="44" spans="1:7" x14ac:dyDescent="0.2">
      <c r="A44" s="4">
        <f>IF('True_Odds_Calculator_2-way'!A45="","",'True_Odds_Calculator_2-way'!A45)</f>
        <v>1.97</v>
      </c>
      <c r="B44" s="4">
        <f>IF('True_Odds_Calculator_2-way'!B45="","",'True_Odds_Calculator_2-way'!B45)</f>
        <v>1.92</v>
      </c>
      <c r="C44" s="4">
        <f t="shared" si="0"/>
        <v>2.844754653130277E-2</v>
      </c>
      <c r="D44" s="4">
        <f t="shared" si="2"/>
        <v>2.0267924123888115</v>
      </c>
      <c r="E44" s="4">
        <f t="shared" si="3"/>
        <v>1.9739066903246005</v>
      </c>
      <c r="G44" s="4">
        <f t="shared" si="1"/>
        <v>1.0284475465313028</v>
      </c>
    </row>
    <row r="45" spans="1:7" x14ac:dyDescent="0.2">
      <c r="A45" s="4">
        <f>IF('True_Odds_Calculator_2-way'!A46="","",'True_Odds_Calculator_2-way'!A46)</f>
        <v>2.2599999999999998</v>
      </c>
      <c r="B45" s="4">
        <f>IF('True_Odds_Calculator_2-way'!B46="","",'True_Odds_Calculator_2-way'!B46)</f>
        <v>1.69</v>
      </c>
      <c r="C45" s="4">
        <f t="shared" si="0"/>
        <v>3.4193852437555794E-2</v>
      </c>
      <c r="D45" s="4">
        <f t="shared" si="2"/>
        <v>2.3508340001231001</v>
      </c>
      <c r="E45" s="4">
        <f t="shared" si="3"/>
        <v>1.740283410033262</v>
      </c>
      <c r="G45" s="4">
        <f t="shared" si="1"/>
        <v>1.0341938524375558</v>
      </c>
    </row>
    <row r="46" spans="1:7" x14ac:dyDescent="0.2">
      <c r="A46" s="4">
        <f>IF('True_Odds_Calculator_2-way'!A47="","",'True_Odds_Calculator_2-way'!A47)</f>
        <v>1.96</v>
      </c>
      <c r="B46" s="4">
        <f>IF('True_Odds_Calculator_2-way'!B47="","",'True_Odds_Calculator_2-way'!B47)</f>
        <v>1.92</v>
      </c>
      <c r="C46" s="4">
        <f t="shared" si="0"/>
        <v>3.1037414965986443E-2</v>
      </c>
      <c r="D46" s="4">
        <f t="shared" si="2"/>
        <v>2.0214868929952732</v>
      </c>
      <c r="E46" s="4">
        <f t="shared" si="3"/>
        <v>1.9789650820361799</v>
      </c>
      <c r="G46" s="4">
        <f t="shared" si="1"/>
        <v>1.0310374149659864</v>
      </c>
    </row>
    <row r="47" spans="1:7" x14ac:dyDescent="0.2">
      <c r="A47" s="4">
        <f>IF('True_Odds_Calculator_2-way'!A48="","",'True_Odds_Calculator_2-way'!A48)</f>
        <v>1.84</v>
      </c>
      <c r="B47" s="4">
        <f>IF('True_Odds_Calculator_2-way'!B48="","",'True_Odds_Calculator_2-way'!B48)</f>
        <v>2.04</v>
      </c>
      <c r="C47" s="4">
        <f t="shared" si="0"/>
        <v>3.3674339300937772E-2</v>
      </c>
      <c r="D47" s="4">
        <f t="shared" si="2"/>
        <v>1.8988263860785108</v>
      </c>
      <c r="E47" s="4">
        <f t="shared" si="3"/>
        <v>2.1125619090499774</v>
      </c>
      <c r="G47" s="4">
        <f t="shared" si="1"/>
        <v>1.0336743393009378</v>
      </c>
    </row>
    <row r="48" spans="1:7" x14ac:dyDescent="0.2">
      <c r="A48" s="4">
        <f>IF('True_Odds_Calculator_2-way'!A49="","",'True_Odds_Calculator_2-way'!A49)</f>
        <v>1.81</v>
      </c>
      <c r="B48" s="4">
        <f>IF('True_Odds_Calculator_2-way'!B49="","",'True_Odds_Calculator_2-way'!B49)</f>
        <v>2.06</v>
      </c>
      <c r="C48" s="4">
        <f t="shared" si="0"/>
        <v>3.7923081049187513E-2</v>
      </c>
      <c r="D48" s="4">
        <f t="shared" si="2"/>
        <v>1.8743276529432467</v>
      </c>
      <c r="E48" s="4">
        <f t="shared" si="3"/>
        <v>2.1437359857413907</v>
      </c>
      <c r="G48" s="4">
        <f t="shared" si="1"/>
        <v>1.0379230810491875</v>
      </c>
    </row>
    <row r="49" spans="1:7" x14ac:dyDescent="0.2">
      <c r="A49" s="4">
        <f>IF('True_Odds_Calculator_2-way'!A50="","",'True_Odds_Calculator_2-way'!A50)</f>
        <v>1.99</v>
      </c>
      <c r="B49" s="4">
        <f>IF('True_Odds_Calculator_2-way'!B50="","",'True_Odds_Calculator_2-way'!B50)</f>
        <v>1.82</v>
      </c>
      <c r="C49" s="4">
        <f t="shared" si="0"/>
        <v>5.1963112264619582E-2</v>
      </c>
      <c r="D49" s="4">
        <f t="shared" si="2"/>
        <v>2.0984993336809774</v>
      </c>
      <c r="E49" s="4">
        <f t="shared" si="3"/>
        <v>1.9103328234611527</v>
      </c>
      <c r="G49" s="4">
        <f t="shared" si="1"/>
        <v>1.0519631122646196</v>
      </c>
    </row>
    <row r="50" spans="1:7" x14ac:dyDescent="0.2">
      <c r="A50" s="4">
        <f>IF('True_Odds_Calculator_2-way'!A51="","",'True_Odds_Calculator_2-way'!A51)</f>
        <v>1.79</v>
      </c>
      <c r="B50" s="4">
        <f>IF('True_Odds_Calculator_2-way'!B51="","",'True_Odds_Calculator_2-way'!B51)</f>
        <v>2.08</v>
      </c>
      <c r="C50" s="4">
        <f t="shared" si="0"/>
        <v>3.9428448646325664E-2</v>
      </c>
      <c r="D50" s="4">
        <f t="shared" si="2"/>
        <v>1.8554769261437256</v>
      </c>
      <c r="E50" s="4">
        <f t="shared" si="3"/>
        <v>2.1689385995572641</v>
      </c>
      <c r="G50" s="4">
        <f t="shared" si="1"/>
        <v>1.0394284486463257</v>
      </c>
    </row>
    <row r="51" spans="1:7" x14ac:dyDescent="0.2">
      <c r="A51" s="4">
        <f>IF('True_Odds_Calculator_2-way'!A52="","",'True_Odds_Calculator_2-way'!A52)</f>
        <v>2.0499999999999998</v>
      </c>
      <c r="B51" s="4">
        <f>IF('True_Odds_Calculator_2-way'!B52="","",'True_Odds_Calculator_2-way'!B52)</f>
        <v>1.76</v>
      </c>
      <c r="C51" s="4">
        <f t="shared" si="0"/>
        <v>5.598669623059882E-2</v>
      </c>
      <c r="D51" s="4">
        <f t="shared" si="2"/>
        <v>2.1748040988547319</v>
      </c>
      <c r="E51" s="4">
        <f t="shared" si="3"/>
        <v>1.8512057465366858</v>
      </c>
      <c r="G51" s="4">
        <f t="shared" si="1"/>
        <v>1.0559866962305988</v>
      </c>
    </row>
    <row r="52" spans="1:7" x14ac:dyDescent="0.2">
      <c r="A52" s="4">
        <f>IF('True_Odds_Calculator_2-way'!A53="","",'True_Odds_Calculator_2-way'!A53)</f>
        <v>2.2000000000000002</v>
      </c>
      <c r="B52" s="4">
        <f>IF('True_Odds_Calculator_2-way'!B53="","",'True_Odds_Calculator_2-way'!B53)</f>
        <v>1.71</v>
      </c>
      <c r="C52" s="4">
        <f t="shared" si="0"/>
        <v>3.9340776182881454E-2</v>
      </c>
      <c r="D52" s="4">
        <f t="shared" si="2"/>
        <v>2.2995110024449881</v>
      </c>
      <c r="E52" s="4">
        <f t="shared" si="3"/>
        <v>1.7695202257761053</v>
      </c>
      <c r="G52" s="4">
        <f t="shared" si="1"/>
        <v>1.0393407761828815</v>
      </c>
    </row>
    <row r="53" spans="1:7" x14ac:dyDescent="0.2">
      <c r="A53" s="4">
        <f>IF('True_Odds_Calculator_2-way'!A54="","",'True_Odds_Calculator_2-way'!A54)</f>
        <v>2.0499999999999998</v>
      </c>
      <c r="B53" s="4">
        <f>IF('True_Odds_Calculator_2-way'!B54="","",'True_Odds_Calculator_2-way'!B54)</f>
        <v>1.83</v>
      </c>
      <c r="C53" s="4">
        <f t="shared" si="0"/>
        <v>3.4252965480474407E-2</v>
      </c>
      <c r="D53" s="4">
        <f t="shared" si="2"/>
        <v>2.1245929491717397</v>
      </c>
      <c r="E53" s="4">
        <f t="shared" si="3"/>
        <v>1.8892106257081707</v>
      </c>
      <c r="G53" s="4">
        <f t="shared" si="1"/>
        <v>1.0342529654804744</v>
      </c>
    </row>
    <row r="54" spans="1:7" x14ac:dyDescent="0.2">
      <c r="A54" s="4">
        <f>IF('True_Odds_Calculator_2-way'!A55="","",'True_Odds_Calculator_2-way'!A55)</f>
        <v>1.93</v>
      </c>
      <c r="B54" s="4">
        <f>IF('True_Odds_Calculator_2-way'!B55="","",'True_Odds_Calculator_2-way'!B55)</f>
        <v>1.88</v>
      </c>
      <c r="C54" s="4">
        <f t="shared" si="0"/>
        <v>5.0049608642928067E-2</v>
      </c>
      <c r="D54" s="4">
        <f t="shared" si="2"/>
        <v>2.027945450480662</v>
      </c>
      <c r="E54" s="4">
        <f t="shared" si="3"/>
        <v>1.9728142670726401</v>
      </c>
      <c r="G54" s="4">
        <f t="shared" si="1"/>
        <v>1.0500496086429281</v>
      </c>
    </row>
    <row r="55" spans="1:7" x14ac:dyDescent="0.2">
      <c r="A55" s="4">
        <f>IF('True_Odds_Calculator_2-way'!A56="","",'True_Odds_Calculator_2-way'!A56)</f>
        <v>1.78</v>
      </c>
      <c r="B55" s="4">
        <f>IF('True_Odds_Calculator_2-way'!B56="","",'True_Odds_Calculator_2-way'!B56)</f>
        <v>2.09</v>
      </c>
      <c r="C55" s="4">
        <f t="shared" si="0"/>
        <v>4.0266652330519959E-2</v>
      </c>
      <c r="D55" s="4">
        <f t="shared" si="2"/>
        <v>1.8461614808198106</v>
      </c>
      <c r="E55" s="4">
        <f t="shared" si="3"/>
        <v>2.1818075186206087</v>
      </c>
      <c r="G55" s="4">
        <f t="shared" si="1"/>
        <v>1.04026665233052</v>
      </c>
    </row>
    <row r="56" spans="1:7" x14ac:dyDescent="0.2">
      <c r="A56" s="4">
        <f>IF('True_Odds_Calculator_2-way'!A57="","",'True_Odds_Calculator_2-way'!A57)</f>
        <v>2.0699999999999998</v>
      </c>
      <c r="B56" s="4">
        <f>IF('True_Odds_Calculator_2-way'!B57="","",'True_Odds_Calculator_2-way'!B57)</f>
        <v>1.82</v>
      </c>
      <c r="C56" s="4">
        <f t="shared" si="0"/>
        <v>3.2542336890162948E-2</v>
      </c>
      <c r="D56" s="4">
        <f t="shared" si="2"/>
        <v>2.1421504520384373</v>
      </c>
      <c r="E56" s="4">
        <f t="shared" si="3"/>
        <v>1.8755413949320454</v>
      </c>
      <c r="G56" s="4">
        <f t="shared" si="1"/>
        <v>1.0325423368901629</v>
      </c>
    </row>
    <row r="57" spans="1:7" x14ac:dyDescent="0.2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1.72</v>
      </c>
      <c r="C57" s="4">
        <f t="shared" si="0"/>
        <v>4.0110945167484591E-2</v>
      </c>
      <c r="D57" s="4">
        <f t="shared" si="2"/>
        <v>2.2796692607003894</v>
      </c>
      <c r="E57" s="4">
        <f t="shared" si="3"/>
        <v>1.7814519194222731</v>
      </c>
      <c r="G57" s="4">
        <f t="shared" si="1"/>
        <v>1.0401109451674846</v>
      </c>
    </row>
    <row r="58" spans="1:7" x14ac:dyDescent="0.2">
      <c r="A58" s="4">
        <f>IF('True_Odds_Calculator_2-way'!A59="","",'True_Odds_Calculator_2-way'!A59)</f>
        <v>1.71</v>
      </c>
      <c r="B58" s="4">
        <f>IF('True_Odds_Calculator_2-way'!B59="","",'True_Odds_Calculator_2-way'!B59)</f>
        <v>2.2000000000000002</v>
      </c>
      <c r="C58" s="4">
        <f t="shared" si="0"/>
        <v>3.9340776182881454E-2</v>
      </c>
      <c r="D58" s="4">
        <f t="shared" si="2"/>
        <v>1.7695202257761053</v>
      </c>
      <c r="E58" s="4">
        <f t="shared" si="3"/>
        <v>2.2995110024449881</v>
      </c>
      <c r="G58" s="4">
        <f t="shared" si="1"/>
        <v>1.0393407761828815</v>
      </c>
    </row>
    <row r="59" spans="1:7" x14ac:dyDescent="0.2">
      <c r="A59" s="4">
        <f>IF('True_Odds_Calculator_2-way'!A60="","",'True_Odds_Calculator_2-way'!A60)</f>
        <v>1.64</v>
      </c>
      <c r="B59" s="4">
        <f>IF('True_Odds_Calculator_2-way'!B60="","",'True_Odds_Calculator_2-way'!B60)</f>
        <v>2.34</v>
      </c>
      <c r="C59" s="4">
        <f t="shared" si="0"/>
        <v>3.7106524911402872E-2</v>
      </c>
      <c r="D59" s="4">
        <f t="shared" si="2"/>
        <v>1.6914668547249645</v>
      </c>
      <c r="E59" s="4">
        <f t="shared" si="3"/>
        <v>2.4462009178990307</v>
      </c>
      <c r="G59" s="4">
        <f t="shared" si="1"/>
        <v>1.0371065249114029</v>
      </c>
    </row>
    <row r="60" spans="1:7" x14ac:dyDescent="0.2">
      <c r="A60" s="4">
        <f>IF('True_Odds_Calculator_2-way'!A61="","",'True_Odds_Calculator_2-way'!A61)</f>
        <v>2.11</v>
      </c>
      <c r="B60" s="4">
        <f>IF('True_Odds_Calculator_2-way'!B61="","",'True_Odds_Calculator_2-way'!B61)</f>
        <v>1.77</v>
      </c>
      <c r="C60" s="4">
        <f t="shared" si="0"/>
        <v>3.8905400701529036E-2</v>
      </c>
      <c r="D60" s="4">
        <f t="shared" si="2"/>
        <v>2.2003122514507911</v>
      </c>
      <c r="E60" s="4">
        <f t="shared" si="3"/>
        <v>1.8331165484575556</v>
      </c>
      <c r="G60" s="4">
        <f t="shared" si="1"/>
        <v>1.038905400701529</v>
      </c>
    </row>
    <row r="61" spans="1:7" x14ac:dyDescent="0.2">
      <c r="A61" s="4">
        <f>IF('True_Odds_Calculator_2-way'!A62="","",'True_Odds_Calculator_2-way'!A62)</f>
        <v>1.92</v>
      </c>
      <c r="B61" s="4">
        <f>IF('True_Odds_Calculator_2-way'!B62="","",'True_Odds_Calculator_2-way'!B62)</f>
        <v>1.95</v>
      </c>
      <c r="C61" s="4">
        <f t="shared" si="0"/>
        <v>3.3653846153846256E-2</v>
      </c>
      <c r="D61" s="4">
        <f t="shared" si="2"/>
        <v>1.9841017488076311</v>
      </c>
      <c r="E61" s="4">
        <f t="shared" si="3"/>
        <v>2.0161550888529889</v>
      </c>
      <c r="G61" s="4">
        <f t="shared" si="1"/>
        <v>1.0336538461538463</v>
      </c>
    </row>
    <row r="62" spans="1:7" x14ac:dyDescent="0.2">
      <c r="A62" s="4">
        <f>IF('True_Odds_Calculator_2-way'!A63="","",'True_Odds_Calculator_2-way'!A63)</f>
        <v>1.66</v>
      </c>
      <c r="B62" s="4">
        <f>IF('True_Odds_Calculator_2-way'!B63="","",'True_Odds_Calculator_2-way'!B63)</f>
        <v>2.29</v>
      </c>
      <c r="C62" s="4">
        <f t="shared" si="0"/>
        <v>3.9090861261640519E-2</v>
      </c>
      <c r="D62" s="4">
        <f t="shared" si="2"/>
        <v>1.7156654781784539</v>
      </c>
      <c r="E62" s="4">
        <f t="shared" si="3"/>
        <v>2.3973008765844739</v>
      </c>
      <c r="G62" s="4">
        <f t="shared" si="1"/>
        <v>1.0390908612616405</v>
      </c>
    </row>
    <row r="63" spans="1:7" x14ac:dyDescent="0.2">
      <c r="A63" s="4">
        <f>IF('True_Odds_Calculator_2-way'!A64="","",'True_Odds_Calculator_2-way'!A64)</f>
        <v>1.65</v>
      </c>
      <c r="B63" s="4">
        <f>IF('True_Odds_Calculator_2-way'!B64="","",'True_Odds_Calculator_2-way'!B64)</f>
        <v>2.31</v>
      </c>
      <c r="C63" s="4">
        <f t="shared" si="0"/>
        <v>3.8961038961038863E-2</v>
      </c>
      <c r="D63" s="4">
        <f t="shared" si="2"/>
        <v>1.7047970479704795</v>
      </c>
      <c r="E63" s="4">
        <f t="shared" si="3"/>
        <v>2.418848167539267</v>
      </c>
      <c r="G63" s="4">
        <f t="shared" si="1"/>
        <v>1.0389610389610389</v>
      </c>
    </row>
    <row r="64" spans="1:7" x14ac:dyDescent="0.2">
      <c r="A64" s="4">
        <f>IF('True_Odds_Calculator_2-way'!A65="","",'True_Odds_Calculator_2-way'!A65)</f>
        <v>1.79</v>
      </c>
      <c r="B64" s="4">
        <f>IF('True_Odds_Calculator_2-way'!B65="","",'True_Odds_Calculator_2-way'!B65)</f>
        <v>2.09</v>
      </c>
      <c r="C64" s="4">
        <f t="shared" si="0"/>
        <v>3.7128117398625982E-2</v>
      </c>
      <c r="D64" s="4">
        <f t="shared" si="2"/>
        <v>1.8515255747197545</v>
      </c>
      <c r="E64" s="4">
        <f t="shared" si="3"/>
        <v>2.1743628490889537</v>
      </c>
      <c r="G64" s="4">
        <f t="shared" si="1"/>
        <v>1.037128117398626</v>
      </c>
    </row>
    <row r="65" spans="1:7" x14ac:dyDescent="0.2">
      <c r="A65" s="4">
        <f>IF('True_Odds_Calculator_2-way'!A66="","",'True_Odds_Calculator_2-way'!A66)</f>
        <v>1.64</v>
      </c>
      <c r="B65" s="4">
        <f>IF('True_Odds_Calculator_2-way'!B66="","",'True_Odds_Calculator_2-way'!B66)</f>
        <v>2.2000000000000002</v>
      </c>
      <c r="C65" s="4">
        <f t="shared" si="0"/>
        <v>6.4301552106430071E-2</v>
      </c>
      <c r="D65" s="4">
        <f t="shared" si="2"/>
        <v>1.7312859884836849</v>
      </c>
      <c r="E65" s="4">
        <f t="shared" si="3"/>
        <v>2.3674540682414698</v>
      </c>
      <c r="G65" s="4">
        <f t="shared" si="1"/>
        <v>1.0643015521064301</v>
      </c>
    </row>
    <row r="66" spans="1:7" x14ac:dyDescent="0.2">
      <c r="A66" s="4">
        <f>IF('True_Odds_Calculator_2-way'!A67="","",'True_Odds_Calculator_2-way'!A67)</f>
        <v>1.94</v>
      </c>
      <c r="B66" s="4">
        <f>IF('True_Odds_Calculator_2-way'!B67="","",'True_Odds_Calculator_2-way'!B67)</f>
        <v>1.93</v>
      </c>
      <c r="C66" s="4">
        <f t="shared" ref="C66:C129" si="4">IF(A66="","",((1/A66)+(1/B66))-1)</f>
        <v>3.3598632551679941E-2</v>
      </c>
      <c r="D66" s="4">
        <f t="shared" si="2"/>
        <v>2.0053558995233249</v>
      </c>
      <c r="E66" s="4">
        <f t="shared" si="3"/>
        <v>1.9946726333173512</v>
      </c>
      <c r="G66" s="4">
        <f t="shared" ref="G66:G129" si="5">IF(A66="","",C66+1)</f>
        <v>1.0335986325516799</v>
      </c>
    </row>
    <row r="67" spans="1:7" x14ac:dyDescent="0.2">
      <c r="A67" s="4">
        <f>IF('True_Odds_Calculator_2-way'!A68="","",'True_Odds_Calculator_2-way'!A68)</f>
        <v>1.56</v>
      </c>
      <c r="B67" s="4">
        <f>IF('True_Odds_Calculator_2-way'!B68="","",'True_Odds_Calculator_2-way'!B68)</f>
        <v>2.5299999999999998</v>
      </c>
      <c r="C67" s="4">
        <f t="shared" si="4"/>
        <v>3.6282558021688338E-2</v>
      </c>
      <c r="D67" s="4">
        <f t="shared" ref="D67:D130" si="6">IF(A67="","",(2*A67)/(2-($C67*A67)))</f>
        <v>1.6054344288968434</v>
      </c>
      <c r="E67" s="4">
        <f t="shared" ref="E67:E130" si="7">IF(B67="","",(2*B67)/(2-($C67*B67)))</f>
        <v>2.6517065305025525</v>
      </c>
      <c r="G67" s="4">
        <f t="shared" si="5"/>
        <v>1.0362825580216883</v>
      </c>
    </row>
    <row r="68" spans="1:7" x14ac:dyDescent="0.2">
      <c r="A68" s="4">
        <f>IF('True_Odds_Calculator_2-way'!A69="","",'True_Odds_Calculator_2-way'!A69)</f>
        <v>1.88</v>
      </c>
      <c r="B68" s="4">
        <f>IF('True_Odds_Calculator_2-way'!B69="","",'True_Odds_Calculator_2-way'!B69)</f>
        <v>1.98</v>
      </c>
      <c r="C68" s="4">
        <f t="shared" si="4"/>
        <v>3.6965398667526461E-2</v>
      </c>
      <c r="D68" s="4">
        <f t="shared" si="6"/>
        <v>1.9476768522394308</v>
      </c>
      <c r="E68" s="4">
        <f t="shared" si="7"/>
        <v>2.0552120141342756</v>
      </c>
      <c r="G68" s="4">
        <f t="shared" si="5"/>
        <v>1.0369653986675265</v>
      </c>
    </row>
    <row r="69" spans="1:7" x14ac:dyDescent="0.2">
      <c r="A69" s="4">
        <f>IF('True_Odds_Calculator_2-way'!A70="","",'True_Odds_Calculator_2-way'!A70)</f>
        <v>1.79</v>
      </c>
      <c r="B69" s="4">
        <f>IF('True_Odds_Calculator_2-way'!B70="","",'True_Odds_Calculator_2-way'!B70)</f>
        <v>2.08</v>
      </c>
      <c r="C69" s="4">
        <f t="shared" si="4"/>
        <v>3.9428448646325664E-2</v>
      </c>
      <c r="D69" s="4">
        <f t="shared" si="6"/>
        <v>1.8554769261437256</v>
      </c>
      <c r="E69" s="4">
        <f t="shared" si="7"/>
        <v>2.1689385995572641</v>
      </c>
      <c r="G69" s="4">
        <f t="shared" si="5"/>
        <v>1.0394284486463257</v>
      </c>
    </row>
    <row r="70" spans="1:7" x14ac:dyDescent="0.2">
      <c r="A70" s="4">
        <f>IF('True_Odds_Calculator_2-way'!A71="","",'True_Odds_Calculator_2-way'!A71)</f>
        <v>1.7</v>
      </c>
      <c r="B70" s="4">
        <f>IF('True_Odds_Calculator_2-way'!B71="","",'True_Odds_Calculator_2-way'!B71)</f>
        <v>2.25</v>
      </c>
      <c r="C70" s="4">
        <f t="shared" si="4"/>
        <v>3.2679738562091387E-2</v>
      </c>
      <c r="D70" s="4">
        <f t="shared" si="6"/>
        <v>1.7485714285714284</v>
      </c>
      <c r="E70" s="4">
        <f t="shared" si="7"/>
        <v>2.3358778625954195</v>
      </c>
      <c r="G70" s="4">
        <f t="shared" si="5"/>
        <v>1.0326797385620914</v>
      </c>
    </row>
    <row r="71" spans="1:7" x14ac:dyDescent="0.2">
      <c r="A71" s="4">
        <f>IF('True_Odds_Calculator_2-way'!A72="","",'True_Odds_Calculator_2-way'!A72)</f>
        <v>1.4</v>
      </c>
      <c r="B71" s="4">
        <f>IF('True_Odds_Calculator_2-way'!B72="","",'True_Odds_Calculator_2-way'!B72)</f>
        <v>3</v>
      </c>
      <c r="C71" s="4">
        <f t="shared" si="4"/>
        <v>4.7619047619047672E-2</v>
      </c>
      <c r="D71" s="4">
        <f t="shared" si="6"/>
        <v>1.4482758620689655</v>
      </c>
      <c r="E71" s="4">
        <f t="shared" si="7"/>
        <v>3.2307692307692308</v>
      </c>
      <c r="G71" s="4">
        <f t="shared" si="5"/>
        <v>1.0476190476190477</v>
      </c>
    </row>
    <row r="72" spans="1:7" x14ac:dyDescent="0.2">
      <c r="A72" s="4">
        <f>IF('True_Odds_Calculator_2-way'!A73="","",'True_Odds_Calculator_2-way'!A73)</f>
        <v>2.19</v>
      </c>
      <c r="B72" s="4">
        <f>IF('True_Odds_Calculator_2-way'!B73="","",'True_Odds_Calculator_2-way'!B73)</f>
        <v>1.74</v>
      </c>
      <c r="C72" s="4">
        <f t="shared" si="4"/>
        <v>3.1333648244370904E-2</v>
      </c>
      <c r="D72" s="4">
        <f t="shared" si="6"/>
        <v>2.2678093197643276</v>
      </c>
      <c r="E72" s="4">
        <f t="shared" si="7"/>
        <v>1.7887621461765948</v>
      </c>
      <c r="G72" s="4">
        <f t="shared" si="5"/>
        <v>1.0313336482443709</v>
      </c>
    </row>
    <row r="73" spans="1:7" x14ac:dyDescent="0.2">
      <c r="A73" s="4">
        <f>IF('True_Odds_Calculator_2-way'!A74="","",'True_Odds_Calculator_2-way'!A74)</f>
        <v>2.09</v>
      </c>
      <c r="B73" s="4">
        <f>IF('True_Odds_Calculator_2-way'!B74="","",'True_Odds_Calculator_2-way'!B74)</f>
        <v>1.8</v>
      </c>
      <c r="C73" s="4">
        <f t="shared" si="4"/>
        <v>3.4024455077086735E-2</v>
      </c>
      <c r="D73" s="4">
        <f t="shared" si="6"/>
        <v>2.1670506912442398</v>
      </c>
      <c r="E73" s="4">
        <f t="shared" si="7"/>
        <v>1.8568608094768018</v>
      </c>
      <c r="G73" s="4">
        <f t="shared" si="5"/>
        <v>1.0340244550770867</v>
      </c>
    </row>
    <row r="74" spans="1:7" x14ac:dyDescent="0.2">
      <c r="A74" s="4">
        <f>IF('True_Odds_Calculator_2-way'!A75="","",'True_Odds_Calculator_2-way'!A75)</f>
        <v>1.61</v>
      </c>
      <c r="B74" s="4">
        <f>IF('True_Odds_Calculator_2-way'!B75="","",'True_Odds_Calculator_2-way'!B75)</f>
        <v>2.39</v>
      </c>
      <c r="C74" s="4">
        <f t="shared" si="4"/>
        <v>3.9528054263364254E-2</v>
      </c>
      <c r="D74" s="4">
        <f t="shared" si="6"/>
        <v>1.6629140646945697</v>
      </c>
      <c r="E74" s="4">
        <f t="shared" si="7"/>
        <v>2.5084911502982492</v>
      </c>
      <c r="G74" s="4">
        <f t="shared" si="5"/>
        <v>1.0395280542633643</v>
      </c>
    </row>
    <row r="75" spans="1:7" x14ac:dyDescent="0.2">
      <c r="A75" s="4">
        <f>IF('True_Odds_Calculator_2-way'!A76="","",'True_Odds_Calculator_2-way'!A76)</f>
        <v>2.37</v>
      </c>
      <c r="B75" s="4">
        <f>IF('True_Odds_Calculator_2-way'!B76="","",'True_Odds_Calculator_2-way'!B76)</f>
        <v>1.64</v>
      </c>
      <c r="C75" s="4">
        <f t="shared" si="4"/>
        <v>3.1697025831017633E-2</v>
      </c>
      <c r="D75" s="4">
        <f t="shared" si="6"/>
        <v>2.4624936644703492</v>
      </c>
      <c r="E75" s="4">
        <f t="shared" si="7"/>
        <v>1.6837636458152829</v>
      </c>
      <c r="G75" s="4">
        <f t="shared" si="5"/>
        <v>1.0316970258310176</v>
      </c>
    </row>
    <row r="76" spans="1:7" x14ac:dyDescent="0.2">
      <c r="A76" s="4">
        <f>IF('True_Odds_Calculator_2-way'!A77="","",'True_Odds_Calculator_2-way'!A77)</f>
        <v>2.86</v>
      </c>
      <c r="B76" s="4">
        <f>IF('True_Odds_Calculator_2-way'!B77="","",'True_Odds_Calculator_2-way'!B77)</f>
        <v>1.46</v>
      </c>
      <c r="C76" s="4">
        <f t="shared" si="4"/>
        <v>3.458185649966472E-2</v>
      </c>
      <c r="D76" s="4">
        <f t="shared" si="6"/>
        <v>3.0087908920593742</v>
      </c>
      <c r="E76" s="4">
        <f t="shared" si="7"/>
        <v>1.4978118946839802</v>
      </c>
      <c r="G76" s="4">
        <f t="shared" si="5"/>
        <v>1.0345818564996647</v>
      </c>
    </row>
    <row r="77" spans="1:7" x14ac:dyDescent="0.2">
      <c r="A77" s="4">
        <f>IF('True_Odds_Calculator_2-way'!A78="","",'True_Odds_Calculator_2-way'!A78)</f>
        <v>2.42</v>
      </c>
      <c r="B77" s="4">
        <f>IF('True_Odds_Calculator_2-way'!B78="","",'True_Odds_Calculator_2-way'!B78)</f>
        <v>1.61</v>
      </c>
      <c r="C77" s="4">
        <f t="shared" si="4"/>
        <v>3.4341152918228035E-2</v>
      </c>
      <c r="D77" s="4">
        <f t="shared" si="6"/>
        <v>2.5249173741170372</v>
      </c>
      <c r="E77" s="4">
        <f t="shared" si="7"/>
        <v>1.655773235306617</v>
      </c>
      <c r="G77" s="4">
        <f t="shared" si="5"/>
        <v>1.034341152918228</v>
      </c>
    </row>
    <row r="78" spans="1:7" x14ac:dyDescent="0.2">
      <c r="A78" s="4">
        <f>IF('True_Odds_Calculator_2-way'!A79="","",'True_Odds_Calculator_2-way'!A79)</f>
        <v>1.87</v>
      </c>
      <c r="B78" s="4">
        <f>IF('True_Odds_Calculator_2-way'!B79="","",'True_Odds_Calculator_2-way'!B79)</f>
        <v>1.93</v>
      </c>
      <c r="C78" s="4">
        <f t="shared" si="4"/>
        <v>5.2894073314676771E-2</v>
      </c>
      <c r="D78" s="4">
        <f t="shared" si="6"/>
        <v>1.9672944318770271</v>
      </c>
      <c r="E78" s="4">
        <f t="shared" si="7"/>
        <v>2.0338113888027949</v>
      </c>
      <c r="G78" s="4">
        <f t="shared" si="5"/>
        <v>1.0528940733146768</v>
      </c>
    </row>
    <row r="79" spans="1:7" x14ac:dyDescent="0.2">
      <c r="A79" s="4">
        <f>IF('True_Odds_Calculator_2-way'!A80="","",'True_Odds_Calculator_2-way'!A80)</f>
        <v>1.97</v>
      </c>
      <c r="B79" s="4">
        <f>IF('True_Odds_Calculator_2-way'!B80="","",'True_Odds_Calculator_2-way'!B80)</f>
        <v>1.92</v>
      </c>
      <c r="C79" s="4">
        <f t="shared" si="4"/>
        <v>2.844754653130277E-2</v>
      </c>
      <c r="D79" s="4">
        <f t="shared" si="6"/>
        <v>2.0267924123888115</v>
      </c>
      <c r="E79" s="4">
        <f t="shared" si="7"/>
        <v>1.9739066903246005</v>
      </c>
      <c r="G79" s="4">
        <f t="shared" si="5"/>
        <v>1.0284475465313028</v>
      </c>
    </row>
    <row r="80" spans="1:7" x14ac:dyDescent="0.2">
      <c r="A80" s="4">
        <f>IF('True_Odds_Calculator_2-way'!A81="","",'True_Odds_Calculator_2-way'!A81)</f>
        <v>2.09</v>
      </c>
      <c r="B80" s="4">
        <f>IF('True_Odds_Calculator_2-way'!B81="","",'True_Odds_Calculator_2-way'!B81)</f>
        <v>1.8</v>
      </c>
      <c r="C80" s="4">
        <f t="shared" si="4"/>
        <v>3.4024455077086735E-2</v>
      </c>
      <c r="D80" s="4">
        <f t="shared" si="6"/>
        <v>2.1670506912442398</v>
      </c>
      <c r="E80" s="4">
        <f t="shared" si="7"/>
        <v>1.8568608094768018</v>
      </c>
      <c r="G80" s="4">
        <f t="shared" si="5"/>
        <v>1.0340244550770867</v>
      </c>
    </row>
    <row r="81" spans="1:7" x14ac:dyDescent="0.2">
      <c r="A81" s="4">
        <f>IF('True_Odds_Calculator_2-way'!A82="","",'True_Odds_Calculator_2-way'!A82)</f>
        <v>2.27</v>
      </c>
      <c r="B81" s="4">
        <f>IF('True_Odds_Calculator_2-way'!B82="","",'True_Odds_Calculator_2-way'!B82)</f>
        <v>1.68</v>
      </c>
      <c r="C81" s="4">
        <f t="shared" si="4"/>
        <v>3.5766729599328695E-2</v>
      </c>
      <c r="D81" s="4">
        <f t="shared" si="6"/>
        <v>2.3660503784588656</v>
      </c>
      <c r="E81" s="4">
        <f t="shared" si="7"/>
        <v>1.7320374239258789</v>
      </c>
      <c r="G81" s="4">
        <f t="shared" si="5"/>
        <v>1.0357667295993287</v>
      </c>
    </row>
    <row r="82" spans="1:7" x14ac:dyDescent="0.2">
      <c r="A82" s="4">
        <f>IF('True_Odds_Calculator_2-way'!A83="","",'True_Odds_Calculator_2-way'!A83)</f>
        <v>1.45</v>
      </c>
      <c r="B82" s="4">
        <f>IF('True_Odds_Calculator_2-way'!B83="","",'True_Odds_Calculator_2-way'!B83)</f>
        <v>2.87</v>
      </c>
      <c r="C82" s="4">
        <f t="shared" si="4"/>
        <v>3.8087228162922093E-2</v>
      </c>
      <c r="D82" s="4">
        <f t="shared" si="6"/>
        <v>1.4911762071127834</v>
      </c>
      <c r="E82" s="4">
        <f t="shared" si="7"/>
        <v>3.0359292358198071</v>
      </c>
      <c r="G82" s="4">
        <f t="shared" si="5"/>
        <v>1.0380872281629221</v>
      </c>
    </row>
    <row r="83" spans="1:7" x14ac:dyDescent="0.2">
      <c r="A83" s="4">
        <f>IF('True_Odds_Calculator_2-way'!A84="","",'True_Odds_Calculator_2-way'!A84)</f>
        <v>1.79</v>
      </c>
      <c r="B83" s="4">
        <f>IF('True_Odds_Calculator_2-way'!B84="","",'True_Odds_Calculator_2-way'!B84)</f>
        <v>2.11</v>
      </c>
      <c r="C83" s="4">
        <f t="shared" si="4"/>
        <v>3.2592867166194583E-2</v>
      </c>
      <c r="D83" s="4">
        <f t="shared" si="6"/>
        <v>1.8437843247333352</v>
      </c>
      <c r="E83" s="4">
        <f t="shared" si="7"/>
        <v>2.1851369724319478</v>
      </c>
      <c r="G83" s="4">
        <f t="shared" si="5"/>
        <v>1.0325928671661946</v>
      </c>
    </row>
    <row r="84" spans="1:7" x14ac:dyDescent="0.2">
      <c r="A84" s="4">
        <f>IF('True_Odds_Calculator_2-way'!A85="","",'True_Odds_Calculator_2-way'!A85)</f>
        <v>1.49</v>
      </c>
      <c r="B84" s="4">
        <f>IF('True_Odds_Calculator_2-way'!B85="","",'True_Odds_Calculator_2-way'!B85)</f>
        <v>2.69</v>
      </c>
      <c r="C84" s="4">
        <f t="shared" si="4"/>
        <v>4.2888151493226223E-2</v>
      </c>
      <c r="D84" s="4">
        <f t="shared" si="6"/>
        <v>1.5391793552351145</v>
      </c>
      <c r="E84" s="4">
        <f t="shared" si="7"/>
        <v>2.8546704177201665</v>
      </c>
      <c r="G84" s="4">
        <f t="shared" si="5"/>
        <v>1.0428881514932262</v>
      </c>
    </row>
    <row r="85" spans="1:7" x14ac:dyDescent="0.2">
      <c r="A85" s="4">
        <f>IF('True_Odds_Calculator_2-way'!A86="","",'True_Odds_Calculator_2-way'!A86)</f>
        <v>2.13</v>
      </c>
      <c r="B85" s="4">
        <f>IF('True_Odds_Calculator_2-way'!B86="","",'True_Odds_Calculator_2-way'!B86)</f>
        <v>1.78</v>
      </c>
      <c r="C85" s="4">
        <f t="shared" si="4"/>
        <v>3.128132088410629E-2</v>
      </c>
      <c r="D85" s="4">
        <f t="shared" si="6"/>
        <v>2.2034055907479515</v>
      </c>
      <c r="E85" s="4">
        <f t="shared" si="7"/>
        <v>1.8309750325976726</v>
      </c>
      <c r="G85" s="4">
        <f t="shared" si="5"/>
        <v>1.0312813208841063</v>
      </c>
    </row>
    <row r="86" spans="1:7" x14ac:dyDescent="0.2">
      <c r="A86" s="4">
        <f>IF('True_Odds_Calculator_2-way'!A87="","",'True_Odds_Calculator_2-way'!A87)</f>
        <v>1.79</v>
      </c>
      <c r="B86" s="4">
        <f>IF('True_Odds_Calculator_2-way'!B87="","",'True_Odds_Calculator_2-way'!B87)</f>
        <v>2.1</v>
      </c>
      <c r="C86" s="4">
        <f t="shared" si="4"/>
        <v>3.4849694067571102E-2</v>
      </c>
      <c r="D86" s="4">
        <f t="shared" si="6"/>
        <v>1.8476284099287292</v>
      </c>
      <c r="E86" s="4">
        <f t="shared" si="7"/>
        <v>2.1797622499275153</v>
      </c>
      <c r="G86" s="4">
        <f t="shared" si="5"/>
        <v>1.0348496940675711</v>
      </c>
    </row>
    <row r="87" spans="1:7" x14ac:dyDescent="0.2">
      <c r="A87" s="4">
        <f>IF('True_Odds_Calculator_2-way'!A88="","",'True_Odds_Calculator_2-way'!A88)</f>
        <v>1.76</v>
      </c>
      <c r="B87" s="4">
        <f>IF('True_Odds_Calculator_2-way'!B88="","",'True_Odds_Calculator_2-way'!B88)</f>
        <v>2.13</v>
      </c>
      <c r="C87" s="4">
        <f t="shared" si="4"/>
        <v>3.7665386256935607E-2</v>
      </c>
      <c r="D87" s="4">
        <f t="shared" si="6"/>
        <v>1.8203360202000585</v>
      </c>
      <c r="E87" s="4">
        <f t="shared" si="7"/>
        <v>2.2190126672191313</v>
      </c>
      <c r="G87" s="4">
        <f t="shared" si="5"/>
        <v>1.0376653862569356</v>
      </c>
    </row>
    <row r="88" spans="1:7" x14ac:dyDescent="0.2">
      <c r="A88" s="4">
        <f>IF('True_Odds_Calculator_2-way'!A89="","",'True_Odds_Calculator_2-way'!A89)</f>
        <v>1.98</v>
      </c>
      <c r="B88" s="4">
        <f>IF('True_Odds_Calculator_2-way'!B89="","",'True_Odds_Calculator_2-way'!B89)</f>
        <v>1.91</v>
      </c>
      <c r="C88" s="4">
        <f t="shared" si="4"/>
        <v>2.861071447458885E-2</v>
      </c>
      <c r="D88" s="4">
        <f t="shared" si="6"/>
        <v>2.0377175494369308</v>
      </c>
      <c r="E88" s="4">
        <f t="shared" si="7"/>
        <v>1.9636533568721115</v>
      </c>
      <c r="G88" s="4">
        <f t="shared" si="5"/>
        <v>1.0286107144745888</v>
      </c>
    </row>
    <row r="89" spans="1:7" x14ac:dyDescent="0.2">
      <c r="A89" s="4">
        <f>IF('True_Odds_Calculator_2-way'!A90="","",'True_Odds_Calculator_2-way'!A90)</f>
        <v>2.0699999999999998</v>
      </c>
      <c r="B89" s="4">
        <f>IF('True_Odds_Calculator_2-way'!B90="","",'True_Odds_Calculator_2-way'!B90)</f>
        <v>1.83</v>
      </c>
      <c r="C89" s="4">
        <f t="shared" si="4"/>
        <v>2.9539874871307603E-2</v>
      </c>
      <c r="D89" s="4">
        <f t="shared" si="6"/>
        <v>2.1352836729517204</v>
      </c>
      <c r="E89" s="4">
        <f t="shared" si="7"/>
        <v>1.8808371192373576</v>
      </c>
      <c r="G89" s="4">
        <f t="shared" si="5"/>
        <v>1.0295398748713076</v>
      </c>
    </row>
    <row r="90" spans="1:7" x14ac:dyDescent="0.2">
      <c r="A90" s="4">
        <f>IF('True_Odds_Calculator_2-way'!A91="","",'True_Odds_Calculator_2-way'!A91)</f>
        <v>2.33</v>
      </c>
      <c r="B90" s="4">
        <f>IF('True_Odds_Calculator_2-way'!B91="","",'True_Odds_Calculator_2-way'!B91)</f>
        <v>1.65</v>
      </c>
      <c r="C90" s="4">
        <f t="shared" si="4"/>
        <v>3.5245155416829377E-2</v>
      </c>
      <c r="D90" s="4">
        <f t="shared" si="6"/>
        <v>2.4297677358192451</v>
      </c>
      <c r="E90" s="4">
        <f t="shared" si="7"/>
        <v>1.6994142999226434</v>
      </c>
      <c r="G90" s="4">
        <f t="shared" si="5"/>
        <v>1.0352451554168294</v>
      </c>
    </row>
    <row r="91" spans="1:7" x14ac:dyDescent="0.2">
      <c r="A91" s="4">
        <f>IF('True_Odds_Calculator_2-way'!A92="","",'True_Odds_Calculator_2-way'!A92)</f>
        <v>1.46</v>
      </c>
      <c r="B91" s="4">
        <f>IF('True_Odds_Calculator_2-way'!B92="","",'True_Odds_Calculator_2-way'!B92)</f>
        <v>2.79</v>
      </c>
      <c r="C91" s="4">
        <f t="shared" si="4"/>
        <v>4.335444591741533E-2</v>
      </c>
      <c r="D91" s="4">
        <f t="shared" si="6"/>
        <v>1.5077173631417253</v>
      </c>
      <c r="E91" s="4">
        <f t="shared" si="7"/>
        <v>2.9695997667128378</v>
      </c>
      <c r="G91" s="4">
        <f t="shared" si="5"/>
        <v>1.0433544459174153</v>
      </c>
    </row>
    <row r="92" spans="1:7" x14ac:dyDescent="0.2">
      <c r="A92" s="4">
        <f>IF('True_Odds_Calculator_2-way'!A93="","",'True_Odds_Calculator_2-way'!A93)</f>
        <v>2.5</v>
      </c>
      <c r="B92" s="4">
        <f>IF('True_Odds_Calculator_2-way'!B93="","",'True_Odds_Calculator_2-way'!B93)</f>
        <v>1.58</v>
      </c>
      <c r="C92" s="4">
        <f t="shared" si="4"/>
        <v>3.2911392405063244E-2</v>
      </c>
      <c r="D92" s="4">
        <f t="shared" si="6"/>
        <v>2.6072607260726071</v>
      </c>
      <c r="E92" s="4">
        <f t="shared" si="7"/>
        <v>1.62217659137577</v>
      </c>
      <c r="G92" s="4">
        <f t="shared" si="5"/>
        <v>1.0329113924050632</v>
      </c>
    </row>
    <row r="93" spans="1:7" x14ac:dyDescent="0.2">
      <c r="A93" s="4">
        <f>IF('True_Odds_Calculator_2-way'!A94="","",'True_Odds_Calculator_2-way'!A94)</f>
        <v>1.91</v>
      </c>
      <c r="B93" s="4">
        <f>IF('True_Odds_Calculator_2-way'!B94="","",'True_Odds_Calculator_2-way'!B94)</f>
        <v>1.93</v>
      </c>
      <c r="C93" s="4">
        <f t="shared" si="4"/>
        <v>4.1694924449990456E-2</v>
      </c>
      <c r="D93" s="4">
        <f t="shared" si="6"/>
        <v>1.9892075654965866</v>
      </c>
      <c r="E93" s="4">
        <f t="shared" si="7"/>
        <v>2.0109101819272834</v>
      </c>
      <c r="G93" s="4">
        <f t="shared" si="5"/>
        <v>1.0416949244499905</v>
      </c>
    </row>
    <row r="94" spans="1:7" x14ac:dyDescent="0.2">
      <c r="A94" s="4">
        <f>IF('True_Odds_Calculator_2-way'!A95="","",'True_Odds_Calculator_2-way'!A95)</f>
        <v>1.93</v>
      </c>
      <c r="B94" s="4">
        <f>IF('True_Odds_Calculator_2-way'!B95="","",'True_Odds_Calculator_2-way'!B95)</f>
        <v>1.89</v>
      </c>
      <c r="C94" s="4">
        <f t="shared" si="4"/>
        <v>4.7235244126436093E-2</v>
      </c>
      <c r="D94" s="4">
        <f t="shared" si="6"/>
        <v>2.0221747928042801</v>
      </c>
      <c r="E94" s="4">
        <f t="shared" si="7"/>
        <v>1.9783062613553166</v>
      </c>
      <c r="G94" s="4">
        <f t="shared" si="5"/>
        <v>1.0472352441264361</v>
      </c>
    </row>
    <row r="95" spans="1:7" x14ac:dyDescent="0.2">
      <c r="A95" s="4">
        <f>IF('True_Odds_Calculator_2-way'!A96="","",'True_Odds_Calculator_2-way'!A96)</f>
        <v>1.61</v>
      </c>
      <c r="B95" s="4">
        <f>IF('True_Odds_Calculator_2-way'!B96="","",'True_Odds_Calculator_2-way'!B96)</f>
        <v>2.34</v>
      </c>
      <c r="C95" s="4">
        <f t="shared" si="4"/>
        <v>4.8468439772787697E-2</v>
      </c>
      <c r="D95" s="4">
        <f t="shared" si="6"/>
        <v>1.6753679903944503</v>
      </c>
      <c r="E95" s="4">
        <f t="shared" si="7"/>
        <v>2.4806742608810168</v>
      </c>
      <c r="G95" s="4">
        <f t="shared" si="5"/>
        <v>1.0484684397727877</v>
      </c>
    </row>
    <row r="96" spans="1:7" x14ac:dyDescent="0.2">
      <c r="A96" s="4">
        <f>IF('True_Odds_Calculator_2-way'!A97="","",'True_Odds_Calculator_2-way'!A97)</f>
        <v>1.97</v>
      </c>
      <c r="B96" s="4">
        <f>IF('True_Odds_Calculator_2-way'!B97="","",'True_Odds_Calculator_2-way'!B97)</f>
        <v>1.86</v>
      </c>
      <c r="C96" s="4">
        <f t="shared" si="4"/>
        <v>4.5248621800120015E-2</v>
      </c>
      <c r="D96" s="4">
        <f t="shared" si="6"/>
        <v>2.0618985988408078</v>
      </c>
      <c r="E96" s="4">
        <f t="shared" si="7"/>
        <v>1.9417095013512797</v>
      </c>
      <c r="G96" s="4">
        <f t="shared" si="5"/>
        <v>1.04524862180012</v>
      </c>
    </row>
    <row r="97" spans="1:7" x14ac:dyDescent="0.2">
      <c r="A97" s="4">
        <f>IF('True_Odds_Calculator_2-way'!A98="","",'True_Odds_Calculator_2-way'!A98)</f>
        <v>1.7</v>
      </c>
      <c r="B97" s="4">
        <f>IF('True_Odds_Calculator_2-way'!B98="","",'True_Odds_Calculator_2-way'!B98)</f>
        <v>2.14</v>
      </c>
      <c r="C97" s="4">
        <f t="shared" si="4"/>
        <v>5.5525013743815244E-2</v>
      </c>
      <c r="D97" s="4">
        <f t="shared" si="6"/>
        <v>1.7842079450711132</v>
      </c>
      <c r="E97" s="4">
        <f t="shared" si="7"/>
        <v>2.2751719824890557</v>
      </c>
      <c r="G97" s="4">
        <f t="shared" si="5"/>
        <v>1.0555250137438152</v>
      </c>
    </row>
    <row r="98" spans="1:7" x14ac:dyDescent="0.2">
      <c r="A98" s="4">
        <f>IF('True_Odds_Calculator_2-way'!A99="","",'True_Odds_Calculator_2-way'!A99)</f>
        <v>1.61</v>
      </c>
      <c r="B98" s="4">
        <f>IF('True_Odds_Calculator_2-way'!B99="","",'True_Odds_Calculator_2-way'!B99)</f>
        <v>2.29</v>
      </c>
      <c r="C98" s="4">
        <f t="shared" si="4"/>
        <v>5.7799235129783799E-2</v>
      </c>
      <c r="D98" s="4">
        <f t="shared" si="6"/>
        <v>1.6885662598181777</v>
      </c>
      <c r="E98" s="4">
        <f t="shared" si="7"/>
        <v>2.4522930592969501</v>
      </c>
      <c r="G98" s="4">
        <f t="shared" si="5"/>
        <v>1.0577992351297838</v>
      </c>
    </row>
    <row r="99" spans="1:7" x14ac:dyDescent="0.2">
      <c r="A99" s="4">
        <f>IF('True_Odds_Calculator_2-way'!A100="","",'True_Odds_Calculator_2-way'!A100)</f>
        <v>1.57</v>
      </c>
      <c r="B99" s="4">
        <f>IF('True_Odds_Calculator_2-way'!B100="","",'True_Odds_Calculator_2-way'!B100)</f>
        <v>2.33</v>
      </c>
      <c r="C99" s="4">
        <f t="shared" si="4"/>
        <v>6.6127224515458938E-2</v>
      </c>
      <c r="D99" s="4">
        <f t="shared" si="6"/>
        <v>1.6559607070912838</v>
      </c>
      <c r="E99" s="4">
        <f t="shared" si="7"/>
        <v>2.5244815568820957</v>
      </c>
      <c r="G99" s="4">
        <f t="shared" si="5"/>
        <v>1.0661272245154589</v>
      </c>
    </row>
    <row r="100" spans="1:7" x14ac:dyDescent="0.2">
      <c r="A100" s="4">
        <f>IF('True_Odds_Calculator_2-way'!A101="","",'True_Odds_Calculator_2-way'!A101)</f>
        <v>1.57</v>
      </c>
      <c r="B100" s="4">
        <f>IF('True_Odds_Calculator_2-way'!B101="","",'True_Odds_Calculator_2-way'!B101)</f>
        <v>2.36</v>
      </c>
      <c r="C100" s="4">
        <f t="shared" si="4"/>
        <v>6.0671488718557764E-2</v>
      </c>
      <c r="D100" s="4">
        <f t="shared" si="6"/>
        <v>1.648513970457377</v>
      </c>
      <c r="E100" s="4">
        <f t="shared" si="7"/>
        <v>2.5419868276619102</v>
      </c>
      <c r="G100" s="4">
        <f t="shared" si="5"/>
        <v>1.0606714887185578</v>
      </c>
    </row>
    <row r="101" spans="1:7" x14ac:dyDescent="0.2">
      <c r="A101" s="4">
        <f>IF('True_Odds_Calculator_2-way'!A102="","",'True_Odds_Calculator_2-way'!A102)</f>
        <v>1.62</v>
      </c>
      <c r="B101" s="4">
        <f>IF('True_Odds_Calculator_2-way'!B102="","",'True_Odds_Calculator_2-way'!B102)</f>
        <v>2.2400000000000002</v>
      </c>
      <c r="C101" s="4">
        <f t="shared" si="4"/>
        <v>6.3712522045855202E-2</v>
      </c>
      <c r="D101" s="4">
        <f t="shared" si="6"/>
        <v>1.7081528902278289</v>
      </c>
      <c r="E101" s="4">
        <f t="shared" si="7"/>
        <v>2.4121244349906936</v>
      </c>
      <c r="G101" s="4">
        <f t="shared" si="5"/>
        <v>1.0637125220458552</v>
      </c>
    </row>
    <row r="102" spans="1:7" x14ac:dyDescent="0.2">
      <c r="A102" s="4">
        <f>IF('True_Odds_Calculator_2-way'!A103="","",'True_Odds_Calculator_2-way'!A103)</f>
        <v>1.87</v>
      </c>
      <c r="B102" s="4">
        <f>IF('True_Odds_Calculator_2-way'!B103="","",'True_Odds_Calculator_2-way'!B103)</f>
        <v>1.95</v>
      </c>
      <c r="C102" s="4">
        <f t="shared" si="4"/>
        <v>4.7579871109282745E-2</v>
      </c>
      <c r="D102" s="4">
        <f t="shared" si="6"/>
        <v>1.9570642694217093</v>
      </c>
      <c r="E102" s="4">
        <f t="shared" si="7"/>
        <v>2.0448619094350202</v>
      </c>
      <c r="G102" s="4">
        <f t="shared" si="5"/>
        <v>1.0475798711092827</v>
      </c>
    </row>
    <row r="103" spans="1:7" x14ac:dyDescent="0.2">
      <c r="A103" s="4">
        <f>IF('True_Odds_Calculator_2-way'!A104="","",'True_Odds_Calculator_2-way'!A104)</f>
        <v>1.79</v>
      </c>
      <c r="B103" s="4">
        <f>IF('True_Odds_Calculator_2-way'!B104="","",'True_Odds_Calculator_2-way'!B104)</f>
        <v>2.0099999999999998</v>
      </c>
      <c r="C103" s="4">
        <f t="shared" si="4"/>
        <v>5.6171655688040278E-2</v>
      </c>
      <c r="D103" s="4">
        <f t="shared" si="6"/>
        <v>1.8847533984651248</v>
      </c>
      <c r="E103" s="4">
        <f t="shared" si="7"/>
        <v>2.1302584445957544</v>
      </c>
      <c r="G103" s="4">
        <f t="shared" si="5"/>
        <v>1.0561716556880403</v>
      </c>
    </row>
    <row r="104" spans="1:7" x14ac:dyDescent="0.2">
      <c r="A104" s="4">
        <f>IF('True_Odds_Calculator_2-way'!A105="","",'True_Odds_Calculator_2-way'!A105)</f>
        <v>1.88</v>
      </c>
      <c r="B104" s="4">
        <f>IF('True_Odds_Calculator_2-way'!B105="","",'True_Odds_Calculator_2-way'!B105)</f>
        <v>1.93</v>
      </c>
      <c r="C104" s="4">
        <f t="shared" si="4"/>
        <v>5.0049608642928067E-2</v>
      </c>
      <c r="D104" s="4">
        <f t="shared" si="6"/>
        <v>1.9728142670726401</v>
      </c>
      <c r="E104" s="4">
        <f t="shared" si="7"/>
        <v>2.027945450480662</v>
      </c>
      <c r="G104" s="4">
        <f t="shared" si="5"/>
        <v>1.0500496086429281</v>
      </c>
    </row>
    <row r="105" spans="1:7" x14ac:dyDescent="0.2">
      <c r="A105" s="4">
        <f>IF('True_Odds_Calculator_2-way'!A106="","",'True_Odds_Calculator_2-way'!A106)</f>
        <v>1.74</v>
      </c>
      <c r="B105" s="4">
        <f>IF('True_Odds_Calculator_2-way'!B106="","",'True_Odds_Calculator_2-way'!B106)</f>
        <v>2.0499999999999998</v>
      </c>
      <c r="C105" s="4">
        <f t="shared" si="4"/>
        <v>6.2517521726941361E-2</v>
      </c>
      <c r="D105" s="4">
        <f t="shared" si="6"/>
        <v>1.84008253804488</v>
      </c>
      <c r="E105" s="4">
        <f t="shared" si="7"/>
        <v>2.1903592262818541</v>
      </c>
      <c r="G105" s="4">
        <f t="shared" si="5"/>
        <v>1.0625175217269414</v>
      </c>
    </row>
    <row r="106" spans="1:7" x14ac:dyDescent="0.2">
      <c r="A106" s="4">
        <f>IF('True_Odds_Calculator_2-way'!A107="","",'True_Odds_Calculator_2-way'!A107)</f>
        <v>1.86</v>
      </c>
      <c r="B106" s="4">
        <f>IF('True_Odds_Calculator_2-way'!B107="","",'True_Odds_Calculator_2-way'!B107)</f>
        <v>1.96</v>
      </c>
      <c r="C106" s="4">
        <f t="shared" si="4"/>
        <v>4.7838490234803466E-2</v>
      </c>
      <c r="D106" s="4">
        <f t="shared" si="6"/>
        <v>1.9466040153780435</v>
      </c>
      <c r="E106" s="4">
        <f t="shared" si="7"/>
        <v>2.0564079422382671</v>
      </c>
      <c r="G106" s="4">
        <f t="shared" si="5"/>
        <v>1.0478384902348035</v>
      </c>
    </row>
    <row r="107" spans="1:7" x14ac:dyDescent="0.2">
      <c r="A107" s="4">
        <f>IF('True_Odds_Calculator_2-way'!A108="","",'True_Odds_Calculator_2-way'!A108)</f>
        <v>2.69</v>
      </c>
      <c r="B107" s="4">
        <f>IF('True_Odds_Calculator_2-way'!B108="","",'True_Odds_Calculator_2-way'!B108)</f>
        <v>1.51</v>
      </c>
      <c r="C107" s="4">
        <f t="shared" si="4"/>
        <v>3.3998867525049992E-2</v>
      </c>
      <c r="D107" s="4">
        <f t="shared" si="6"/>
        <v>2.8189041951490341</v>
      </c>
      <c r="E107" s="4">
        <f t="shared" si="7"/>
        <v>1.5497815677521511</v>
      </c>
      <c r="G107" s="4">
        <f t="shared" si="5"/>
        <v>1.03399886752505</v>
      </c>
    </row>
    <row r="108" spans="1:7" x14ac:dyDescent="0.2">
      <c r="A108" s="4">
        <f>IF('True_Odds_Calculator_2-way'!A109="","",'True_Odds_Calculator_2-way'!A109)</f>
        <v>1.78</v>
      </c>
      <c r="B108" s="4">
        <f>IF('True_Odds_Calculator_2-way'!B109="","",'True_Odds_Calculator_2-way'!B109)</f>
        <v>2.12</v>
      </c>
      <c r="C108" s="4">
        <f t="shared" si="4"/>
        <v>3.3495866016535869E-2</v>
      </c>
      <c r="D108" s="4">
        <f t="shared" si="6"/>
        <v>1.8346946713341112</v>
      </c>
      <c r="E108" s="4">
        <f t="shared" si="7"/>
        <v>2.1980428704566637</v>
      </c>
      <c r="G108" s="4">
        <f t="shared" si="5"/>
        <v>1.0334958660165359</v>
      </c>
    </row>
    <row r="109" spans="1:7" x14ac:dyDescent="0.2">
      <c r="A109" s="4">
        <f>IF('True_Odds_Calculator_2-way'!A110="","",'True_Odds_Calculator_2-way'!A110)</f>
        <v>1.96</v>
      </c>
      <c r="B109" s="4">
        <f>IF('True_Odds_Calculator_2-way'!B110="","",'True_Odds_Calculator_2-way'!B110)</f>
        <v>1.93</v>
      </c>
      <c r="C109" s="4">
        <f t="shared" si="4"/>
        <v>2.8338796658559762E-2</v>
      </c>
      <c r="D109" s="4">
        <f t="shared" si="6"/>
        <v>2.0159880622468553</v>
      </c>
      <c r="E109" s="4">
        <f t="shared" si="7"/>
        <v>1.9842635333613092</v>
      </c>
      <c r="G109" s="4">
        <f t="shared" si="5"/>
        <v>1.0283387966585598</v>
      </c>
    </row>
    <row r="110" spans="1:7" x14ac:dyDescent="0.2">
      <c r="A110" s="4">
        <f>IF('True_Odds_Calculator_2-way'!A111="","",'True_Odds_Calculator_2-way'!A111)</f>
        <v>2.4700000000000002</v>
      </c>
      <c r="B110" s="4">
        <f>IF('True_Odds_Calculator_2-way'!B111="","",'True_Odds_Calculator_2-way'!B111)</f>
        <v>1.59</v>
      </c>
      <c r="C110" s="4">
        <f t="shared" si="4"/>
        <v>3.37891172052045E-2</v>
      </c>
      <c r="D110" s="4">
        <f t="shared" si="6"/>
        <v>2.5775604633610079</v>
      </c>
      <c r="E110" s="4">
        <f t="shared" si="7"/>
        <v>1.6338901254342355</v>
      </c>
      <c r="G110" s="4">
        <f t="shared" si="5"/>
        <v>1.0337891172052045</v>
      </c>
    </row>
    <row r="111" spans="1:7" x14ac:dyDescent="0.2">
      <c r="A111" s="4">
        <f>IF('True_Odds_Calculator_2-way'!A112="","",'True_Odds_Calculator_2-way'!A112)</f>
        <v>1.97</v>
      </c>
      <c r="B111" s="4">
        <f>IF('True_Odds_Calculator_2-way'!B112="","",'True_Odds_Calculator_2-way'!B112)</f>
        <v>1.92</v>
      </c>
      <c r="C111" s="4">
        <f t="shared" si="4"/>
        <v>2.844754653130277E-2</v>
      </c>
      <c r="D111" s="4">
        <f t="shared" si="6"/>
        <v>2.0267924123888115</v>
      </c>
      <c r="E111" s="4">
        <f t="shared" si="7"/>
        <v>1.9739066903246005</v>
      </c>
      <c r="G111" s="4">
        <f t="shared" si="5"/>
        <v>1.0284475465313028</v>
      </c>
    </row>
    <row r="112" spans="1:7" x14ac:dyDescent="0.2">
      <c r="A112" s="4">
        <f>IF('True_Odds_Calculator_2-way'!A113="","",'True_Odds_Calculator_2-way'!A113)</f>
        <v>2.08</v>
      </c>
      <c r="B112" s="4">
        <f>IF('True_Odds_Calculator_2-way'!B113="","",'True_Odds_Calculator_2-way'!B113)</f>
        <v>1.81</v>
      </c>
      <c r="C112" s="4">
        <f t="shared" si="4"/>
        <v>3.3255418614534626E-2</v>
      </c>
      <c r="D112" s="4">
        <f t="shared" si="6"/>
        <v>2.1545152798443401</v>
      </c>
      <c r="E112" s="4">
        <f t="shared" si="7"/>
        <v>1.8661643699811639</v>
      </c>
      <c r="G112" s="4">
        <f t="shared" si="5"/>
        <v>1.0332554186145346</v>
      </c>
    </row>
    <row r="113" spans="1:7" x14ac:dyDescent="0.2">
      <c r="A113" s="4">
        <f>IF('True_Odds_Calculator_2-way'!A114="","",'True_Odds_Calculator_2-way'!A114)</f>
        <v>2.4900000000000002</v>
      </c>
      <c r="B113" s="4">
        <f>IF('True_Odds_Calculator_2-way'!B114="","",'True_Odds_Calculator_2-way'!B114)</f>
        <v>1.58</v>
      </c>
      <c r="C113" s="4">
        <f t="shared" si="4"/>
        <v>3.4517818107874465E-2</v>
      </c>
      <c r="D113" s="4">
        <f t="shared" si="6"/>
        <v>2.6018120494676276</v>
      </c>
      <c r="E113" s="4">
        <f t="shared" si="7"/>
        <v>1.6242929689112753</v>
      </c>
      <c r="G113" s="4">
        <f t="shared" si="5"/>
        <v>1.0345178181078745</v>
      </c>
    </row>
    <row r="114" spans="1:7" x14ac:dyDescent="0.2">
      <c r="A114" s="4">
        <f>IF('True_Odds_Calculator_2-way'!A115="","",'True_Odds_Calculator_2-way'!A115)</f>
        <v>2.0499999999999998</v>
      </c>
      <c r="B114" s="4">
        <f>IF('True_Odds_Calculator_2-way'!B115="","",'True_Odds_Calculator_2-way'!B115)</f>
        <v>1.85</v>
      </c>
      <c r="C114" s="4">
        <f t="shared" si="4"/>
        <v>2.8345418589321048E-2</v>
      </c>
      <c r="D114" s="4">
        <f t="shared" si="6"/>
        <v>2.1113430758524703</v>
      </c>
      <c r="E114" s="4">
        <f t="shared" si="7"/>
        <v>1.8998121477770822</v>
      </c>
      <c r="G114" s="4">
        <f t="shared" si="5"/>
        <v>1.028345418589321</v>
      </c>
    </row>
    <row r="115" spans="1:7" x14ac:dyDescent="0.2">
      <c r="A115" s="4">
        <f>IF('True_Odds_Calculator_2-way'!A116="","",'True_Odds_Calculator_2-way'!A116)</f>
        <v>1.74</v>
      </c>
      <c r="B115" s="4">
        <f>IF('True_Odds_Calculator_2-way'!B116="","",'True_Odds_Calculator_2-way'!B116)</f>
        <v>2.08</v>
      </c>
      <c r="C115" s="4">
        <f t="shared" si="4"/>
        <v>5.5481874447391721E-2</v>
      </c>
      <c r="D115" s="4">
        <f t="shared" si="6"/>
        <v>1.8282481309355427</v>
      </c>
      <c r="E115" s="4">
        <f t="shared" si="7"/>
        <v>2.2073676506464994</v>
      </c>
      <c r="G115" s="4">
        <f t="shared" si="5"/>
        <v>1.0554818744473917</v>
      </c>
    </row>
    <row r="116" spans="1:7" x14ac:dyDescent="0.2">
      <c r="A116" s="4">
        <f>IF('True_Odds_Calculator_2-way'!A117="","",'True_Odds_Calculator_2-way'!A117)</f>
        <v>1.78</v>
      </c>
      <c r="B116" s="4">
        <f>IF('True_Odds_Calculator_2-way'!B117="","",'True_Odds_Calculator_2-way'!B117)</f>
        <v>2.02</v>
      </c>
      <c r="C116" s="4">
        <f t="shared" si="4"/>
        <v>5.6847257759483849E-2</v>
      </c>
      <c r="D116" s="4">
        <f t="shared" si="6"/>
        <v>1.8748566065283139</v>
      </c>
      <c r="E116" s="4">
        <f t="shared" si="7"/>
        <v>2.1430444629872452</v>
      </c>
      <c r="G116" s="4">
        <f t="shared" si="5"/>
        <v>1.0568472577594838</v>
      </c>
    </row>
    <row r="117" spans="1:7" x14ac:dyDescent="0.2">
      <c r="A117" s="4">
        <f>IF('True_Odds_Calculator_2-way'!A118="","",'True_Odds_Calculator_2-way'!A118)</f>
        <v>1.65</v>
      </c>
      <c r="B117" s="4">
        <f>IF('True_Odds_Calculator_2-way'!B118="","",'True_Odds_Calculator_2-way'!B118)</f>
        <v>2.2599999999999998</v>
      </c>
      <c r="C117" s="4">
        <f t="shared" si="4"/>
        <v>4.85384821668009E-2</v>
      </c>
      <c r="D117" s="4">
        <f t="shared" si="6"/>
        <v>1.7188292233233464</v>
      </c>
      <c r="E117" s="4">
        <f t="shared" si="7"/>
        <v>2.3911510099390831</v>
      </c>
      <c r="G117" s="4">
        <f t="shared" si="5"/>
        <v>1.0485384821668009</v>
      </c>
    </row>
    <row r="118" spans="1:7" x14ac:dyDescent="0.2">
      <c r="A118" s="4">
        <f>IF('True_Odds_Calculator_2-way'!A119="","",'True_Odds_Calculator_2-way'!A119)</f>
        <v>1.43</v>
      </c>
      <c r="B118" s="4">
        <f>IF('True_Odds_Calculator_2-way'!B119="","",'True_Odds_Calculator_2-way'!B119)</f>
        <v>2.82</v>
      </c>
      <c r="C118" s="4">
        <f t="shared" si="4"/>
        <v>5.3910628378713632E-2</v>
      </c>
      <c r="D118" s="4">
        <f t="shared" si="6"/>
        <v>1.4873308007229005</v>
      </c>
      <c r="E118" s="4">
        <f t="shared" si="7"/>
        <v>3.0519942480890037</v>
      </c>
      <c r="G118" s="4">
        <f t="shared" si="5"/>
        <v>1.0539106283787136</v>
      </c>
    </row>
    <row r="119" spans="1:7" x14ac:dyDescent="0.2">
      <c r="A119" s="4">
        <f>IF('True_Odds_Calculator_2-way'!A120="","",'True_Odds_Calculator_2-way'!A120)</f>
        <v>1.67</v>
      </c>
      <c r="B119" s="4">
        <f>IF('True_Odds_Calculator_2-way'!B120="","",'True_Odds_Calculator_2-way'!B120)</f>
        <v>2.23</v>
      </c>
      <c r="C119" s="4">
        <f t="shared" si="4"/>
        <v>4.7232888483123459E-2</v>
      </c>
      <c r="D119" s="4">
        <f t="shared" si="6"/>
        <v>1.7385681940197473</v>
      </c>
      <c r="E119" s="4">
        <f t="shared" si="7"/>
        <v>2.3539711134287793</v>
      </c>
      <c r="G119" s="4">
        <f t="shared" si="5"/>
        <v>1.0472328884831235</v>
      </c>
    </row>
    <row r="120" spans="1:7" x14ac:dyDescent="0.2">
      <c r="A120" s="4">
        <f>IF('True_Odds_Calculator_2-way'!A121="","",'True_Odds_Calculator_2-way'!A121)</f>
        <v>1.76</v>
      </c>
      <c r="B120" s="4">
        <f>IF('True_Odds_Calculator_2-way'!B121="","",'True_Odds_Calculator_2-way'!B121)</f>
        <v>2.09</v>
      </c>
      <c r="C120" s="4">
        <f t="shared" si="4"/>
        <v>4.6650717703349276E-2</v>
      </c>
      <c r="D120" s="4">
        <f t="shared" si="6"/>
        <v>1.8353457738748626</v>
      </c>
      <c r="E120" s="4">
        <f t="shared" si="7"/>
        <v>2.1971090670170828</v>
      </c>
      <c r="G120" s="4">
        <f t="shared" si="5"/>
        <v>1.0466507177033493</v>
      </c>
    </row>
    <row r="121" spans="1:7" x14ac:dyDescent="0.2">
      <c r="A121" s="4">
        <f>IF('True_Odds_Calculator_2-way'!A122="","",'True_Odds_Calculator_2-way'!A122)</f>
        <v>1.54</v>
      </c>
      <c r="B121" s="4">
        <f>IF('True_Odds_Calculator_2-way'!B122="","",'True_Odds_Calculator_2-way'!B122)</f>
        <v>2.59</v>
      </c>
      <c r="C121" s="4">
        <f t="shared" si="4"/>
        <v>3.5451035451035562E-2</v>
      </c>
      <c r="D121" s="4">
        <f t="shared" si="6"/>
        <v>1.583217560433454</v>
      </c>
      <c r="E121" s="4">
        <f t="shared" si="7"/>
        <v>2.7146260123868511</v>
      </c>
      <c r="G121" s="4">
        <f t="shared" si="5"/>
        <v>1.0354510354510356</v>
      </c>
    </row>
    <row r="122" spans="1:7" x14ac:dyDescent="0.2">
      <c r="A122" s="4">
        <f>IF('True_Odds_Calculator_2-way'!A123="","",'True_Odds_Calculator_2-way'!A123)</f>
        <v>1.94</v>
      </c>
      <c r="B122" s="4">
        <f>IF('True_Odds_Calculator_2-way'!B123="","",'True_Odds_Calculator_2-way'!B123)</f>
        <v>1.94</v>
      </c>
      <c r="C122" s="4">
        <f t="shared" si="4"/>
        <v>3.0927835051546504E-2</v>
      </c>
      <c r="D122" s="4">
        <f t="shared" si="6"/>
        <v>2.0000000000000004</v>
      </c>
      <c r="E122" s="4">
        <f t="shared" si="7"/>
        <v>2.0000000000000004</v>
      </c>
      <c r="G122" s="4">
        <f t="shared" si="5"/>
        <v>1.0309278350515465</v>
      </c>
    </row>
    <row r="123" spans="1:7" x14ac:dyDescent="0.2">
      <c r="A123" s="4">
        <f>IF('True_Odds_Calculator_2-way'!A124="","",'True_Odds_Calculator_2-way'!A124)</f>
        <v>1.59</v>
      </c>
      <c r="B123" s="4">
        <f>IF('True_Odds_Calculator_2-way'!B124="","",'True_Odds_Calculator_2-way'!B124)</f>
        <v>2.4700000000000002</v>
      </c>
      <c r="C123" s="4">
        <f t="shared" si="4"/>
        <v>3.37891172052045E-2</v>
      </c>
      <c r="D123" s="4">
        <f t="shared" si="6"/>
        <v>1.6338901254342355</v>
      </c>
      <c r="E123" s="4">
        <f t="shared" si="7"/>
        <v>2.5775604633610079</v>
      </c>
      <c r="G123" s="4">
        <f t="shared" si="5"/>
        <v>1.0337891172052045</v>
      </c>
    </row>
    <row r="124" spans="1:7" x14ac:dyDescent="0.2">
      <c r="A124" s="4">
        <f>IF('True_Odds_Calculator_2-way'!A125="","",'True_Odds_Calculator_2-way'!A125)</f>
        <v>1.55</v>
      </c>
      <c r="B124" s="4">
        <f>IF('True_Odds_Calculator_2-way'!B125="","",'True_Odds_Calculator_2-way'!B125)</f>
        <v>2.57</v>
      </c>
      <c r="C124" s="4">
        <f t="shared" si="4"/>
        <v>3.4266348688339443E-2</v>
      </c>
      <c r="D124" s="4">
        <f t="shared" si="6"/>
        <v>1.5922854002198461</v>
      </c>
      <c r="E124" s="4">
        <f t="shared" si="7"/>
        <v>2.6883752319892018</v>
      </c>
      <c r="G124" s="4">
        <f t="shared" si="5"/>
        <v>1.0342663486883394</v>
      </c>
    </row>
    <row r="125" spans="1:7" x14ac:dyDescent="0.2">
      <c r="A125" s="4">
        <f>IF('True_Odds_Calculator_2-way'!A126="","",'True_Odds_Calculator_2-way'!A126)</f>
        <v>1.73</v>
      </c>
      <c r="B125" s="4">
        <f>IF('True_Odds_Calculator_2-way'!B126="","",'True_Odds_Calculator_2-way'!B126)</f>
        <v>2.19</v>
      </c>
      <c r="C125" s="4">
        <f t="shared" si="4"/>
        <v>3.4655686647135031E-2</v>
      </c>
      <c r="D125" s="4">
        <f t="shared" si="6"/>
        <v>1.7834631769717797</v>
      </c>
      <c r="E125" s="4">
        <f t="shared" si="7"/>
        <v>2.2763841740018629</v>
      </c>
      <c r="G125" s="4">
        <f t="shared" si="5"/>
        <v>1.034655686647135</v>
      </c>
    </row>
    <row r="126" spans="1:7" x14ac:dyDescent="0.2">
      <c r="A126" s="4">
        <f>IF('True_Odds_Calculator_2-way'!A127="","",'True_Odds_Calculator_2-way'!A127)</f>
        <v>1.8</v>
      </c>
      <c r="B126" s="4">
        <f>IF('True_Odds_Calculator_2-way'!B127="","",'True_Odds_Calculator_2-way'!B127)</f>
        <v>2.09</v>
      </c>
      <c r="C126" s="4">
        <f t="shared" si="4"/>
        <v>3.4024455077086735E-2</v>
      </c>
      <c r="D126" s="4">
        <f t="shared" si="6"/>
        <v>1.8568608094768018</v>
      </c>
      <c r="E126" s="4">
        <f t="shared" si="7"/>
        <v>2.1670506912442398</v>
      </c>
      <c r="G126" s="4">
        <f t="shared" si="5"/>
        <v>1.0340244550770867</v>
      </c>
    </row>
    <row r="127" spans="1:7" x14ac:dyDescent="0.2">
      <c r="A127" s="4">
        <f>IF('True_Odds_Calculator_2-way'!A128="","",'True_Odds_Calculator_2-way'!A128)</f>
        <v>1.88</v>
      </c>
      <c r="B127" s="4">
        <f>IF('True_Odds_Calculator_2-way'!B128="","",'True_Odds_Calculator_2-way'!B128)</f>
        <v>2.02</v>
      </c>
      <c r="C127" s="4">
        <f t="shared" si="4"/>
        <v>2.6964398567516312E-2</v>
      </c>
      <c r="D127" s="4">
        <f t="shared" si="6"/>
        <v>1.9288906948394962</v>
      </c>
      <c r="E127" s="4">
        <f t="shared" si="7"/>
        <v>2.0765529308836395</v>
      </c>
      <c r="G127" s="4">
        <f t="shared" si="5"/>
        <v>1.0269643985675163</v>
      </c>
    </row>
    <row r="128" spans="1:7" x14ac:dyDescent="0.2">
      <c r="A128" s="4">
        <f>IF('True_Odds_Calculator_2-way'!A129="","",'True_Odds_Calculator_2-way'!A129)</f>
        <v>1.38</v>
      </c>
      <c r="B128" s="4">
        <f>IF('True_Odds_Calculator_2-way'!B129="","",'True_Odds_Calculator_2-way'!B129)</f>
        <v>3.1</v>
      </c>
      <c r="C128" s="4">
        <f t="shared" si="4"/>
        <v>4.7218326320710657E-2</v>
      </c>
      <c r="D128" s="4">
        <f t="shared" si="6"/>
        <v>1.4264754918306102</v>
      </c>
      <c r="E128" s="4">
        <f t="shared" si="7"/>
        <v>3.3448006254886633</v>
      </c>
      <c r="G128" s="4">
        <f t="shared" si="5"/>
        <v>1.0472183263207107</v>
      </c>
    </row>
    <row r="129" spans="1:7" x14ac:dyDescent="0.2">
      <c r="A129" s="4">
        <f>IF('True_Odds_Calculator_2-way'!A130="","",'True_Odds_Calculator_2-way'!A130)</f>
        <v>1.56</v>
      </c>
      <c r="B129" s="4">
        <f>IF('True_Odds_Calculator_2-way'!B130="","",'True_Odds_Calculator_2-way'!B130)</f>
        <v>2.5499999999999998</v>
      </c>
      <c r="C129" s="4">
        <f t="shared" si="4"/>
        <v>3.3182503770738947E-2</v>
      </c>
      <c r="D129" s="4">
        <f t="shared" si="6"/>
        <v>1.6014492753623186</v>
      </c>
      <c r="E129" s="4">
        <f t="shared" si="7"/>
        <v>2.6626506024096379</v>
      </c>
      <c r="G129" s="4">
        <f t="shared" si="5"/>
        <v>1.0331825037707389</v>
      </c>
    </row>
    <row r="130" spans="1:7" x14ac:dyDescent="0.2">
      <c r="A130" s="4">
        <f>IF('True_Odds_Calculator_2-way'!A131="","",'True_Odds_Calculator_2-way'!A131)</f>
        <v>2.13</v>
      </c>
      <c r="B130" s="4">
        <f>IF('True_Odds_Calculator_2-way'!B131="","",'True_Odds_Calculator_2-way'!B131)</f>
        <v>1.78</v>
      </c>
      <c r="C130" s="4">
        <f t="shared" ref="C130:C193" si="8">IF(A130="","",((1/A130)+(1/B130))-1)</f>
        <v>3.128132088410629E-2</v>
      </c>
      <c r="D130" s="4">
        <f t="shared" si="6"/>
        <v>2.2034055907479515</v>
      </c>
      <c r="E130" s="4">
        <f t="shared" si="7"/>
        <v>1.8309750325976726</v>
      </c>
      <c r="G130" s="4">
        <f t="shared" ref="G130:G193" si="9">IF(A130="","",C130+1)</f>
        <v>1.0312813208841063</v>
      </c>
    </row>
    <row r="131" spans="1:7" x14ac:dyDescent="0.2">
      <c r="A131" s="4">
        <f>IF('True_Odds_Calculator_2-way'!A132="","",'True_Odds_Calculator_2-way'!A132)</f>
        <v>2.0699999999999998</v>
      </c>
      <c r="B131" s="4">
        <f>IF('True_Odds_Calculator_2-way'!B132="","",'True_Odds_Calculator_2-way'!B132)</f>
        <v>1.82</v>
      </c>
      <c r="C131" s="4">
        <f t="shared" si="8"/>
        <v>3.2542336890162948E-2</v>
      </c>
      <c r="D131" s="4">
        <f t="shared" ref="D131:D194" si="10">IF(A131="","",(2*A131)/(2-($C131*A131)))</f>
        <v>2.1421504520384373</v>
      </c>
      <c r="E131" s="4">
        <f t="shared" ref="E131:E194" si="11">IF(B131="","",(2*B131)/(2-($C131*B131)))</f>
        <v>1.8755413949320454</v>
      </c>
      <c r="G131" s="4">
        <f t="shared" si="9"/>
        <v>1.0325423368901629</v>
      </c>
    </row>
    <row r="132" spans="1:7" x14ac:dyDescent="0.2">
      <c r="A132" s="4">
        <f>IF('True_Odds_Calculator_2-way'!A133="","",'True_Odds_Calculator_2-way'!A133)</f>
        <v>2.23</v>
      </c>
      <c r="B132" s="4">
        <f>IF('True_Odds_Calculator_2-way'!B133="","",'True_Odds_Calculator_2-way'!B133)</f>
        <v>1.7</v>
      </c>
      <c r="C132" s="4">
        <f t="shared" si="8"/>
        <v>3.6665787391189752E-2</v>
      </c>
      <c r="D132" s="4">
        <f t="shared" si="10"/>
        <v>2.3250536645200861</v>
      </c>
      <c r="E132" s="4">
        <f t="shared" si="11"/>
        <v>1.754686415181671</v>
      </c>
      <c r="G132" s="4">
        <f t="shared" si="9"/>
        <v>1.0366657873911898</v>
      </c>
    </row>
    <row r="133" spans="1:7" x14ac:dyDescent="0.2">
      <c r="A133" s="4">
        <f>IF('True_Odds_Calculator_2-way'!A134="","",'True_Odds_Calculator_2-way'!A134)</f>
        <v>2.38</v>
      </c>
      <c r="B133" s="4">
        <f>IF('True_Odds_Calculator_2-way'!B134="","",'True_Odds_Calculator_2-way'!B134)</f>
        <v>1.63</v>
      </c>
      <c r="C133" s="4">
        <f t="shared" si="8"/>
        <v>3.3664999742228252E-2</v>
      </c>
      <c r="D133" s="4">
        <f t="shared" si="10"/>
        <v>2.4793251102447753</v>
      </c>
      <c r="E133" s="4">
        <f t="shared" si="11"/>
        <v>1.6759839288028686</v>
      </c>
      <c r="G133" s="4">
        <f t="shared" si="9"/>
        <v>1.0336649997422283</v>
      </c>
    </row>
    <row r="134" spans="1:7" x14ac:dyDescent="0.2">
      <c r="A134" s="4">
        <f>IF('True_Odds_Calculator_2-way'!A135="","",'True_Odds_Calculator_2-way'!A135)</f>
        <v>1.8</v>
      </c>
      <c r="B134" s="4">
        <f>IF('True_Odds_Calculator_2-way'!B135="","",'True_Odds_Calculator_2-way'!B135)</f>
        <v>2.09</v>
      </c>
      <c r="C134" s="4">
        <f t="shared" si="8"/>
        <v>3.4024455077086735E-2</v>
      </c>
      <c r="D134" s="4">
        <f t="shared" si="10"/>
        <v>1.8568608094768018</v>
      </c>
      <c r="E134" s="4">
        <f t="shared" si="11"/>
        <v>2.1670506912442398</v>
      </c>
      <c r="G134" s="4">
        <f t="shared" si="9"/>
        <v>1.0340244550770867</v>
      </c>
    </row>
    <row r="135" spans="1:7" x14ac:dyDescent="0.2">
      <c r="A135" s="4">
        <f>IF('True_Odds_Calculator_2-way'!A136="","",'True_Odds_Calculator_2-way'!A136)</f>
        <v>1.95</v>
      </c>
      <c r="B135" s="4">
        <f>IF('True_Odds_Calculator_2-way'!B136="","",'True_Odds_Calculator_2-way'!B136)</f>
        <v>1.93</v>
      </c>
      <c r="C135" s="4">
        <f t="shared" si="8"/>
        <v>3.0955227846419575E-2</v>
      </c>
      <c r="D135" s="4">
        <f t="shared" si="10"/>
        <v>2.0106851876586083</v>
      </c>
      <c r="E135" s="4">
        <f t="shared" si="11"/>
        <v>1.9894277785119598</v>
      </c>
      <c r="G135" s="4">
        <f t="shared" si="9"/>
        <v>1.0309552278464196</v>
      </c>
    </row>
    <row r="136" spans="1:7" x14ac:dyDescent="0.2">
      <c r="A136" s="4">
        <f>IF('True_Odds_Calculator_2-way'!A137="","",'True_Odds_Calculator_2-way'!A137)</f>
        <v>2.19</v>
      </c>
      <c r="B136" s="4">
        <f>IF('True_Odds_Calculator_2-way'!B137="","",'True_Odds_Calculator_2-way'!B137)</f>
        <v>1.74</v>
      </c>
      <c r="C136" s="4">
        <f t="shared" si="8"/>
        <v>3.1333648244370904E-2</v>
      </c>
      <c r="D136" s="4">
        <f t="shared" si="10"/>
        <v>2.2678093197643276</v>
      </c>
      <c r="E136" s="4">
        <f t="shared" si="11"/>
        <v>1.7887621461765948</v>
      </c>
      <c r="G136" s="4">
        <f t="shared" si="9"/>
        <v>1.0313336482443709</v>
      </c>
    </row>
    <row r="137" spans="1:7" x14ac:dyDescent="0.2">
      <c r="A137" s="4">
        <f>IF('True_Odds_Calculator_2-way'!A138="","",'True_Odds_Calculator_2-way'!A138)</f>
        <v>2.33</v>
      </c>
      <c r="B137" s="4">
        <f>IF('True_Odds_Calculator_2-way'!B138="","",'True_Odds_Calculator_2-way'!B138)</f>
        <v>1.65</v>
      </c>
      <c r="C137" s="4">
        <f t="shared" si="8"/>
        <v>3.5245155416829377E-2</v>
      </c>
      <c r="D137" s="4">
        <f t="shared" si="10"/>
        <v>2.4297677358192451</v>
      </c>
      <c r="E137" s="4">
        <f t="shared" si="11"/>
        <v>1.6994142999226434</v>
      </c>
      <c r="G137" s="4">
        <f t="shared" si="9"/>
        <v>1.0352451554168294</v>
      </c>
    </row>
    <row r="138" spans="1:7" x14ac:dyDescent="0.2">
      <c r="A138" s="4">
        <f>IF('True_Odds_Calculator_2-way'!A139="","",'True_Odds_Calculator_2-way'!A139)</f>
        <v>2.2000000000000002</v>
      </c>
      <c r="B138" s="4">
        <f>IF('True_Odds_Calculator_2-way'!B139="","",'True_Odds_Calculator_2-way'!B139)</f>
        <v>1.73</v>
      </c>
      <c r="C138" s="4">
        <f t="shared" si="8"/>
        <v>3.2580136626379375E-2</v>
      </c>
      <c r="D138" s="4">
        <f t="shared" si="10"/>
        <v>2.2817745803357314</v>
      </c>
      <c r="E138" s="4">
        <f t="shared" si="11"/>
        <v>1.7801683816651075</v>
      </c>
      <c r="G138" s="4">
        <f t="shared" si="9"/>
        <v>1.0325801366263794</v>
      </c>
    </row>
    <row r="139" spans="1:7" x14ac:dyDescent="0.2">
      <c r="A139" s="4">
        <f>IF('True_Odds_Calculator_2-way'!A140="","",'True_Odds_Calculator_2-way'!A140)</f>
        <v>2.2400000000000002</v>
      </c>
      <c r="B139" s="4">
        <f>IF('True_Odds_Calculator_2-way'!B140="","",'True_Odds_Calculator_2-way'!B140)</f>
        <v>1.7</v>
      </c>
      <c r="C139" s="4">
        <f t="shared" si="8"/>
        <v>3.4663865546218364E-2</v>
      </c>
      <c r="D139" s="4">
        <f t="shared" si="10"/>
        <v>2.3304773561811505</v>
      </c>
      <c r="E139" s="4">
        <f t="shared" si="11"/>
        <v>1.7516099356025756</v>
      </c>
      <c r="G139" s="4">
        <f t="shared" si="9"/>
        <v>1.0346638655462184</v>
      </c>
    </row>
    <row r="140" spans="1:7" x14ac:dyDescent="0.2">
      <c r="A140" s="4">
        <f>IF('True_Odds_Calculator_2-way'!A141="","",'True_Odds_Calculator_2-way'!A141)</f>
        <v>2.2999999999999998</v>
      </c>
      <c r="B140" s="4">
        <f>IF('True_Odds_Calculator_2-way'!B141="","",'True_Odds_Calculator_2-way'!B141)</f>
        <v>1.61</v>
      </c>
      <c r="C140" s="4">
        <f t="shared" si="8"/>
        <v>5.5900621118012417E-2</v>
      </c>
      <c r="D140" s="4">
        <f t="shared" si="10"/>
        <v>2.4580152671755724</v>
      </c>
      <c r="E140" s="4">
        <f t="shared" si="11"/>
        <v>1.6858638743455499</v>
      </c>
      <c r="G140" s="4">
        <f t="shared" si="9"/>
        <v>1.0559006211180124</v>
      </c>
    </row>
    <row r="141" spans="1:7" x14ac:dyDescent="0.2">
      <c r="A141" s="4">
        <f>IF('True_Odds_Calculator_2-way'!A142="","",'True_Odds_Calculator_2-way'!A142)</f>
        <v>2.06</v>
      </c>
      <c r="B141" s="4">
        <f>IF('True_Odds_Calculator_2-way'!B142="","",'True_Odds_Calculator_2-way'!B142)</f>
        <v>1.84</v>
      </c>
      <c r="C141" s="4">
        <f t="shared" si="8"/>
        <v>2.891515407344869E-2</v>
      </c>
      <c r="D141" s="4">
        <f t="shared" si="10"/>
        <v>2.1232354918216445</v>
      </c>
      <c r="E141" s="4">
        <f t="shared" si="11"/>
        <v>1.8902852583283463</v>
      </c>
      <c r="G141" s="4">
        <f t="shared" si="9"/>
        <v>1.0289151540734487</v>
      </c>
    </row>
    <row r="142" spans="1:7" x14ac:dyDescent="0.2">
      <c r="A142" s="4">
        <f>IF('True_Odds_Calculator_2-way'!A143="","",'True_Odds_Calculator_2-way'!A143)</f>
        <v>2.4500000000000002</v>
      </c>
      <c r="B142" s="4">
        <f>IF('True_Odds_Calculator_2-way'!B143="","",'True_Odds_Calculator_2-way'!B143)</f>
        <v>1.54</v>
      </c>
      <c r="C142" s="4">
        <f t="shared" si="8"/>
        <v>5.7513914656771803E-2</v>
      </c>
      <c r="D142" s="4">
        <f t="shared" si="10"/>
        <v>2.6356968215158925</v>
      </c>
      <c r="E142" s="4">
        <f t="shared" si="11"/>
        <v>1.6113602391629298</v>
      </c>
      <c r="G142" s="4">
        <f t="shared" si="9"/>
        <v>1.0575139146567718</v>
      </c>
    </row>
    <row r="143" spans="1:7" x14ac:dyDescent="0.2">
      <c r="A143" s="4">
        <f>IF('True_Odds_Calculator_2-way'!A144="","",'True_Odds_Calculator_2-way'!A144)</f>
        <v>1.77</v>
      </c>
      <c r="B143" s="4">
        <f>IF('True_Odds_Calculator_2-way'!B144="","",'True_Odds_Calculator_2-way'!B144)</f>
        <v>2.13</v>
      </c>
      <c r="C143" s="4">
        <f t="shared" si="8"/>
        <v>3.4455319487546765E-2</v>
      </c>
      <c r="D143" s="4">
        <f t="shared" si="10"/>
        <v>1.8256700806275876</v>
      </c>
      <c r="E143" s="4">
        <f t="shared" si="11"/>
        <v>2.2111375032990233</v>
      </c>
      <c r="G143" s="4">
        <f t="shared" si="9"/>
        <v>1.0344553194875468</v>
      </c>
    </row>
    <row r="144" spans="1:7" x14ac:dyDescent="0.2">
      <c r="A144" s="4">
        <f>IF('True_Odds_Calculator_2-way'!A145="","",'True_Odds_Calculator_2-way'!A145)</f>
        <v>1.78</v>
      </c>
      <c r="B144" s="4">
        <f>IF('True_Odds_Calculator_2-way'!B145="","",'True_Odds_Calculator_2-way'!B145)</f>
        <v>2.12</v>
      </c>
      <c r="C144" s="4">
        <f t="shared" si="8"/>
        <v>3.3495866016535869E-2</v>
      </c>
      <c r="D144" s="4">
        <f t="shared" si="10"/>
        <v>1.8346946713341112</v>
      </c>
      <c r="E144" s="4">
        <f t="shared" si="11"/>
        <v>2.1980428704566637</v>
      </c>
      <c r="G144" s="4">
        <f t="shared" si="9"/>
        <v>1.0334958660165359</v>
      </c>
    </row>
    <row r="145" spans="1:7" x14ac:dyDescent="0.2">
      <c r="A145" s="4">
        <f>IF('True_Odds_Calculator_2-way'!A146="","",'True_Odds_Calculator_2-way'!A146)</f>
        <v>1.69</v>
      </c>
      <c r="B145" s="4">
        <f>IF('True_Odds_Calculator_2-way'!B146="","",'True_Odds_Calculator_2-way'!B146)</f>
        <v>2.27</v>
      </c>
      <c r="C145" s="4">
        <f t="shared" si="8"/>
        <v>3.2244610692594433E-2</v>
      </c>
      <c r="D145" s="4">
        <f t="shared" si="10"/>
        <v>1.7373366845549443</v>
      </c>
      <c r="E145" s="4">
        <f t="shared" si="11"/>
        <v>2.3562325338574457</v>
      </c>
      <c r="G145" s="4">
        <f t="shared" si="9"/>
        <v>1.0322446106925944</v>
      </c>
    </row>
    <row r="146" spans="1:7" x14ac:dyDescent="0.2">
      <c r="A146" s="4">
        <f>IF('True_Odds_Calculator_2-way'!A147="","",'True_Odds_Calculator_2-way'!A147)</f>
        <v>1.96</v>
      </c>
      <c r="B146" s="4">
        <f>IF('True_Odds_Calculator_2-way'!B147="","",'True_Odds_Calculator_2-way'!B147)</f>
        <v>1.93</v>
      </c>
      <c r="C146" s="4">
        <f t="shared" si="8"/>
        <v>2.8338796658559762E-2</v>
      </c>
      <c r="D146" s="4">
        <f t="shared" si="10"/>
        <v>2.0159880622468553</v>
      </c>
      <c r="E146" s="4">
        <f t="shared" si="11"/>
        <v>1.9842635333613092</v>
      </c>
      <c r="G146" s="4">
        <f t="shared" si="9"/>
        <v>1.0283387966585598</v>
      </c>
    </row>
    <row r="147" spans="1:7" x14ac:dyDescent="0.2">
      <c r="A147" s="4">
        <f>IF('True_Odds_Calculator_2-way'!A148="","",'True_Odds_Calculator_2-way'!A148)</f>
        <v>2.2400000000000002</v>
      </c>
      <c r="B147" s="4">
        <f>IF('True_Odds_Calculator_2-way'!B148="","",'True_Odds_Calculator_2-way'!B148)</f>
        <v>1.7</v>
      </c>
      <c r="C147" s="4">
        <f t="shared" si="8"/>
        <v>3.4663865546218364E-2</v>
      </c>
      <c r="D147" s="4">
        <f t="shared" si="10"/>
        <v>2.3304773561811505</v>
      </c>
      <c r="E147" s="4">
        <f t="shared" si="11"/>
        <v>1.7516099356025756</v>
      </c>
      <c r="G147" s="4">
        <f t="shared" si="9"/>
        <v>1.0346638655462184</v>
      </c>
    </row>
    <row r="148" spans="1:7" x14ac:dyDescent="0.2">
      <c r="A148" s="4">
        <f>IF('True_Odds_Calculator_2-way'!A149="","",'True_Odds_Calculator_2-way'!A149)</f>
        <v>1.85</v>
      </c>
      <c r="B148" s="4">
        <f>IF('True_Odds_Calculator_2-way'!B149="","",'True_Odds_Calculator_2-way'!B149)</f>
        <v>2.04</v>
      </c>
      <c r="C148" s="4">
        <f t="shared" si="8"/>
        <v>3.0736618971912932E-2</v>
      </c>
      <c r="D148" s="4">
        <f t="shared" si="10"/>
        <v>1.9041372351160444</v>
      </c>
      <c r="E148" s="4">
        <f t="shared" si="11"/>
        <v>2.1060267857142851</v>
      </c>
      <c r="G148" s="4">
        <f t="shared" si="9"/>
        <v>1.0307366189719129</v>
      </c>
    </row>
    <row r="149" spans="1:7" x14ac:dyDescent="0.2">
      <c r="A149" s="4">
        <f>IF('True_Odds_Calculator_2-way'!A150="","",'True_Odds_Calculator_2-way'!A150)</f>
        <v>1.67</v>
      </c>
      <c r="B149" s="4">
        <f>IF('True_Odds_Calculator_2-way'!B150="","",'True_Odds_Calculator_2-way'!B150)</f>
        <v>2.29</v>
      </c>
      <c r="C149" s="4">
        <f t="shared" si="8"/>
        <v>3.5483617917004384E-2</v>
      </c>
      <c r="D149" s="4">
        <f t="shared" si="10"/>
        <v>1.7209909322052965</v>
      </c>
      <c r="E149" s="4">
        <f t="shared" si="11"/>
        <v>2.3869799956308713</v>
      </c>
      <c r="G149" s="4">
        <f t="shared" si="9"/>
        <v>1.0354836179170044</v>
      </c>
    </row>
    <row r="150" spans="1:7" x14ac:dyDescent="0.2">
      <c r="A150" s="4">
        <f>IF('True_Odds_Calculator_2-way'!A151="","",'True_Odds_Calculator_2-way'!A151)</f>
        <v>1.38</v>
      </c>
      <c r="B150" s="4">
        <f>IF('True_Odds_Calculator_2-way'!B151="","",'True_Odds_Calculator_2-way'!B151)</f>
        <v>3.13</v>
      </c>
      <c r="C150" s="4">
        <f t="shared" si="8"/>
        <v>4.4126499050794132E-2</v>
      </c>
      <c r="D150" s="4">
        <f t="shared" si="10"/>
        <v>1.4233367383925923</v>
      </c>
      <c r="E150" s="4">
        <f t="shared" si="11"/>
        <v>3.3621857242936097</v>
      </c>
      <c r="G150" s="4">
        <f t="shared" si="9"/>
        <v>1.0441264990507941</v>
      </c>
    </row>
    <row r="151" spans="1:7" x14ac:dyDescent="0.2">
      <c r="A151" s="4">
        <f>IF('True_Odds_Calculator_2-way'!A152="","",'True_Odds_Calculator_2-way'!A152)</f>
        <v>1.74</v>
      </c>
      <c r="B151" s="4">
        <f>IF('True_Odds_Calculator_2-way'!B152="","",'True_Odds_Calculator_2-way'!B152)</f>
        <v>2.1800000000000002</v>
      </c>
      <c r="C151" s="4">
        <f t="shared" si="8"/>
        <v>3.3428240008436028E-2</v>
      </c>
      <c r="D151" s="4">
        <f t="shared" si="10"/>
        <v>1.7921194368326561</v>
      </c>
      <c r="E151" s="4">
        <f t="shared" si="11"/>
        <v>2.2624358821424311</v>
      </c>
      <c r="G151" s="4">
        <f t="shared" si="9"/>
        <v>1.033428240008436</v>
      </c>
    </row>
    <row r="152" spans="1:7" x14ac:dyDescent="0.2">
      <c r="A152" s="4">
        <f>IF('True_Odds_Calculator_2-way'!A153="","",'True_Odds_Calculator_2-way'!A153)</f>
        <v>2.52</v>
      </c>
      <c r="B152" s="4">
        <f>IF('True_Odds_Calculator_2-way'!B153="","",'True_Odds_Calculator_2-way'!B153)</f>
        <v>1.57</v>
      </c>
      <c r="C152" s="4">
        <f t="shared" si="8"/>
        <v>3.3768071984632497E-2</v>
      </c>
      <c r="D152" s="4">
        <f t="shared" si="10"/>
        <v>2.6319850984566258</v>
      </c>
      <c r="E152" s="4">
        <f t="shared" si="11"/>
        <v>1.6127506929724442</v>
      </c>
      <c r="G152" s="4">
        <f t="shared" si="9"/>
        <v>1.0337680719846325</v>
      </c>
    </row>
    <row r="153" spans="1:7" x14ac:dyDescent="0.2">
      <c r="A153" s="4">
        <f>IF('True_Odds_Calculator_2-way'!A154="","",'True_Odds_Calculator_2-way'!A154)</f>
        <v>1.49</v>
      </c>
      <c r="B153" s="4">
        <f>IF('True_Odds_Calculator_2-way'!B154="","",'True_Odds_Calculator_2-way'!B154)</f>
        <v>2.71</v>
      </c>
      <c r="C153" s="4">
        <f t="shared" si="8"/>
        <v>4.0144629634215834E-2</v>
      </c>
      <c r="D153" s="4">
        <f t="shared" si="10"/>
        <v>1.5359364004640637</v>
      </c>
      <c r="E153" s="4">
        <f t="shared" si="11"/>
        <v>2.8658930409169949</v>
      </c>
      <c r="G153" s="4">
        <f t="shared" si="9"/>
        <v>1.0401446296342158</v>
      </c>
    </row>
    <row r="154" spans="1:7" x14ac:dyDescent="0.2">
      <c r="A154" s="4">
        <f>IF('True_Odds_Calculator_2-way'!A155="","",'True_Odds_Calculator_2-way'!A155)</f>
        <v>2.17</v>
      </c>
      <c r="B154" s="4">
        <f>IF('True_Odds_Calculator_2-way'!B155="","",'True_Odds_Calculator_2-way'!B155)</f>
        <v>1.75</v>
      </c>
      <c r="C154" s="4">
        <f t="shared" si="8"/>
        <v>3.2258064516129004E-2</v>
      </c>
      <c r="D154" s="4">
        <f t="shared" si="10"/>
        <v>2.2487046632124348</v>
      </c>
      <c r="E154" s="4">
        <f t="shared" si="11"/>
        <v>1.8008298755186722</v>
      </c>
      <c r="G154" s="4">
        <f t="shared" si="9"/>
        <v>1.032258064516129</v>
      </c>
    </row>
    <row r="155" spans="1:7" x14ac:dyDescent="0.2">
      <c r="A155" s="4">
        <f>IF('True_Odds_Calculator_2-way'!A156="","",'True_Odds_Calculator_2-way'!A156)</f>
        <v>2.4900000000000002</v>
      </c>
      <c r="B155" s="4">
        <f>IF('True_Odds_Calculator_2-way'!B156="","",'True_Odds_Calculator_2-way'!B156)</f>
        <v>1.58</v>
      </c>
      <c r="C155" s="4">
        <f t="shared" si="8"/>
        <v>3.4517818107874465E-2</v>
      </c>
      <c r="D155" s="4">
        <f t="shared" si="10"/>
        <v>2.6018120494676276</v>
      </c>
      <c r="E155" s="4">
        <f t="shared" si="11"/>
        <v>1.6242929689112753</v>
      </c>
      <c r="G155" s="4">
        <f t="shared" si="9"/>
        <v>1.0345178181078745</v>
      </c>
    </row>
    <row r="156" spans="1:7" x14ac:dyDescent="0.2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1.76</v>
      </c>
      <c r="C156" s="4">
        <f t="shared" si="8"/>
        <v>3.3298097251585723E-2</v>
      </c>
      <c r="D156" s="4">
        <f t="shared" si="10"/>
        <v>2.2298173246906305</v>
      </c>
      <c r="E156" s="4">
        <f t="shared" si="11"/>
        <v>1.8131288931480596</v>
      </c>
      <c r="G156" s="4">
        <f t="shared" si="9"/>
        <v>1.0332980972515857</v>
      </c>
    </row>
    <row r="157" spans="1:7" x14ac:dyDescent="0.2">
      <c r="A157" s="4">
        <f>IF('True_Odds_Calculator_2-way'!A158="","",'True_Odds_Calculator_2-way'!A158)</f>
        <v>2.54</v>
      </c>
      <c r="B157" s="4">
        <f>IF('True_Odds_Calculator_2-way'!B158="","",'True_Odds_Calculator_2-way'!B158)</f>
        <v>1.56</v>
      </c>
      <c r="C157" s="4">
        <f t="shared" si="8"/>
        <v>3.4726428427215739E-2</v>
      </c>
      <c r="D157" s="4">
        <f t="shared" si="10"/>
        <v>2.6571888412017164</v>
      </c>
      <c r="E157" s="4">
        <f t="shared" si="11"/>
        <v>1.6034315312398835</v>
      </c>
      <c r="G157" s="4">
        <f t="shared" si="9"/>
        <v>1.0347264284272157</v>
      </c>
    </row>
    <row r="158" spans="1:7" x14ac:dyDescent="0.2">
      <c r="A158" s="4">
        <f>IF('True_Odds_Calculator_2-way'!A159="","",'True_Odds_Calculator_2-way'!A159)</f>
        <v>3.01</v>
      </c>
      <c r="B158" s="4">
        <f>IF('True_Odds_Calculator_2-way'!B159="","",'True_Odds_Calculator_2-way'!B159)</f>
        <v>1.41</v>
      </c>
      <c r="C158" s="4">
        <f t="shared" si="8"/>
        <v>4.1445771777290918E-2</v>
      </c>
      <c r="D158" s="4">
        <f t="shared" si="10"/>
        <v>3.210241670133505</v>
      </c>
      <c r="E158" s="4">
        <f t="shared" si="11"/>
        <v>1.4524392121969165</v>
      </c>
      <c r="G158" s="4">
        <f t="shared" si="9"/>
        <v>1.0414457717772909</v>
      </c>
    </row>
    <row r="159" spans="1:7" x14ac:dyDescent="0.2">
      <c r="A159" s="4">
        <f>IF('True_Odds_Calculator_2-way'!A160="","",'True_Odds_Calculator_2-way'!A160)</f>
        <v>1.94</v>
      </c>
      <c r="B159" s="4">
        <f>IF('True_Odds_Calculator_2-way'!B160="","",'True_Odds_Calculator_2-way'!B160)</f>
        <v>1.94</v>
      </c>
      <c r="C159" s="4">
        <f t="shared" si="8"/>
        <v>3.0927835051546504E-2</v>
      </c>
      <c r="D159" s="4">
        <f t="shared" si="10"/>
        <v>2.0000000000000004</v>
      </c>
      <c r="E159" s="4">
        <f t="shared" si="11"/>
        <v>2.0000000000000004</v>
      </c>
      <c r="G159" s="4">
        <f t="shared" si="9"/>
        <v>1.0309278350515465</v>
      </c>
    </row>
    <row r="160" spans="1:7" x14ac:dyDescent="0.2">
      <c r="A160" s="4">
        <f>IF('True_Odds_Calculator_2-way'!A161="","",'True_Odds_Calculator_2-way'!A161)</f>
        <v>2.0099999999999998</v>
      </c>
      <c r="B160" s="4">
        <f>IF('True_Odds_Calculator_2-way'!B161="","",'True_Odds_Calculator_2-way'!B161)</f>
        <v>1.88</v>
      </c>
      <c r="C160" s="4">
        <f t="shared" si="8"/>
        <v>2.9427331427966497E-2</v>
      </c>
      <c r="D160" s="4">
        <f t="shared" si="10"/>
        <v>2.0712563034422273</v>
      </c>
      <c r="E160" s="4">
        <f t="shared" si="11"/>
        <v>1.9334834220221038</v>
      </c>
      <c r="G160" s="4">
        <f t="shared" si="9"/>
        <v>1.0294273314279665</v>
      </c>
    </row>
    <row r="161" spans="1:7" x14ac:dyDescent="0.2">
      <c r="A161" s="4">
        <f>IF('True_Odds_Calculator_2-way'!A162="","",'True_Odds_Calculator_2-way'!A162)</f>
        <v>1.69</v>
      </c>
      <c r="B161" s="4">
        <f>IF('True_Odds_Calculator_2-way'!B162="","",'True_Odds_Calculator_2-way'!B162)</f>
        <v>2.2599999999999998</v>
      </c>
      <c r="C161" s="4">
        <f t="shared" si="8"/>
        <v>3.4193852437555794E-2</v>
      </c>
      <c r="D161" s="4">
        <f t="shared" si="10"/>
        <v>1.740283410033262</v>
      </c>
      <c r="E161" s="4">
        <f t="shared" si="11"/>
        <v>2.3508340001231001</v>
      </c>
      <c r="G161" s="4">
        <f t="shared" si="9"/>
        <v>1.0341938524375558</v>
      </c>
    </row>
    <row r="162" spans="1:7" x14ac:dyDescent="0.2">
      <c r="A162" s="4">
        <f>IF('True_Odds_Calculator_2-way'!A163="","",'True_Odds_Calculator_2-way'!A163)</f>
        <v>1.94</v>
      </c>
      <c r="B162" s="4">
        <f>IF('True_Odds_Calculator_2-way'!B163="","",'True_Odds_Calculator_2-way'!B163)</f>
        <v>1.94</v>
      </c>
      <c r="C162" s="4">
        <f t="shared" si="8"/>
        <v>3.0927835051546504E-2</v>
      </c>
      <c r="D162" s="4">
        <f t="shared" si="10"/>
        <v>2.0000000000000004</v>
      </c>
      <c r="E162" s="4">
        <f t="shared" si="11"/>
        <v>2.0000000000000004</v>
      </c>
      <c r="G162" s="4">
        <f t="shared" si="9"/>
        <v>1.0309278350515465</v>
      </c>
    </row>
    <row r="163" spans="1:7" x14ac:dyDescent="0.2">
      <c r="A163" s="4">
        <f>IF('True_Odds_Calculator_2-way'!A164="","",'True_Odds_Calculator_2-way'!A164)</f>
        <v>1.98</v>
      </c>
      <c r="B163" s="4">
        <f>IF('True_Odds_Calculator_2-way'!B164="","",'True_Odds_Calculator_2-way'!B164)</f>
        <v>1.86</v>
      </c>
      <c r="C163" s="4">
        <f t="shared" si="8"/>
        <v>4.2684913652655698E-2</v>
      </c>
      <c r="D163" s="4">
        <f t="shared" si="10"/>
        <v>2.0673627484001349</v>
      </c>
      <c r="E163" s="4">
        <f t="shared" si="11"/>
        <v>1.9368886083938153</v>
      </c>
      <c r="G163" s="4">
        <f t="shared" si="9"/>
        <v>1.0426849136526557</v>
      </c>
    </row>
    <row r="164" spans="1:7" x14ac:dyDescent="0.2">
      <c r="A164" s="4">
        <f>IF('True_Odds_Calculator_2-way'!A165="","",'True_Odds_Calculator_2-way'!A165)</f>
        <v>2.13</v>
      </c>
      <c r="B164" s="4">
        <f>IF('True_Odds_Calculator_2-way'!B165="","",'True_Odds_Calculator_2-way'!B165)</f>
        <v>1.78</v>
      </c>
      <c r="C164" s="4">
        <f t="shared" si="8"/>
        <v>3.128132088410629E-2</v>
      </c>
      <c r="D164" s="4">
        <f t="shared" si="10"/>
        <v>2.2034055907479515</v>
      </c>
      <c r="E164" s="4">
        <f t="shared" si="11"/>
        <v>1.8309750325976726</v>
      </c>
      <c r="G164" s="4">
        <f t="shared" si="9"/>
        <v>1.0312813208841063</v>
      </c>
    </row>
    <row r="165" spans="1:7" x14ac:dyDescent="0.2">
      <c r="A165" s="4">
        <f>IF('True_Odds_Calculator_2-way'!A166="","",'True_Odds_Calculator_2-way'!A166)</f>
        <v>1.7</v>
      </c>
      <c r="B165" s="4">
        <f>IF('True_Odds_Calculator_2-way'!B166="","",'True_Odds_Calculator_2-way'!B166)</f>
        <v>2.25</v>
      </c>
      <c r="C165" s="4">
        <f t="shared" si="8"/>
        <v>3.2679738562091387E-2</v>
      </c>
      <c r="D165" s="4">
        <f t="shared" si="10"/>
        <v>1.7485714285714284</v>
      </c>
      <c r="E165" s="4">
        <f t="shared" si="11"/>
        <v>2.3358778625954195</v>
      </c>
      <c r="G165" s="4">
        <f t="shared" si="9"/>
        <v>1.0326797385620914</v>
      </c>
    </row>
    <row r="166" spans="1:7" x14ac:dyDescent="0.2">
      <c r="A166" s="4">
        <f>IF('True_Odds_Calculator_2-way'!A167="","",'True_Odds_Calculator_2-way'!A167)</f>
        <v>1.95</v>
      </c>
      <c r="B166" s="4">
        <f>IF('True_Odds_Calculator_2-way'!B167="","",'True_Odds_Calculator_2-way'!B167)</f>
        <v>1.92</v>
      </c>
      <c r="C166" s="4">
        <f t="shared" si="8"/>
        <v>3.3653846153846256E-2</v>
      </c>
      <c r="D166" s="4">
        <f t="shared" si="10"/>
        <v>2.0161550888529889</v>
      </c>
      <c r="E166" s="4">
        <f t="shared" si="11"/>
        <v>1.9841017488076311</v>
      </c>
      <c r="G166" s="4">
        <f t="shared" si="9"/>
        <v>1.0336538461538463</v>
      </c>
    </row>
    <row r="167" spans="1:7" x14ac:dyDescent="0.2">
      <c r="A167" s="4">
        <f>IF('True_Odds_Calculator_2-way'!A168="","",'True_Odds_Calculator_2-way'!A168)</f>
        <v>2.09</v>
      </c>
      <c r="B167" s="4">
        <f>IF('True_Odds_Calculator_2-way'!B168="","",'True_Odds_Calculator_2-way'!B168)</f>
        <v>1.8</v>
      </c>
      <c r="C167" s="4">
        <f t="shared" si="8"/>
        <v>3.4024455077086735E-2</v>
      </c>
      <c r="D167" s="4">
        <f t="shared" si="10"/>
        <v>2.1670506912442398</v>
      </c>
      <c r="E167" s="4">
        <f t="shared" si="11"/>
        <v>1.8568608094768018</v>
      </c>
      <c r="G167" s="4">
        <f t="shared" si="9"/>
        <v>1.0340244550770867</v>
      </c>
    </row>
    <row r="168" spans="1:7" x14ac:dyDescent="0.2">
      <c r="A168" s="4">
        <f>IF('True_Odds_Calculator_2-way'!A169="","",'True_Odds_Calculator_2-way'!A169)</f>
        <v>2.5299999999999998</v>
      </c>
      <c r="B168" s="4">
        <f>IF('True_Odds_Calculator_2-way'!B169="","",'True_Odds_Calculator_2-way'!B169)</f>
        <v>1.55</v>
      </c>
      <c r="C168" s="4">
        <f t="shared" si="8"/>
        <v>4.0418207318628108E-2</v>
      </c>
      <c r="D168" s="4">
        <f t="shared" si="10"/>
        <v>2.6663267040625529</v>
      </c>
      <c r="E168" s="4">
        <f t="shared" si="11"/>
        <v>1.6001224115066817</v>
      </c>
      <c r="G168" s="4">
        <f t="shared" si="9"/>
        <v>1.0404182073186281</v>
      </c>
    </row>
    <row r="169" spans="1:7" x14ac:dyDescent="0.2">
      <c r="A169" s="4">
        <f>IF('True_Odds_Calculator_2-way'!A170="","",'True_Odds_Calculator_2-way'!A170)</f>
        <v>1.97</v>
      </c>
      <c r="B169" s="4">
        <f>IF('True_Odds_Calculator_2-way'!B170="","",'True_Odds_Calculator_2-way'!B170)</f>
        <v>1.9</v>
      </c>
      <c r="C169" s="4">
        <f t="shared" si="8"/>
        <v>3.3930002671653803E-2</v>
      </c>
      <c r="D169" s="4">
        <f t="shared" si="10"/>
        <v>2.0381159814865235</v>
      </c>
      <c r="E169" s="4">
        <f t="shared" si="11"/>
        <v>1.9632835038027801</v>
      </c>
      <c r="G169" s="4">
        <f t="shared" si="9"/>
        <v>1.0339300026716538</v>
      </c>
    </row>
    <row r="170" spans="1:7" x14ac:dyDescent="0.2">
      <c r="A170" s="4">
        <f>IF('True_Odds_Calculator_2-way'!A171="","",'True_Odds_Calculator_2-way'!A171)</f>
        <v>1.97</v>
      </c>
      <c r="B170" s="4">
        <f>IF('True_Odds_Calculator_2-way'!B171="","",'True_Odds_Calculator_2-way'!B171)</f>
        <v>1.9</v>
      </c>
      <c r="C170" s="4">
        <f t="shared" si="8"/>
        <v>3.3930002671653803E-2</v>
      </c>
      <c r="D170" s="4">
        <f t="shared" si="10"/>
        <v>2.0381159814865235</v>
      </c>
      <c r="E170" s="4">
        <f t="shared" si="11"/>
        <v>1.9632835038027801</v>
      </c>
      <c r="G170" s="4">
        <f t="shared" si="9"/>
        <v>1.0339300026716538</v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2.87</v>
      </c>
      <c r="B2" s="4">
        <f>IF('True_Odds_Calculator_3-way'!B3="","",'True_Odds_Calculator_3-way'!B3)</f>
        <v>3.38</v>
      </c>
      <c r="C2" s="4">
        <f>IF('True_Odds_Calculator_3-way'!C3="","",'True_Odds_Calculator_3-way'!C3)</f>
        <v>2.57</v>
      </c>
      <c r="D2" s="4">
        <f>IF(A2="","",((1/A2)+(1/B2)+(1/C2))-1)</f>
        <v>3.3395102280568079E-2</v>
      </c>
      <c r="E2" s="4">
        <f>IF(A2="","",(3*A2)/(3-($D2*A2)))</f>
        <v>2.9647167137810779</v>
      </c>
      <c r="F2" s="4">
        <f>IF(B2="","",(3*B2)/(3-($D2*B2)))</f>
        <v>3.5121449765397199</v>
      </c>
      <c r="G2" s="4">
        <f>IF(C2="","",(3*C2)/(3-($D2*C2)))</f>
        <v>2.6456891203520767</v>
      </c>
      <c r="I2" s="4">
        <f>IF(A2="","",D2+1)</f>
        <v>1.0333951022805681</v>
      </c>
    </row>
    <row r="3" spans="1:9" x14ac:dyDescent="0.2">
      <c r="A3" s="4">
        <f>IF('True_Odds_Calculator_3-way'!A4="","",'True_Odds_Calculator_3-way'!A4)</f>
        <v>1.73</v>
      </c>
      <c r="B3" s="4">
        <f>IF('True_Odds_Calculator_3-way'!B4="","",'True_Odds_Calculator_3-way'!B4)</f>
        <v>4.32</v>
      </c>
      <c r="C3" s="4">
        <f>IF('True_Odds_Calculator_3-way'!C4="","",'True_Odds_Calculator_3-way'!C4)</f>
        <v>4.5199999999999996</v>
      </c>
      <c r="D3" s="4">
        <f t="shared" ref="D3:D66" si="0">IF(A3="","",((1/A3)+(1/B3)+(1/C3))-1)</f>
        <v>3.0755101615503655E-2</v>
      </c>
      <c r="E3" s="4">
        <f t="shared" ref="E3:E66" si="1">IF(A3="","",(3*A3)/(3-($D3*A3)))</f>
        <v>1.7612363042009949</v>
      </c>
      <c r="F3" s="4">
        <f t="shared" ref="F3:F66" si="2">IF(B3="","",(3*B3)/(3-($D3*B3)))</f>
        <v>4.5201870911662656</v>
      </c>
      <c r="G3" s="4">
        <f t="shared" ref="G3:G66" si="3">IF(C3="","",(3*C3)/(3-($D3*C3)))</f>
        <v>4.7396231723770486</v>
      </c>
      <c r="I3" s="4">
        <f t="shared" ref="I3:I66" si="4">IF(A3="","",D3+1)</f>
        <v>1.0307551016155037</v>
      </c>
    </row>
    <row r="4" spans="1:9" x14ac:dyDescent="0.2">
      <c r="A4" s="4">
        <f>IF('True_Odds_Calculator_3-way'!A5="","",'True_Odds_Calculator_3-way'!A5)</f>
        <v>2.06</v>
      </c>
      <c r="B4" s="4">
        <f>IF('True_Odds_Calculator_3-way'!B5="","",'True_Odds_Calculator_3-way'!B5)</f>
        <v>3.68</v>
      </c>
      <c r="C4" s="4">
        <f>IF('True_Odds_Calculator_3-way'!C5="","",'True_Odds_Calculator_3-way'!C5)</f>
        <v>3.67</v>
      </c>
      <c r="D4" s="4">
        <f t="shared" si="0"/>
        <v>2.9655587671363559E-2</v>
      </c>
      <c r="E4" s="4">
        <f t="shared" si="1"/>
        <v>2.1028207987677834</v>
      </c>
      <c r="F4" s="4">
        <f t="shared" si="2"/>
        <v>3.8189229493159078</v>
      </c>
      <c r="G4" s="4">
        <f t="shared" si="3"/>
        <v>3.8081547866948786</v>
      </c>
      <c r="I4" s="4">
        <f t="shared" si="4"/>
        <v>1.0296555876713636</v>
      </c>
    </row>
    <row r="5" spans="1:9" x14ac:dyDescent="0.2">
      <c r="A5" s="4">
        <f>IF('True_Odds_Calculator_3-way'!A6="","",'True_Odds_Calculator_3-way'!A6)</f>
        <v>1.93</v>
      </c>
      <c r="B5" s="4">
        <f>IF('True_Odds_Calculator_3-way'!B6="","",'True_Odds_Calculator_3-way'!B6)</f>
        <v>3.85</v>
      </c>
      <c r="C5" s="4">
        <f>IF('True_Odds_Calculator_3-way'!C6="","",'True_Odds_Calculator_3-way'!C6)</f>
        <v>3.98</v>
      </c>
      <c r="D5" s="4">
        <f t="shared" si="0"/>
        <v>2.9131256173201781E-2</v>
      </c>
      <c r="E5" s="4">
        <f t="shared" si="1"/>
        <v>1.9668611576480981</v>
      </c>
      <c r="F5" s="4">
        <f t="shared" si="2"/>
        <v>3.9995226007305704</v>
      </c>
      <c r="G5" s="4">
        <f t="shared" si="3"/>
        <v>4.1400005319647839</v>
      </c>
      <c r="I5" s="4">
        <f t="shared" si="4"/>
        <v>1.0291312561732018</v>
      </c>
    </row>
    <row r="6" spans="1:9" x14ac:dyDescent="0.2">
      <c r="A6" s="4">
        <f>IF('True_Odds_Calculator_3-way'!A7="","",'True_Odds_Calculator_3-way'!A7)</f>
        <v>1.75</v>
      </c>
      <c r="B6" s="4">
        <f>IF('True_Odds_Calculator_3-way'!B7="","",'True_Odds_Calculator_3-way'!B7)</f>
        <v>3.86</v>
      </c>
      <c r="C6" s="4">
        <f>IF('True_Odds_Calculator_3-way'!C7="","",'True_Odds_Calculator_3-way'!C7)</f>
        <v>5.01</v>
      </c>
      <c r="D6" s="4">
        <f t="shared" si="0"/>
        <v>3.0096727344718355E-2</v>
      </c>
      <c r="E6" s="4">
        <f t="shared" si="1"/>
        <v>1.7812727807043323</v>
      </c>
      <c r="F6" s="4">
        <f t="shared" si="2"/>
        <v>4.0154979740111809</v>
      </c>
      <c r="G6" s="4">
        <f t="shared" si="3"/>
        <v>5.2751364537356231</v>
      </c>
      <c r="I6" s="4">
        <f t="shared" si="4"/>
        <v>1.0300967273447184</v>
      </c>
    </row>
    <row r="7" spans="1:9" x14ac:dyDescent="0.2">
      <c r="A7" s="4">
        <f>IF('True_Odds_Calculator_3-way'!A8="","",'True_Odds_Calculator_3-way'!A8)</f>
        <v>3.49</v>
      </c>
      <c r="B7" s="4">
        <f>IF('True_Odds_Calculator_3-way'!B8="","",'True_Odds_Calculator_3-way'!B8)</f>
        <v>3.51</v>
      </c>
      <c r="C7" s="4">
        <f>IF('True_Odds_Calculator_3-way'!C8="","",'True_Odds_Calculator_3-way'!C8)</f>
        <v>2.19</v>
      </c>
      <c r="D7" s="4">
        <f t="shared" si="0"/>
        <v>2.8054240755893245E-2</v>
      </c>
      <c r="E7" s="4">
        <f t="shared" si="1"/>
        <v>3.6077438933451966</v>
      </c>
      <c r="F7" s="4">
        <f t="shared" si="2"/>
        <v>3.6291202908135798</v>
      </c>
      <c r="G7" s="4">
        <f t="shared" si="3"/>
        <v>2.2357880351465167</v>
      </c>
      <c r="I7" s="4">
        <f t="shared" si="4"/>
        <v>1.0280542407558932</v>
      </c>
    </row>
    <row r="8" spans="1:9" x14ac:dyDescent="0.2">
      <c r="A8" s="4">
        <f>IF('True_Odds_Calculator_3-way'!A9="","",'True_Odds_Calculator_3-way'!A9)</f>
        <v>2.31</v>
      </c>
      <c r="B8" s="4">
        <f>IF('True_Odds_Calculator_3-way'!B9="","",'True_Odds_Calculator_3-way'!B9)</f>
        <v>3.32</v>
      </c>
      <c r="C8" s="4">
        <f>IF('True_Odds_Calculator_3-way'!C9="","",'True_Odds_Calculator_3-way'!C9)</f>
        <v>3.4</v>
      </c>
      <c r="D8" s="4">
        <f t="shared" si="0"/>
        <v>2.8222899236364896E-2</v>
      </c>
      <c r="E8" s="4">
        <f t="shared" si="1"/>
        <v>2.3613152346891217</v>
      </c>
      <c r="F8" s="4">
        <f t="shared" si="2"/>
        <v>3.4270378444305809</v>
      </c>
      <c r="G8" s="4">
        <f t="shared" si="3"/>
        <v>3.5123457233580941</v>
      </c>
      <c r="I8" s="4">
        <f t="shared" si="4"/>
        <v>1.0282228992363649</v>
      </c>
    </row>
    <row r="9" spans="1:9" x14ac:dyDescent="0.2">
      <c r="A9" s="4">
        <f>IF('True_Odds_Calculator_3-way'!A10="","",'True_Odds_Calculator_3-way'!A10)</f>
        <v>1.26</v>
      </c>
      <c r="B9" s="4">
        <f>IF('True_Odds_Calculator_3-way'!B10="","",'True_Odds_Calculator_3-way'!B10)</f>
        <v>6.73</v>
      </c>
      <c r="C9" s="4">
        <f>IF('True_Odds_Calculator_3-way'!C10="","",'True_Odds_Calculator_3-way'!C10)</f>
        <v>10.6</v>
      </c>
      <c r="D9" s="4">
        <f t="shared" si="0"/>
        <v>3.6578826396314934E-2</v>
      </c>
      <c r="E9" s="4">
        <f t="shared" si="1"/>
        <v>1.2796595466493754</v>
      </c>
      <c r="F9" s="4">
        <f t="shared" si="2"/>
        <v>7.3316218996804787</v>
      </c>
      <c r="G9" s="4">
        <f t="shared" si="3"/>
        <v>12.173346431028532</v>
      </c>
      <c r="I9" s="4">
        <f t="shared" si="4"/>
        <v>1.0365788263963149</v>
      </c>
    </row>
    <row r="10" spans="1:9" x14ac:dyDescent="0.2">
      <c r="A10" s="4">
        <f>IF('True_Odds_Calculator_3-way'!A11="","",'True_Odds_Calculator_3-way'!A11)</f>
        <v>5.87</v>
      </c>
      <c r="B10" s="4">
        <f>IF('True_Odds_Calculator_3-way'!B11="","",'True_Odds_Calculator_3-way'!B11)</f>
        <v>4.32</v>
      </c>
      <c r="C10" s="4">
        <f>IF('True_Odds_Calculator_3-way'!C11="","",'True_Odds_Calculator_3-way'!C11)</f>
        <v>1.59</v>
      </c>
      <c r="D10" s="4">
        <f t="shared" si="0"/>
        <v>3.077005036922742E-2</v>
      </c>
      <c r="E10" s="4">
        <f t="shared" si="1"/>
        <v>6.2460545304815351</v>
      </c>
      <c r="F10" s="4">
        <f t="shared" si="2"/>
        <v>4.5202889048933201</v>
      </c>
      <c r="G10" s="4">
        <f t="shared" si="3"/>
        <v>1.6163598004109225</v>
      </c>
      <c r="I10" s="4">
        <f t="shared" si="4"/>
        <v>1.0307700503692274</v>
      </c>
    </row>
    <row r="11" spans="1:9" x14ac:dyDescent="0.2">
      <c r="A11" s="4">
        <f>IF('True_Odds_Calculator_3-way'!A12="","",'True_Odds_Calculator_3-way'!A12)</f>
        <v>1.18</v>
      </c>
      <c r="B11" s="4">
        <f>IF('True_Odds_Calculator_3-way'!B12="","",'True_Odds_Calculator_3-way'!B12)</f>
        <v>8.23</v>
      </c>
      <c r="C11" s="4">
        <f>IF('True_Odds_Calculator_3-way'!C12="","",'True_Odds_Calculator_3-way'!C12)</f>
        <v>15.33</v>
      </c>
      <c r="D11" s="4">
        <f t="shared" si="0"/>
        <v>3.4195882067089123E-2</v>
      </c>
      <c r="E11" s="4">
        <f t="shared" si="1"/>
        <v>1.1960878362454508</v>
      </c>
      <c r="F11" s="4">
        <f t="shared" si="2"/>
        <v>9.0819876470552643</v>
      </c>
      <c r="G11" s="4">
        <f t="shared" si="3"/>
        <v>18.575985488158825</v>
      </c>
      <c r="I11" s="4">
        <f t="shared" si="4"/>
        <v>1.0341958820670891</v>
      </c>
    </row>
    <row r="12" spans="1:9" x14ac:dyDescent="0.2">
      <c r="A12" s="4">
        <f>IF('True_Odds_Calculator_3-way'!A13="","",'True_Odds_Calculator_3-way'!A13)</f>
        <v>2.31</v>
      </c>
      <c r="B12" s="4">
        <f>IF('True_Odds_Calculator_3-way'!B13="","",'True_Odds_Calculator_3-way'!B13)</f>
        <v>3.6</v>
      </c>
      <c r="C12" s="4">
        <f>IF('True_Odds_Calculator_3-way'!C13="","",'True_Odds_Calculator_3-way'!C13)</f>
        <v>2.99</v>
      </c>
      <c r="D12" s="4">
        <f t="shared" si="0"/>
        <v>4.5126371213327854E-2</v>
      </c>
      <c r="E12" s="4">
        <f t="shared" si="1"/>
        <v>2.3931557134854931</v>
      </c>
      <c r="F12" s="4">
        <f t="shared" si="2"/>
        <v>3.8061069543600996</v>
      </c>
      <c r="G12" s="4">
        <f t="shared" si="3"/>
        <v>3.1308112082881099</v>
      </c>
      <c r="I12" s="4">
        <f t="shared" si="4"/>
        <v>1.0451263712133279</v>
      </c>
    </row>
    <row r="13" spans="1:9" x14ac:dyDescent="0.2">
      <c r="A13" s="4">
        <f>IF('True_Odds_Calculator_3-way'!A14="","",'True_Odds_Calculator_3-way'!A14)</f>
        <v>2.76</v>
      </c>
      <c r="B13" s="4">
        <f>IF('True_Odds_Calculator_3-way'!B14="","",'True_Odds_Calculator_3-way'!B14)</f>
        <v>2.88</v>
      </c>
      <c r="C13" s="4">
        <f>IF('True_Odds_Calculator_3-way'!C14="","",'True_Odds_Calculator_3-way'!C14)</f>
        <v>3.14</v>
      </c>
      <c r="D13" s="4">
        <f t="shared" si="0"/>
        <v>2.8012400381550284E-2</v>
      </c>
      <c r="E13" s="4">
        <f t="shared" si="1"/>
        <v>2.8330106749674013</v>
      </c>
      <c r="F13" s="4">
        <f t="shared" si="2"/>
        <v>2.9595889839190721</v>
      </c>
      <c r="G13" s="4">
        <f t="shared" si="3"/>
        <v>3.2348444945814689</v>
      </c>
      <c r="I13" s="4">
        <f t="shared" si="4"/>
        <v>1.0280124003815503</v>
      </c>
    </row>
    <row r="14" spans="1:9" x14ac:dyDescent="0.2">
      <c r="A14" s="4">
        <f>IF('True_Odds_Calculator_3-way'!A15="","",'True_Odds_Calculator_3-way'!A15)</f>
        <v>1.54</v>
      </c>
      <c r="B14" s="4">
        <f>IF('True_Odds_Calculator_3-way'!B15="","",'True_Odds_Calculator_3-way'!B15)</f>
        <v>4.2699999999999996</v>
      </c>
      <c r="C14" s="4">
        <f>IF('True_Odds_Calculator_3-way'!C15="","",'True_Odds_Calculator_3-way'!C15)</f>
        <v>6.68</v>
      </c>
      <c r="D14" s="4">
        <f t="shared" si="0"/>
        <v>3.3243285623770547E-2</v>
      </c>
      <c r="E14" s="4">
        <f t="shared" si="1"/>
        <v>1.5667361751934454</v>
      </c>
      <c r="F14" s="4">
        <f t="shared" si="2"/>
        <v>4.4820751051380503</v>
      </c>
      <c r="G14" s="4">
        <f t="shared" si="3"/>
        <v>7.2139920723239497</v>
      </c>
      <c r="I14" s="4">
        <f t="shared" si="4"/>
        <v>1.0332432856237705</v>
      </c>
    </row>
    <row r="15" spans="1:9" x14ac:dyDescent="0.2">
      <c r="A15" s="4">
        <f>IF('True_Odds_Calculator_3-way'!A16="","",'True_Odds_Calculator_3-way'!A16)</f>
        <v>1.84</v>
      </c>
      <c r="B15" s="4">
        <f>IF('True_Odds_Calculator_3-way'!B16="","",'True_Odds_Calculator_3-way'!B16)</f>
        <v>3.55</v>
      </c>
      <c r="C15" s="4">
        <f>IF('True_Odds_Calculator_3-way'!C16="","",'True_Odds_Calculator_3-way'!C16)</f>
        <v>4.8899999999999997</v>
      </c>
      <c r="D15" s="4">
        <f t="shared" si="0"/>
        <v>2.9667379219748158E-2</v>
      </c>
      <c r="E15" s="4">
        <f t="shared" si="1"/>
        <v>1.8741011302758728</v>
      </c>
      <c r="F15" s="4">
        <f t="shared" si="2"/>
        <v>3.6791621328783291</v>
      </c>
      <c r="G15" s="4">
        <f t="shared" si="3"/>
        <v>5.1384860239870696</v>
      </c>
      <c r="I15" s="4">
        <f t="shared" si="4"/>
        <v>1.0296673792197482</v>
      </c>
    </row>
    <row r="16" spans="1:9" x14ac:dyDescent="0.2">
      <c r="A16" s="4">
        <f>IF('True_Odds_Calculator_3-way'!A17="","",'True_Odds_Calculator_3-way'!A17)</f>
        <v>1.27</v>
      </c>
      <c r="B16" s="4">
        <f>IF('True_Odds_Calculator_3-way'!B17="","",'True_Odds_Calculator_3-way'!B17)</f>
        <v>6.64</v>
      </c>
      <c r="C16" s="4">
        <f>IF('True_Odds_Calculator_3-way'!C17="","",'True_Odds_Calculator_3-way'!C17)</f>
        <v>9.99</v>
      </c>
      <c r="D16" s="4">
        <f t="shared" si="0"/>
        <v>3.8104084541803918E-2</v>
      </c>
      <c r="E16" s="4">
        <f t="shared" si="1"/>
        <v>1.2908218983885513</v>
      </c>
      <c r="F16" s="4">
        <f t="shared" si="2"/>
        <v>7.2515765006826598</v>
      </c>
      <c r="G16" s="4">
        <f t="shared" si="3"/>
        <v>11.441812732961939</v>
      </c>
      <c r="I16" s="4">
        <f t="shared" si="4"/>
        <v>1.0381040845418039</v>
      </c>
    </row>
    <row r="17" spans="1:9" x14ac:dyDescent="0.2">
      <c r="A17" s="4">
        <f>IF('True_Odds_Calculator_3-way'!A18="","",'True_Odds_Calculator_3-way'!A18)</f>
        <v>2.79</v>
      </c>
      <c r="B17" s="4">
        <f>IF('True_Odds_Calculator_3-way'!B18="","",'True_Odds_Calculator_3-way'!B18)</f>
        <v>3.44</v>
      </c>
      <c r="C17" s="4">
        <f>IF('True_Odds_Calculator_3-way'!C18="","",'True_Odds_Calculator_3-way'!C18)</f>
        <v>2.61</v>
      </c>
      <c r="D17" s="4">
        <f t="shared" si="0"/>
        <v>3.2262375938812315E-2</v>
      </c>
      <c r="E17" s="4">
        <f t="shared" si="1"/>
        <v>2.8763005493619715</v>
      </c>
      <c r="F17" s="4">
        <f t="shared" si="2"/>
        <v>3.57214875354224</v>
      </c>
      <c r="G17" s="4">
        <f t="shared" si="3"/>
        <v>2.6853737886746143</v>
      </c>
      <c r="I17" s="4">
        <f t="shared" si="4"/>
        <v>1.0322623759388123</v>
      </c>
    </row>
    <row r="18" spans="1:9" x14ac:dyDescent="0.2">
      <c r="A18" s="4">
        <f>IF('True_Odds_Calculator_3-way'!A19="","",'True_Odds_Calculator_3-way'!A19)</f>
        <v>1.83</v>
      </c>
      <c r="B18" s="4">
        <f>IF('True_Odds_Calculator_3-way'!B19="","",'True_Odds_Calculator_3-way'!B19)</f>
        <v>4.1100000000000003</v>
      </c>
      <c r="C18" s="4">
        <f>IF('True_Odds_Calculator_3-way'!C19="","",'True_Odds_Calculator_3-way'!C19)</f>
        <v>4.09</v>
      </c>
      <c r="D18" s="4">
        <f t="shared" si="0"/>
        <v>3.4255867370896365E-2</v>
      </c>
      <c r="E18" s="4">
        <f t="shared" si="1"/>
        <v>1.8690559407737175</v>
      </c>
      <c r="F18" s="4">
        <f t="shared" si="2"/>
        <v>4.3123824287275738</v>
      </c>
      <c r="G18" s="4">
        <f t="shared" si="3"/>
        <v>4.2903695502911479</v>
      </c>
      <c r="I18" s="4">
        <f t="shared" si="4"/>
        <v>1.0342558673708964</v>
      </c>
    </row>
    <row r="19" spans="1:9" x14ac:dyDescent="0.2">
      <c r="A19" s="4">
        <f>IF('True_Odds_Calculator_3-way'!A20="","",'True_Odds_Calculator_3-way'!A20)</f>
        <v>1.33</v>
      </c>
      <c r="B19" s="4">
        <f>IF('True_Odds_Calculator_3-way'!B20="","",'True_Odds_Calculator_3-way'!B20)</f>
        <v>6.02</v>
      </c>
      <c r="C19" s="4">
        <f>IF('True_Odds_Calculator_3-way'!C20="","",'True_Odds_Calculator_3-way'!C20)</f>
        <v>8.2799999999999994</v>
      </c>
      <c r="D19" s="4">
        <f t="shared" si="0"/>
        <v>3.876560291865494E-2</v>
      </c>
      <c r="E19" s="4">
        <f t="shared" si="1"/>
        <v>1.3532571917171416</v>
      </c>
      <c r="F19" s="4">
        <f t="shared" si="2"/>
        <v>6.5277948306981974</v>
      </c>
      <c r="G19" s="4">
        <f t="shared" si="3"/>
        <v>9.2720444452566735</v>
      </c>
      <c r="I19" s="4">
        <f t="shared" si="4"/>
        <v>1.0387656029186549</v>
      </c>
    </row>
    <row r="20" spans="1:9" x14ac:dyDescent="0.2">
      <c r="A20" s="4">
        <f>IF('True_Odds_Calculator_3-way'!A21="","",'True_Odds_Calculator_3-way'!A21)</f>
        <v>8.9600000000000009</v>
      </c>
      <c r="B20" s="4">
        <f>IF('True_Odds_Calculator_3-way'!B21="","",'True_Odds_Calculator_3-way'!B21)</f>
        <v>6.05</v>
      </c>
      <c r="C20" s="4">
        <f>IF('True_Odds_Calculator_3-way'!C21="","",'True_Odds_Calculator_3-way'!C21)</f>
        <v>1.31</v>
      </c>
      <c r="D20" s="4">
        <f t="shared" si="0"/>
        <v>4.0255177681444154E-2</v>
      </c>
      <c r="E20" s="4">
        <f t="shared" si="1"/>
        <v>10.184466112244646</v>
      </c>
      <c r="F20" s="4">
        <f t="shared" si="2"/>
        <v>6.5845414719210922</v>
      </c>
      <c r="G20" s="4">
        <f t="shared" si="3"/>
        <v>1.3334393220859238</v>
      </c>
      <c r="I20" s="4">
        <f t="shared" si="4"/>
        <v>1.0402551776814442</v>
      </c>
    </row>
    <row r="21" spans="1:9" x14ac:dyDescent="0.2">
      <c r="A21" s="4">
        <f>IF('True_Odds_Calculator_3-way'!A22="","",'True_Odds_Calculator_3-way'!A22)</f>
        <v>2.0699999999999998</v>
      </c>
      <c r="B21" s="4">
        <f>IF('True_Odds_Calculator_3-way'!B22="","",'True_Odds_Calculator_3-way'!B22)</f>
        <v>3.73</v>
      </c>
      <c r="C21" s="4">
        <f>IF('True_Odds_Calculator_3-way'!C22="","",'True_Odds_Calculator_3-way'!C22)</f>
        <v>3.53</v>
      </c>
      <c r="D21" s="4">
        <f t="shared" si="0"/>
        <v>3.4474421165092028E-2</v>
      </c>
      <c r="E21" s="4">
        <f t="shared" si="1"/>
        <v>2.1204396411791651</v>
      </c>
      <c r="F21" s="4">
        <f t="shared" si="2"/>
        <v>3.8970395749473492</v>
      </c>
      <c r="G21" s="4">
        <f t="shared" si="3"/>
        <v>3.6792483496097392</v>
      </c>
      <c r="I21" s="4">
        <f t="shared" si="4"/>
        <v>1.034474421165092</v>
      </c>
    </row>
    <row r="22" spans="1:9" x14ac:dyDescent="0.2">
      <c r="A22" s="4">
        <f>IF('True_Odds_Calculator_3-way'!A23="","",'True_Odds_Calculator_3-way'!A23)</f>
        <v>2.1800000000000002</v>
      </c>
      <c r="B22" s="4">
        <f>IF('True_Odds_Calculator_3-way'!B23="","",'True_Odds_Calculator_3-way'!B23)</f>
        <v>3.68</v>
      </c>
      <c r="C22" s="4">
        <f>IF('True_Odds_Calculator_3-way'!C23="","",'True_Odds_Calculator_3-way'!C23)</f>
        <v>3.29</v>
      </c>
      <c r="D22" s="4">
        <f t="shared" si="0"/>
        <v>3.4406094546212795E-2</v>
      </c>
      <c r="E22" s="4">
        <f t="shared" si="1"/>
        <v>2.2359014766573742</v>
      </c>
      <c r="F22" s="4">
        <f t="shared" si="2"/>
        <v>3.8421575257117255</v>
      </c>
      <c r="G22" s="4">
        <f t="shared" si="3"/>
        <v>3.419005992289164</v>
      </c>
      <c r="I22" s="4">
        <f t="shared" si="4"/>
        <v>1.0344060945462128</v>
      </c>
    </row>
    <row r="23" spans="1:9" x14ac:dyDescent="0.2">
      <c r="A23" s="4">
        <f>IF('True_Odds_Calculator_3-way'!A24="","",'True_Odds_Calculator_3-way'!A24)</f>
        <v>2.4500000000000002</v>
      </c>
      <c r="B23" s="4">
        <f>IF('True_Odds_Calculator_3-way'!B24="","",'True_Odds_Calculator_3-way'!B24)</f>
        <v>3.71</v>
      </c>
      <c r="C23" s="4">
        <f>IF('True_Odds_Calculator_3-way'!C24="","",'True_Odds_Calculator_3-way'!C24)</f>
        <v>2.81</v>
      </c>
      <c r="D23" s="4">
        <f t="shared" si="0"/>
        <v>3.3576930402860139E-2</v>
      </c>
      <c r="E23" s="4">
        <f t="shared" si="1"/>
        <v>2.5190759852118974</v>
      </c>
      <c r="F23" s="4">
        <f t="shared" si="2"/>
        <v>3.870725976269322</v>
      </c>
      <c r="G23" s="4">
        <f t="shared" si="3"/>
        <v>2.9012453004716421</v>
      </c>
      <c r="I23" s="4">
        <f t="shared" si="4"/>
        <v>1.0335769304028601</v>
      </c>
    </row>
    <row r="24" spans="1:9" x14ac:dyDescent="0.2">
      <c r="A24" s="4">
        <f>IF('True_Odds_Calculator_3-way'!A25="","",'True_Odds_Calculator_3-way'!A25)</f>
        <v>2.29</v>
      </c>
      <c r="B24" s="4">
        <f>IF('True_Odds_Calculator_3-way'!B25="","",'True_Odds_Calculator_3-way'!B25)</f>
        <v>3.78</v>
      </c>
      <c r="C24" s="4">
        <f>IF('True_Odds_Calculator_3-way'!C25="","",'True_Odds_Calculator_3-way'!C25)</f>
        <v>3</v>
      </c>
      <c r="D24" s="4">
        <f t="shared" si="0"/>
        <v>3.4564820591021395E-2</v>
      </c>
      <c r="E24" s="4">
        <f t="shared" si="1"/>
        <v>2.3520578218969641</v>
      </c>
      <c r="F24" s="4">
        <f t="shared" si="2"/>
        <v>3.9521215072746081</v>
      </c>
      <c r="G24" s="4">
        <f t="shared" si="3"/>
        <v>3.1074069642216102</v>
      </c>
      <c r="I24" s="4">
        <f t="shared" si="4"/>
        <v>1.0345648205910214</v>
      </c>
    </row>
    <row r="25" spans="1:9" x14ac:dyDescent="0.2">
      <c r="A25" s="4">
        <f>IF('True_Odds_Calculator_3-way'!A26="","",'True_Odds_Calculator_3-way'!A26)</f>
        <v>2.59</v>
      </c>
      <c r="B25" s="4">
        <f>IF('True_Odds_Calculator_3-way'!B26="","",'True_Odds_Calculator_3-way'!B26)</f>
        <v>3.87</v>
      </c>
      <c r="C25" s="4">
        <f>IF('True_Odds_Calculator_3-way'!C26="","",'True_Odds_Calculator_3-way'!C26)</f>
        <v>2.57</v>
      </c>
      <c r="D25" s="4">
        <f t="shared" si="0"/>
        <v>3.3603377282682256E-2</v>
      </c>
      <c r="E25" s="4">
        <f t="shared" si="1"/>
        <v>2.6673832300827818</v>
      </c>
      <c r="F25" s="4">
        <f t="shared" si="2"/>
        <v>4.0453596950178348</v>
      </c>
      <c r="G25" s="4">
        <f t="shared" si="3"/>
        <v>2.6461751617853553</v>
      </c>
      <c r="I25" s="4">
        <f t="shared" si="4"/>
        <v>1.0336033772826823</v>
      </c>
    </row>
    <row r="26" spans="1:9" x14ac:dyDescent="0.2">
      <c r="A26" s="4">
        <f>IF('True_Odds_Calculator_3-way'!A27="","",'True_Odds_Calculator_3-way'!A27)</f>
        <v>1.95</v>
      </c>
      <c r="B26" s="4">
        <f>IF('True_Odds_Calculator_3-way'!B27="","",'True_Odds_Calculator_3-way'!B27)</f>
        <v>3.94</v>
      </c>
      <c r="C26" s="4">
        <f>IF('True_Odds_Calculator_3-way'!C27="","",'True_Odds_Calculator_3-way'!C27)</f>
        <v>3.81</v>
      </c>
      <c r="D26" s="4">
        <f t="shared" si="0"/>
        <v>2.9094811020547562E-2</v>
      </c>
      <c r="E26" s="4">
        <f t="shared" si="1"/>
        <v>1.9875885332958525</v>
      </c>
      <c r="F26" s="4">
        <f t="shared" si="2"/>
        <v>4.0965333960291703</v>
      </c>
      <c r="G26" s="4">
        <f t="shared" si="3"/>
        <v>3.9561825679034373</v>
      </c>
      <c r="I26" s="4">
        <f t="shared" si="4"/>
        <v>1.0290948110205476</v>
      </c>
    </row>
    <row r="27" spans="1:9" x14ac:dyDescent="0.2">
      <c r="A27" s="4">
        <f>IF('True_Odds_Calculator_3-way'!A28="","",'True_Odds_Calculator_3-way'!A28)</f>
        <v>1.64</v>
      </c>
      <c r="B27" s="4">
        <f>IF('True_Odds_Calculator_3-way'!B28="","",'True_Odds_Calculator_3-way'!B28)</f>
        <v>4.7699999999999996</v>
      </c>
      <c r="C27" s="4">
        <f>IF('True_Odds_Calculator_3-way'!C28="","",'True_Odds_Calculator_3-way'!C28)</f>
        <v>4.7699999999999996</v>
      </c>
      <c r="D27" s="4">
        <f t="shared" si="0"/>
        <v>2.9043309301017617E-2</v>
      </c>
      <c r="E27" s="4">
        <f t="shared" si="1"/>
        <v>1.6664583747550206</v>
      </c>
      <c r="F27" s="4">
        <f t="shared" si="2"/>
        <v>5.0009376065461986</v>
      </c>
      <c r="G27" s="4">
        <f t="shared" si="3"/>
        <v>5.0009376065461986</v>
      </c>
      <c r="I27" s="4">
        <f t="shared" si="4"/>
        <v>1.0290433093010176</v>
      </c>
    </row>
    <row r="28" spans="1:9" x14ac:dyDescent="0.2">
      <c r="A28" s="4">
        <f>IF('True_Odds_Calculator_3-way'!A29="","",'True_Odds_Calculator_3-way'!A29)</f>
        <v>2.39</v>
      </c>
      <c r="B28" s="4">
        <f>IF('True_Odds_Calculator_3-way'!B29="","",'True_Odds_Calculator_3-way'!B29)</f>
        <v>3.84</v>
      </c>
      <c r="C28" s="4">
        <f>IF('True_Odds_Calculator_3-way'!C29="","",'True_Odds_Calculator_3-way'!C29)</f>
        <v>2.87</v>
      </c>
      <c r="D28" s="4">
        <f t="shared" si="0"/>
        <v>2.725876425679985E-2</v>
      </c>
      <c r="E28" s="4">
        <f t="shared" si="1"/>
        <v>2.4430537182125929</v>
      </c>
      <c r="F28" s="4">
        <f t="shared" si="2"/>
        <v>3.9788260894610215</v>
      </c>
      <c r="G28" s="4">
        <f t="shared" si="3"/>
        <v>2.9468465413816811</v>
      </c>
      <c r="I28" s="4">
        <f t="shared" si="4"/>
        <v>1.0272587642567999</v>
      </c>
    </row>
    <row r="29" spans="1:9" x14ac:dyDescent="0.2">
      <c r="A29" s="4">
        <f>IF('True_Odds_Calculator_3-way'!A30="","",'True_Odds_Calculator_3-way'!A30)</f>
        <v>6.7</v>
      </c>
      <c r="B29" s="4">
        <f>IF('True_Odds_Calculator_3-way'!B30="","",'True_Odds_Calculator_3-way'!B30)</f>
        <v>4.42</v>
      </c>
      <c r="C29" s="4">
        <f>IF('True_Odds_Calculator_3-way'!C30="","",'True_Odds_Calculator_3-way'!C30)</f>
        <v>1.52</v>
      </c>
      <c r="D29" s="4">
        <f t="shared" si="0"/>
        <v>3.3392812076791678E-2</v>
      </c>
      <c r="E29" s="4">
        <f t="shared" si="1"/>
        <v>7.239934634635925</v>
      </c>
      <c r="F29" s="4">
        <f t="shared" si="2"/>
        <v>4.6487107248196837</v>
      </c>
      <c r="G29" s="4">
        <f t="shared" si="3"/>
        <v>1.5461595110905937</v>
      </c>
      <c r="I29" s="4">
        <f t="shared" si="4"/>
        <v>1.0333928120767917</v>
      </c>
    </row>
    <row r="30" spans="1:9" x14ac:dyDescent="0.2">
      <c r="A30" s="4">
        <f>IF('True_Odds_Calculator_3-way'!A31="","",'True_Odds_Calculator_3-way'!A31)</f>
        <v>6.3</v>
      </c>
      <c r="B30" s="4">
        <f>IF('True_Odds_Calculator_3-way'!B31="","",'True_Odds_Calculator_3-way'!B31)</f>
        <v>4.59</v>
      </c>
      <c r="C30" s="4">
        <f>IF('True_Odds_Calculator_3-way'!C31="","",'True_Odds_Calculator_3-way'!C31)</f>
        <v>1.51</v>
      </c>
      <c r="D30" s="4">
        <f t="shared" si="0"/>
        <v>3.8846738106574463E-2</v>
      </c>
      <c r="E30" s="4">
        <f t="shared" si="1"/>
        <v>6.8595928985828261</v>
      </c>
      <c r="F30" s="4">
        <f t="shared" si="2"/>
        <v>4.8800481470429462</v>
      </c>
      <c r="G30" s="4">
        <f t="shared" si="3"/>
        <v>1.5401136232571084</v>
      </c>
      <c r="I30" s="4">
        <f t="shared" si="4"/>
        <v>1.0388467381065745</v>
      </c>
    </row>
    <row r="31" spans="1:9" x14ac:dyDescent="0.2">
      <c r="A31" s="4">
        <f>IF('True_Odds_Calculator_3-way'!A32="","",'True_Odds_Calculator_3-way'!A32)</f>
        <v>1.5</v>
      </c>
      <c r="B31" s="4">
        <f>IF('True_Odds_Calculator_3-way'!B32="","",'True_Odds_Calculator_3-way'!B32)</f>
        <v>4.6900000000000004</v>
      </c>
      <c r="C31" s="4">
        <f>IF('True_Odds_Calculator_3-way'!C32="","",'True_Odds_Calculator_3-way'!C32)</f>
        <v>6.31</v>
      </c>
      <c r="D31" s="4">
        <f t="shared" si="0"/>
        <v>3.8364888259629915E-2</v>
      </c>
      <c r="E31" s="4">
        <f t="shared" si="1"/>
        <v>1.5293364102452207</v>
      </c>
      <c r="F31" s="4">
        <f t="shared" si="2"/>
        <v>4.9892402016338249</v>
      </c>
      <c r="G31" s="4">
        <f t="shared" si="3"/>
        <v>6.8638745074592995</v>
      </c>
      <c r="I31" s="4">
        <f t="shared" si="4"/>
        <v>1.0383648882596299</v>
      </c>
    </row>
    <row r="32" spans="1:9" x14ac:dyDescent="0.2">
      <c r="A32" s="4">
        <f>IF('True_Odds_Calculator_3-way'!A33="","",'True_Odds_Calculator_3-way'!A33)</f>
        <v>1.55</v>
      </c>
      <c r="B32" s="4">
        <f>IF('True_Odds_Calculator_3-way'!B33="","",'True_Odds_Calculator_3-way'!B33)</f>
        <v>4.7</v>
      </c>
      <c r="C32" s="4">
        <f>IF('True_Odds_Calculator_3-way'!C33="","",'True_Odds_Calculator_3-way'!C33)</f>
        <v>5.52</v>
      </c>
      <c r="D32" s="4">
        <f t="shared" si="0"/>
        <v>3.9086668059244101E-2</v>
      </c>
      <c r="E32" s="4">
        <f t="shared" si="1"/>
        <v>1.5819470706869376</v>
      </c>
      <c r="F32" s="4">
        <f t="shared" si="2"/>
        <v>5.0065819506810199</v>
      </c>
      <c r="G32" s="4">
        <f t="shared" si="3"/>
        <v>5.9477597223317797</v>
      </c>
      <c r="I32" s="4">
        <f t="shared" si="4"/>
        <v>1.0390866680592441</v>
      </c>
    </row>
    <row r="33" spans="1:9" x14ac:dyDescent="0.2">
      <c r="A33" s="4">
        <f>IF('True_Odds_Calculator_3-way'!A34="","",'True_Odds_Calculator_3-way'!A34)</f>
        <v>4.47</v>
      </c>
      <c r="B33" s="4">
        <f>IF('True_Odds_Calculator_3-way'!B34="","",'True_Odds_Calculator_3-way'!B34)</f>
        <v>3.84</v>
      </c>
      <c r="C33" s="4">
        <f>IF('True_Odds_Calculator_3-way'!C34="","",'True_Odds_Calculator_3-way'!C34)</f>
        <v>1.81</v>
      </c>
      <c r="D33" s="4">
        <f t="shared" si="0"/>
        <v>3.6616501044409056E-2</v>
      </c>
      <c r="E33" s="4">
        <f t="shared" si="1"/>
        <v>4.7279502848492125</v>
      </c>
      <c r="F33" s="4">
        <f t="shared" si="2"/>
        <v>4.0288276101031499</v>
      </c>
      <c r="G33" s="4">
        <f t="shared" si="3"/>
        <v>1.8508897747807107</v>
      </c>
      <c r="I33" s="4">
        <f t="shared" si="4"/>
        <v>1.0366165010444091</v>
      </c>
    </row>
    <row r="34" spans="1:9" x14ac:dyDescent="0.2">
      <c r="A34" s="4">
        <f>IF('True_Odds_Calculator_3-way'!A35="","",'True_Odds_Calculator_3-way'!A35)</f>
        <v>1.89</v>
      </c>
      <c r="B34" s="4">
        <f>IF('True_Odds_Calculator_3-way'!B35="","",'True_Odds_Calculator_3-way'!B35)</f>
        <v>3.56</v>
      </c>
      <c r="C34" s="4">
        <f>IF('True_Odds_Calculator_3-way'!C35="","",'True_Odds_Calculator_3-way'!C35)</f>
        <v>4.4400000000000004</v>
      </c>
      <c r="D34" s="4">
        <f t="shared" si="0"/>
        <v>3.522463073024884E-2</v>
      </c>
      <c r="E34" s="4">
        <f t="shared" si="1"/>
        <v>1.9328938473690367</v>
      </c>
      <c r="F34" s="4">
        <f t="shared" si="2"/>
        <v>3.7152991133255866</v>
      </c>
      <c r="G34" s="4">
        <f t="shared" si="3"/>
        <v>4.6841987747176397</v>
      </c>
      <c r="I34" s="4">
        <f t="shared" si="4"/>
        <v>1.0352246307302488</v>
      </c>
    </row>
    <row r="35" spans="1:9" x14ac:dyDescent="0.2">
      <c r="A35" s="4">
        <f>IF('True_Odds_Calculator_3-way'!A36="","",'True_Odds_Calculator_3-way'!A36)</f>
        <v>3.43</v>
      </c>
      <c r="B35" s="4">
        <f>IF('True_Odds_Calculator_3-way'!B36="","",'True_Odds_Calculator_3-way'!B36)</f>
        <v>3.69</v>
      </c>
      <c r="C35" s="4">
        <f>IF('True_Odds_Calculator_3-way'!C36="","",'True_Odds_Calculator_3-way'!C36)</f>
        <v>2.12</v>
      </c>
      <c r="D35" s="4">
        <f t="shared" si="0"/>
        <v>3.4246012739020504E-2</v>
      </c>
      <c r="E35" s="4">
        <f t="shared" si="1"/>
        <v>3.5697730646314878</v>
      </c>
      <c r="F35" s="4">
        <f t="shared" si="2"/>
        <v>3.8522675065888503</v>
      </c>
      <c r="G35" s="4">
        <f t="shared" si="3"/>
        <v>2.1725774957272646</v>
      </c>
      <c r="I35" s="4">
        <f t="shared" si="4"/>
        <v>1.0342460127390205</v>
      </c>
    </row>
    <row r="36" spans="1:9" x14ac:dyDescent="0.2">
      <c r="A36" s="4">
        <f>IF('True_Odds_Calculator_3-way'!A37="","",'True_Odds_Calculator_3-way'!A37)</f>
        <v>4.33</v>
      </c>
      <c r="B36" s="4">
        <f>IF('True_Odds_Calculator_3-way'!B37="","",'True_Odds_Calculator_3-way'!B37)</f>
        <v>4.26</v>
      </c>
      <c r="C36" s="4">
        <f>IF('True_Odds_Calculator_3-way'!C37="","",'True_Odds_Calculator_3-way'!C37)</f>
        <v>1.77</v>
      </c>
      <c r="D36" s="4">
        <f t="shared" si="0"/>
        <v>3.0660417667078166E-2</v>
      </c>
      <c r="E36" s="4">
        <f t="shared" si="1"/>
        <v>4.5304886323805027</v>
      </c>
      <c r="F36" s="4">
        <f t="shared" si="2"/>
        <v>4.4539135673225907</v>
      </c>
      <c r="G36" s="4">
        <f t="shared" si="3"/>
        <v>1.8026085513337422</v>
      </c>
      <c r="I36" s="4">
        <f t="shared" si="4"/>
        <v>1.0306604176670782</v>
      </c>
    </row>
    <row r="37" spans="1:9" x14ac:dyDescent="0.2">
      <c r="A37" s="4">
        <f>IF('True_Odds_Calculator_3-way'!A38="","",'True_Odds_Calculator_3-way'!A38)</f>
        <v>2.2799999999999998</v>
      </c>
      <c r="B37" s="4">
        <f>IF('True_Odds_Calculator_3-way'!B38="","",'True_Odds_Calculator_3-way'!B38)</f>
        <v>3.47</v>
      </c>
      <c r="C37" s="4">
        <f>IF('True_Odds_Calculator_3-way'!C38="","",'True_Odds_Calculator_3-way'!C38)</f>
        <v>3.33</v>
      </c>
      <c r="D37" s="4">
        <f t="shared" si="0"/>
        <v>2.7081229568716392E-2</v>
      </c>
      <c r="E37" s="4">
        <f t="shared" si="1"/>
        <v>2.3279124764651851</v>
      </c>
      <c r="F37" s="4">
        <f t="shared" si="2"/>
        <v>3.5822089539900057</v>
      </c>
      <c r="G37" s="4">
        <f t="shared" si="3"/>
        <v>3.4332026371371804</v>
      </c>
      <c r="I37" s="4">
        <f t="shared" si="4"/>
        <v>1.0270812295687164</v>
      </c>
    </row>
    <row r="38" spans="1:9" x14ac:dyDescent="0.2">
      <c r="A38" s="4">
        <f>IF('True_Odds_Calculator_3-way'!A39="","",'True_Odds_Calculator_3-way'!A39)</f>
        <v>2.14</v>
      </c>
      <c r="B38" s="4">
        <f>IF('True_Odds_Calculator_3-way'!B39="","",'True_Odds_Calculator_3-way'!B39)</f>
        <v>3.31</v>
      </c>
      <c r="C38" s="4">
        <f>IF('True_Odds_Calculator_3-way'!C39="","",'True_Odds_Calculator_3-way'!C39)</f>
        <v>3.85</v>
      </c>
      <c r="D38" s="4">
        <f t="shared" si="0"/>
        <v>2.9144782991805673E-2</v>
      </c>
      <c r="E38" s="4">
        <f t="shared" si="1"/>
        <v>2.1854350754587402</v>
      </c>
      <c r="F38" s="4">
        <f t="shared" si="2"/>
        <v>3.4199740910008658</v>
      </c>
      <c r="G38" s="4">
        <f t="shared" si="3"/>
        <v>3.9995947278443484</v>
      </c>
      <c r="I38" s="4">
        <f t="shared" si="4"/>
        <v>1.0291447829918057</v>
      </c>
    </row>
    <row r="39" spans="1:9" x14ac:dyDescent="0.2">
      <c r="A39" s="4">
        <f>IF('True_Odds_Calculator_3-way'!A40="","",'True_Odds_Calculator_3-way'!A40)</f>
        <v>3.24</v>
      </c>
      <c r="B39" s="4">
        <f>IF('True_Odds_Calculator_3-way'!B40="","",'True_Odds_Calculator_3-way'!B40)</f>
        <v>3.16</v>
      </c>
      <c r="C39" s="4">
        <f>IF('True_Odds_Calculator_3-way'!C40="","",'True_Odds_Calculator_3-way'!C40)</f>
        <v>2.4900000000000002</v>
      </c>
      <c r="D39" s="4">
        <f t="shared" si="0"/>
        <v>2.6704097213984701E-2</v>
      </c>
      <c r="E39" s="4">
        <f t="shared" si="1"/>
        <v>3.3362179433491348</v>
      </c>
      <c r="F39" s="4">
        <f t="shared" si="2"/>
        <v>3.2514580382905951</v>
      </c>
      <c r="G39" s="4">
        <f t="shared" si="3"/>
        <v>2.5464403236606965</v>
      </c>
      <c r="I39" s="4">
        <f t="shared" si="4"/>
        <v>1.0267040972139847</v>
      </c>
    </row>
    <row r="40" spans="1:9" x14ac:dyDescent="0.2">
      <c r="A40" s="4">
        <f>IF('True_Odds_Calculator_3-way'!A41="","",'True_Odds_Calculator_3-way'!A41)</f>
        <v>1.28</v>
      </c>
      <c r="B40" s="4">
        <f>IF('True_Odds_Calculator_3-way'!B41="","",'True_Odds_Calculator_3-way'!B41)</f>
        <v>6.38</v>
      </c>
      <c r="C40" s="4">
        <f>IF('True_Odds_Calculator_3-way'!C41="","",'True_Odds_Calculator_3-way'!C41)</f>
        <v>9.8800000000000008</v>
      </c>
      <c r="D40" s="4">
        <f t="shared" si="0"/>
        <v>3.9204386811011238E-2</v>
      </c>
      <c r="E40" s="4">
        <f t="shared" si="1"/>
        <v>1.3017750583155756</v>
      </c>
      <c r="F40" s="4">
        <f t="shared" si="2"/>
        <v>6.9603138161363569</v>
      </c>
      <c r="G40" s="4">
        <f t="shared" si="3"/>
        <v>11.344756888253642</v>
      </c>
      <c r="I40" s="4">
        <f t="shared" si="4"/>
        <v>1.0392043868110112</v>
      </c>
    </row>
    <row r="41" spans="1:9" x14ac:dyDescent="0.2">
      <c r="A41" s="4">
        <f>IF('True_Odds_Calculator_3-way'!A42="","",'True_Odds_Calculator_3-way'!A42)</f>
        <v>2.38</v>
      </c>
      <c r="B41" s="4">
        <f>IF('True_Odds_Calculator_3-way'!B42="","",'True_Odds_Calculator_3-way'!B42)</f>
        <v>3.78</v>
      </c>
      <c r="C41" s="4">
        <f>IF('True_Odds_Calculator_3-way'!C42="","",'True_Odds_Calculator_3-way'!C42)</f>
        <v>2.91</v>
      </c>
      <c r="D41" s="4">
        <f t="shared" si="0"/>
        <v>2.8360943461004151E-2</v>
      </c>
      <c r="E41" s="4">
        <f t="shared" si="1"/>
        <v>2.4347818161458914</v>
      </c>
      <c r="F41" s="4">
        <f t="shared" si="2"/>
        <v>3.9200833504534383</v>
      </c>
      <c r="G41" s="4">
        <f t="shared" si="3"/>
        <v>2.9923190414163692</v>
      </c>
      <c r="I41" s="4">
        <f t="shared" si="4"/>
        <v>1.0283609434610042</v>
      </c>
    </row>
    <row r="42" spans="1:9" x14ac:dyDescent="0.2">
      <c r="A42" s="4">
        <f>IF('True_Odds_Calculator_3-way'!A43="","",'True_Odds_Calculator_3-way'!A43)</f>
        <v>1.93</v>
      </c>
      <c r="B42" s="4">
        <f>IF('True_Odds_Calculator_3-way'!B43="","",'True_Odds_Calculator_3-way'!B43)</f>
        <v>3.73</v>
      </c>
      <c r="C42" s="4">
        <f>IF('True_Odds_Calculator_3-way'!C43="","",'True_Odds_Calculator_3-way'!C43)</f>
        <v>4.0999999999999996</v>
      </c>
      <c r="D42" s="4">
        <f t="shared" si="0"/>
        <v>3.0133668795605306E-2</v>
      </c>
      <c r="E42" s="4">
        <f t="shared" si="1"/>
        <v>1.968154633105125</v>
      </c>
      <c r="F42" s="4">
        <f t="shared" si="2"/>
        <v>3.8751885701231399</v>
      </c>
      <c r="G42" s="4">
        <f t="shared" si="3"/>
        <v>4.2761013150441221</v>
      </c>
      <c r="I42" s="4">
        <f t="shared" si="4"/>
        <v>1.0301336687956053</v>
      </c>
    </row>
    <row r="43" spans="1:9" x14ac:dyDescent="0.2">
      <c r="A43" s="4">
        <f>IF('True_Odds_Calculator_3-way'!A44="","",'True_Odds_Calculator_3-way'!A44)</f>
        <v>3.21</v>
      </c>
      <c r="B43" s="4">
        <f>IF('True_Odds_Calculator_3-way'!B44="","",'True_Odds_Calculator_3-way'!B44)</f>
        <v>3.35</v>
      </c>
      <c r="C43" s="4">
        <f>IF('True_Odds_Calculator_3-way'!C44="","",'True_Odds_Calculator_3-way'!C44)</f>
        <v>2.39</v>
      </c>
      <c r="D43" s="4">
        <f t="shared" si="0"/>
        <v>2.8443984278350154E-2</v>
      </c>
      <c r="E43" s="4">
        <f t="shared" si="1"/>
        <v>3.3107632898948038</v>
      </c>
      <c r="F43" s="4">
        <f t="shared" si="2"/>
        <v>3.4598947302999621</v>
      </c>
      <c r="G43" s="4">
        <f t="shared" si="3"/>
        <v>2.4454139960827117</v>
      </c>
      <c r="I43" s="4">
        <f t="shared" si="4"/>
        <v>1.0284439842783502</v>
      </c>
    </row>
    <row r="44" spans="1:9" x14ac:dyDescent="0.2">
      <c r="A44" s="4">
        <f>IF('True_Odds_Calculator_3-way'!A45="","",'True_Odds_Calculator_3-way'!A45)</f>
        <v>3.37</v>
      </c>
      <c r="B44" s="4">
        <f>IF('True_Odds_Calculator_3-way'!B45="","",'True_Odds_Calculator_3-way'!B45)</f>
        <v>3.65</v>
      </c>
      <c r="C44" s="4">
        <f>IF('True_Odds_Calculator_3-way'!C45="","",'True_Odds_Calculator_3-way'!C45)</f>
        <v>2.1800000000000002</v>
      </c>
      <c r="D44" s="4">
        <f t="shared" si="0"/>
        <v>2.9424104114511573E-2</v>
      </c>
      <c r="E44" s="4">
        <f t="shared" si="1"/>
        <v>3.4851964670290556</v>
      </c>
      <c r="F44" s="4">
        <f t="shared" si="2"/>
        <v>3.7855190324689101</v>
      </c>
      <c r="G44" s="4">
        <f t="shared" si="3"/>
        <v>2.227630108031875</v>
      </c>
      <c r="I44" s="4">
        <f t="shared" si="4"/>
        <v>1.0294241041145116</v>
      </c>
    </row>
    <row r="45" spans="1:9" x14ac:dyDescent="0.2">
      <c r="A45" s="4">
        <f>IF('True_Odds_Calculator_3-way'!A46="","",'True_Odds_Calculator_3-way'!A46)</f>
        <v>2.04</v>
      </c>
      <c r="B45" s="4">
        <f>IF('True_Odds_Calculator_3-way'!B46="","",'True_Odds_Calculator_3-way'!B46)</f>
        <v>3.42</v>
      </c>
      <c r="C45" s="4">
        <f>IF('True_Odds_Calculator_3-way'!C46="","",'True_Odds_Calculator_3-way'!C46)</f>
        <v>4.08</v>
      </c>
      <c r="D45" s="4">
        <f t="shared" si="0"/>
        <v>2.7691778465772199E-2</v>
      </c>
      <c r="E45" s="4">
        <f t="shared" si="1"/>
        <v>2.0791512695196093</v>
      </c>
      <c r="F45" s="4">
        <f t="shared" si="2"/>
        <v>3.5314841060943505</v>
      </c>
      <c r="G45" s="4">
        <f t="shared" si="3"/>
        <v>4.2396694214876032</v>
      </c>
      <c r="I45" s="4">
        <f t="shared" si="4"/>
        <v>1.0276917784657722</v>
      </c>
    </row>
    <row r="46" spans="1:9" x14ac:dyDescent="0.2">
      <c r="A46" s="4">
        <f>IF('True_Odds_Calculator_3-way'!A47="","",'True_Odds_Calculator_3-way'!A47)</f>
        <v>3.22</v>
      </c>
      <c r="B46" s="4">
        <f>IF('True_Odds_Calculator_3-way'!B47="","",'True_Odds_Calculator_3-way'!B47)</f>
        <v>3.52</v>
      </c>
      <c r="C46" s="4">
        <f>IF('True_Odds_Calculator_3-way'!C47="","",'True_Odds_Calculator_3-way'!C47)</f>
        <v>2.31</v>
      </c>
      <c r="D46" s="4">
        <f t="shared" si="0"/>
        <v>2.7550348202522112E-2</v>
      </c>
      <c r="E46" s="4">
        <f t="shared" si="1"/>
        <v>3.3181191287829508</v>
      </c>
      <c r="F46" s="4">
        <f t="shared" si="2"/>
        <v>3.6375877218006507</v>
      </c>
      <c r="G46" s="4">
        <f t="shared" si="3"/>
        <v>2.3600658905402652</v>
      </c>
      <c r="I46" s="4">
        <f t="shared" si="4"/>
        <v>1.0275503482025221</v>
      </c>
    </row>
    <row r="47" spans="1:9" x14ac:dyDescent="0.2">
      <c r="A47" s="4">
        <f>IF('True_Odds_Calculator_3-way'!A48="","",'True_Odds_Calculator_3-way'!A48)</f>
        <v>1.5</v>
      </c>
      <c r="B47" s="4">
        <f>IF('True_Odds_Calculator_3-way'!B48="","",'True_Odds_Calculator_3-way'!B48)</f>
        <v>4.4400000000000004</v>
      </c>
      <c r="C47" s="4">
        <f>IF('True_Odds_Calculator_3-way'!C48="","",'True_Odds_Calculator_3-way'!C48)</f>
        <v>6.82</v>
      </c>
      <c r="D47" s="4">
        <f t="shared" si="0"/>
        <v>3.851945787429667E-2</v>
      </c>
      <c r="E47" s="4">
        <f t="shared" si="1"/>
        <v>1.5294569258121868</v>
      </c>
      <c r="F47" s="4">
        <f t="shared" si="2"/>
        <v>4.708421445453415</v>
      </c>
      <c r="G47" s="4">
        <f t="shared" si="3"/>
        <v>7.4745260663507125</v>
      </c>
      <c r="I47" s="4">
        <f t="shared" si="4"/>
        <v>1.0385194578742967</v>
      </c>
    </row>
    <row r="48" spans="1:9" x14ac:dyDescent="0.2">
      <c r="A48" s="4">
        <f>IF('True_Odds_Calculator_3-way'!A49="","",'True_Odds_Calculator_3-way'!A49)</f>
        <v>1.63</v>
      </c>
      <c r="B48" s="4">
        <f>IF('True_Odds_Calculator_3-way'!B49="","",'True_Odds_Calculator_3-way'!B49)</f>
        <v>4.1100000000000003</v>
      </c>
      <c r="C48" s="4">
        <f>IF('True_Odds_Calculator_3-way'!C49="","",'True_Odds_Calculator_3-way'!C49)</f>
        <v>5.61</v>
      </c>
      <c r="D48" s="4">
        <f t="shared" si="0"/>
        <v>3.5059054378017374E-2</v>
      </c>
      <c r="E48" s="4">
        <f t="shared" si="1"/>
        <v>1.6616524060532434</v>
      </c>
      <c r="F48" s="4">
        <f t="shared" si="2"/>
        <v>4.3173670441813874</v>
      </c>
      <c r="G48" s="4">
        <f t="shared" si="3"/>
        <v>6.0035985099897111</v>
      </c>
      <c r="I48" s="4">
        <f t="shared" si="4"/>
        <v>1.0350590543780174</v>
      </c>
    </row>
    <row r="49" spans="1:9" x14ac:dyDescent="0.2">
      <c r="A49" s="4">
        <f>IF('True_Odds_Calculator_3-way'!A50="","",'True_Odds_Calculator_3-way'!A50)</f>
        <v>3.03</v>
      </c>
      <c r="B49" s="4">
        <f>IF('True_Odds_Calculator_3-way'!B50="","",'True_Odds_Calculator_3-way'!B50)</f>
        <v>3.63</v>
      </c>
      <c r="C49" s="4">
        <f>IF('True_Odds_Calculator_3-way'!C50="","",'True_Odds_Calculator_3-way'!C50)</f>
        <v>2.2200000000000002</v>
      </c>
      <c r="D49" s="4">
        <f t="shared" si="0"/>
        <v>5.5965547414692285E-2</v>
      </c>
      <c r="E49" s="4">
        <f t="shared" si="1"/>
        <v>3.2115325277130888</v>
      </c>
      <c r="F49" s="4">
        <f t="shared" si="2"/>
        <v>3.8936729619080332</v>
      </c>
      <c r="G49" s="4">
        <f t="shared" si="3"/>
        <v>2.3159123643960298</v>
      </c>
      <c r="I49" s="4">
        <f t="shared" si="4"/>
        <v>1.0559655474146923</v>
      </c>
    </row>
    <row r="50" spans="1:9" x14ac:dyDescent="0.2">
      <c r="A50" s="4">
        <f>IF('True_Odds_Calculator_3-way'!A51="","",'True_Odds_Calculator_3-way'!A51)</f>
        <v>1.64</v>
      </c>
      <c r="B50" s="4">
        <f>IF('True_Odds_Calculator_3-way'!B51="","",'True_Odds_Calculator_3-way'!B51)</f>
        <v>4.29</v>
      </c>
      <c r="C50" s="4">
        <f>IF('True_Odds_Calculator_3-way'!C51="","",'True_Odds_Calculator_3-way'!C51)</f>
        <v>5.13</v>
      </c>
      <c r="D50" s="4">
        <f t="shared" si="0"/>
        <v>3.7788104540350975E-2</v>
      </c>
      <c r="E50" s="4">
        <f t="shared" si="1"/>
        <v>1.6745928980160418</v>
      </c>
      <c r="F50" s="4">
        <f t="shared" si="2"/>
        <v>4.5350610460966889</v>
      </c>
      <c r="G50" s="4">
        <f t="shared" si="3"/>
        <v>5.4843883338884689</v>
      </c>
      <c r="I50" s="4">
        <f t="shared" si="4"/>
        <v>1.037788104540351</v>
      </c>
    </row>
    <row r="51" spans="1:9" x14ac:dyDescent="0.2">
      <c r="A51" s="4">
        <f>IF('True_Odds_Calculator_3-way'!A52="","",'True_Odds_Calculator_3-way'!A52)</f>
        <v>2.2799999999999998</v>
      </c>
      <c r="B51" s="4">
        <f>IF('True_Odds_Calculator_3-way'!B52="","",'True_Odds_Calculator_3-way'!B52)</f>
        <v>3.56</v>
      </c>
      <c r="C51" s="4">
        <f>IF('True_Odds_Calculator_3-way'!C52="","",'True_Odds_Calculator_3-way'!C52)</f>
        <v>2.98</v>
      </c>
      <c r="D51" s="4">
        <f t="shared" si="0"/>
        <v>5.5065837431222286E-2</v>
      </c>
      <c r="E51" s="4">
        <f t="shared" si="1"/>
        <v>2.3795857503840701</v>
      </c>
      <c r="F51" s="4">
        <f t="shared" si="2"/>
        <v>3.808891210577944</v>
      </c>
      <c r="G51" s="4">
        <f t="shared" si="3"/>
        <v>3.1524341502543347</v>
      </c>
      <c r="I51" s="4">
        <f t="shared" si="4"/>
        <v>1.0550658374312223</v>
      </c>
    </row>
    <row r="52" spans="1:9" x14ac:dyDescent="0.2">
      <c r="A52" s="4">
        <f>IF('True_Odds_Calculator_3-way'!A53="","",'True_Odds_Calculator_3-way'!A53)</f>
        <v>3.92</v>
      </c>
      <c r="B52" s="4">
        <f>IF('True_Odds_Calculator_3-way'!B53="","",'True_Odds_Calculator_3-way'!B53)</f>
        <v>3.39</v>
      </c>
      <c r="C52" s="4">
        <f>IF('True_Odds_Calculator_3-way'!C53="","",'True_Odds_Calculator_3-way'!C53)</f>
        <v>2.0699999999999998</v>
      </c>
      <c r="D52" s="4">
        <f t="shared" si="0"/>
        <v>3.3179078993403222E-2</v>
      </c>
      <c r="E52" s="4">
        <f t="shared" si="1"/>
        <v>4.097649481489249</v>
      </c>
      <c r="F52" s="4">
        <f t="shared" si="2"/>
        <v>3.5220499625360366</v>
      </c>
      <c r="G52" s="4">
        <f t="shared" si="3"/>
        <v>2.1185000167891554</v>
      </c>
      <c r="I52" s="4">
        <f t="shared" si="4"/>
        <v>1.0331790789934032</v>
      </c>
    </row>
    <row r="53" spans="1:9" x14ac:dyDescent="0.2">
      <c r="A53" s="4">
        <f>IF('True_Odds_Calculator_3-way'!A54="","",'True_Odds_Calculator_3-way'!A54)</f>
        <v>2.37</v>
      </c>
      <c r="B53" s="4">
        <f>IF('True_Odds_Calculator_3-way'!B54="","",'True_Odds_Calculator_3-way'!B54)</f>
        <v>3.44</v>
      </c>
      <c r="C53" s="4">
        <f>IF('True_Odds_Calculator_3-way'!C54="","",'True_Odds_Calculator_3-way'!C54)</f>
        <v>3.12</v>
      </c>
      <c r="D53" s="4">
        <f t="shared" si="0"/>
        <v>3.3151423201467356E-2</v>
      </c>
      <c r="E53" s="4">
        <f t="shared" si="1"/>
        <v>2.4337387023293409</v>
      </c>
      <c r="F53" s="4">
        <f t="shared" si="2"/>
        <v>3.5759342483501357</v>
      </c>
      <c r="G53" s="4">
        <f t="shared" si="3"/>
        <v>3.2314109052770221</v>
      </c>
      <c r="I53" s="4">
        <f t="shared" si="4"/>
        <v>1.0331514232014674</v>
      </c>
    </row>
    <row r="54" spans="1:9" x14ac:dyDescent="0.2">
      <c r="A54" s="4">
        <f>IF('True_Odds_Calculator_3-way'!A55="","",'True_Odds_Calculator_3-way'!A55)</f>
        <v>1.91</v>
      </c>
      <c r="B54" s="4">
        <f>IF('True_Odds_Calculator_3-way'!B55="","",'True_Odds_Calculator_3-way'!B55)</f>
        <v>3.54</v>
      </c>
      <c r="C54" s="4">
        <f>IF('True_Odds_Calculator_3-way'!C55="","",'True_Odds_Calculator_3-way'!C55)</f>
        <v>3.97</v>
      </c>
      <c r="D54" s="4">
        <f t="shared" si="0"/>
        <v>5.7935253896041594E-2</v>
      </c>
      <c r="E54" s="4">
        <f t="shared" si="1"/>
        <v>1.9831493460934027</v>
      </c>
      <c r="F54" s="4">
        <f t="shared" si="2"/>
        <v>3.7997656580077224</v>
      </c>
      <c r="G54" s="4">
        <f t="shared" si="3"/>
        <v>4.2996435805794402</v>
      </c>
      <c r="I54" s="4">
        <f t="shared" si="4"/>
        <v>1.0579352538960416</v>
      </c>
    </row>
    <row r="55" spans="1:9" x14ac:dyDescent="0.2">
      <c r="A55" s="4">
        <f>IF('True_Odds_Calculator_3-way'!A56="","",'True_Odds_Calculator_3-way'!A56)</f>
        <v>2.83</v>
      </c>
      <c r="B55" s="4">
        <f>IF('True_Odds_Calculator_3-way'!B56="","",'True_Odds_Calculator_3-way'!B56)</f>
        <v>3.5</v>
      </c>
      <c r="C55" s="4">
        <f>IF('True_Odds_Calculator_3-way'!C56="","",'True_Odds_Calculator_3-way'!C56)</f>
        <v>2.54</v>
      </c>
      <c r="D55" s="4">
        <f t="shared" si="0"/>
        <v>3.2771963575224383E-2</v>
      </c>
      <c r="E55" s="4">
        <f t="shared" si="1"/>
        <v>2.9202801261341431</v>
      </c>
      <c r="F55" s="4">
        <f t="shared" si="2"/>
        <v>3.6391386733911597</v>
      </c>
      <c r="G55" s="4">
        <f t="shared" si="3"/>
        <v>2.6124885342932798</v>
      </c>
      <c r="I55" s="4">
        <f t="shared" si="4"/>
        <v>1.0327719635752244</v>
      </c>
    </row>
    <row r="56" spans="1:9" x14ac:dyDescent="0.2">
      <c r="A56" s="4">
        <f>IF('True_Odds_Calculator_3-way'!A57="","",'True_Odds_Calculator_3-way'!A57)</f>
        <v>2.2999999999999998</v>
      </c>
      <c r="B56" s="4">
        <f>IF('True_Odds_Calculator_3-way'!B57="","",'True_Odds_Calculator_3-way'!B57)</f>
        <v>3.51</v>
      </c>
      <c r="C56" s="4">
        <f>IF('True_Odds_Calculator_3-way'!C57="","",'True_Odds_Calculator_3-way'!C57)</f>
        <v>3.18</v>
      </c>
      <c r="D56" s="4">
        <f t="shared" si="0"/>
        <v>3.4148302400968555E-2</v>
      </c>
      <c r="E56" s="4">
        <f t="shared" si="1"/>
        <v>2.3618336679062115</v>
      </c>
      <c r="F56" s="4">
        <f t="shared" si="2"/>
        <v>3.656072961556756</v>
      </c>
      <c r="G56" s="4">
        <f t="shared" si="3"/>
        <v>3.299430134253893</v>
      </c>
      <c r="I56" s="4">
        <f t="shared" si="4"/>
        <v>1.0341483024009686</v>
      </c>
    </row>
    <row r="57" spans="1:9" x14ac:dyDescent="0.2">
      <c r="A57" s="4">
        <f>IF('True_Odds_Calculator_3-way'!A58="","",'True_Odds_Calculator_3-way'!A58)</f>
        <v>1.95</v>
      </c>
      <c r="B57" s="4">
        <f>IF('True_Odds_Calculator_3-way'!B58="","",'True_Odds_Calculator_3-way'!B58)</f>
        <v>3.53</v>
      </c>
      <c r="C57" s="4">
        <f>IF('True_Odds_Calculator_3-way'!C58="","",'True_Odds_Calculator_3-way'!C58)</f>
        <v>4.18</v>
      </c>
      <c r="D57" s="4">
        <f t="shared" si="0"/>
        <v>3.5341081561448551E-2</v>
      </c>
      <c r="E57" s="4">
        <f t="shared" si="1"/>
        <v>1.9958480281659856</v>
      </c>
      <c r="F57" s="4">
        <f t="shared" si="2"/>
        <v>3.6831631331623447</v>
      </c>
      <c r="G57" s="4">
        <f t="shared" si="3"/>
        <v>4.3964916319600613</v>
      </c>
      <c r="I57" s="4">
        <f t="shared" si="4"/>
        <v>1.0353410815614486</v>
      </c>
    </row>
    <row r="58" spans="1:9" x14ac:dyDescent="0.2">
      <c r="A58" s="4">
        <f>IF('True_Odds_Calculator_3-way'!A59="","",'True_Odds_Calculator_3-way'!A59)</f>
        <v>1.99</v>
      </c>
      <c r="B58" s="4">
        <f>IF('True_Odds_Calculator_3-way'!B59="","",'True_Odds_Calculator_3-way'!B59)</f>
        <v>3.86</v>
      </c>
      <c r="C58" s="4">
        <f>IF('True_Odds_Calculator_3-way'!C59="","",'True_Odds_Calculator_3-way'!C59)</f>
        <v>3.66</v>
      </c>
      <c r="D58" s="4">
        <f t="shared" si="0"/>
        <v>3.4803964042870561E-2</v>
      </c>
      <c r="E58" s="4">
        <f t="shared" si="1"/>
        <v>2.0370281132956065</v>
      </c>
      <c r="F58" s="4">
        <f t="shared" si="2"/>
        <v>4.0409585715104317</v>
      </c>
      <c r="G58" s="4">
        <f t="shared" si="3"/>
        <v>3.8222979676533608</v>
      </c>
      <c r="I58" s="4">
        <f t="shared" si="4"/>
        <v>1.0348039640428706</v>
      </c>
    </row>
    <row r="59" spans="1:9" x14ac:dyDescent="0.2">
      <c r="A59" s="4">
        <f>IF('True_Odds_Calculator_3-way'!A60="","",'True_Odds_Calculator_3-way'!A60)</f>
        <v>2</v>
      </c>
      <c r="B59" s="4">
        <f>IF('True_Odds_Calculator_3-way'!B60="","",'True_Odds_Calculator_3-way'!B60)</f>
        <v>3.92</v>
      </c>
      <c r="C59" s="4">
        <f>IF('True_Odds_Calculator_3-way'!C60="","",'True_Odds_Calculator_3-way'!C60)</f>
        <v>3.58</v>
      </c>
      <c r="D59" s="4">
        <f t="shared" si="0"/>
        <v>3.4431649754874005E-2</v>
      </c>
      <c r="E59" s="4">
        <f t="shared" si="1"/>
        <v>2.046987436306352</v>
      </c>
      <c r="F59" s="4">
        <f t="shared" si="2"/>
        <v>4.1046720224631459</v>
      </c>
      <c r="G59" s="4">
        <f t="shared" si="3"/>
        <v>3.7333995459704883</v>
      </c>
      <c r="I59" s="4">
        <f t="shared" si="4"/>
        <v>1.034431649754874</v>
      </c>
    </row>
    <row r="60" spans="1:9" x14ac:dyDescent="0.2">
      <c r="A60" s="4">
        <f>IF('True_Odds_Calculator_3-way'!A61="","",'True_Odds_Calculator_3-way'!A61)</f>
        <v>2.09</v>
      </c>
      <c r="B60" s="4">
        <f>IF('True_Odds_Calculator_3-way'!B61="","",'True_Odds_Calculator_3-way'!B61)</f>
        <v>3.47</v>
      </c>
      <c r="C60" s="4">
        <f>IF('True_Odds_Calculator_3-way'!C61="","",'True_Odds_Calculator_3-way'!C61)</f>
        <v>3.74</v>
      </c>
      <c r="D60" s="4">
        <f t="shared" si="0"/>
        <v>3.4033016706261909E-2</v>
      </c>
      <c r="E60" s="4">
        <f t="shared" si="1"/>
        <v>2.1407566296105722</v>
      </c>
      <c r="F60" s="4">
        <f t="shared" si="2"/>
        <v>3.6121934759912921</v>
      </c>
      <c r="G60" s="4">
        <f t="shared" si="3"/>
        <v>3.9057108251292778</v>
      </c>
      <c r="I60" s="4">
        <f t="shared" si="4"/>
        <v>1.0340330167062619</v>
      </c>
    </row>
    <row r="61" spans="1:9" x14ac:dyDescent="0.2">
      <c r="A61" s="4">
        <f>IF('True_Odds_Calculator_3-way'!A62="","",'True_Odds_Calculator_3-way'!A62)</f>
        <v>1.92</v>
      </c>
      <c r="B61" s="4">
        <f>IF('True_Odds_Calculator_3-way'!B62="","",'True_Odds_Calculator_3-way'!B62)</f>
        <v>3.67</v>
      </c>
      <c r="C61" s="4">
        <f>IF('True_Odds_Calculator_3-way'!C62="","",'True_Odds_Calculator_3-way'!C62)</f>
        <v>4.1500000000000004</v>
      </c>
      <c r="D61" s="4">
        <f t="shared" si="0"/>
        <v>3.427675278771769E-2</v>
      </c>
      <c r="E61" s="4">
        <f t="shared" si="1"/>
        <v>1.9630639734557553</v>
      </c>
      <c r="F61" s="4">
        <f t="shared" si="2"/>
        <v>3.8306253782476904</v>
      </c>
      <c r="G61" s="4">
        <f t="shared" si="3"/>
        <v>4.3565719779548555</v>
      </c>
      <c r="I61" s="4">
        <f t="shared" si="4"/>
        <v>1.0342767527877177</v>
      </c>
    </row>
    <row r="62" spans="1:9" x14ac:dyDescent="0.2">
      <c r="A62" s="4">
        <f>IF('True_Odds_Calculator_3-way'!A63="","",'True_Odds_Calculator_3-way'!A63)</f>
        <v>2.4</v>
      </c>
      <c r="B62" s="4">
        <f>IF('True_Odds_Calculator_3-way'!B63="","",'True_Odds_Calculator_3-way'!B63)</f>
        <v>3.66</v>
      </c>
      <c r="C62" s="4">
        <f>IF('True_Odds_Calculator_3-way'!C63="","",'True_Odds_Calculator_3-way'!C63)</f>
        <v>2.91</v>
      </c>
      <c r="D62" s="4">
        <f t="shared" si="0"/>
        <v>3.3533322066362281E-2</v>
      </c>
      <c r="E62" s="4">
        <f t="shared" si="1"/>
        <v>2.4661587977863704</v>
      </c>
      <c r="F62" s="4">
        <f t="shared" si="2"/>
        <v>3.8161199591536925</v>
      </c>
      <c r="G62" s="4">
        <f t="shared" si="3"/>
        <v>3.0078368799333508</v>
      </c>
      <c r="I62" s="4">
        <f t="shared" si="4"/>
        <v>1.0335333220663623</v>
      </c>
    </row>
    <row r="63" spans="1:9" x14ac:dyDescent="0.2">
      <c r="A63" s="4">
        <f>IF('True_Odds_Calculator_3-way'!A64="","",'True_Odds_Calculator_3-way'!A64)</f>
        <v>4.53</v>
      </c>
      <c r="B63" s="4">
        <f>IF('True_Odds_Calculator_3-way'!B64="","",'True_Odds_Calculator_3-way'!B64)</f>
        <v>4.1100000000000003</v>
      </c>
      <c r="C63" s="4">
        <f>IF('True_Odds_Calculator_3-way'!C64="","",'True_Odds_Calculator_3-way'!C64)</f>
        <v>1.75</v>
      </c>
      <c r="D63" s="4">
        <f t="shared" si="0"/>
        <v>3.5488125738041054E-2</v>
      </c>
      <c r="E63" s="4">
        <f t="shared" si="1"/>
        <v>4.7864941990502521</v>
      </c>
      <c r="F63" s="4">
        <f t="shared" si="2"/>
        <v>4.3200346058611192</v>
      </c>
      <c r="G63" s="4">
        <f t="shared" si="3"/>
        <v>1.7869932745110135</v>
      </c>
      <c r="I63" s="4">
        <f t="shared" si="4"/>
        <v>1.0354881257380411</v>
      </c>
    </row>
    <row r="64" spans="1:9" x14ac:dyDescent="0.2">
      <c r="A64" s="4">
        <f>IF('True_Odds_Calculator_3-way'!A65="","",'True_Odds_Calculator_3-way'!A65)</f>
        <v>2.39</v>
      </c>
      <c r="B64" s="4">
        <f>IF('True_Odds_Calculator_3-way'!B65="","",'True_Odds_Calculator_3-way'!B65)</f>
        <v>3.53</v>
      </c>
      <c r="C64" s="4">
        <f>IF('True_Odds_Calculator_3-way'!C65="","",'True_Odds_Calculator_3-way'!C65)</f>
        <v>3.02</v>
      </c>
      <c r="D64" s="4">
        <f t="shared" si="0"/>
        <v>3.2821988635743704E-2</v>
      </c>
      <c r="E64" s="4">
        <f t="shared" si="1"/>
        <v>2.4541721455153089</v>
      </c>
      <c r="F64" s="4">
        <f t="shared" si="2"/>
        <v>3.671807175762043</v>
      </c>
      <c r="G64" s="4">
        <f t="shared" si="3"/>
        <v>3.123192794394209</v>
      </c>
      <c r="I64" s="4">
        <f t="shared" si="4"/>
        <v>1.0328219886357437</v>
      </c>
    </row>
    <row r="65" spans="1:9" x14ac:dyDescent="0.2">
      <c r="A65" s="4">
        <f>IF('True_Odds_Calculator_3-way'!A66="","",'True_Odds_Calculator_3-way'!A66)</f>
        <v>1.91</v>
      </c>
      <c r="B65" s="4">
        <f>IF('True_Odds_Calculator_3-way'!B66="","",'True_Odds_Calculator_3-way'!B66)</f>
        <v>3.89</v>
      </c>
      <c r="C65" s="4">
        <f>IF('True_Odds_Calculator_3-way'!C66="","",'True_Odds_Calculator_3-way'!C66)</f>
        <v>3.64</v>
      </c>
      <c r="D65" s="4">
        <f t="shared" si="0"/>
        <v>5.5354892889718288E-2</v>
      </c>
      <c r="E65" s="4">
        <f t="shared" si="1"/>
        <v>1.9797723551779258</v>
      </c>
      <c r="F65" s="4">
        <f t="shared" si="2"/>
        <v>4.1908025852710944</v>
      </c>
      <c r="G65" s="4">
        <f t="shared" si="3"/>
        <v>3.9020789860410194</v>
      </c>
      <c r="I65" s="4">
        <f t="shared" si="4"/>
        <v>1.0553548928897183</v>
      </c>
    </row>
    <row r="66" spans="1:9" x14ac:dyDescent="0.2">
      <c r="A66" s="4">
        <f>IF('True_Odds_Calculator_3-way'!A67="","",'True_Odds_Calculator_3-way'!A67)</f>
        <v>4.8899999999999997</v>
      </c>
      <c r="B66" s="4">
        <f>IF('True_Odds_Calculator_3-way'!B67="","",'True_Odds_Calculator_3-way'!B67)</f>
        <v>3.92</v>
      </c>
      <c r="C66" s="4">
        <f>IF('True_Odds_Calculator_3-way'!C67="","",'True_Odds_Calculator_3-way'!C67)</f>
        <v>1.74</v>
      </c>
      <c r="D66" s="4">
        <f t="shared" si="0"/>
        <v>3.4313661999599843E-2</v>
      </c>
      <c r="E66" s="4">
        <f t="shared" si="1"/>
        <v>5.1797076205751411</v>
      </c>
      <c r="F66" s="4">
        <f t="shared" si="2"/>
        <v>4.1040094971099172</v>
      </c>
      <c r="G66" s="4">
        <f t="shared" si="3"/>
        <v>1.7753325330765923</v>
      </c>
      <c r="I66" s="4">
        <f t="shared" si="4"/>
        <v>1.0343136619995998</v>
      </c>
    </row>
    <row r="67" spans="1:9" x14ac:dyDescent="0.2">
      <c r="A67" s="4">
        <f>IF('True_Odds_Calculator_3-way'!A68="","",'True_Odds_Calculator_3-way'!A68)</f>
        <v>1.58</v>
      </c>
      <c r="B67" s="4">
        <f>IF('True_Odds_Calculator_3-way'!B68="","",'True_Odds_Calculator_3-way'!B68)</f>
        <v>4.63</v>
      </c>
      <c r="C67" s="4">
        <f>IF('True_Odds_Calculator_3-way'!C68="","",'True_Odds_Calculator_3-way'!C68)</f>
        <v>5.25</v>
      </c>
      <c r="D67" s="4">
        <f t="shared" ref="D67:D130" si="5">IF(A67="","",((1/A67)+(1/B67)+(1/C67))-1)</f>
        <v>3.9370304263543154E-2</v>
      </c>
      <c r="E67" s="4">
        <f t="shared" ref="E67:E130" si="6">IF(A67="","",(3*A67)/(3-($D67*A67)))</f>
        <v>1.6134550335420097</v>
      </c>
      <c r="F67" s="4">
        <f t="shared" ref="F67:F130" si="7">IF(B67="","",(3*B67)/(3-($D67*B67)))</f>
        <v>4.9295253701394133</v>
      </c>
      <c r="G67" s="4">
        <f t="shared" ref="G67:G130" si="8">IF(C67="","",(3*C67)/(3-($D67*C67)))</f>
        <v>5.6384801912484726</v>
      </c>
      <c r="I67" s="4">
        <f t="shared" ref="I67:I130" si="9">IF(A67="","",D67+1)</f>
        <v>1.0393703042635432</v>
      </c>
    </row>
    <row r="68" spans="1:9" x14ac:dyDescent="0.2">
      <c r="A68" s="4">
        <f>IF('True_Odds_Calculator_3-way'!A69="","",'True_Odds_Calculator_3-way'!A69)</f>
        <v>2.1</v>
      </c>
      <c r="B68" s="4">
        <f>IF('True_Odds_Calculator_3-way'!B69="","",'True_Odds_Calculator_3-way'!B69)</f>
        <v>3.57</v>
      </c>
      <c r="C68" s="4">
        <f>IF('True_Odds_Calculator_3-way'!C69="","",'True_Odds_Calculator_3-way'!C69)</f>
        <v>3.59</v>
      </c>
      <c r="D68" s="4">
        <f t="shared" si="5"/>
        <v>3.4854053041829536E-2</v>
      </c>
      <c r="E68" s="4">
        <f t="shared" si="6"/>
        <v>2.1525167531616871</v>
      </c>
      <c r="F68" s="4">
        <f t="shared" si="7"/>
        <v>3.7244776379646041</v>
      </c>
      <c r="G68" s="4">
        <f t="shared" si="8"/>
        <v>3.7462512057525355</v>
      </c>
      <c r="I68" s="4">
        <f t="shared" si="9"/>
        <v>1.0348540530418295</v>
      </c>
    </row>
    <row r="69" spans="1:9" x14ac:dyDescent="0.2">
      <c r="A69" s="4">
        <f>IF('True_Odds_Calculator_3-way'!A70="","",'True_Odds_Calculator_3-way'!A70)</f>
        <v>2.44</v>
      </c>
      <c r="B69" s="4">
        <f>IF('True_Odds_Calculator_3-way'!B70="","",'True_Odds_Calculator_3-way'!B70)</f>
        <v>3.5</v>
      </c>
      <c r="C69" s="4">
        <f>IF('True_Odds_Calculator_3-way'!C70="","",'True_Odds_Calculator_3-way'!C70)</f>
        <v>2.96</v>
      </c>
      <c r="D69" s="4">
        <f t="shared" si="5"/>
        <v>3.338818912589403E-2</v>
      </c>
      <c r="E69" s="4">
        <f t="shared" si="6"/>
        <v>2.5081095382987169</v>
      </c>
      <c r="F69" s="4">
        <f t="shared" si="7"/>
        <v>3.6418610011909793</v>
      </c>
      <c r="G69" s="4">
        <f t="shared" si="8"/>
        <v>3.0608330642557311</v>
      </c>
      <c r="I69" s="4">
        <f t="shared" si="9"/>
        <v>1.033388189125894</v>
      </c>
    </row>
    <row r="70" spans="1:9" x14ac:dyDescent="0.2">
      <c r="A70" s="4">
        <f>IF('True_Odds_Calculator_3-way'!A71="","",'True_Odds_Calculator_3-way'!A71)</f>
        <v>2.59</v>
      </c>
      <c r="B70" s="4">
        <f>IF('True_Odds_Calculator_3-way'!B71="","",'True_Odds_Calculator_3-way'!B71)</f>
        <v>3.72</v>
      </c>
      <c r="C70" s="4">
        <f>IF('True_Odds_Calculator_3-way'!C71="","",'True_Odds_Calculator_3-way'!C71)</f>
        <v>2.65</v>
      </c>
      <c r="D70" s="4">
        <f t="shared" si="5"/>
        <v>3.2276080967499121E-2</v>
      </c>
      <c r="E70" s="4">
        <f t="shared" si="6"/>
        <v>2.6642390657087045</v>
      </c>
      <c r="F70" s="4">
        <f t="shared" si="7"/>
        <v>3.875090178191094</v>
      </c>
      <c r="G70" s="4">
        <f t="shared" si="8"/>
        <v>2.7277701963510386</v>
      </c>
      <c r="I70" s="4">
        <f t="shared" si="9"/>
        <v>1.0322760809674991</v>
      </c>
    </row>
    <row r="71" spans="1:9" x14ac:dyDescent="0.2">
      <c r="A71" s="4">
        <f>IF('True_Odds_Calculator_3-way'!A72="","",'True_Odds_Calculator_3-way'!A72)</f>
        <v>1.22</v>
      </c>
      <c r="B71" s="4">
        <f>IF('True_Odds_Calculator_3-way'!B72="","",'True_Odds_Calculator_3-way'!B72)</f>
        <v>7.2</v>
      </c>
      <c r="C71" s="4">
        <f>IF('True_Odds_Calculator_3-way'!C72="","",'True_Odds_Calculator_3-way'!C72)</f>
        <v>11.37</v>
      </c>
      <c r="D71" s="4">
        <f t="shared" si="5"/>
        <v>4.6511767617784194E-2</v>
      </c>
      <c r="E71" s="4">
        <f t="shared" si="6"/>
        <v>1.2435209316849687</v>
      </c>
      <c r="F71" s="4">
        <f t="shared" si="7"/>
        <v>8.1047151009173106</v>
      </c>
      <c r="G71" s="4">
        <f t="shared" si="8"/>
        <v>13.803227393594959</v>
      </c>
      <c r="I71" s="4">
        <f t="shared" si="9"/>
        <v>1.0465117676177842</v>
      </c>
    </row>
    <row r="72" spans="1:9" x14ac:dyDescent="0.2">
      <c r="A72" s="4">
        <f>IF('True_Odds_Calculator_3-way'!A73="","",'True_Odds_Calculator_3-way'!A73)</f>
        <v>4.04</v>
      </c>
      <c r="B72" s="4">
        <f>IF('True_Odds_Calculator_3-way'!B73="","",'True_Odds_Calculator_3-way'!B73)</f>
        <v>3.45</v>
      </c>
      <c r="C72" s="4">
        <f>IF('True_Odds_Calculator_3-way'!C73="","",'True_Odds_Calculator_3-way'!C73)</f>
        <v>2.0099999999999998</v>
      </c>
      <c r="D72" s="4">
        <f t="shared" si="5"/>
        <v>3.4892262749961045E-2</v>
      </c>
      <c r="E72" s="4">
        <f t="shared" si="6"/>
        <v>4.2391922114316678</v>
      </c>
      <c r="F72" s="4">
        <f t="shared" si="7"/>
        <v>3.5942221241481249</v>
      </c>
      <c r="G72" s="4">
        <f t="shared" si="8"/>
        <v>2.0581142155249421</v>
      </c>
      <c r="I72" s="4">
        <f t="shared" si="9"/>
        <v>1.034892262749961</v>
      </c>
    </row>
    <row r="73" spans="1:9" x14ac:dyDescent="0.2">
      <c r="A73" s="4">
        <f>IF('True_Odds_Calculator_3-way'!A74="","",'True_Odds_Calculator_3-way'!A74)</f>
        <v>2.61</v>
      </c>
      <c r="B73" s="4">
        <f>IF('True_Odds_Calculator_3-way'!B74="","",'True_Odds_Calculator_3-way'!B74)</f>
        <v>3.29</v>
      </c>
      <c r="C73" s="4">
        <f>IF('True_Odds_Calculator_3-way'!C74="","",'True_Odds_Calculator_3-way'!C74)</f>
        <v>2.89</v>
      </c>
      <c r="D73" s="4">
        <f t="shared" si="5"/>
        <v>3.3113891478937063E-2</v>
      </c>
      <c r="E73" s="4">
        <f t="shared" si="6"/>
        <v>2.6874221754603669</v>
      </c>
      <c r="F73" s="4">
        <f t="shared" si="7"/>
        <v>3.4139782833364851</v>
      </c>
      <c r="G73" s="4">
        <f t="shared" si="8"/>
        <v>2.9852279212657828</v>
      </c>
      <c r="I73" s="4">
        <f t="shared" si="9"/>
        <v>1.0331138914789371</v>
      </c>
    </row>
    <row r="74" spans="1:9" x14ac:dyDescent="0.2">
      <c r="A74" s="4">
        <f>IF('True_Odds_Calculator_3-way'!A75="","",'True_Odds_Calculator_3-way'!A75)</f>
        <v>1.27</v>
      </c>
      <c r="B74" s="4">
        <f>IF('True_Odds_Calculator_3-way'!B75="","",'True_Odds_Calculator_3-way'!B75)</f>
        <v>6.14</v>
      </c>
      <c r="C74" s="4">
        <f>IF('True_Odds_Calculator_3-way'!C75="","",'True_Odds_Calculator_3-way'!C75)</f>
        <v>10.46</v>
      </c>
      <c r="D74" s="4">
        <f t="shared" si="5"/>
        <v>4.5870318769617224E-2</v>
      </c>
      <c r="E74" s="4">
        <f t="shared" si="6"/>
        <v>1.295149781782619</v>
      </c>
      <c r="F74" s="4">
        <f t="shared" si="7"/>
        <v>6.7761538058509734</v>
      </c>
      <c r="G74" s="4">
        <f t="shared" si="8"/>
        <v>12.451410208473568</v>
      </c>
      <c r="I74" s="4">
        <f t="shared" si="9"/>
        <v>1.0458703187696172</v>
      </c>
    </row>
    <row r="75" spans="1:9" x14ac:dyDescent="0.2">
      <c r="A75" s="4">
        <f>IF('True_Odds_Calculator_3-way'!A76="","",'True_Odds_Calculator_3-way'!A76)</f>
        <v>3.11</v>
      </c>
      <c r="B75" s="4">
        <f>IF('True_Odds_Calculator_3-way'!B76="","",'True_Odds_Calculator_3-way'!B76)</f>
        <v>3.14</v>
      </c>
      <c r="C75" s="4">
        <f>IF('True_Odds_Calculator_3-way'!C76="","",'True_Odds_Calculator_3-way'!C76)</f>
        <v>2.58</v>
      </c>
      <c r="D75" s="4">
        <f t="shared" si="5"/>
        <v>2.7611645164552723E-2</v>
      </c>
      <c r="E75" s="4">
        <f t="shared" si="6"/>
        <v>3.2016440914858619</v>
      </c>
      <c r="F75" s="4">
        <f t="shared" si="7"/>
        <v>3.2334472349357877</v>
      </c>
      <c r="G75" s="4">
        <f t="shared" si="8"/>
        <v>2.6427548970068111</v>
      </c>
      <c r="I75" s="4">
        <f t="shared" si="9"/>
        <v>1.0276116451645527</v>
      </c>
    </row>
    <row r="76" spans="1:9" x14ac:dyDescent="0.2">
      <c r="A76" s="4">
        <f>IF('True_Odds_Calculator_3-way'!A77="","",'True_Odds_Calculator_3-way'!A77)</f>
        <v>1.93</v>
      </c>
      <c r="B76" s="4">
        <f>IF('True_Odds_Calculator_3-way'!B77="","",'True_Odds_Calculator_3-way'!B77)</f>
        <v>3.19</v>
      </c>
      <c r="C76" s="4">
        <f>IF('True_Odds_Calculator_3-way'!C77="","",'True_Odds_Calculator_3-way'!C77)</f>
        <v>5.0199999999999996</v>
      </c>
      <c r="D76" s="4">
        <f t="shared" si="5"/>
        <v>3.0817526101354353E-2</v>
      </c>
      <c r="E76" s="4">
        <f t="shared" si="6"/>
        <v>1.9690380334369006</v>
      </c>
      <c r="F76" s="4">
        <f t="shared" si="7"/>
        <v>3.2980756391255488</v>
      </c>
      <c r="G76" s="4">
        <f t="shared" si="8"/>
        <v>5.2929466387983686</v>
      </c>
      <c r="I76" s="4">
        <f t="shared" si="9"/>
        <v>1.0308175261013544</v>
      </c>
    </row>
    <row r="77" spans="1:9" x14ac:dyDescent="0.2">
      <c r="A77" s="4">
        <f>IF('True_Odds_Calculator_3-way'!A78="","",'True_Odds_Calculator_3-way'!A78)</f>
        <v>2.11</v>
      </c>
      <c r="B77" s="4">
        <f>IF('True_Odds_Calculator_3-way'!B78="","",'True_Odds_Calculator_3-way'!B78)</f>
        <v>3.26</v>
      </c>
      <c r="C77" s="4">
        <f>IF('True_Odds_Calculator_3-way'!C78="","",'True_Odds_Calculator_3-way'!C78)</f>
        <v>4.03</v>
      </c>
      <c r="D77" s="4">
        <f t="shared" si="5"/>
        <v>2.8821073363145322E-2</v>
      </c>
      <c r="E77" s="4">
        <f t="shared" si="6"/>
        <v>2.1536563843522027</v>
      </c>
      <c r="F77" s="4">
        <f t="shared" si="7"/>
        <v>3.3654006453331347</v>
      </c>
      <c r="G77" s="4">
        <f t="shared" si="8"/>
        <v>4.1923107984137404</v>
      </c>
      <c r="I77" s="4">
        <f t="shared" si="9"/>
        <v>1.0288210733631453</v>
      </c>
    </row>
    <row r="78" spans="1:9" x14ac:dyDescent="0.2">
      <c r="A78" s="4">
        <f>IF('True_Odds_Calculator_3-way'!A79="","",'True_Odds_Calculator_3-way'!A79)</f>
        <v>1.89</v>
      </c>
      <c r="B78" s="4">
        <f>IF('True_Odds_Calculator_3-way'!B79="","",'True_Odds_Calculator_3-way'!B79)</f>
        <v>3.47</v>
      </c>
      <c r="C78" s="4">
        <f>IF('True_Odds_Calculator_3-way'!C79="","",'True_Odds_Calculator_3-way'!C79)</f>
        <v>4.13</v>
      </c>
      <c r="D78" s="4">
        <f t="shared" si="5"/>
        <v>5.9415717746202024E-2</v>
      </c>
      <c r="E78" s="4">
        <f t="shared" si="6"/>
        <v>1.9634974442646032</v>
      </c>
      <c r="F78" s="4">
        <f t="shared" si="7"/>
        <v>3.7260711877170078</v>
      </c>
      <c r="G78" s="4">
        <f t="shared" si="8"/>
        <v>4.4979093667576358</v>
      </c>
      <c r="I78" s="4">
        <f t="shared" si="9"/>
        <v>1.059415717746202</v>
      </c>
    </row>
    <row r="79" spans="1:9" x14ac:dyDescent="0.2">
      <c r="A79" s="4">
        <f>IF('True_Odds_Calculator_3-way'!A80="","",'True_Odds_Calculator_3-way'!A80)</f>
        <v>1.78</v>
      </c>
      <c r="B79" s="4">
        <f>IF('True_Odds_Calculator_3-way'!B80="","",'True_Odds_Calculator_3-way'!B80)</f>
        <v>3.68</v>
      </c>
      <c r="C79" s="4">
        <f>IF('True_Odds_Calculator_3-way'!C80="","",'True_Odds_Calculator_3-way'!C80)</f>
        <v>5.1100000000000003</v>
      </c>
      <c r="D79" s="4">
        <f t="shared" si="5"/>
        <v>2.9231599486432724E-2</v>
      </c>
      <c r="E79" s="4">
        <f t="shared" si="6"/>
        <v>1.8114173720934559</v>
      </c>
      <c r="F79" s="4">
        <f t="shared" si="7"/>
        <v>3.8168628889095659</v>
      </c>
      <c r="G79" s="4">
        <f t="shared" si="8"/>
        <v>5.3777651533165134</v>
      </c>
      <c r="I79" s="4">
        <f t="shared" si="9"/>
        <v>1.0292315994864327</v>
      </c>
    </row>
    <row r="80" spans="1:9" x14ac:dyDescent="0.2">
      <c r="A80" s="4">
        <f>IF('True_Odds_Calculator_3-way'!A81="","",'True_Odds_Calculator_3-way'!A81)</f>
        <v>1.92</v>
      </c>
      <c r="B80" s="4">
        <f>IF('True_Odds_Calculator_3-way'!B81="","",'True_Odds_Calculator_3-way'!B81)</f>
        <v>3.56</v>
      </c>
      <c r="C80" s="4">
        <f>IF('True_Odds_Calculator_3-way'!C81="","",'True_Odds_Calculator_3-way'!C81)</f>
        <v>4.3899999999999997</v>
      </c>
      <c r="D80" s="4">
        <f t="shared" si="5"/>
        <v>2.9522642539650201E-2</v>
      </c>
      <c r="E80" s="4">
        <f t="shared" si="6"/>
        <v>1.9569760671286331</v>
      </c>
      <c r="F80" s="4">
        <f t="shared" si="7"/>
        <v>3.6892473802206256</v>
      </c>
      <c r="G80" s="4">
        <f t="shared" si="8"/>
        <v>4.5882177367596535</v>
      </c>
      <c r="I80" s="4">
        <f t="shared" si="9"/>
        <v>1.0295226425396502</v>
      </c>
    </row>
    <row r="81" spans="1:9" x14ac:dyDescent="0.2">
      <c r="A81" s="4">
        <f>IF('True_Odds_Calculator_3-way'!A82="","",'True_Odds_Calculator_3-way'!A82)</f>
        <v>2.34</v>
      </c>
      <c r="B81" s="4">
        <f>IF('True_Odds_Calculator_3-way'!B82="","",'True_Odds_Calculator_3-way'!B82)</f>
        <v>3.25</v>
      </c>
      <c r="C81" s="4">
        <f>IF('True_Odds_Calculator_3-way'!C82="","",'True_Odds_Calculator_3-way'!C82)</f>
        <v>3.42</v>
      </c>
      <c r="D81" s="4">
        <f t="shared" si="5"/>
        <v>2.7440395861448419E-2</v>
      </c>
      <c r="E81" s="4">
        <f t="shared" si="6"/>
        <v>2.3911796342775187</v>
      </c>
      <c r="F81" s="4">
        <f t="shared" si="7"/>
        <v>3.3495730788548466</v>
      </c>
      <c r="G81" s="4">
        <f t="shared" si="8"/>
        <v>3.5304393859184753</v>
      </c>
      <c r="I81" s="4">
        <f t="shared" si="9"/>
        <v>1.0274403958614484</v>
      </c>
    </row>
    <row r="82" spans="1:9" x14ac:dyDescent="0.2">
      <c r="A82" s="4">
        <f>IF('True_Odds_Calculator_3-way'!A83="","",'True_Odds_Calculator_3-way'!A83)</f>
        <v>1.4</v>
      </c>
      <c r="B82" s="4">
        <f>IF('True_Odds_Calculator_3-way'!B83="","",'True_Odds_Calculator_3-way'!B83)</f>
        <v>5.68</v>
      </c>
      <c r="C82" s="4">
        <f>IF('True_Odds_Calculator_3-way'!C83="","",'True_Odds_Calculator_3-way'!C83)</f>
        <v>7.01</v>
      </c>
      <c r="D82" s="4">
        <f t="shared" si="5"/>
        <v>3.2995404667663708E-2</v>
      </c>
      <c r="E82" s="4">
        <f t="shared" si="6"/>
        <v>1.4218941202158433</v>
      </c>
      <c r="F82" s="4">
        <f t="shared" si="7"/>
        <v>6.0584811931577764</v>
      </c>
      <c r="G82" s="4">
        <f t="shared" si="8"/>
        <v>7.5956164224280487</v>
      </c>
      <c r="I82" s="4">
        <f t="shared" si="9"/>
        <v>1.0329954046676637</v>
      </c>
    </row>
    <row r="83" spans="1:9" x14ac:dyDescent="0.2">
      <c r="A83" s="4">
        <f>IF('True_Odds_Calculator_3-way'!A84="","",'True_Odds_Calculator_3-way'!A84)</f>
        <v>2.34</v>
      </c>
      <c r="B83" s="4">
        <f>IF('True_Odds_Calculator_3-way'!B84="","",'True_Odds_Calculator_3-way'!B84)</f>
        <v>3.69</v>
      </c>
      <c r="C83" s="4">
        <f>IF('True_Odds_Calculator_3-way'!C84="","",'True_Odds_Calculator_3-way'!C84)</f>
        <v>3.04</v>
      </c>
      <c r="D83" s="4">
        <f t="shared" si="5"/>
        <v>2.7300505798580232E-2</v>
      </c>
      <c r="E83" s="4">
        <f t="shared" si="6"/>
        <v>2.3909130456643064</v>
      </c>
      <c r="F83" s="4">
        <f t="shared" si="7"/>
        <v>3.8182141897104875</v>
      </c>
      <c r="G83" s="4">
        <f t="shared" si="8"/>
        <v>3.1264929021044989</v>
      </c>
      <c r="I83" s="4">
        <f t="shared" si="9"/>
        <v>1.0273005057985802</v>
      </c>
    </row>
    <row r="84" spans="1:9" x14ac:dyDescent="0.2">
      <c r="A84" s="4">
        <f>IF('True_Odds_Calculator_3-way'!A85="","",'True_Odds_Calculator_3-way'!A85)</f>
        <v>1.19</v>
      </c>
      <c r="B84" s="4">
        <f>IF('True_Odds_Calculator_3-way'!B85="","",'True_Odds_Calculator_3-way'!B85)</f>
        <v>7.88</v>
      </c>
      <c r="C84" s="4">
        <f>IF('True_Odds_Calculator_3-way'!C85="","",'True_Odds_Calculator_3-way'!C85)</f>
        <v>14.68</v>
      </c>
      <c r="D84" s="4">
        <f t="shared" si="5"/>
        <v>3.535957876144824E-2</v>
      </c>
      <c r="E84" s="4">
        <f t="shared" si="6"/>
        <v>1.2069283360986829</v>
      </c>
      <c r="F84" s="4">
        <f t="shared" si="7"/>
        <v>8.686812243711076</v>
      </c>
      <c r="G84" s="4">
        <f t="shared" si="8"/>
        <v>17.751469388709531</v>
      </c>
      <c r="I84" s="4">
        <f t="shared" si="9"/>
        <v>1.0353595787614482</v>
      </c>
    </row>
    <row r="85" spans="1:9" x14ac:dyDescent="0.2">
      <c r="A85" s="4">
        <f>IF('True_Odds_Calculator_3-way'!A86="","",'True_Odds_Calculator_3-way'!A86)</f>
        <v>2.98</v>
      </c>
      <c r="B85" s="4">
        <f>IF('True_Odds_Calculator_3-way'!B86="","",'True_Odds_Calculator_3-way'!B86)</f>
        <v>3.4</v>
      </c>
      <c r="C85" s="4">
        <f>IF('True_Odds_Calculator_3-way'!C86="","",'True_Odds_Calculator_3-way'!C86)</f>
        <v>2.5099999999999998</v>
      </c>
      <c r="D85" s="4">
        <f t="shared" si="5"/>
        <v>2.8094491359473395E-2</v>
      </c>
      <c r="E85" s="4">
        <f t="shared" si="6"/>
        <v>3.0655509267295415</v>
      </c>
      <c r="F85" s="4">
        <f t="shared" si="7"/>
        <v>3.5118177650366498</v>
      </c>
      <c r="G85" s="4">
        <f t="shared" si="8"/>
        <v>2.570419574199704</v>
      </c>
      <c r="I85" s="4">
        <f t="shared" si="9"/>
        <v>1.0280944913594734</v>
      </c>
    </row>
    <row r="86" spans="1:9" x14ac:dyDescent="0.2">
      <c r="A86" s="4">
        <f>IF('True_Odds_Calculator_3-way'!A87="","",'True_Odds_Calculator_3-way'!A87)</f>
        <v>5.42</v>
      </c>
      <c r="B86" s="4">
        <f>IF('True_Odds_Calculator_3-way'!B87="","",'True_Odds_Calculator_3-way'!B87)</f>
        <v>4.2</v>
      </c>
      <c r="C86" s="4">
        <f>IF('True_Odds_Calculator_3-way'!C87="","",'True_Odds_Calculator_3-way'!C87)</f>
        <v>1.65</v>
      </c>
      <c r="D86" s="4">
        <f t="shared" si="5"/>
        <v>2.8657689174294454E-2</v>
      </c>
      <c r="E86" s="4">
        <f t="shared" si="6"/>
        <v>5.7159422936449973</v>
      </c>
      <c r="F86" s="4">
        <f t="shared" si="7"/>
        <v>4.3755504298595103</v>
      </c>
      <c r="G86" s="4">
        <f t="shared" si="8"/>
        <v>1.6764233302983236</v>
      </c>
      <c r="I86" s="4">
        <f t="shared" si="9"/>
        <v>1.0286576891742945</v>
      </c>
    </row>
    <row r="87" spans="1:9" x14ac:dyDescent="0.2">
      <c r="A87" s="4">
        <f>IF('True_Odds_Calculator_3-way'!A88="","",'True_Odds_Calculator_3-way'!A88)</f>
        <v>1.23</v>
      </c>
      <c r="B87" s="4">
        <f>IF('True_Odds_Calculator_3-way'!B88="","",'True_Odds_Calculator_3-way'!B88)</f>
        <v>6.36</v>
      </c>
      <c r="C87" s="4">
        <f>IF('True_Odds_Calculator_3-way'!C88="","",'True_Odds_Calculator_3-way'!C88)</f>
        <v>14.69</v>
      </c>
      <c r="D87" s="4">
        <f t="shared" si="5"/>
        <v>3.8314353884769448E-2</v>
      </c>
      <c r="E87" s="4">
        <f t="shared" si="6"/>
        <v>1.2496302987718324</v>
      </c>
      <c r="F87" s="4">
        <f t="shared" si="7"/>
        <v>6.9222713944978391</v>
      </c>
      <c r="G87" s="4">
        <f t="shared" si="8"/>
        <v>18.082506391672624</v>
      </c>
      <c r="I87" s="4">
        <f t="shared" si="9"/>
        <v>1.0383143538847694</v>
      </c>
    </row>
    <row r="88" spans="1:9" x14ac:dyDescent="0.2">
      <c r="A88" s="4">
        <f>IF('True_Odds_Calculator_3-way'!A89="","",'True_Odds_Calculator_3-way'!A89)</f>
        <v>2.65</v>
      </c>
      <c r="B88" s="4">
        <f>IF('True_Odds_Calculator_3-way'!B89="","",'True_Odds_Calculator_3-way'!B89)</f>
        <v>3.48</v>
      </c>
      <c r="C88" s="4">
        <f>IF('True_Odds_Calculator_3-way'!C89="","",'True_Odds_Calculator_3-way'!C89)</f>
        <v>2.76</v>
      </c>
      <c r="D88" s="4">
        <f t="shared" si="5"/>
        <v>2.7033652984828294E-2</v>
      </c>
      <c r="E88" s="4">
        <f t="shared" si="6"/>
        <v>2.7148293840075768</v>
      </c>
      <c r="F88" s="4">
        <f t="shared" si="7"/>
        <v>3.5926624359177035</v>
      </c>
      <c r="G88" s="4">
        <f t="shared" si="8"/>
        <v>2.8303946338338908</v>
      </c>
      <c r="I88" s="4">
        <f t="shared" si="9"/>
        <v>1.0270336529848283</v>
      </c>
    </row>
    <row r="89" spans="1:9" x14ac:dyDescent="0.2">
      <c r="A89" s="4">
        <f>IF('True_Odds_Calculator_3-way'!A90="","",'True_Odds_Calculator_3-way'!A90)</f>
        <v>3.62</v>
      </c>
      <c r="B89" s="4">
        <f>IF('True_Odds_Calculator_3-way'!B90="","",'True_Odds_Calculator_3-way'!B90)</f>
        <v>3.48</v>
      </c>
      <c r="C89" s="4">
        <f>IF('True_Odds_Calculator_3-way'!C90="","",'True_Odds_Calculator_3-way'!C90)</f>
        <v>2.15</v>
      </c>
      <c r="D89" s="4">
        <f t="shared" si="5"/>
        <v>2.8715694831499716E-2</v>
      </c>
      <c r="E89" s="4">
        <f t="shared" si="6"/>
        <v>3.7499363123170126</v>
      </c>
      <c r="F89" s="4">
        <f t="shared" si="7"/>
        <v>3.5999138726981763</v>
      </c>
      <c r="G89" s="4">
        <f t="shared" si="8"/>
        <v>2.1951757988104292</v>
      </c>
      <c r="I89" s="4">
        <f t="shared" si="9"/>
        <v>1.0287156948314997</v>
      </c>
    </row>
    <row r="90" spans="1:9" x14ac:dyDescent="0.2">
      <c r="A90" s="4">
        <f>IF('True_Odds_Calculator_3-way'!A91="","",'True_Odds_Calculator_3-way'!A91)</f>
        <v>2.2000000000000002</v>
      </c>
      <c r="B90" s="4">
        <f>IF('True_Odds_Calculator_3-way'!B91="","",'True_Odds_Calculator_3-way'!B91)</f>
        <v>3.25</v>
      </c>
      <c r="C90" s="4">
        <f>IF('True_Odds_Calculator_3-way'!C91="","",'True_Odds_Calculator_3-way'!C91)</f>
        <v>3.76</v>
      </c>
      <c r="D90" s="4">
        <f t="shared" si="5"/>
        <v>2.8195209046272929E-2</v>
      </c>
      <c r="E90" s="4">
        <f t="shared" si="6"/>
        <v>2.24644866581249</v>
      </c>
      <c r="F90" s="4">
        <f t="shared" si="7"/>
        <v>3.3523983706043734</v>
      </c>
      <c r="G90" s="4">
        <f t="shared" si="8"/>
        <v>3.8977382563309493</v>
      </c>
      <c r="I90" s="4">
        <f t="shared" si="9"/>
        <v>1.0281952090462729</v>
      </c>
    </row>
    <row r="91" spans="1:9" x14ac:dyDescent="0.2">
      <c r="A91" s="4">
        <f>IF('True_Odds_Calculator_3-way'!A92="","",'True_Odds_Calculator_3-way'!A92)</f>
        <v>1.17</v>
      </c>
      <c r="B91" s="4">
        <f>IF('True_Odds_Calculator_3-way'!B92="","",'True_Odds_Calculator_3-way'!B92)</f>
        <v>8.34</v>
      </c>
      <c r="C91" s="4">
        <f>IF('True_Odds_Calculator_3-way'!C92="","",'True_Odds_Calculator_3-way'!C92)</f>
        <v>16.649999999999999</v>
      </c>
      <c r="D91" s="4">
        <f t="shared" si="5"/>
        <v>3.4664991499524067E-2</v>
      </c>
      <c r="E91" s="4">
        <f t="shared" si="6"/>
        <v>1.1860344103739651</v>
      </c>
      <c r="F91" s="4">
        <f t="shared" si="7"/>
        <v>9.2294277344049629</v>
      </c>
      <c r="G91" s="4">
        <f t="shared" si="8"/>
        <v>20.616404563675633</v>
      </c>
      <c r="I91" s="4">
        <f t="shared" si="9"/>
        <v>1.0346649914995241</v>
      </c>
    </row>
    <row r="92" spans="1:9" x14ac:dyDescent="0.2">
      <c r="A92" s="4">
        <f>IF('True_Odds_Calculator_3-way'!A93="","",'True_Odds_Calculator_3-way'!A93)</f>
        <v>2.2599999999999998</v>
      </c>
      <c r="B92" s="4">
        <f>IF('True_Odds_Calculator_3-way'!B93="","",'True_Odds_Calculator_3-way'!B93)</f>
        <v>3.24</v>
      </c>
      <c r="C92" s="4">
        <f>IF('True_Odds_Calculator_3-way'!C93="","",'True_Odds_Calculator_3-way'!C93)</f>
        <v>3.62</v>
      </c>
      <c r="D92" s="4">
        <f t="shared" si="5"/>
        <v>2.736294533748862E-2</v>
      </c>
      <c r="E92" s="4">
        <f t="shared" si="6"/>
        <v>2.3075668417665742</v>
      </c>
      <c r="F92" s="4">
        <f t="shared" si="7"/>
        <v>3.3386641390850595</v>
      </c>
      <c r="G92" s="4">
        <f t="shared" si="8"/>
        <v>3.7436062180536869</v>
      </c>
      <c r="I92" s="4">
        <f t="shared" si="9"/>
        <v>1.0273629453374886</v>
      </c>
    </row>
    <row r="93" spans="1:9" x14ac:dyDescent="0.2">
      <c r="A93" s="4">
        <f>IF('True_Odds_Calculator_3-way'!A94="","",'True_Odds_Calculator_3-way'!A94)</f>
        <v>2.69</v>
      </c>
      <c r="B93" s="4">
        <f>IF('True_Odds_Calculator_3-way'!B94="","",'True_Odds_Calculator_3-way'!B94)</f>
        <v>3.33</v>
      </c>
      <c r="C93" s="4">
        <f>IF('True_Odds_Calculator_3-way'!C94="","",'True_Odds_Calculator_3-way'!C94)</f>
        <v>2.69</v>
      </c>
      <c r="D93" s="4">
        <f t="shared" si="5"/>
        <v>4.3794724092121928E-2</v>
      </c>
      <c r="E93" s="4">
        <f t="shared" si="6"/>
        <v>2.799952071850548</v>
      </c>
      <c r="F93" s="4">
        <f t="shared" si="7"/>
        <v>3.5001497844406528</v>
      </c>
      <c r="G93" s="4">
        <f t="shared" si="8"/>
        <v>2.799952071850548</v>
      </c>
      <c r="I93" s="4">
        <f t="shared" si="9"/>
        <v>1.0437947240921219</v>
      </c>
    </row>
    <row r="94" spans="1:9" x14ac:dyDescent="0.2">
      <c r="A94" s="4">
        <f>IF('True_Odds_Calculator_3-way'!A95="","",'True_Odds_Calculator_3-way'!A95)</f>
        <v>2.74</v>
      </c>
      <c r="B94" s="4">
        <f>IF('True_Odds_Calculator_3-way'!B95="","",'True_Odds_Calculator_3-way'!B95)</f>
        <v>3.42</v>
      </c>
      <c r="C94" s="4">
        <f>IF('True_Odds_Calculator_3-way'!C95="","",'True_Odds_Calculator_3-way'!C95)</f>
        <v>2.58</v>
      </c>
      <c r="D94" s="4">
        <f t="shared" si="5"/>
        <v>4.4958063693154582E-2</v>
      </c>
      <c r="E94" s="4">
        <f t="shared" si="6"/>
        <v>2.8573266859608135</v>
      </c>
      <c r="F94" s="4">
        <f t="shared" si="7"/>
        <v>3.6047514137704395</v>
      </c>
      <c r="G94" s="4">
        <f t="shared" si="8"/>
        <v>2.6837649114923612</v>
      </c>
      <c r="I94" s="4">
        <f t="shared" si="9"/>
        <v>1.0449580636931546</v>
      </c>
    </row>
    <row r="95" spans="1:9" x14ac:dyDescent="0.2">
      <c r="A95" s="4">
        <f>IF('True_Odds_Calculator_3-way'!A96="","",'True_Odds_Calculator_3-way'!A96)</f>
        <v>1.41</v>
      </c>
      <c r="B95" s="4">
        <f>IF('True_Odds_Calculator_3-way'!B96="","",'True_Odds_Calculator_3-way'!B96)</f>
        <v>4.91</v>
      </c>
      <c r="C95" s="4">
        <f>IF('True_Odds_Calculator_3-way'!C96="","",'True_Odds_Calculator_3-way'!C96)</f>
        <v>7.26</v>
      </c>
      <c r="D95" s="4">
        <f t="shared" si="5"/>
        <v>5.0626892768025122E-2</v>
      </c>
      <c r="E95" s="4">
        <f t="shared" si="6"/>
        <v>1.4443682212763678</v>
      </c>
      <c r="F95" s="4">
        <f t="shared" si="7"/>
        <v>5.3535954255047891</v>
      </c>
      <c r="G95" s="4">
        <f t="shared" si="8"/>
        <v>8.2736653200331478</v>
      </c>
      <c r="I95" s="4">
        <f t="shared" si="9"/>
        <v>1.0506268927680251</v>
      </c>
    </row>
    <row r="96" spans="1:9" x14ac:dyDescent="0.2">
      <c r="A96" s="4">
        <f>IF('True_Odds_Calculator_3-way'!A97="","",'True_Odds_Calculator_3-way'!A97)</f>
        <v>2.42</v>
      </c>
      <c r="B96" s="4">
        <f>IF('True_Odds_Calculator_3-way'!B97="","",'True_Odds_Calculator_3-way'!B97)</f>
        <v>3.6</v>
      </c>
      <c r="C96" s="4">
        <f>IF('True_Odds_Calculator_3-way'!C97="","",'True_Odds_Calculator_3-way'!C97)</f>
        <v>2.83</v>
      </c>
      <c r="D96" s="4">
        <f t="shared" si="5"/>
        <v>4.4357808733009652E-2</v>
      </c>
      <c r="E96" s="4">
        <f t="shared" si="6"/>
        <v>2.5098057845238402</v>
      </c>
      <c r="F96" s="4">
        <f t="shared" si="7"/>
        <v>3.8023993222346526</v>
      </c>
      <c r="G96" s="4">
        <f t="shared" si="8"/>
        <v>2.9535906360263176</v>
      </c>
      <c r="I96" s="4">
        <f t="shared" si="9"/>
        <v>1.0443578087330097</v>
      </c>
    </row>
    <row r="97" spans="1:9" x14ac:dyDescent="0.2">
      <c r="A97" s="4">
        <f>IF('True_Odds_Calculator_3-way'!A98="","",'True_Odds_Calculator_3-way'!A98)</f>
        <v>6.5</v>
      </c>
      <c r="B97" s="4">
        <f>IF('True_Odds_Calculator_3-way'!B98="","",'True_Odds_Calculator_3-way'!B98)</f>
        <v>4.3</v>
      </c>
      <c r="C97" s="4">
        <f>IF('True_Odds_Calculator_3-way'!C98="","",'True_Odds_Calculator_3-way'!C98)</f>
        <v>1.48</v>
      </c>
      <c r="D97" s="4">
        <f t="shared" si="5"/>
        <v>6.2079969056713313E-2</v>
      </c>
      <c r="E97" s="4">
        <f t="shared" si="6"/>
        <v>7.5101670297748733</v>
      </c>
      <c r="F97" s="4">
        <f t="shared" si="7"/>
        <v>4.7199908717480605</v>
      </c>
      <c r="G97" s="4">
        <f t="shared" si="8"/>
        <v>1.5267586919613199</v>
      </c>
      <c r="I97" s="4">
        <f t="shared" si="9"/>
        <v>1.0620799690567133</v>
      </c>
    </row>
    <row r="98" spans="1:9" x14ac:dyDescent="0.2">
      <c r="A98" s="4">
        <f>IF('True_Odds_Calculator_3-way'!A99="","",'True_Odds_Calculator_3-way'!A99)</f>
        <v>4.05</v>
      </c>
      <c r="B98" s="4">
        <f>IF('True_Odds_Calculator_3-way'!B99="","",'True_Odds_Calculator_3-way'!B99)</f>
        <v>3.87</v>
      </c>
      <c r="C98" s="4">
        <f>IF('True_Odds_Calculator_3-way'!C99="","",'True_Odds_Calculator_3-way'!C99)</f>
        <v>1.79</v>
      </c>
      <c r="D98" s="4">
        <f t="shared" si="5"/>
        <v>6.397073094054595E-2</v>
      </c>
      <c r="E98" s="4">
        <f t="shared" si="6"/>
        <v>4.4328205395592226</v>
      </c>
      <c r="F98" s="4">
        <f t="shared" si="7"/>
        <v>4.2180859101026789</v>
      </c>
      <c r="G98" s="4">
        <f t="shared" si="8"/>
        <v>1.8610341914614381</v>
      </c>
      <c r="I98" s="4">
        <f t="shared" si="9"/>
        <v>1.063970730940546</v>
      </c>
    </row>
    <row r="99" spans="1:9" x14ac:dyDescent="0.2">
      <c r="A99" s="4">
        <f>IF('True_Odds_Calculator_3-way'!A100="","",'True_Odds_Calculator_3-way'!A100)</f>
        <v>5.0999999999999996</v>
      </c>
      <c r="B99" s="4">
        <f>IF('True_Odds_Calculator_3-way'!B100="","",'True_Odds_Calculator_3-way'!B100)</f>
        <v>4.12</v>
      </c>
      <c r="C99" s="4">
        <f>IF('True_Odds_Calculator_3-way'!C100="","",'True_Odds_Calculator_3-way'!C100)</f>
        <v>1.6</v>
      </c>
      <c r="D99" s="4">
        <f t="shared" si="5"/>
        <v>6.3796877974490851E-2</v>
      </c>
      <c r="E99" s="4">
        <f t="shared" si="6"/>
        <v>5.7204047370570361</v>
      </c>
      <c r="F99" s="4">
        <f t="shared" si="7"/>
        <v>4.5156345141301628</v>
      </c>
      <c r="G99" s="4">
        <f t="shared" si="8"/>
        <v>1.6563575689097934</v>
      </c>
      <c r="I99" s="4">
        <f t="shared" si="9"/>
        <v>1.0637968779744909</v>
      </c>
    </row>
    <row r="100" spans="1:9" x14ac:dyDescent="0.2">
      <c r="A100" s="4">
        <f>IF('True_Odds_Calculator_3-way'!A101="","",'True_Odds_Calculator_3-way'!A101)</f>
        <v>1.25</v>
      </c>
      <c r="B100" s="4">
        <f>IF('True_Odds_Calculator_3-way'!B101="","",'True_Odds_Calculator_3-way'!B101)</f>
        <v>5.8</v>
      </c>
      <c r="C100" s="4">
        <f>IF('True_Odds_Calculator_3-way'!C101="","",'True_Odds_Calculator_3-way'!C101)</f>
        <v>10.4</v>
      </c>
      <c r="D100" s="4">
        <f t="shared" si="5"/>
        <v>6.8567639257294477E-2</v>
      </c>
      <c r="E100" s="4">
        <f t="shared" si="6"/>
        <v>1.2867626144831901</v>
      </c>
      <c r="F100" s="4">
        <f t="shared" si="7"/>
        <v>6.6863730416789826</v>
      </c>
      <c r="G100" s="4">
        <f t="shared" si="8"/>
        <v>13.642943305186975</v>
      </c>
      <c r="I100" s="4">
        <f t="shared" si="9"/>
        <v>1.0685676392572945</v>
      </c>
    </row>
    <row r="101" spans="1:9" x14ac:dyDescent="0.2">
      <c r="A101" s="4">
        <f>IF('True_Odds_Calculator_3-way'!A102="","",'True_Odds_Calculator_3-way'!A102)</f>
        <v>1.93</v>
      </c>
      <c r="B101" s="4">
        <f>IF('True_Odds_Calculator_3-way'!B102="","",'True_Odds_Calculator_3-way'!B102)</f>
        <v>3.76</v>
      </c>
      <c r="C101" s="4">
        <f>IF('True_Odds_Calculator_3-way'!C102="","",'True_Odds_Calculator_3-way'!C102)</f>
        <v>3.59</v>
      </c>
      <c r="D101" s="4">
        <f t="shared" si="5"/>
        <v>6.2643693867843631E-2</v>
      </c>
      <c r="E101" s="4">
        <f t="shared" si="6"/>
        <v>2.011046745184109</v>
      </c>
      <c r="F101" s="4">
        <f t="shared" si="7"/>
        <v>4.0803633183308108</v>
      </c>
      <c r="G101" s="4">
        <f t="shared" si="8"/>
        <v>3.8809284465925122</v>
      </c>
      <c r="I101" s="4">
        <f t="shared" si="9"/>
        <v>1.0626436938678436</v>
      </c>
    </row>
    <row r="102" spans="1:9" x14ac:dyDescent="0.2">
      <c r="A102" s="4">
        <f>IF('True_Odds_Calculator_3-way'!A103="","",'True_Odds_Calculator_3-way'!A103)</f>
        <v>3.04</v>
      </c>
      <c r="B102" s="4">
        <f>IF('True_Odds_Calculator_3-way'!B103="","",'True_Odds_Calculator_3-way'!B103)</f>
        <v>3.34</v>
      </c>
      <c r="C102" s="4">
        <f>IF('True_Odds_Calculator_3-way'!C103="","",'True_Odds_Calculator_3-way'!C103)</f>
        <v>2.29</v>
      </c>
      <c r="D102" s="4">
        <f t="shared" si="5"/>
        <v>6.5029788733266702E-2</v>
      </c>
      <c r="E102" s="4">
        <f t="shared" si="6"/>
        <v>3.2544585770922714</v>
      </c>
      <c r="F102" s="4">
        <f t="shared" si="7"/>
        <v>3.6006892983255239</v>
      </c>
      <c r="G102" s="4">
        <f t="shared" si="8"/>
        <v>2.409611691616051</v>
      </c>
      <c r="I102" s="4">
        <f t="shared" si="9"/>
        <v>1.0650297887332667</v>
      </c>
    </row>
    <row r="103" spans="1:9" x14ac:dyDescent="0.2">
      <c r="A103" s="4">
        <f>IF('True_Odds_Calculator_3-way'!A104="","",'True_Odds_Calculator_3-way'!A104)</f>
        <v>2.4700000000000002</v>
      </c>
      <c r="B103" s="4">
        <f>IF('True_Odds_Calculator_3-way'!B104="","",'True_Odds_Calculator_3-way'!B104)</f>
        <v>3.38</v>
      </c>
      <c r="C103" s="4">
        <f>IF('True_Odds_Calculator_3-way'!C104="","",'True_Odds_Calculator_3-way'!C104)</f>
        <v>2.74</v>
      </c>
      <c r="D103" s="4">
        <f t="shared" si="5"/>
        <v>6.5679791410457211E-2</v>
      </c>
      <c r="E103" s="4">
        <f t="shared" si="6"/>
        <v>2.6112044352373434</v>
      </c>
      <c r="F103" s="4">
        <f t="shared" si="7"/>
        <v>3.6501049627029767</v>
      </c>
      <c r="G103" s="4">
        <f t="shared" si="8"/>
        <v>2.9148549884375066</v>
      </c>
      <c r="I103" s="4">
        <f t="shared" si="9"/>
        <v>1.0656797914104572</v>
      </c>
    </row>
    <row r="104" spans="1:9" x14ac:dyDescent="0.2">
      <c r="A104" s="4">
        <f>IF('True_Odds_Calculator_3-way'!A105="","",'True_Odds_Calculator_3-way'!A105)</f>
        <v>2.25</v>
      </c>
      <c r="B104" s="4">
        <f>IF('True_Odds_Calculator_3-way'!B105="","",'True_Odds_Calculator_3-way'!B105)</f>
        <v>3.32</v>
      </c>
      <c r="C104" s="4">
        <f>IF('True_Odds_Calculator_3-way'!C105="","",'True_Odds_Calculator_3-way'!C105)</f>
        <v>3.08</v>
      </c>
      <c r="D104" s="4">
        <f t="shared" si="5"/>
        <v>7.0324588396877497E-2</v>
      </c>
      <c r="E104" s="4">
        <f t="shared" si="6"/>
        <v>2.3752804658141424</v>
      </c>
      <c r="F104" s="4">
        <f t="shared" si="7"/>
        <v>3.6001877738368449</v>
      </c>
      <c r="G104" s="4">
        <f t="shared" si="8"/>
        <v>3.3196806464024622</v>
      </c>
      <c r="I104" s="4">
        <f t="shared" si="9"/>
        <v>1.0703245883968775</v>
      </c>
    </row>
    <row r="105" spans="1:9" x14ac:dyDescent="0.2">
      <c r="A105" s="4">
        <f>IF('True_Odds_Calculator_3-way'!A106="","",'True_Odds_Calculator_3-way'!A106)</f>
        <v>1.8</v>
      </c>
      <c r="B105" s="4">
        <f>IF('True_Odds_Calculator_3-way'!B106="","",'True_Odds_Calculator_3-way'!B106)</f>
        <v>3.89</v>
      </c>
      <c r="C105" s="4">
        <f>IF('True_Odds_Calculator_3-way'!C106="","",'True_Odds_Calculator_3-way'!C106)</f>
        <v>3.87</v>
      </c>
      <c r="D105" s="4">
        <f t="shared" si="5"/>
        <v>7.102289711245291E-2</v>
      </c>
      <c r="E105" s="4">
        <f t="shared" si="6"/>
        <v>1.880118894481148</v>
      </c>
      <c r="F105" s="4">
        <f t="shared" si="7"/>
        <v>4.2845799180327866</v>
      </c>
      <c r="G105" s="4">
        <f t="shared" si="8"/>
        <v>4.2603294091011996</v>
      </c>
      <c r="I105" s="4">
        <f t="shared" si="9"/>
        <v>1.0710228971124529</v>
      </c>
    </row>
    <row r="106" spans="1:9" x14ac:dyDescent="0.2">
      <c r="A106" s="4">
        <f>IF('True_Odds_Calculator_3-way'!A107="","",'True_Odds_Calculator_3-way'!A107)</f>
        <v>2.12</v>
      </c>
      <c r="B106" s="4">
        <f>IF('True_Odds_Calculator_3-way'!B107="","",'True_Odds_Calculator_3-way'!B107)</f>
        <v>3.55</v>
      </c>
      <c r="C106" s="4">
        <f>IF('True_Odds_Calculator_3-way'!C107="","",'True_Odds_Calculator_3-way'!C107)</f>
        <v>3.22</v>
      </c>
      <c r="D106" s="4">
        <f t="shared" si="5"/>
        <v>6.3947260263797601E-2</v>
      </c>
      <c r="E106" s="4">
        <f t="shared" si="6"/>
        <v>2.2203356287633631</v>
      </c>
      <c r="F106" s="4">
        <f t="shared" si="7"/>
        <v>3.8406235340357271</v>
      </c>
      <c r="G106" s="4">
        <f t="shared" si="8"/>
        <v>3.4572975872537604</v>
      </c>
      <c r="I106" s="4">
        <f t="shared" si="9"/>
        <v>1.0639472602637976</v>
      </c>
    </row>
    <row r="107" spans="1:9" x14ac:dyDescent="0.2">
      <c r="A107" s="4">
        <f>IF('True_Odds_Calculator_3-way'!A108="","",'True_Odds_Calculator_3-way'!A108)</f>
        <v>2.08</v>
      </c>
      <c r="B107" s="4">
        <f>IF('True_Odds_Calculator_3-way'!B108="","",'True_Odds_Calculator_3-way'!B108)</f>
        <v>3.16</v>
      </c>
      <c r="C107" s="4">
        <f>IF('True_Odds_Calculator_3-way'!C108="","",'True_Odds_Calculator_3-way'!C108)</f>
        <v>4.2</v>
      </c>
      <c r="D107" s="4">
        <f t="shared" si="5"/>
        <v>3.5320165067000531E-2</v>
      </c>
      <c r="E107" s="4">
        <f t="shared" si="6"/>
        <v>2.1322150636853467</v>
      </c>
      <c r="F107" s="4">
        <f t="shared" si="7"/>
        <v>3.282107212154262</v>
      </c>
      <c r="G107" s="4">
        <f t="shared" si="8"/>
        <v>4.4184863332934974</v>
      </c>
      <c r="I107" s="4">
        <f t="shared" si="9"/>
        <v>1.0353201650670005</v>
      </c>
    </row>
    <row r="108" spans="1:9" x14ac:dyDescent="0.2">
      <c r="A108" s="4">
        <f>IF('True_Odds_Calculator_3-way'!A109="","",'True_Odds_Calculator_3-way'!A109)</f>
        <v>4.3899999999999997</v>
      </c>
      <c r="B108" s="4">
        <f>IF('True_Odds_Calculator_3-way'!B109="","",'True_Odds_Calculator_3-way'!B109)</f>
        <v>3.92</v>
      </c>
      <c r="C108" s="4">
        <f>IF('True_Odds_Calculator_3-way'!C109="","",'True_Odds_Calculator_3-way'!C109)</f>
        <v>1.81</v>
      </c>
      <c r="D108" s="4">
        <f t="shared" si="5"/>
        <v>3.537866146345281E-2</v>
      </c>
      <c r="E108" s="4">
        <f t="shared" si="6"/>
        <v>4.6296822355227709</v>
      </c>
      <c r="F108" s="4">
        <f t="shared" si="7"/>
        <v>4.1099974454303823</v>
      </c>
      <c r="G108" s="4">
        <f t="shared" si="8"/>
        <v>1.8494773260965962</v>
      </c>
      <c r="I108" s="4">
        <f t="shared" si="9"/>
        <v>1.0353786614634528</v>
      </c>
    </row>
    <row r="109" spans="1:9" x14ac:dyDescent="0.2">
      <c r="A109" s="4">
        <f>IF('True_Odds_Calculator_3-way'!A110="","",'True_Odds_Calculator_3-way'!A110)</f>
        <v>3.45</v>
      </c>
      <c r="B109" s="4">
        <f>IF('True_Odds_Calculator_3-way'!B110="","",'True_Odds_Calculator_3-way'!B110)</f>
        <v>3.55</v>
      </c>
      <c r="C109" s="4">
        <f>IF('True_Odds_Calculator_3-way'!C110="","",'True_Odds_Calculator_3-way'!C110)</f>
        <v>2.16</v>
      </c>
      <c r="D109" s="4">
        <f t="shared" si="5"/>
        <v>3.4508176271801361E-2</v>
      </c>
      <c r="E109" s="4">
        <f t="shared" si="6"/>
        <v>3.5925689531078127</v>
      </c>
      <c r="F109" s="4">
        <f t="shared" si="7"/>
        <v>3.7011346307203703</v>
      </c>
      <c r="G109" s="4">
        <f t="shared" si="8"/>
        <v>2.2150344966173221</v>
      </c>
      <c r="I109" s="4">
        <f t="shared" si="9"/>
        <v>1.0345081762718014</v>
      </c>
    </row>
    <row r="110" spans="1:9" x14ac:dyDescent="0.2">
      <c r="A110" s="4">
        <f>IF('True_Odds_Calculator_3-way'!A111="","",'True_Odds_Calculator_3-way'!A111)</f>
        <v>2.69</v>
      </c>
      <c r="B110" s="4">
        <f>IF('True_Odds_Calculator_3-way'!B111="","",'True_Odds_Calculator_3-way'!B111)</f>
        <v>3.16</v>
      </c>
      <c r="C110" s="4">
        <f>IF('True_Odds_Calculator_3-way'!C111="","",'True_Odds_Calculator_3-way'!C111)</f>
        <v>2.9</v>
      </c>
      <c r="D110" s="4">
        <f t="shared" si="5"/>
        <v>3.3030494305338998E-2</v>
      </c>
      <c r="E110" s="4">
        <f t="shared" si="6"/>
        <v>2.7721023054409368</v>
      </c>
      <c r="F110" s="4">
        <f t="shared" si="7"/>
        <v>3.2739061373886837</v>
      </c>
      <c r="G110" s="4">
        <f t="shared" si="8"/>
        <v>2.9956495250934094</v>
      </c>
      <c r="I110" s="4">
        <f t="shared" si="9"/>
        <v>1.033030494305339</v>
      </c>
    </row>
    <row r="111" spans="1:9" x14ac:dyDescent="0.2">
      <c r="A111" s="4">
        <f>IF('True_Odds_Calculator_3-way'!A112="","",'True_Odds_Calculator_3-way'!A112)</f>
        <v>1.41</v>
      </c>
      <c r="B111" s="4">
        <f>IF('True_Odds_Calculator_3-way'!B112="","",'True_Odds_Calculator_3-way'!B112)</f>
        <v>4.75</v>
      </c>
      <c r="C111" s="4">
        <f>IF('True_Odds_Calculator_3-way'!C112="","",'True_Odds_Calculator_3-way'!C112)</f>
        <v>8.89</v>
      </c>
      <c r="D111" s="4">
        <f t="shared" si="5"/>
        <v>3.2232113203094936E-2</v>
      </c>
      <c r="E111" s="4">
        <f t="shared" si="6"/>
        <v>1.4316887868735517</v>
      </c>
      <c r="F111" s="4">
        <f t="shared" si="7"/>
        <v>5.0054489804353723</v>
      </c>
      <c r="G111" s="4">
        <f t="shared" si="8"/>
        <v>9.8287921203408875</v>
      </c>
      <c r="I111" s="4">
        <f t="shared" si="9"/>
        <v>1.0322321132030949</v>
      </c>
    </row>
    <row r="112" spans="1:9" x14ac:dyDescent="0.2">
      <c r="A112" s="4">
        <f>IF('True_Odds_Calculator_3-way'!A113="","",'True_Odds_Calculator_3-way'!A113)</f>
        <v>1.98</v>
      </c>
      <c r="B112" s="4">
        <f>IF('True_Odds_Calculator_3-way'!B113="","",'True_Odds_Calculator_3-way'!B113)</f>
        <v>3.53</v>
      </c>
      <c r="C112" s="4">
        <f>IF('True_Odds_Calculator_3-way'!C113="","",'True_Odds_Calculator_3-way'!C113)</f>
        <v>4.1500000000000004</v>
      </c>
      <c r="D112" s="4">
        <f t="shared" si="5"/>
        <v>2.9300479452361694E-2</v>
      </c>
      <c r="E112" s="4">
        <f t="shared" si="6"/>
        <v>2.0190449297552751</v>
      </c>
      <c r="F112" s="4">
        <f t="shared" si="7"/>
        <v>3.6560492346785503</v>
      </c>
      <c r="G112" s="4">
        <f t="shared" si="8"/>
        <v>4.3253150985346185</v>
      </c>
      <c r="I112" s="4">
        <f t="shared" si="9"/>
        <v>1.0293004794523617</v>
      </c>
    </row>
    <row r="113" spans="1:9" x14ac:dyDescent="0.2">
      <c r="A113" s="4">
        <f>IF('True_Odds_Calculator_3-way'!A114="","",'True_Odds_Calculator_3-way'!A114)</f>
        <v>2.15</v>
      </c>
      <c r="B113" s="4">
        <f>IF('True_Odds_Calculator_3-way'!B114="","",'True_Odds_Calculator_3-way'!B114)</f>
        <v>3.2</v>
      </c>
      <c r="C113" s="4">
        <f>IF('True_Odds_Calculator_3-way'!C114="","",'True_Odds_Calculator_3-way'!C114)</f>
        <v>4.01</v>
      </c>
      <c r="D113" s="4">
        <f t="shared" si="5"/>
        <v>2.6992837673258663E-2</v>
      </c>
      <c r="E113" s="4">
        <f t="shared" si="6"/>
        <v>2.1924119169406082</v>
      </c>
      <c r="F113" s="4">
        <f t="shared" si="7"/>
        <v>3.2948669973487053</v>
      </c>
      <c r="G113" s="4">
        <f t="shared" si="8"/>
        <v>4.1600981136248256</v>
      </c>
      <c r="I113" s="4">
        <f t="shared" si="9"/>
        <v>1.0269928376732587</v>
      </c>
    </row>
    <row r="114" spans="1:9" x14ac:dyDescent="0.2">
      <c r="A114" s="4">
        <f>IF('True_Odds_Calculator_3-way'!A115="","",'True_Odds_Calculator_3-way'!A115)</f>
        <v>1.85</v>
      </c>
      <c r="B114" s="4">
        <f>IF('True_Odds_Calculator_3-way'!B115="","",'True_Odds_Calculator_3-way'!B115)</f>
        <v>3.81</v>
      </c>
      <c r="C114" s="4">
        <f>IF('True_Odds_Calculator_3-way'!C115="","",'True_Odds_Calculator_3-way'!C115)</f>
        <v>4.4000000000000004</v>
      </c>
      <c r="D114" s="4">
        <f t="shared" si="5"/>
        <v>3.0280459414317562E-2</v>
      </c>
      <c r="E114" s="4">
        <f t="shared" si="6"/>
        <v>1.8852022880114441</v>
      </c>
      <c r="F114" s="4">
        <f t="shared" si="7"/>
        <v>3.9623779327027493</v>
      </c>
      <c r="G114" s="4">
        <f t="shared" si="8"/>
        <v>4.604491646211101</v>
      </c>
      <c r="I114" s="4">
        <f t="shared" si="9"/>
        <v>1.0302804594143176</v>
      </c>
    </row>
    <row r="115" spans="1:9" x14ac:dyDescent="0.2">
      <c r="A115" s="4">
        <f>IF('True_Odds_Calculator_3-way'!A116="","",'True_Odds_Calculator_3-way'!A116)</f>
        <v>2.1</v>
      </c>
      <c r="B115" s="4">
        <f>IF('True_Odds_Calculator_3-way'!B116="","",'True_Odds_Calculator_3-way'!B116)</f>
        <v>3.71</v>
      </c>
      <c r="C115" s="4">
        <f>IF('True_Odds_Calculator_3-way'!C116="","",'True_Odds_Calculator_3-way'!C116)</f>
        <v>3.23</v>
      </c>
      <c r="D115" s="4">
        <f t="shared" si="5"/>
        <v>5.5329778386031592E-2</v>
      </c>
      <c r="E115" s="4">
        <f t="shared" si="6"/>
        <v>2.1846118631742488</v>
      </c>
      <c r="F115" s="4">
        <f t="shared" si="7"/>
        <v>3.9825005815907146</v>
      </c>
      <c r="G115" s="4">
        <f t="shared" si="8"/>
        <v>3.4346053775528724</v>
      </c>
      <c r="I115" s="4">
        <f t="shared" si="9"/>
        <v>1.0553297783860316</v>
      </c>
    </row>
    <row r="116" spans="1:9" x14ac:dyDescent="0.2">
      <c r="A116" s="4">
        <f>IF('True_Odds_Calculator_3-way'!A117="","",'True_Odds_Calculator_3-way'!A117)</f>
        <v>3.95</v>
      </c>
      <c r="B116" s="4">
        <f>IF('True_Odds_Calculator_3-way'!B117="","",'True_Odds_Calculator_3-way'!B117)</f>
        <v>3.61</v>
      </c>
      <c r="C116" s="4">
        <f>IF('True_Odds_Calculator_3-way'!C117="","",'True_Odds_Calculator_3-way'!C117)</f>
        <v>1.89</v>
      </c>
      <c r="D116" s="4">
        <f t="shared" si="5"/>
        <v>5.9273396311862125E-2</v>
      </c>
      <c r="E116" s="4">
        <f t="shared" si="6"/>
        <v>4.2843660901196046</v>
      </c>
      <c r="F116" s="4">
        <f t="shared" si="7"/>
        <v>3.8872614645232693</v>
      </c>
      <c r="G116" s="4">
        <f t="shared" si="8"/>
        <v>1.9633145629707642</v>
      </c>
      <c r="I116" s="4">
        <f t="shared" si="9"/>
        <v>1.0592733963118621</v>
      </c>
    </row>
    <row r="117" spans="1:9" x14ac:dyDescent="0.2">
      <c r="A117" s="4">
        <f>IF('True_Odds_Calculator_3-way'!A118="","",'True_Odds_Calculator_3-way'!A118)</f>
        <v>5.18</v>
      </c>
      <c r="B117" s="4">
        <f>IF('True_Odds_Calculator_3-way'!B118="","",'True_Odds_Calculator_3-way'!B118)</f>
        <v>4.2300000000000004</v>
      </c>
      <c r="C117" s="4">
        <f>IF('True_Odds_Calculator_3-way'!C118="","",'True_Odds_Calculator_3-way'!C118)</f>
        <v>1.61</v>
      </c>
      <c r="D117" s="4">
        <f t="shared" si="5"/>
        <v>5.0574824857895884E-2</v>
      </c>
      <c r="E117" s="4">
        <f t="shared" si="6"/>
        <v>5.6756292274784101</v>
      </c>
      <c r="F117" s="4">
        <f t="shared" si="7"/>
        <v>4.5548054693096951</v>
      </c>
      <c r="G117" s="4">
        <f t="shared" si="8"/>
        <v>1.6549174766920445</v>
      </c>
      <c r="I117" s="4">
        <f t="shared" si="9"/>
        <v>1.0505748248578959</v>
      </c>
    </row>
    <row r="118" spans="1:9" x14ac:dyDescent="0.2">
      <c r="A118" s="4">
        <f>IF('True_Odds_Calculator_3-way'!A119="","",'True_Odds_Calculator_3-way'!A119)</f>
        <v>7.43</v>
      </c>
      <c r="B118" s="4">
        <f>IF('True_Odds_Calculator_3-way'!B119="","",'True_Odds_Calculator_3-way'!B119)</f>
        <v>5.43</v>
      </c>
      <c r="C118" s="4">
        <f>IF('True_Odds_Calculator_3-way'!C119="","",'True_Odds_Calculator_3-way'!C119)</f>
        <v>1.36</v>
      </c>
      <c r="D118" s="4">
        <f t="shared" si="5"/>
        <v>5.4045682281002705E-2</v>
      </c>
      <c r="E118" s="4">
        <f t="shared" si="6"/>
        <v>8.578221940486209</v>
      </c>
      <c r="F118" s="4">
        <f t="shared" si="7"/>
        <v>6.0187724843983119</v>
      </c>
      <c r="G118" s="4">
        <f t="shared" si="8"/>
        <v>1.3941578563579426</v>
      </c>
      <c r="I118" s="4">
        <f t="shared" si="9"/>
        <v>1.0540456822810027</v>
      </c>
    </row>
    <row r="119" spans="1:9" x14ac:dyDescent="0.2">
      <c r="A119" s="4">
        <f>IF('True_Odds_Calculator_3-way'!A120="","",'True_Odds_Calculator_3-way'!A120)</f>
        <v>1.56</v>
      </c>
      <c r="B119" s="4">
        <f>IF('True_Odds_Calculator_3-way'!B120="","",'True_Odds_Calculator_3-way'!B120)</f>
        <v>4.28</v>
      </c>
      <c r="C119" s="4">
        <f>IF('True_Odds_Calculator_3-way'!C120="","",'True_Odds_Calculator_3-way'!C120)</f>
        <v>5.79</v>
      </c>
      <c r="D119" s="4">
        <f t="shared" si="5"/>
        <v>4.7382072514027262E-2</v>
      </c>
      <c r="E119" s="4">
        <f t="shared" si="6"/>
        <v>1.5994072805071147</v>
      </c>
      <c r="F119" s="4">
        <f t="shared" si="7"/>
        <v>4.5902968288104802</v>
      </c>
      <c r="G119" s="4">
        <f t="shared" si="8"/>
        <v>6.3727735738080211</v>
      </c>
      <c r="I119" s="4">
        <f t="shared" si="9"/>
        <v>1.0473820725140273</v>
      </c>
    </row>
    <row r="120" spans="1:9" x14ac:dyDescent="0.2">
      <c r="A120" s="4">
        <f>IF('True_Odds_Calculator_3-way'!A121="","",'True_Odds_Calculator_3-way'!A121)</f>
        <v>5.36</v>
      </c>
      <c r="B120" s="4">
        <f>IF('True_Odds_Calculator_3-way'!B121="","",'True_Odds_Calculator_3-way'!B121)</f>
        <v>4.07</v>
      </c>
      <c r="C120" s="4">
        <f>IF('True_Odds_Calculator_3-way'!C121="","",'True_Odds_Calculator_3-way'!C121)</f>
        <v>1.62</v>
      </c>
      <c r="D120" s="4">
        <f t="shared" si="5"/>
        <v>4.9551360496634E-2</v>
      </c>
      <c r="E120" s="4">
        <f t="shared" si="6"/>
        <v>5.8806218240099959</v>
      </c>
      <c r="F120" s="4">
        <f t="shared" si="7"/>
        <v>4.3633229875320305</v>
      </c>
      <c r="G120" s="4">
        <f t="shared" si="8"/>
        <v>1.6645393009598455</v>
      </c>
      <c r="I120" s="4">
        <f t="shared" si="9"/>
        <v>1.049551360496634</v>
      </c>
    </row>
    <row r="121" spans="1:9" x14ac:dyDescent="0.2">
      <c r="A121" s="4">
        <f>IF('True_Odds_Calculator_3-way'!A122="","",'True_Odds_Calculator_3-way'!A122)</f>
        <v>2.84</v>
      </c>
      <c r="B121" s="4">
        <f>IF('True_Odds_Calculator_3-way'!B122="","",'True_Odds_Calculator_3-way'!B122)</f>
        <v>3.82</v>
      </c>
      <c r="C121" s="4">
        <f>IF('True_Odds_Calculator_3-way'!C122="","",'True_Odds_Calculator_3-way'!C122)</f>
        <v>2.38</v>
      </c>
      <c r="D121" s="4">
        <f t="shared" si="5"/>
        <v>3.4060847995270649E-2</v>
      </c>
      <c r="E121" s="4">
        <f t="shared" si="6"/>
        <v>2.9346248338343304</v>
      </c>
      <c r="F121" s="4">
        <f t="shared" si="7"/>
        <v>3.993187801884551</v>
      </c>
      <c r="G121" s="4">
        <f t="shared" si="8"/>
        <v>2.4460974825988893</v>
      </c>
      <c r="I121" s="4">
        <f t="shared" si="9"/>
        <v>1.0340608479952706</v>
      </c>
    </row>
    <row r="122" spans="1:9" x14ac:dyDescent="0.2">
      <c r="A122" s="4">
        <f>IF('True_Odds_Calculator_3-way'!A123="","",'True_Odds_Calculator_3-way'!A123)</f>
        <v>2.48</v>
      </c>
      <c r="B122" s="4">
        <f>IF('True_Odds_Calculator_3-way'!B123="","",'True_Odds_Calculator_3-way'!B123)</f>
        <v>3.44</v>
      </c>
      <c r="C122" s="4">
        <f>IF('True_Odds_Calculator_3-way'!C123="","",'True_Odds_Calculator_3-way'!C123)</f>
        <v>2.95</v>
      </c>
      <c r="D122" s="4">
        <f t="shared" si="5"/>
        <v>3.2906531717675325E-2</v>
      </c>
      <c r="E122" s="4">
        <f t="shared" si="6"/>
        <v>2.5493492671489313</v>
      </c>
      <c r="F122" s="4">
        <f t="shared" si="7"/>
        <v>3.5748907188690828</v>
      </c>
      <c r="G122" s="4">
        <f t="shared" si="8"/>
        <v>3.0486484391151554</v>
      </c>
      <c r="I122" s="4">
        <f t="shared" si="9"/>
        <v>1.0329065317176753</v>
      </c>
    </row>
    <row r="123" spans="1:9" x14ac:dyDescent="0.2">
      <c r="A123" s="4">
        <f>IF('True_Odds_Calculator_3-way'!A124="","",'True_Odds_Calculator_3-way'!A124)</f>
        <v>2</v>
      </c>
      <c r="B123" s="4">
        <f>IF('True_Odds_Calculator_3-way'!B124="","",'True_Odds_Calculator_3-way'!B124)</f>
        <v>3.99</v>
      </c>
      <c r="C123" s="4">
        <f>IF('True_Odds_Calculator_3-way'!C124="","",'True_Odds_Calculator_3-way'!C124)</f>
        <v>3.6</v>
      </c>
      <c r="D123" s="4">
        <f t="shared" si="5"/>
        <v>2.8404344193817987E-2</v>
      </c>
      <c r="E123" s="4">
        <f t="shared" si="6"/>
        <v>2.0386034629577066</v>
      </c>
      <c r="F123" s="4">
        <f t="shared" si="7"/>
        <v>4.1466512702078528</v>
      </c>
      <c r="G123" s="4">
        <f t="shared" si="8"/>
        <v>3.7270368448365345</v>
      </c>
      <c r="I123" s="4">
        <f t="shared" si="9"/>
        <v>1.028404344193818</v>
      </c>
    </row>
    <row r="124" spans="1:9" x14ac:dyDescent="0.2">
      <c r="A124" s="4">
        <f>IF('True_Odds_Calculator_3-way'!A125="","",'True_Odds_Calculator_3-way'!A125)</f>
        <v>1.99</v>
      </c>
      <c r="B124" s="4">
        <f>IF('True_Odds_Calculator_3-way'!B125="","",'True_Odds_Calculator_3-way'!B125)</f>
        <v>4.05</v>
      </c>
      <c r="C124" s="4">
        <f>IF('True_Odds_Calculator_3-way'!C125="","",'True_Odds_Calculator_3-way'!C125)</f>
        <v>3.59</v>
      </c>
      <c r="D124" s="4">
        <f t="shared" si="5"/>
        <v>2.797767509441007E-2</v>
      </c>
      <c r="E124" s="4">
        <f t="shared" si="6"/>
        <v>2.0276298176049643</v>
      </c>
      <c r="F124" s="4">
        <f t="shared" si="7"/>
        <v>4.2089723003248096</v>
      </c>
      <c r="G124" s="4">
        <f t="shared" si="8"/>
        <v>3.7143564734570425</v>
      </c>
      <c r="I124" s="4">
        <f t="shared" si="9"/>
        <v>1.0279776750944101</v>
      </c>
    </row>
    <row r="125" spans="1:9" x14ac:dyDescent="0.2">
      <c r="A125" s="4">
        <f>IF('True_Odds_Calculator_3-way'!A126="","",'True_Odds_Calculator_3-way'!A126)</f>
        <v>2.83</v>
      </c>
      <c r="B125" s="4">
        <f>IF('True_Odds_Calculator_3-way'!B126="","",'True_Odds_Calculator_3-way'!B126)</f>
        <v>3.72</v>
      </c>
      <c r="C125" s="4">
        <f>IF('True_Odds_Calculator_3-way'!C126="","",'True_Odds_Calculator_3-way'!C126)</f>
        <v>2.4700000000000002</v>
      </c>
      <c r="D125" s="4">
        <f t="shared" si="5"/>
        <v>2.7032394355581024E-2</v>
      </c>
      <c r="E125" s="4">
        <f t="shared" si="6"/>
        <v>2.9040550255763926</v>
      </c>
      <c r="F125" s="4">
        <f t="shared" si="7"/>
        <v>3.8490197939821704</v>
      </c>
      <c r="G125" s="4">
        <f t="shared" si="8"/>
        <v>2.5262253677735456</v>
      </c>
      <c r="I125" s="4">
        <f t="shared" si="9"/>
        <v>1.027032394355581</v>
      </c>
    </row>
    <row r="126" spans="1:9" x14ac:dyDescent="0.2">
      <c r="A126" s="4">
        <f>IF('True_Odds_Calculator_3-way'!A127="","",'True_Odds_Calculator_3-way'!A127)</f>
        <v>3.03</v>
      </c>
      <c r="B126" s="4">
        <f>IF('True_Odds_Calculator_3-way'!B127="","",'True_Odds_Calculator_3-way'!B127)</f>
        <v>3.59</v>
      </c>
      <c r="C126" s="4">
        <f>IF('True_Odds_Calculator_3-way'!C127="","",'True_Odds_Calculator_3-way'!C127)</f>
        <v>2.36</v>
      </c>
      <c r="D126" s="4">
        <f t="shared" si="5"/>
        <v>3.2313348893078242E-2</v>
      </c>
      <c r="E126" s="4">
        <f t="shared" si="6"/>
        <v>3.13222479948488</v>
      </c>
      <c r="F126" s="4">
        <f t="shared" si="7"/>
        <v>3.7344030453178392</v>
      </c>
      <c r="G126" s="4">
        <f t="shared" si="8"/>
        <v>2.4215555409939489</v>
      </c>
      <c r="I126" s="4">
        <f t="shared" si="9"/>
        <v>1.0323133488930782</v>
      </c>
    </row>
    <row r="127" spans="1:9" x14ac:dyDescent="0.2">
      <c r="A127" s="4">
        <f>IF('True_Odds_Calculator_3-way'!A128="","",'True_Odds_Calculator_3-way'!A128)</f>
        <v>2.44</v>
      </c>
      <c r="B127" s="4">
        <f>IF('True_Odds_Calculator_3-way'!B128="","",'True_Odds_Calculator_3-way'!B128)</f>
        <v>3.4</v>
      </c>
      <c r="C127" s="4">
        <f>IF('True_Odds_Calculator_3-way'!C128="","",'True_Odds_Calculator_3-way'!C128)</f>
        <v>3.03</v>
      </c>
      <c r="D127" s="4">
        <f t="shared" si="5"/>
        <v>3.3986715932924128E-2</v>
      </c>
      <c r="E127" s="4">
        <f t="shared" si="6"/>
        <v>2.5093652002150963</v>
      </c>
      <c r="F127" s="4">
        <f t="shared" si="7"/>
        <v>3.5362086687724616</v>
      </c>
      <c r="G127" s="4">
        <f t="shared" si="8"/>
        <v>3.1377067515253598</v>
      </c>
      <c r="I127" s="4">
        <f t="shared" si="9"/>
        <v>1.0339867159329241</v>
      </c>
    </row>
    <row r="128" spans="1:9" x14ac:dyDescent="0.2">
      <c r="A128" s="4">
        <f>IF('True_Odds_Calculator_3-way'!A129="","",'True_Odds_Calculator_3-way'!A129)</f>
        <v>18.309999999999999</v>
      </c>
      <c r="B128" s="4">
        <f>IF('True_Odds_Calculator_3-way'!B129="","",'True_Odds_Calculator_3-way'!B129)</f>
        <v>10.09</v>
      </c>
      <c r="C128" s="4">
        <f>IF('True_Odds_Calculator_3-way'!C129="","",'True_Odds_Calculator_3-way'!C129)</f>
        <v>1.1299999999999999</v>
      </c>
      <c r="D128" s="4">
        <f t="shared" si="5"/>
        <v>3.8678744462910197E-2</v>
      </c>
      <c r="E128" s="4">
        <f t="shared" si="6"/>
        <v>23.968141730488096</v>
      </c>
      <c r="F128" s="4">
        <f t="shared" si="7"/>
        <v>11.598894509600658</v>
      </c>
      <c r="G128" s="4">
        <f t="shared" si="8"/>
        <v>1.1467063577565992</v>
      </c>
      <c r="I128" s="4">
        <f t="shared" si="9"/>
        <v>1.0386787444629102</v>
      </c>
    </row>
    <row r="129" spans="1:9" x14ac:dyDescent="0.2">
      <c r="A129" s="4">
        <f>IF('True_Odds_Calculator_3-way'!A130="","",'True_Odds_Calculator_3-way'!A130)</f>
        <v>2.23</v>
      </c>
      <c r="B129" s="4">
        <f>IF('True_Odds_Calculator_3-way'!B130="","",'True_Odds_Calculator_3-way'!B130)</f>
        <v>3.84</v>
      </c>
      <c r="C129" s="4">
        <f>IF('True_Odds_Calculator_3-way'!C130="","",'True_Odds_Calculator_3-way'!C130)</f>
        <v>3.08</v>
      </c>
      <c r="D129" s="4">
        <f t="shared" si="5"/>
        <v>3.3522484615533976E-2</v>
      </c>
      <c r="E129" s="4">
        <f t="shared" si="6"/>
        <v>2.2869880375019482</v>
      </c>
      <c r="F129" s="4">
        <f t="shared" si="7"/>
        <v>4.0121567526607098</v>
      </c>
      <c r="G129" s="4">
        <f t="shared" si="8"/>
        <v>3.1897808288628116</v>
      </c>
      <c r="I129" s="4">
        <f t="shared" si="9"/>
        <v>1.033522484615534</v>
      </c>
    </row>
    <row r="130" spans="1:9" x14ac:dyDescent="0.2">
      <c r="A130" s="4">
        <f>IF('True_Odds_Calculator_3-way'!A131="","",'True_Odds_Calculator_3-way'!A131)</f>
        <v>1.89</v>
      </c>
      <c r="B130" s="4">
        <f>IF('True_Odds_Calculator_3-way'!B131="","",'True_Odds_Calculator_3-way'!B131)</f>
        <v>3.53</v>
      </c>
      <c r="C130" s="4">
        <f>IF('True_Odds_Calculator_3-way'!C131="","",'True_Odds_Calculator_3-way'!C131)</f>
        <v>4.46</v>
      </c>
      <c r="D130" s="4">
        <f t="shared" si="5"/>
        <v>3.660189471747044E-2</v>
      </c>
      <c r="E130" s="4">
        <f t="shared" si="6"/>
        <v>1.9346105595731049</v>
      </c>
      <c r="F130" s="4">
        <f t="shared" si="7"/>
        <v>3.6888732390757633</v>
      </c>
      <c r="G130" s="4">
        <f t="shared" si="8"/>
        <v>4.7166559706122513</v>
      </c>
      <c r="I130" s="4">
        <f t="shared" si="9"/>
        <v>1.0366018947174704</v>
      </c>
    </row>
    <row r="131" spans="1:9" x14ac:dyDescent="0.2">
      <c r="A131" s="4">
        <f>IF('True_Odds_Calculator_3-way'!A132="","",'True_Odds_Calculator_3-way'!A132)</f>
        <v>5.08</v>
      </c>
      <c r="B131" s="4">
        <f>IF('True_Odds_Calculator_3-way'!B132="","",'True_Odds_Calculator_3-way'!B132)</f>
        <v>3.74</v>
      </c>
      <c r="C131" s="4">
        <f>IF('True_Odds_Calculator_3-way'!C132="","",'True_Odds_Calculator_3-way'!C132)</f>
        <v>1.75</v>
      </c>
      <c r="D131" s="4">
        <f t="shared" ref="D131:D194" si="10">IF(A131="","",((1/A131)+(1/B131)+(1/C131))-1)</f>
        <v>3.5658644273743878E-2</v>
      </c>
      <c r="E131" s="4">
        <f t="shared" ref="E131:E194" si="11">IF(A131="","",(3*A131)/(3-($D131*A131)))</f>
        <v>5.4064522423493448</v>
      </c>
      <c r="F131" s="4">
        <f t="shared" ref="F131:F194" si="12">IF(B131="","",(3*B131)/(3-($D131*B131)))</f>
        <v>3.913994443659651</v>
      </c>
      <c r="G131" s="4">
        <f t="shared" ref="G131:G194" si="13">IF(C131="","",(3*C131)/(3-($D131*C131)))</f>
        <v>1.7871748011180393</v>
      </c>
      <c r="I131" s="4">
        <f t="shared" ref="I131:I194" si="14">IF(A131="","",D131+1)</f>
        <v>1.0356586442737439</v>
      </c>
    </row>
    <row r="132" spans="1:9" x14ac:dyDescent="0.2">
      <c r="A132" s="4">
        <f>IF('True_Odds_Calculator_3-way'!A133="","",'True_Odds_Calculator_3-way'!A133)</f>
        <v>3.56</v>
      </c>
      <c r="B132" s="4">
        <f>IF('True_Odds_Calculator_3-way'!B133="","",'True_Odds_Calculator_3-way'!B133)</f>
        <v>3.3</v>
      </c>
      <c r="C132" s="4">
        <f>IF('True_Odds_Calculator_3-way'!C133="","",'True_Odds_Calculator_3-way'!C133)</f>
        <v>2.23</v>
      </c>
      <c r="D132" s="4">
        <f t="shared" si="10"/>
        <v>3.2359672708339948E-2</v>
      </c>
      <c r="E132" s="4">
        <f t="shared" si="11"/>
        <v>3.7021636196114414</v>
      </c>
      <c r="F132" s="4">
        <f t="shared" si="12"/>
        <v>3.4218012037282128</v>
      </c>
      <c r="G132" s="4">
        <f t="shared" si="13"/>
        <v>2.2849625424174267</v>
      </c>
      <c r="I132" s="4">
        <f t="shared" si="14"/>
        <v>1.0323596727083399</v>
      </c>
    </row>
    <row r="133" spans="1:9" x14ac:dyDescent="0.2">
      <c r="A133" s="4">
        <f>IF('True_Odds_Calculator_3-way'!A134="","",'True_Odds_Calculator_3-way'!A134)</f>
        <v>2.16</v>
      </c>
      <c r="B133" s="4">
        <f>IF('True_Odds_Calculator_3-way'!B134="","",'True_Odds_Calculator_3-way'!B134)</f>
        <v>3.32</v>
      </c>
      <c r="C133" s="4">
        <f>IF('True_Odds_Calculator_3-way'!C134="","",'True_Odds_Calculator_3-way'!C134)</f>
        <v>3.7</v>
      </c>
      <c r="D133" s="4">
        <f t="shared" si="10"/>
        <v>3.4438052510341599E-2</v>
      </c>
      <c r="E133" s="4">
        <f t="shared" si="11"/>
        <v>2.214919817998878</v>
      </c>
      <c r="F133" s="4">
        <f t="shared" si="12"/>
        <v>3.4515433019515878</v>
      </c>
      <c r="G133" s="4">
        <f t="shared" si="13"/>
        <v>3.8641232164910022</v>
      </c>
      <c r="I133" s="4">
        <f t="shared" si="14"/>
        <v>1.0344380525103416</v>
      </c>
    </row>
    <row r="134" spans="1:9" x14ac:dyDescent="0.2">
      <c r="A134" s="4">
        <f>IF('True_Odds_Calculator_3-way'!A135="","",'True_Odds_Calculator_3-way'!A135)</f>
        <v>2</v>
      </c>
      <c r="B134" s="4">
        <f>IF('True_Odds_Calculator_3-way'!B135="","",'True_Odds_Calculator_3-way'!B135)</f>
        <v>3.7</v>
      </c>
      <c r="C134" s="4">
        <f>IF('True_Odds_Calculator_3-way'!C135="","",'True_Odds_Calculator_3-way'!C135)</f>
        <v>3.81</v>
      </c>
      <c r="D134" s="4">
        <f t="shared" si="10"/>
        <v>3.2737461871320095E-2</v>
      </c>
      <c r="E134" s="4">
        <f t="shared" si="11"/>
        <v>2.0446238638561205</v>
      </c>
      <c r="F134" s="4">
        <f t="shared" si="12"/>
        <v>3.8556776222819895</v>
      </c>
      <c r="G134" s="4">
        <f t="shared" si="13"/>
        <v>3.9752784697090751</v>
      </c>
      <c r="I134" s="4">
        <f t="shared" si="14"/>
        <v>1.0327374618713201</v>
      </c>
    </row>
    <row r="135" spans="1:9" x14ac:dyDescent="0.2">
      <c r="A135" s="4">
        <f>IF('True_Odds_Calculator_3-way'!A136="","",'True_Odds_Calculator_3-way'!A136)</f>
        <v>4.58</v>
      </c>
      <c r="B135" s="4">
        <f>IF('True_Odds_Calculator_3-way'!B136="","",'True_Odds_Calculator_3-way'!B136)</f>
        <v>3.78</v>
      </c>
      <c r="C135" s="4">
        <f>IF('True_Odds_Calculator_3-way'!C136="","",'True_Odds_Calculator_3-way'!C136)</f>
        <v>1.81</v>
      </c>
      <c r="D135" s="4">
        <f t="shared" si="10"/>
        <v>3.5377063749280291E-2</v>
      </c>
      <c r="E135" s="4">
        <f t="shared" si="11"/>
        <v>4.8414836108277957</v>
      </c>
      <c r="F135" s="4">
        <f t="shared" si="12"/>
        <v>3.9563549173589969</v>
      </c>
      <c r="G135" s="4">
        <f t="shared" si="13"/>
        <v>1.8494755044025961</v>
      </c>
      <c r="I135" s="4">
        <f t="shared" si="14"/>
        <v>1.0353770637492803</v>
      </c>
    </row>
    <row r="136" spans="1:9" x14ac:dyDescent="0.2">
      <c r="A136" s="4">
        <f>IF('True_Odds_Calculator_3-way'!A137="","",'True_Odds_Calculator_3-way'!A137)</f>
        <v>3.53</v>
      </c>
      <c r="B136" s="4">
        <f>IF('True_Odds_Calculator_3-way'!B137="","",'True_Odds_Calculator_3-way'!B137)</f>
        <v>3.29</v>
      </c>
      <c r="C136" s="4">
        <f>IF('True_Odds_Calculator_3-way'!C137="","",'True_Odds_Calculator_3-way'!C137)</f>
        <v>2.2400000000000002</v>
      </c>
      <c r="D136" s="4">
        <f t="shared" si="10"/>
        <v>3.3666058189896431E-2</v>
      </c>
      <c r="E136" s="4">
        <f t="shared" si="11"/>
        <v>3.6756043944450965</v>
      </c>
      <c r="F136" s="4">
        <f t="shared" si="12"/>
        <v>3.4161248454200841</v>
      </c>
      <c r="G136" s="4">
        <f t="shared" si="13"/>
        <v>2.2977595243708815</v>
      </c>
      <c r="I136" s="4">
        <f t="shared" si="14"/>
        <v>1.0336660581898964</v>
      </c>
    </row>
    <row r="137" spans="1:9" x14ac:dyDescent="0.2">
      <c r="A137" s="4">
        <f>IF('True_Odds_Calculator_3-way'!A138="","",'True_Odds_Calculator_3-way'!A138)</f>
        <v>2.21</v>
      </c>
      <c r="B137" s="4">
        <f>IF('True_Odds_Calculator_3-way'!B138="","",'True_Odds_Calculator_3-way'!B138)</f>
        <v>3.2</v>
      </c>
      <c r="C137" s="4">
        <f>IF('True_Odds_Calculator_3-way'!C138="","",'True_Odds_Calculator_3-way'!C138)</f>
        <v>3.72</v>
      </c>
      <c r="D137" s="4">
        <f t="shared" si="10"/>
        <v>3.3805892083880629E-2</v>
      </c>
      <c r="E137" s="4">
        <f t="shared" si="11"/>
        <v>2.2664427510378307</v>
      </c>
      <c r="F137" s="4">
        <f t="shared" si="12"/>
        <v>3.3197073807616984</v>
      </c>
      <c r="G137" s="4">
        <f t="shared" si="13"/>
        <v>3.8827627192689</v>
      </c>
      <c r="I137" s="4">
        <f t="shared" si="14"/>
        <v>1.0338058920838806</v>
      </c>
    </row>
    <row r="138" spans="1:9" x14ac:dyDescent="0.2">
      <c r="A138" s="4">
        <f>IF('True_Odds_Calculator_3-way'!A139="","",'True_Odds_Calculator_3-way'!A139)</f>
        <v>3.87</v>
      </c>
      <c r="B138" s="4">
        <f>IF('True_Odds_Calculator_3-way'!B139="","",'True_Odds_Calculator_3-way'!B139)</f>
        <v>3.29</v>
      </c>
      <c r="C138" s="4">
        <f>IF('True_Odds_Calculator_3-way'!C139="","",'True_Odds_Calculator_3-way'!C139)</f>
        <v>2.12</v>
      </c>
      <c r="D138" s="4">
        <f t="shared" si="10"/>
        <v>3.4047413805239568E-2</v>
      </c>
      <c r="E138" s="4">
        <f t="shared" si="11"/>
        <v>4.0477833558339515</v>
      </c>
      <c r="F138" s="4">
        <f t="shared" si="12"/>
        <v>3.417608951668123</v>
      </c>
      <c r="G138" s="4">
        <f t="shared" si="13"/>
        <v>2.1722650721838335</v>
      </c>
      <c r="I138" s="4">
        <f t="shared" si="14"/>
        <v>1.0340474138052396</v>
      </c>
    </row>
    <row r="139" spans="1:9" x14ac:dyDescent="0.2">
      <c r="A139" s="4">
        <f>IF('True_Odds_Calculator_3-way'!A140="","",'True_Odds_Calculator_3-way'!A140)</f>
        <v>2.16</v>
      </c>
      <c r="B139" s="4">
        <f>IF('True_Odds_Calculator_3-way'!B140="","",'True_Odds_Calculator_3-way'!B140)</f>
        <v>3.33</v>
      </c>
      <c r="C139" s="4">
        <f>IF('True_Odds_Calculator_3-way'!C140="","",'True_Odds_Calculator_3-way'!C140)</f>
        <v>3.71</v>
      </c>
      <c r="D139" s="4">
        <f t="shared" si="10"/>
        <v>3.2805042239004489E-2</v>
      </c>
      <c r="E139" s="4">
        <f t="shared" si="11"/>
        <v>2.212252588518993</v>
      </c>
      <c r="F139" s="4">
        <f t="shared" si="12"/>
        <v>3.4558395482087327</v>
      </c>
      <c r="G139" s="4">
        <f t="shared" si="13"/>
        <v>3.8668748684972427</v>
      </c>
      <c r="I139" s="4">
        <f t="shared" si="14"/>
        <v>1.0328050422390045</v>
      </c>
    </row>
    <row r="140" spans="1:9" x14ac:dyDescent="0.2">
      <c r="A140" s="4">
        <f>IF('True_Odds_Calculator_3-way'!A141="","",'True_Odds_Calculator_3-way'!A141)</f>
        <v>2.19</v>
      </c>
      <c r="B140" s="4">
        <f>IF('True_Odds_Calculator_3-way'!B141="","",'True_Odds_Calculator_3-way'!B141)</f>
        <v>3.22</v>
      </c>
      <c r="C140" s="4">
        <f>IF('True_Odds_Calculator_3-way'!C141="","",'True_Odds_Calculator_3-way'!C141)</f>
        <v>3.47</v>
      </c>
      <c r="D140" s="4">
        <f t="shared" si="10"/>
        <v>5.5364448817736056E-2</v>
      </c>
      <c r="E140" s="4">
        <f t="shared" si="11"/>
        <v>2.2822390835183821</v>
      </c>
      <c r="F140" s="4">
        <f t="shared" si="12"/>
        <v>3.4234360014150913</v>
      </c>
      <c r="G140" s="4">
        <f t="shared" si="13"/>
        <v>3.7074163135889613</v>
      </c>
      <c r="I140" s="4">
        <f t="shared" si="14"/>
        <v>1.0553644488177361</v>
      </c>
    </row>
    <row r="141" spans="1:9" x14ac:dyDescent="0.2">
      <c r="A141" s="4">
        <f>IF('True_Odds_Calculator_3-way'!A142="","",'True_Odds_Calculator_3-way'!A142)</f>
        <v>2.15</v>
      </c>
      <c r="B141" s="4">
        <f>IF('True_Odds_Calculator_3-way'!B142="","",'True_Odds_Calculator_3-way'!B142)</f>
        <v>3.48</v>
      </c>
      <c r="C141" s="4">
        <f>IF('True_Odds_Calculator_3-way'!C142="","",'True_Odds_Calculator_3-way'!C142)</f>
        <v>3.63</v>
      </c>
      <c r="D141" s="4">
        <f t="shared" si="10"/>
        <v>2.7954694572759564E-2</v>
      </c>
      <c r="E141" s="4">
        <f t="shared" si="11"/>
        <v>2.1939541105650386</v>
      </c>
      <c r="F141" s="4">
        <f t="shared" si="12"/>
        <v>3.596629508092517</v>
      </c>
      <c r="G141" s="4">
        <f t="shared" si="13"/>
        <v>3.757084045749572</v>
      </c>
      <c r="I141" s="4">
        <f t="shared" si="14"/>
        <v>1.0279546945727596</v>
      </c>
    </row>
    <row r="142" spans="1:9" x14ac:dyDescent="0.2">
      <c r="A142" s="4">
        <f>IF('True_Odds_Calculator_3-way'!A143="","",'True_Odds_Calculator_3-way'!A143)</f>
        <v>2.3199999999999998</v>
      </c>
      <c r="B142" s="4">
        <f>IF('True_Odds_Calculator_3-way'!B143="","",'True_Odds_Calculator_3-way'!B143)</f>
        <v>3.12</v>
      </c>
      <c r="C142" s="4">
        <f>IF('True_Odds_Calculator_3-way'!C143="","",'True_Odds_Calculator_3-way'!C143)</f>
        <v>3.3</v>
      </c>
      <c r="D142" s="4">
        <f t="shared" si="10"/>
        <v>5.4577606301744241E-2</v>
      </c>
      <c r="E142" s="4">
        <f t="shared" si="11"/>
        <v>2.4222344809682963</v>
      </c>
      <c r="F142" s="4">
        <f t="shared" si="12"/>
        <v>3.3077502547968272</v>
      </c>
      <c r="G142" s="4">
        <f t="shared" si="13"/>
        <v>3.5107703884865011</v>
      </c>
      <c r="I142" s="4">
        <f t="shared" si="14"/>
        <v>1.0545776063017442</v>
      </c>
    </row>
    <row r="143" spans="1:9" x14ac:dyDescent="0.2">
      <c r="A143" s="4">
        <f>IF('True_Odds_Calculator_3-way'!A144="","",'True_Odds_Calculator_3-way'!A144)</f>
        <v>2.2200000000000002</v>
      </c>
      <c r="B143" s="4">
        <f>IF('True_Odds_Calculator_3-way'!B144="","",'True_Odds_Calculator_3-way'!B144)</f>
        <v>3.62</v>
      </c>
      <c r="C143" s="4">
        <f>IF('True_Odds_Calculator_3-way'!C144="","",'True_Odds_Calculator_3-way'!C144)</f>
        <v>3.32</v>
      </c>
      <c r="D143" s="4">
        <f t="shared" si="10"/>
        <v>2.7898363650210811E-2</v>
      </c>
      <c r="E143" s="4">
        <f t="shared" si="11"/>
        <v>2.2667975575098054</v>
      </c>
      <c r="F143" s="4">
        <f t="shared" si="12"/>
        <v>3.7461091125841302</v>
      </c>
      <c r="G143" s="4">
        <f t="shared" si="13"/>
        <v>3.4257678029833531</v>
      </c>
      <c r="I143" s="4">
        <f t="shared" si="14"/>
        <v>1.0278983636502108</v>
      </c>
    </row>
    <row r="144" spans="1:9" x14ac:dyDescent="0.2">
      <c r="A144" s="4">
        <f>IF('True_Odds_Calculator_3-way'!A145="","",'True_Odds_Calculator_3-way'!A145)</f>
        <v>1.95</v>
      </c>
      <c r="B144" s="4">
        <f>IF('True_Odds_Calculator_3-way'!B145="","",'True_Odds_Calculator_3-way'!B145)</f>
        <v>3.82</v>
      </c>
      <c r="C144" s="4">
        <f>IF('True_Odds_Calculator_3-way'!C145="","",'True_Odds_Calculator_3-way'!C145)</f>
        <v>3.91</v>
      </c>
      <c r="D144" s="4">
        <f t="shared" si="10"/>
        <v>3.0355093235879593E-2</v>
      </c>
      <c r="E144" s="4">
        <f t="shared" si="11"/>
        <v>1.9892495052304533</v>
      </c>
      <c r="F144" s="4">
        <f t="shared" si="12"/>
        <v>3.9735877166215166</v>
      </c>
      <c r="G144" s="4">
        <f t="shared" si="13"/>
        <v>4.0710626574520026</v>
      </c>
      <c r="I144" s="4">
        <f t="shared" si="14"/>
        <v>1.0303550932358796</v>
      </c>
    </row>
    <row r="145" spans="1:9" x14ac:dyDescent="0.2">
      <c r="A145" s="4">
        <f>IF('True_Odds_Calculator_3-way'!A146="","",'True_Odds_Calculator_3-way'!A146)</f>
        <v>2.04</v>
      </c>
      <c r="B145" s="4">
        <f>IF('True_Odds_Calculator_3-way'!B146="","",'True_Odds_Calculator_3-way'!B146)</f>
        <v>3.78</v>
      </c>
      <c r="C145" s="4">
        <f>IF('True_Odds_Calculator_3-way'!C146="","",'True_Odds_Calculator_3-way'!C146)</f>
        <v>3.65</v>
      </c>
      <c r="D145" s="4">
        <f t="shared" si="10"/>
        <v>2.8718945721363021E-2</v>
      </c>
      <c r="E145" s="4">
        <f t="shared" si="11"/>
        <v>2.0806324274296326</v>
      </c>
      <c r="F145" s="4">
        <f t="shared" si="12"/>
        <v>3.9219180220049714</v>
      </c>
      <c r="G145" s="4">
        <f t="shared" si="13"/>
        <v>3.7821536840747343</v>
      </c>
      <c r="I145" s="4">
        <f t="shared" si="14"/>
        <v>1.028718945721363</v>
      </c>
    </row>
    <row r="146" spans="1:9" x14ac:dyDescent="0.2">
      <c r="A146" s="4">
        <f>IF('True_Odds_Calculator_3-way'!A147="","",'True_Odds_Calculator_3-way'!A147)</f>
        <v>2.3199999999999998</v>
      </c>
      <c r="B146" s="4">
        <f>IF('True_Odds_Calculator_3-way'!B147="","",'True_Odds_Calculator_3-way'!B147)</f>
        <v>3.49</v>
      </c>
      <c r="C146" s="4">
        <f>IF('True_Odds_Calculator_3-way'!C147="","",'True_Odds_Calculator_3-way'!C147)</f>
        <v>3.23</v>
      </c>
      <c r="D146" s="4">
        <f t="shared" si="10"/>
        <v>2.716495726783319E-2</v>
      </c>
      <c r="E146" s="4">
        <f t="shared" si="11"/>
        <v>2.3697833830861637</v>
      </c>
      <c r="F146" s="4">
        <f t="shared" si="12"/>
        <v>3.60388976500347</v>
      </c>
      <c r="G146" s="4">
        <f t="shared" si="13"/>
        <v>3.3273160213476154</v>
      </c>
      <c r="I146" s="4">
        <f t="shared" si="14"/>
        <v>1.0271649572678332</v>
      </c>
    </row>
    <row r="147" spans="1:9" x14ac:dyDescent="0.2">
      <c r="A147" s="4">
        <f>IF('True_Odds_Calculator_3-way'!A148="","",'True_Odds_Calculator_3-way'!A148)</f>
        <v>2.19</v>
      </c>
      <c r="B147" s="4">
        <f>IF('True_Odds_Calculator_3-way'!B148="","",'True_Odds_Calculator_3-way'!B148)</f>
        <v>3.32</v>
      </c>
      <c r="C147" s="4">
        <f>IF('True_Odds_Calculator_3-way'!C148="","",'True_Odds_Calculator_3-way'!C148)</f>
        <v>3.69</v>
      </c>
      <c r="D147" s="4">
        <f t="shared" si="10"/>
        <v>2.8828533870418838E-2</v>
      </c>
      <c r="E147" s="4">
        <f t="shared" si="11"/>
        <v>2.2370789454901301</v>
      </c>
      <c r="F147" s="4">
        <f t="shared" si="12"/>
        <v>3.4294104624093924</v>
      </c>
      <c r="G147" s="4">
        <f t="shared" si="13"/>
        <v>3.8256542436144163</v>
      </c>
      <c r="I147" s="4">
        <f t="shared" si="14"/>
        <v>1.0288285338704188</v>
      </c>
    </row>
    <row r="148" spans="1:9" x14ac:dyDescent="0.2">
      <c r="A148" s="4">
        <f>IF('True_Odds_Calculator_3-way'!A149="","",'True_Odds_Calculator_3-way'!A149)</f>
        <v>2.0099999999999998</v>
      </c>
      <c r="B148" s="4">
        <f>IF('True_Odds_Calculator_3-way'!B149="","",'True_Odds_Calculator_3-way'!B149)</f>
        <v>3.8</v>
      </c>
      <c r="C148" s="4">
        <f>IF('True_Odds_Calculator_3-way'!C149="","",'True_Odds_Calculator_3-way'!C149)</f>
        <v>3.75</v>
      </c>
      <c r="D148" s="4">
        <f t="shared" si="10"/>
        <v>2.7336999214454094E-2</v>
      </c>
      <c r="E148" s="4">
        <f t="shared" si="11"/>
        <v>2.0475016084066051</v>
      </c>
      <c r="F148" s="4">
        <f t="shared" si="12"/>
        <v>3.9363017934446507</v>
      </c>
      <c r="G148" s="4">
        <f t="shared" si="13"/>
        <v>3.8826758845058973</v>
      </c>
      <c r="I148" s="4">
        <f t="shared" si="14"/>
        <v>1.0273369992144541</v>
      </c>
    </row>
    <row r="149" spans="1:9" x14ac:dyDescent="0.2">
      <c r="A149" s="4">
        <f>IF('True_Odds_Calculator_3-way'!A150="","",'True_Odds_Calculator_3-way'!A150)</f>
        <v>8.83</v>
      </c>
      <c r="B149" s="4">
        <f>IF('True_Odds_Calculator_3-way'!B150="","",'True_Odds_Calculator_3-way'!B150)</f>
        <v>5.41</v>
      </c>
      <c r="C149" s="4">
        <f>IF('True_Odds_Calculator_3-way'!C150="","",'True_Odds_Calculator_3-way'!C150)</f>
        <v>1.36</v>
      </c>
      <c r="D149" s="4">
        <f t="shared" si="10"/>
        <v>3.3387284321749977E-2</v>
      </c>
      <c r="E149" s="4">
        <f t="shared" si="11"/>
        <v>9.7922871456916472</v>
      </c>
      <c r="F149" s="4">
        <f t="shared" si="12"/>
        <v>5.7565954150873422</v>
      </c>
      <c r="G149" s="4">
        <f t="shared" si="13"/>
        <v>1.3809007179502759</v>
      </c>
      <c r="I149" s="4">
        <f t="shared" si="14"/>
        <v>1.03338728432175</v>
      </c>
    </row>
    <row r="150" spans="1:9" x14ac:dyDescent="0.2">
      <c r="A150" s="4">
        <f>IF('True_Odds_Calculator_3-way'!A151="","",'True_Odds_Calculator_3-way'!A151)</f>
        <v>1.19</v>
      </c>
      <c r="B150" s="4">
        <f>IF('True_Odds_Calculator_3-way'!B151="","",'True_Odds_Calculator_3-way'!B151)</f>
        <v>7.63</v>
      </c>
      <c r="C150" s="4">
        <f>IF('True_Odds_Calculator_3-way'!C151="","",'True_Odds_Calculator_3-way'!C151)</f>
        <v>13.51</v>
      </c>
      <c r="D150" s="4">
        <f t="shared" si="10"/>
        <v>4.5416978408989728E-2</v>
      </c>
      <c r="E150" s="4">
        <f t="shared" si="11"/>
        <v>1.2118316333470649</v>
      </c>
      <c r="F150" s="4">
        <f t="shared" si="12"/>
        <v>8.6264451190726437</v>
      </c>
      <c r="G150" s="4">
        <f t="shared" si="13"/>
        <v>16.983622906221807</v>
      </c>
      <c r="I150" s="4">
        <f t="shared" si="14"/>
        <v>1.0454169784089897</v>
      </c>
    </row>
    <row r="151" spans="1:9" x14ac:dyDescent="0.2">
      <c r="A151" s="4">
        <f>IF('True_Odds_Calculator_3-way'!A152="","",'True_Odds_Calculator_3-way'!A152)</f>
        <v>4.8499999999999996</v>
      </c>
      <c r="B151" s="4">
        <f>IF('True_Odds_Calculator_3-way'!B152="","",'True_Odds_Calculator_3-way'!B152)</f>
        <v>4.16</v>
      </c>
      <c r="C151" s="4">
        <f>IF('True_Odds_Calculator_3-way'!C152="","",'True_Odds_Calculator_3-way'!C152)</f>
        <v>1.69</v>
      </c>
      <c r="D151" s="4">
        <f t="shared" si="10"/>
        <v>3.8286158726285713E-2</v>
      </c>
      <c r="E151" s="4">
        <f t="shared" si="11"/>
        <v>5.1700022339321157</v>
      </c>
      <c r="F151" s="4">
        <f t="shared" si="12"/>
        <v>4.3932375996605408</v>
      </c>
      <c r="G151" s="4">
        <f t="shared" si="13"/>
        <v>1.7272531708366445</v>
      </c>
      <c r="I151" s="4">
        <f t="shared" si="14"/>
        <v>1.0382861587262857</v>
      </c>
    </row>
    <row r="152" spans="1:9" x14ac:dyDescent="0.2">
      <c r="A152" s="4">
        <f>IF('True_Odds_Calculator_3-way'!A153="","",'True_Odds_Calculator_3-way'!A153)</f>
        <v>2.99</v>
      </c>
      <c r="B152" s="4">
        <f>IF('True_Odds_Calculator_3-way'!B153="","",'True_Odds_Calculator_3-way'!B153)</f>
        <v>3.14</v>
      </c>
      <c r="C152" s="4">
        <f>IF('True_Odds_Calculator_3-way'!C153="","",'True_Odds_Calculator_3-way'!C153)</f>
        <v>2.63</v>
      </c>
      <c r="D152" s="4">
        <f t="shared" si="10"/>
        <v>3.3147634996864017E-2</v>
      </c>
      <c r="E152" s="4">
        <f t="shared" si="11"/>
        <v>3.0921559995655388</v>
      </c>
      <c r="F152" s="4">
        <f t="shared" si="12"/>
        <v>3.2528563031268511</v>
      </c>
      <c r="G152" s="4">
        <f t="shared" si="13"/>
        <v>2.7087136661810853</v>
      </c>
      <c r="I152" s="4">
        <f t="shared" si="14"/>
        <v>1.033147634996864</v>
      </c>
    </row>
    <row r="153" spans="1:9" x14ac:dyDescent="0.2">
      <c r="A153" s="4">
        <f>IF('True_Odds_Calculator_3-way'!A154="","",'True_Odds_Calculator_3-way'!A154)</f>
        <v>1.52</v>
      </c>
      <c r="B153" s="4">
        <f>IF('True_Odds_Calculator_3-way'!B154="","",'True_Odds_Calculator_3-way'!B154)</f>
        <v>4.9000000000000004</v>
      </c>
      <c r="C153" s="4">
        <f>IF('True_Odds_Calculator_3-way'!C154="","",'True_Odds_Calculator_3-way'!C154)</f>
        <v>5.7</v>
      </c>
      <c r="D153" s="4">
        <f t="shared" si="10"/>
        <v>3.7414965986394488E-2</v>
      </c>
      <c r="E153" s="4">
        <f t="shared" si="11"/>
        <v>1.549371301775148</v>
      </c>
      <c r="F153" s="4">
        <f t="shared" si="12"/>
        <v>5.2189349112426031</v>
      </c>
      <c r="G153" s="4">
        <f t="shared" si="13"/>
        <v>6.136213841083852</v>
      </c>
      <c r="I153" s="4">
        <f t="shared" si="14"/>
        <v>1.0374149659863945</v>
      </c>
    </row>
    <row r="154" spans="1:9" x14ac:dyDescent="0.2">
      <c r="A154" s="4">
        <f>IF('True_Odds_Calculator_3-way'!A155="","",'True_Odds_Calculator_3-way'!A155)</f>
        <v>1.74</v>
      </c>
      <c r="B154" s="4">
        <f>IF('True_Odds_Calculator_3-way'!B155="","",'True_Odds_Calculator_3-way'!B155)</f>
        <v>3.7</v>
      </c>
      <c r="C154" s="4">
        <f>IF('True_Odds_Calculator_3-way'!C155="","",'True_Odds_Calculator_3-way'!C155)</f>
        <v>5.38</v>
      </c>
      <c r="D154" s="4">
        <f t="shared" si="10"/>
        <v>3.0856519896386381E-2</v>
      </c>
      <c r="E154" s="4">
        <f t="shared" si="11"/>
        <v>1.7717078686782639</v>
      </c>
      <c r="F154" s="4">
        <f t="shared" si="12"/>
        <v>3.846379249331108</v>
      </c>
      <c r="G154" s="4">
        <f t="shared" si="13"/>
        <v>5.6951467889707104</v>
      </c>
      <c r="I154" s="4">
        <f t="shared" si="14"/>
        <v>1.0308565198963864</v>
      </c>
    </row>
    <row r="155" spans="1:9" x14ac:dyDescent="0.2">
      <c r="A155" s="4">
        <f>IF('True_Odds_Calculator_3-way'!A156="","",'True_Odds_Calculator_3-way'!A156)</f>
        <v>2.5</v>
      </c>
      <c r="B155" s="4">
        <f>IF('True_Odds_Calculator_3-way'!B156="","",'True_Odds_Calculator_3-way'!B156)</f>
        <v>3.1</v>
      </c>
      <c r="C155" s="4">
        <f>IF('True_Odds_Calculator_3-way'!C156="","",'True_Odds_Calculator_3-way'!C156)</f>
        <v>3.29</v>
      </c>
      <c r="D155" s="4">
        <f t="shared" si="10"/>
        <v>2.6532012942445338E-2</v>
      </c>
      <c r="E155" s="4">
        <f t="shared" si="11"/>
        <v>2.5565247906953426</v>
      </c>
      <c r="F155" s="4">
        <f t="shared" si="12"/>
        <v>3.1873867116694794</v>
      </c>
      <c r="G155" s="4">
        <f t="shared" si="13"/>
        <v>3.3885972489866441</v>
      </c>
      <c r="I155" s="4">
        <f t="shared" si="14"/>
        <v>1.0265320129424453</v>
      </c>
    </row>
    <row r="156" spans="1:9" x14ac:dyDescent="0.2">
      <c r="A156" s="4">
        <f>IF('True_Odds_Calculator_3-way'!A157="","",'True_Odds_Calculator_3-way'!A157)</f>
        <v>1.75</v>
      </c>
      <c r="B156" s="4">
        <f>IF('True_Odds_Calculator_3-way'!B157="","",'True_Odds_Calculator_3-way'!B157)</f>
        <v>3.69</v>
      </c>
      <c r="C156" s="4">
        <f>IF('True_Odds_Calculator_3-way'!C157="","",'True_Odds_Calculator_3-way'!C157)</f>
        <v>5.34</v>
      </c>
      <c r="D156" s="4">
        <f t="shared" si="10"/>
        <v>2.9697199058667856E-2</v>
      </c>
      <c r="E156" s="4">
        <f t="shared" si="11"/>
        <v>1.7808503221308407</v>
      </c>
      <c r="F156" s="4">
        <f t="shared" si="12"/>
        <v>3.8298967640901189</v>
      </c>
      <c r="G156" s="4">
        <f t="shared" si="13"/>
        <v>5.6380320953541023</v>
      </c>
      <c r="I156" s="4">
        <f t="shared" si="14"/>
        <v>1.0296971990586679</v>
      </c>
    </row>
    <row r="157" spans="1:9" x14ac:dyDescent="0.2">
      <c r="A157" s="4">
        <f>IF('True_Odds_Calculator_3-way'!A158="","",'True_Odds_Calculator_3-way'!A158)</f>
        <v>1.87</v>
      </c>
      <c r="B157" s="4">
        <f>IF('True_Odds_Calculator_3-way'!B158="","",'True_Odds_Calculator_3-way'!B158)</f>
        <v>3.38</v>
      </c>
      <c r="C157" s="4">
        <f>IF('True_Odds_Calculator_3-way'!C158="","",'True_Odds_Calculator_3-way'!C158)</f>
        <v>5.01</v>
      </c>
      <c r="D157" s="4">
        <f t="shared" si="10"/>
        <v>3.0218144857643958E-2</v>
      </c>
      <c r="E157" s="4">
        <f t="shared" si="11"/>
        <v>1.9058994786707286</v>
      </c>
      <c r="F157" s="4">
        <f t="shared" si="12"/>
        <v>3.4991306191422313</v>
      </c>
      <c r="G157" s="4">
        <f t="shared" si="13"/>
        <v>5.2762629252271553</v>
      </c>
      <c r="I157" s="4">
        <f t="shared" si="14"/>
        <v>1.030218144857644</v>
      </c>
    </row>
    <row r="158" spans="1:9" x14ac:dyDescent="0.2">
      <c r="A158" s="4">
        <f>IF('True_Odds_Calculator_3-way'!A159="","",'True_Odds_Calculator_3-way'!A159)</f>
        <v>2.34</v>
      </c>
      <c r="B158" s="4">
        <f>IF('True_Odds_Calculator_3-way'!B159="","",'True_Odds_Calculator_3-way'!B159)</f>
        <v>2.99</v>
      </c>
      <c r="C158" s="4">
        <f>IF('True_Odds_Calculator_3-way'!C159="","",'True_Odds_Calculator_3-way'!C159)</f>
        <v>3.74</v>
      </c>
      <c r="D158" s="4">
        <f t="shared" si="10"/>
        <v>2.9178267029929428E-2</v>
      </c>
      <c r="E158" s="4">
        <f t="shared" si="11"/>
        <v>2.3944964605601875</v>
      </c>
      <c r="F158" s="4">
        <f t="shared" si="12"/>
        <v>3.0795566045241189</v>
      </c>
      <c r="G158" s="4">
        <f t="shared" si="13"/>
        <v>3.8811801515295645</v>
      </c>
      <c r="I158" s="4">
        <f t="shared" si="14"/>
        <v>1.0291782670299294</v>
      </c>
    </row>
    <row r="159" spans="1:9" x14ac:dyDescent="0.2">
      <c r="A159" s="4">
        <f>IF('True_Odds_Calculator_3-way'!A160="","",'True_Odds_Calculator_3-way'!A160)</f>
        <v>2.76</v>
      </c>
      <c r="B159" s="4">
        <f>IF('True_Odds_Calculator_3-way'!B160="","",'True_Odds_Calculator_3-way'!B160)</f>
        <v>3.5</v>
      </c>
      <c r="C159" s="4">
        <f>IF('True_Odds_Calculator_3-way'!C160="","",'True_Odds_Calculator_3-way'!C160)</f>
        <v>2.63</v>
      </c>
      <c r="D159" s="4">
        <f t="shared" si="10"/>
        <v>2.8261263176125206E-2</v>
      </c>
      <c r="E159" s="4">
        <f t="shared" si="11"/>
        <v>2.8336766182102089</v>
      </c>
      <c r="F159" s="4">
        <f t="shared" si="12"/>
        <v>3.6193348022641803</v>
      </c>
      <c r="G159" s="4">
        <f t="shared" si="13"/>
        <v>2.6968155119949047</v>
      </c>
      <c r="I159" s="4">
        <f t="shared" si="14"/>
        <v>1.0282612631761252</v>
      </c>
    </row>
    <row r="160" spans="1:9" x14ac:dyDescent="0.2">
      <c r="A160" s="4">
        <f>IF('True_Odds_Calculator_3-way'!A161="","",'True_Odds_Calculator_3-way'!A161)</f>
        <v>1.99</v>
      </c>
      <c r="B160" s="4">
        <f>IF('True_Odds_Calculator_3-way'!B161="","",'True_Odds_Calculator_3-way'!B161)</f>
        <v>3.56</v>
      </c>
      <c r="C160" s="4">
        <f>IF('True_Odds_Calculator_3-way'!C161="","",'True_Odds_Calculator_3-way'!C161)</f>
        <v>4.0599999999999996</v>
      </c>
      <c r="D160" s="4">
        <f t="shared" si="10"/>
        <v>2.9716857937776453E-2</v>
      </c>
      <c r="E160" s="4">
        <f t="shared" si="11"/>
        <v>2.0300160466516024</v>
      </c>
      <c r="F160" s="4">
        <f t="shared" si="12"/>
        <v>3.6901287166007566</v>
      </c>
      <c r="G160" s="4">
        <f t="shared" si="13"/>
        <v>4.2301220327177571</v>
      </c>
      <c r="I160" s="4">
        <f t="shared" si="14"/>
        <v>1.0297168579377765</v>
      </c>
    </row>
    <row r="161" spans="1:9" x14ac:dyDescent="0.2">
      <c r="A161" s="4">
        <f>IF('True_Odds_Calculator_3-way'!A162="","",'True_Odds_Calculator_3-way'!A162)</f>
        <v>1.89</v>
      </c>
      <c r="B161" s="4">
        <f>IF('True_Odds_Calculator_3-way'!B162="","",'True_Odds_Calculator_3-way'!B162)</f>
        <v>3.93</v>
      </c>
      <c r="C161" s="4">
        <f>IF('True_Odds_Calculator_3-way'!C162="","",'True_Odds_Calculator_3-way'!C162)</f>
        <v>4.05</v>
      </c>
      <c r="D161" s="4">
        <f t="shared" si="10"/>
        <v>3.0467035556094091E-2</v>
      </c>
      <c r="E161" s="4">
        <f t="shared" si="11"/>
        <v>1.9269870370210227</v>
      </c>
      <c r="F161" s="4">
        <f t="shared" si="12"/>
        <v>4.0933739919540022</v>
      </c>
      <c r="G161" s="4">
        <f t="shared" si="13"/>
        <v>4.2237238660272567</v>
      </c>
      <c r="I161" s="4">
        <f t="shared" si="14"/>
        <v>1.0304670355560941</v>
      </c>
    </row>
    <row r="162" spans="1:9" x14ac:dyDescent="0.2">
      <c r="A162" s="4">
        <f>IF('True_Odds_Calculator_3-way'!A163="","",'True_Odds_Calculator_3-way'!A163)</f>
        <v>3.23</v>
      </c>
      <c r="B162" s="4">
        <f>IF('True_Odds_Calculator_3-way'!B163="","",'True_Odds_Calculator_3-way'!B163)</f>
        <v>3.34</v>
      </c>
      <c r="C162" s="4">
        <f>IF('True_Odds_Calculator_3-way'!C163="","",'True_Odds_Calculator_3-way'!C163)</f>
        <v>2.39</v>
      </c>
      <c r="D162" s="4">
        <f t="shared" si="10"/>
        <v>2.7408762665608766E-2</v>
      </c>
      <c r="E162" s="4">
        <f t="shared" si="11"/>
        <v>3.3282159904837538</v>
      </c>
      <c r="F162" s="4">
        <f t="shared" si="12"/>
        <v>3.4451284000933882</v>
      </c>
      <c r="G162" s="4">
        <f t="shared" si="13"/>
        <v>2.443352177077581</v>
      </c>
      <c r="I162" s="4">
        <f t="shared" si="14"/>
        <v>1.0274087626656088</v>
      </c>
    </row>
    <row r="163" spans="1:9" x14ac:dyDescent="0.2">
      <c r="A163" s="4">
        <f>IF('True_Odds_Calculator_3-way'!A164="","",'True_Odds_Calculator_3-way'!A164)</f>
        <v>2.44</v>
      </c>
      <c r="B163" s="4">
        <f>IF('True_Odds_Calculator_3-way'!B164="","",'True_Odds_Calculator_3-way'!B164)</f>
        <v>3.4</v>
      </c>
      <c r="C163" s="4">
        <f>IF('True_Odds_Calculator_3-way'!C164="","",'True_Odds_Calculator_3-way'!C164)</f>
        <v>2.94</v>
      </c>
      <c r="D163" s="4">
        <f t="shared" si="10"/>
        <v>4.4089767054362738E-2</v>
      </c>
      <c r="E163" s="4">
        <f t="shared" si="11"/>
        <v>2.5307519479369578</v>
      </c>
      <c r="F163" s="4">
        <f t="shared" si="12"/>
        <v>3.5788283353158454</v>
      </c>
      <c r="G163" s="4">
        <f t="shared" si="13"/>
        <v>3.0727680761141984</v>
      </c>
      <c r="I163" s="4">
        <f t="shared" si="14"/>
        <v>1.0440897670543627</v>
      </c>
    </row>
    <row r="164" spans="1:9" x14ac:dyDescent="0.2">
      <c r="A164" s="4">
        <f>IF('True_Odds_Calculator_3-way'!A165="","",'True_Odds_Calculator_3-way'!A165)</f>
        <v>2.57</v>
      </c>
      <c r="B164" s="4">
        <f>IF('True_Odds_Calculator_3-way'!B165="","",'True_Odds_Calculator_3-way'!B165)</f>
        <v>3.26</v>
      </c>
      <c r="C164" s="4">
        <f>IF('True_Odds_Calculator_3-way'!C165="","",'True_Odds_Calculator_3-way'!C165)</f>
        <v>2.97</v>
      </c>
      <c r="D164" s="4">
        <f t="shared" si="10"/>
        <v>3.2553861323764144E-2</v>
      </c>
      <c r="E164" s="4">
        <f t="shared" si="11"/>
        <v>2.6437277721636994</v>
      </c>
      <c r="F164" s="4">
        <f t="shared" si="12"/>
        <v>3.3795523258230218</v>
      </c>
      <c r="G164" s="4">
        <f t="shared" si="13"/>
        <v>3.068905682710565</v>
      </c>
      <c r="I164" s="4">
        <f t="shared" si="14"/>
        <v>1.0325538613237641</v>
      </c>
    </row>
    <row r="165" spans="1:9" x14ac:dyDescent="0.2">
      <c r="A165" s="4">
        <f>IF('True_Odds_Calculator_3-way'!A166="","",'True_Odds_Calculator_3-way'!A166)</f>
        <v>2.35</v>
      </c>
      <c r="B165" s="4">
        <f>IF('True_Odds_Calculator_3-way'!B166="","",'True_Odds_Calculator_3-way'!B166)</f>
        <v>3.56</v>
      </c>
      <c r="C165" s="4">
        <f>IF('True_Odds_Calculator_3-way'!C166="","",'True_Odds_Calculator_3-way'!C166)</f>
        <v>3.06</v>
      </c>
      <c r="D165" s="4">
        <f t="shared" si="10"/>
        <v>3.3228176919026353E-2</v>
      </c>
      <c r="E165" s="4">
        <f t="shared" si="11"/>
        <v>2.4128021976641021</v>
      </c>
      <c r="F165" s="4">
        <f t="shared" si="12"/>
        <v>3.7061357876226451</v>
      </c>
      <c r="G165" s="4">
        <f t="shared" si="13"/>
        <v>3.1673501775038599</v>
      </c>
      <c r="I165" s="4">
        <f t="shared" si="14"/>
        <v>1.0332281769190264</v>
      </c>
    </row>
    <row r="166" spans="1:9" x14ac:dyDescent="0.2">
      <c r="A166" s="4">
        <f>IF('True_Odds_Calculator_3-way'!A167="","",'True_Odds_Calculator_3-way'!A167)</f>
        <v>2.87</v>
      </c>
      <c r="B166" s="4">
        <f>IF('True_Odds_Calculator_3-way'!B167="","",'True_Odds_Calculator_3-way'!B167)</f>
        <v>3.54</v>
      </c>
      <c r="C166" s="4">
        <f>IF('True_Odds_Calculator_3-way'!C167="","",'True_Odds_Calculator_3-way'!C167)</f>
        <v>2.4900000000000002</v>
      </c>
      <c r="D166" s="4">
        <f t="shared" si="10"/>
        <v>3.2524357158154826E-2</v>
      </c>
      <c r="E166" s="4">
        <f t="shared" si="11"/>
        <v>2.9621677559683262</v>
      </c>
      <c r="F166" s="4">
        <f t="shared" si="12"/>
        <v>3.6812830087860453</v>
      </c>
      <c r="G166" s="4">
        <f t="shared" si="13"/>
        <v>2.5590829994616375</v>
      </c>
      <c r="I166" s="4">
        <f t="shared" si="14"/>
        <v>1.0325243571581548</v>
      </c>
    </row>
    <row r="167" spans="1:9" x14ac:dyDescent="0.2">
      <c r="A167" s="4">
        <f>IF('True_Odds_Calculator_3-way'!A168="","",'True_Odds_Calculator_3-way'!A168)</f>
        <v>2.5099999999999998</v>
      </c>
      <c r="B167" s="4">
        <f>IF('True_Odds_Calculator_3-way'!B168="","",'True_Odds_Calculator_3-way'!B168)</f>
        <v>3.31</v>
      </c>
      <c r="C167" s="4">
        <f>IF('True_Odds_Calculator_3-way'!C168="","",'True_Odds_Calculator_3-way'!C168)</f>
        <v>3.02</v>
      </c>
      <c r="D167" s="4">
        <f t="shared" si="10"/>
        <v>3.1647005941939366E-2</v>
      </c>
      <c r="E167" s="4">
        <f t="shared" si="11"/>
        <v>2.5782673499263322</v>
      </c>
      <c r="F167" s="4">
        <f t="shared" si="12"/>
        <v>3.4297575173733366</v>
      </c>
      <c r="G167" s="4">
        <f t="shared" si="13"/>
        <v>3.119377070999064</v>
      </c>
      <c r="I167" s="4">
        <f t="shared" si="14"/>
        <v>1.0316470059419394</v>
      </c>
    </row>
    <row r="168" spans="1:9" x14ac:dyDescent="0.2">
      <c r="A168" s="4">
        <f>IF('True_Odds_Calculator_3-way'!A169="","",'True_Odds_Calculator_3-way'!A169)</f>
        <v>1.66</v>
      </c>
      <c r="B168" s="4">
        <f>IF('True_Odds_Calculator_3-way'!B169="","",'True_Odds_Calculator_3-way'!B169)</f>
        <v>3.63</v>
      </c>
      <c r="C168" s="4">
        <f>IF('True_Odds_Calculator_3-way'!C169="","",'True_Odds_Calculator_3-way'!C169)</f>
        <v>6.27</v>
      </c>
      <c r="D168" s="4">
        <f t="shared" si="10"/>
        <v>3.7381365391972565E-2</v>
      </c>
      <c r="E168" s="4">
        <f t="shared" si="11"/>
        <v>1.695061249507724</v>
      </c>
      <c r="F168" s="4">
        <f t="shared" si="12"/>
        <v>3.8019685588475571</v>
      </c>
      <c r="G168" s="4">
        <f t="shared" si="13"/>
        <v>6.8013710836788785</v>
      </c>
      <c r="I168" s="4">
        <f t="shared" si="14"/>
        <v>1.0373813653919726</v>
      </c>
    </row>
    <row r="169" spans="1:9" x14ac:dyDescent="0.2">
      <c r="A169" s="4">
        <f>IF('True_Odds_Calculator_3-way'!A170="","",'True_Odds_Calculator_3-way'!A170)</f>
        <v>2.12</v>
      </c>
      <c r="B169" s="4">
        <f>IF('True_Odds_Calculator_3-way'!B170="","",'True_Odds_Calculator_3-way'!B170)</f>
        <v>3.41</v>
      </c>
      <c r="C169" s="4">
        <f>IF('True_Odds_Calculator_3-way'!C170="","",'True_Odds_Calculator_3-way'!C170)</f>
        <v>3.71</v>
      </c>
      <c r="D169" s="4">
        <f t="shared" si="10"/>
        <v>3.4495024148097686E-2</v>
      </c>
      <c r="E169" s="4">
        <f t="shared" si="11"/>
        <v>2.1729693520591318</v>
      </c>
      <c r="F169" s="4">
        <f t="shared" si="12"/>
        <v>3.5491602453804143</v>
      </c>
      <c r="G169" s="4">
        <f t="shared" si="13"/>
        <v>3.8753165332462007</v>
      </c>
      <c r="I169" s="4">
        <f t="shared" si="14"/>
        <v>1.0344950241480977</v>
      </c>
    </row>
    <row r="170" spans="1:9" x14ac:dyDescent="0.2">
      <c r="A170" s="4">
        <f>IF('True_Odds_Calculator_3-way'!A171="","",'True_Odds_Calculator_3-way'!A171)</f>
        <v>2.14</v>
      </c>
      <c r="B170" s="4">
        <f>IF('True_Odds_Calculator_3-way'!B171="","",'True_Odds_Calculator_3-way'!B171)</f>
        <v>3.43</v>
      </c>
      <c r="C170" s="4">
        <f>IF('True_Odds_Calculator_3-way'!C171="","",'True_Odds_Calculator_3-way'!C171)</f>
        <v>3.64</v>
      </c>
      <c r="D170" s="4">
        <f t="shared" si="10"/>
        <v>3.3560183855815939E-2</v>
      </c>
      <c r="E170" s="4">
        <f t="shared" si="11"/>
        <v>2.1924872633026875</v>
      </c>
      <c r="F170" s="4">
        <f t="shared" si="12"/>
        <v>3.5668622037040727</v>
      </c>
      <c r="G170" s="4">
        <f t="shared" si="13"/>
        <v>3.7945113238409061</v>
      </c>
      <c r="I170" s="4">
        <f t="shared" si="14"/>
        <v>1.0335601838558159</v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1.91</v>
      </c>
      <c r="B2" s="4">
        <f>IF('True_Odds_Calculator_2-way'!B3="","",'True_Odds_Calculator_2-way'!B3)</f>
        <v>1.96</v>
      </c>
      <c r="C2" s="4">
        <f>1/A2</f>
        <v>0.52356020942408377</v>
      </c>
      <c r="D2">
        <f>1/B2</f>
        <v>0.51020408163265307</v>
      </c>
      <c r="E2">
        <f>C2+D2-1</f>
        <v>3.3764291056736839E-2</v>
      </c>
      <c r="F2">
        <f>C2+D2-(C2*D2)-1</f>
        <v>-0.23335826477187727</v>
      </c>
      <c r="G2">
        <v>0</v>
      </c>
      <c r="H2">
        <f>C2*D2</f>
        <v>0.26712255582861416</v>
      </c>
      <c r="I2">
        <f>((-4*F2*H2)^0.5)/(2*F2)</f>
        <v>-1.0699012312772824</v>
      </c>
      <c r="J2">
        <f>(-((-4*F2*H2)^0.5))/(2*F2)</f>
        <v>1.0699012312772824</v>
      </c>
      <c r="K2">
        <f>IF(A2="","",(C2/($J2+C2-($J2*C2))))</f>
        <v>0.50668568712332396</v>
      </c>
      <c r="L2">
        <f>IF(B2="","",(D2/($J2+D2-($J2*D2))))</f>
        <v>0.49331431287667615</v>
      </c>
      <c r="M2">
        <f>IF(A2="","",1/K2)</f>
        <v>1.9736101204623264</v>
      </c>
      <c r="N2">
        <f>IF(B2="","",1/L2)</f>
        <v>2.0271051820261912</v>
      </c>
    </row>
    <row r="3" spans="1:14" x14ac:dyDescent="0.25">
      <c r="A3" s="4">
        <f>IF('True_Odds_Calculator_2-way'!A4="","",'True_Odds_Calculator_2-way'!A4)</f>
        <v>1.49</v>
      </c>
      <c r="B3" s="4">
        <f>IF('True_Odds_Calculator_2-way'!B4="","",'True_Odds_Calculator_2-way'!B4)</f>
        <v>2.75</v>
      </c>
      <c r="C3" s="4">
        <f t="shared" ref="C3:C66" si="0">1/A3</f>
        <v>0.67114093959731547</v>
      </c>
      <c r="D3">
        <f t="shared" ref="D3:D66" si="1">1/B3</f>
        <v>0.36363636363636365</v>
      </c>
      <c r="E3">
        <f t="shared" ref="E3:E66" si="2">C3+D3-1</f>
        <v>3.4777303233679113E-2</v>
      </c>
      <c r="F3">
        <f t="shared" ref="F3:F66" si="3">C3+D3-(C3*D3)-1</f>
        <v>-0.2092739475289811</v>
      </c>
      <c r="G3">
        <v>0</v>
      </c>
      <c r="H3">
        <f t="shared" ref="H3:H66" si="4">C3*D3</f>
        <v>0.24405125076266018</v>
      </c>
      <c r="I3">
        <f t="shared" ref="I3:I66" si="5">((-4*F3*H3)^0.5)/(2*F3)</f>
        <v>-1.0798984943120777</v>
      </c>
      <c r="J3">
        <f t="shared" ref="J3:J66" si="6">(-((-4*F3*H3)^0.5))/(2*F3)</f>
        <v>1.0798984943120777</v>
      </c>
      <c r="K3">
        <f t="shared" ref="K3:K66" si="7">IF(A3="","",(C3/($J3+C3-($J3*C3))))</f>
        <v>0.65395796914872473</v>
      </c>
      <c r="L3">
        <f t="shared" ref="L3:L66" si="8">IF(B3="","",(D3/($J3+D3-($J3*D3))))</f>
        <v>0.34604203085127527</v>
      </c>
      <c r="M3">
        <f t="shared" ref="M3:M66" si="9">IF(A3="","",1/K3)</f>
        <v>1.5291502622129183</v>
      </c>
      <c r="N3">
        <f t="shared" ref="N3:N66" si="10">IF(B3="","",1/L3)</f>
        <v>2.8898223650461352</v>
      </c>
    </row>
    <row r="4" spans="1:14" x14ac:dyDescent="0.25">
      <c r="A4" s="4">
        <f>IF('True_Odds_Calculator_2-way'!A5="","",'True_Odds_Calculator_2-way'!A5)</f>
        <v>1.82</v>
      </c>
      <c r="B4" s="4">
        <f>IF('True_Odds_Calculator_2-way'!B5="","",'True_Odds_Calculator_2-way'!B5)</f>
        <v>2.0699999999999998</v>
      </c>
      <c r="C4" s="4">
        <f t="shared" si="0"/>
        <v>0.54945054945054939</v>
      </c>
      <c r="D4">
        <f t="shared" si="1"/>
        <v>0.48309178743961356</v>
      </c>
      <c r="E4">
        <f t="shared" si="2"/>
        <v>3.2542336890162948E-2</v>
      </c>
      <c r="F4">
        <f t="shared" si="3"/>
        <v>-0.23289271115358079</v>
      </c>
      <c r="G4">
        <v>0</v>
      </c>
      <c r="H4">
        <f t="shared" si="4"/>
        <v>0.26543504804374368</v>
      </c>
      <c r="I4">
        <f t="shared" si="5"/>
        <v>-1.0675818579755179</v>
      </c>
      <c r="J4">
        <f t="shared" si="6"/>
        <v>1.0675818579755179</v>
      </c>
      <c r="K4">
        <f t="shared" si="7"/>
        <v>0.53321471124912212</v>
      </c>
      <c r="L4">
        <f t="shared" si="8"/>
        <v>0.4667852887508781</v>
      </c>
      <c r="M4">
        <f t="shared" si="9"/>
        <v>1.8754171235399244</v>
      </c>
      <c r="N4">
        <f t="shared" si="10"/>
        <v>2.1423125880338039</v>
      </c>
    </row>
    <row r="5" spans="1:14" x14ac:dyDescent="0.25">
      <c r="A5" s="4">
        <f>IF('True_Odds_Calculator_2-way'!A6="","",'True_Odds_Calculator_2-way'!A6)</f>
        <v>1.79</v>
      </c>
      <c r="B5" s="4">
        <f>IF('True_Odds_Calculator_2-way'!B6="","",'True_Odds_Calculator_2-way'!B6)</f>
        <v>2.1</v>
      </c>
      <c r="C5" s="4">
        <f t="shared" si="0"/>
        <v>0.55865921787709494</v>
      </c>
      <c r="D5">
        <f t="shared" si="1"/>
        <v>0.47619047619047616</v>
      </c>
      <c r="E5">
        <f t="shared" si="2"/>
        <v>3.4849694067571102E-2</v>
      </c>
      <c r="F5">
        <f t="shared" si="3"/>
        <v>-0.2311785049215217</v>
      </c>
      <c r="G5">
        <v>0</v>
      </c>
      <c r="H5">
        <f t="shared" si="4"/>
        <v>0.2660281989890928</v>
      </c>
      <c r="I5">
        <f t="shared" si="5"/>
        <v>-1.072729223145815</v>
      </c>
      <c r="J5">
        <f t="shared" si="6"/>
        <v>1.072729223145815</v>
      </c>
      <c r="K5">
        <f t="shared" si="7"/>
        <v>0.5412848551170536</v>
      </c>
      <c r="L5">
        <f t="shared" si="8"/>
        <v>0.4587151448829464</v>
      </c>
      <c r="M5">
        <f t="shared" si="9"/>
        <v>1.8474560862851939</v>
      </c>
      <c r="N5">
        <f t="shared" si="10"/>
        <v>2.1800021454603971</v>
      </c>
    </row>
    <row r="6" spans="1:14" x14ac:dyDescent="0.25">
      <c r="A6" s="4">
        <f>IF('True_Odds_Calculator_2-way'!A7="","",'True_Odds_Calculator_2-way'!A7)</f>
        <v>1.81</v>
      </c>
      <c r="B6" s="4">
        <f>IF('True_Odds_Calculator_2-way'!B7="","",'True_Odds_Calculator_2-way'!B7)</f>
        <v>2.0699999999999998</v>
      </c>
      <c r="C6" s="4">
        <f t="shared" si="0"/>
        <v>0.5524861878453039</v>
      </c>
      <c r="D6">
        <f t="shared" si="1"/>
        <v>0.48309178743961356</v>
      </c>
      <c r="E6">
        <f t="shared" si="2"/>
        <v>3.5577975284917462E-2</v>
      </c>
      <c r="F6">
        <f t="shared" si="3"/>
        <v>-0.23132356473696847</v>
      </c>
      <c r="G6">
        <v>0</v>
      </c>
      <c r="H6">
        <f t="shared" si="4"/>
        <v>0.26690154002188599</v>
      </c>
      <c r="I6">
        <f t="shared" si="5"/>
        <v>-1.0741516544951821</v>
      </c>
      <c r="J6">
        <f t="shared" si="6"/>
        <v>1.0741516544951821</v>
      </c>
      <c r="K6">
        <f t="shared" si="7"/>
        <v>0.53474138865009979</v>
      </c>
      <c r="L6">
        <f t="shared" si="8"/>
        <v>0.46525861134990021</v>
      </c>
      <c r="M6">
        <f t="shared" si="9"/>
        <v>1.8700628401410975</v>
      </c>
      <c r="N6">
        <f t="shared" si="10"/>
        <v>2.1493422703098441</v>
      </c>
    </row>
    <row r="7" spans="1:14" x14ac:dyDescent="0.25">
      <c r="A7" s="4">
        <f>IF('True_Odds_Calculator_2-way'!A8="","",'True_Odds_Calculator_2-way'!A8)</f>
        <v>1.99</v>
      </c>
      <c r="B7" s="4">
        <f>IF('True_Odds_Calculator_2-way'!B8="","",'True_Odds_Calculator_2-way'!B8)</f>
        <v>1.91</v>
      </c>
      <c r="C7" s="4">
        <f t="shared" si="0"/>
        <v>0.50251256281407031</v>
      </c>
      <c r="D7">
        <f t="shared" si="1"/>
        <v>0.52356020942408377</v>
      </c>
      <c r="E7">
        <f t="shared" si="2"/>
        <v>2.6072772238153963E-2</v>
      </c>
      <c r="F7">
        <f t="shared" si="3"/>
        <v>-0.23702281038701378</v>
      </c>
      <c r="G7">
        <v>0</v>
      </c>
      <c r="H7">
        <f t="shared" si="4"/>
        <v>0.26309558262516769</v>
      </c>
      <c r="I7">
        <f t="shared" si="5"/>
        <v>-1.0535659020683561</v>
      </c>
      <c r="J7">
        <f t="shared" si="6"/>
        <v>1.0535659020683561</v>
      </c>
      <c r="K7">
        <f t="shared" si="7"/>
        <v>0.48946901466728099</v>
      </c>
      <c r="L7">
        <f t="shared" si="8"/>
        <v>0.51053098533271912</v>
      </c>
      <c r="M7">
        <f t="shared" si="9"/>
        <v>2.043030243047673</v>
      </c>
      <c r="N7">
        <f t="shared" si="10"/>
        <v>1.9587449708822042</v>
      </c>
    </row>
    <row r="8" spans="1:14" x14ac:dyDescent="0.25">
      <c r="A8" s="4">
        <f>IF('True_Odds_Calculator_2-way'!A9="","",'True_Odds_Calculator_2-way'!A9)</f>
        <v>2.17</v>
      </c>
      <c r="B8" s="4">
        <f>IF('True_Odds_Calculator_2-way'!B9="","",'True_Odds_Calculator_2-way'!B9)</f>
        <v>1.76</v>
      </c>
      <c r="C8" s="4">
        <f t="shared" si="0"/>
        <v>0.46082949308755761</v>
      </c>
      <c r="D8">
        <f t="shared" si="1"/>
        <v>0.56818181818181823</v>
      </c>
      <c r="E8">
        <f t="shared" si="2"/>
        <v>2.9011311269375728E-2</v>
      </c>
      <c r="F8">
        <f t="shared" si="3"/>
        <v>-0.2328236279849184</v>
      </c>
      <c r="G8">
        <v>0</v>
      </c>
      <c r="H8">
        <f t="shared" si="4"/>
        <v>0.26183493925429413</v>
      </c>
      <c r="I8">
        <f t="shared" si="5"/>
        <v>-1.0604746049596294</v>
      </c>
      <c r="J8">
        <f t="shared" si="6"/>
        <v>1.0604746049596294</v>
      </c>
      <c r="K8">
        <f t="shared" si="7"/>
        <v>0.44627809446366512</v>
      </c>
      <c r="L8">
        <f t="shared" si="8"/>
        <v>0.55372190553633505</v>
      </c>
      <c r="M8">
        <f t="shared" si="9"/>
        <v>2.2407552878027661</v>
      </c>
      <c r="N8">
        <f t="shared" si="10"/>
        <v>1.8059606997693183</v>
      </c>
    </row>
    <row r="9" spans="1:14" x14ac:dyDescent="0.25">
      <c r="A9" s="4">
        <f>IF('True_Odds_Calculator_2-way'!A10="","",'True_Odds_Calculator_2-way'!A10)</f>
        <v>1.52</v>
      </c>
      <c r="B9" s="4">
        <f>IF('True_Odds_Calculator_2-way'!B10="","",'True_Odds_Calculator_2-way'!B10)</f>
        <v>2.59</v>
      </c>
      <c r="C9" s="4">
        <f t="shared" si="0"/>
        <v>0.65789473684210531</v>
      </c>
      <c r="D9">
        <f t="shared" si="1"/>
        <v>0.38610038610038611</v>
      </c>
      <c r="E9">
        <f t="shared" si="2"/>
        <v>4.3995122942491527E-2</v>
      </c>
      <c r="F9">
        <f t="shared" si="3"/>
        <v>-0.21001828896565722</v>
      </c>
      <c r="G9">
        <v>0</v>
      </c>
      <c r="H9">
        <f t="shared" si="4"/>
        <v>0.25401341190814875</v>
      </c>
      <c r="I9">
        <f t="shared" si="5"/>
        <v>-1.0997646755364594</v>
      </c>
      <c r="J9">
        <f t="shared" si="6"/>
        <v>1.0997646755364594</v>
      </c>
      <c r="K9">
        <f t="shared" si="7"/>
        <v>0.63618183763220149</v>
      </c>
      <c r="L9">
        <f t="shared" si="8"/>
        <v>0.36381816236779846</v>
      </c>
      <c r="M9">
        <f t="shared" si="9"/>
        <v>1.5718776312789586</v>
      </c>
      <c r="N9">
        <f t="shared" si="10"/>
        <v>2.7486258341029703</v>
      </c>
    </row>
    <row r="10" spans="1:14" x14ac:dyDescent="0.25">
      <c r="A10" s="4">
        <f>IF('True_Odds_Calculator_2-way'!A11="","",'True_Odds_Calculator_2-way'!A11)</f>
        <v>1.59</v>
      </c>
      <c r="B10" s="4">
        <f>IF('True_Odds_Calculator_2-way'!B11="","",'True_Odds_Calculator_2-way'!B11)</f>
        <v>2.4700000000000002</v>
      </c>
      <c r="C10" s="4">
        <f t="shared" si="0"/>
        <v>0.62893081761006286</v>
      </c>
      <c r="D10">
        <f t="shared" si="1"/>
        <v>0.40485829959514169</v>
      </c>
      <c r="E10">
        <f t="shared" si="2"/>
        <v>3.37891172052045E-2</v>
      </c>
      <c r="F10">
        <f t="shared" si="3"/>
        <v>-0.22083874417538774</v>
      </c>
      <c r="G10">
        <v>0</v>
      </c>
      <c r="H10">
        <f t="shared" si="4"/>
        <v>0.25462786138059224</v>
      </c>
      <c r="I10">
        <f t="shared" si="5"/>
        <v>-1.0737800400040409</v>
      </c>
      <c r="J10">
        <f t="shared" si="6"/>
        <v>1.0737800400040409</v>
      </c>
      <c r="K10">
        <f t="shared" si="7"/>
        <v>0.61217110375510797</v>
      </c>
      <c r="L10">
        <f t="shared" si="8"/>
        <v>0.38782889624489203</v>
      </c>
      <c r="M10">
        <f t="shared" si="9"/>
        <v>1.6335302236023845</v>
      </c>
      <c r="N10">
        <f t="shared" si="10"/>
        <v>2.5784566588059405</v>
      </c>
    </row>
    <row r="11" spans="1:14" x14ac:dyDescent="0.25">
      <c r="A11" s="4">
        <f>IF('True_Odds_Calculator_2-way'!A12="","",'True_Odds_Calculator_2-way'!A12)</f>
        <v>1.41</v>
      </c>
      <c r="B11" s="4">
        <f>IF('True_Odds_Calculator_2-way'!B12="","",'True_Odds_Calculator_2-way'!B12)</f>
        <v>2.98</v>
      </c>
      <c r="C11" s="4">
        <f t="shared" si="0"/>
        <v>0.70921985815602839</v>
      </c>
      <c r="D11">
        <f t="shared" si="1"/>
        <v>0.33557046979865773</v>
      </c>
      <c r="E11">
        <f t="shared" si="2"/>
        <v>4.4790327954686182E-2</v>
      </c>
      <c r="F11">
        <f t="shared" si="3"/>
        <v>-0.19320291303726966</v>
      </c>
      <c r="G11">
        <v>0</v>
      </c>
      <c r="H11">
        <f t="shared" si="4"/>
        <v>0.23799324099195585</v>
      </c>
      <c r="I11">
        <f t="shared" si="5"/>
        <v>-1.1098785970200451</v>
      </c>
      <c r="J11">
        <f t="shared" si="6"/>
        <v>1.1098785970200451</v>
      </c>
      <c r="K11">
        <f t="shared" si="7"/>
        <v>0.68726149996122765</v>
      </c>
      <c r="L11">
        <f t="shared" si="8"/>
        <v>0.31273850003877224</v>
      </c>
      <c r="M11">
        <f t="shared" si="9"/>
        <v>1.4550502247782187</v>
      </c>
      <c r="N11">
        <f t="shared" si="10"/>
        <v>3.1975596220996887</v>
      </c>
    </row>
    <row r="12" spans="1:14" x14ac:dyDescent="0.25">
      <c r="A12" s="4">
        <f>IF('True_Odds_Calculator_2-way'!A13="","",'True_Odds_Calculator_2-way'!A13)</f>
        <v>1.71</v>
      </c>
      <c r="B12" s="4">
        <f>IF('True_Odds_Calculator_2-way'!B13="","",'True_Odds_Calculator_2-way'!B13)</f>
        <v>2.16</v>
      </c>
      <c r="C12" s="4">
        <f t="shared" si="0"/>
        <v>0.58479532163742687</v>
      </c>
      <c r="D12">
        <f t="shared" si="1"/>
        <v>0.46296296296296291</v>
      </c>
      <c r="E12">
        <f t="shared" si="2"/>
        <v>4.7758284600389889E-2</v>
      </c>
      <c r="F12">
        <f t="shared" si="3"/>
        <v>-0.22298029023175214</v>
      </c>
      <c r="G12">
        <v>0</v>
      </c>
      <c r="H12">
        <f t="shared" si="4"/>
        <v>0.27073857483214203</v>
      </c>
      <c r="I12">
        <f t="shared" si="5"/>
        <v>-1.1018991068031498</v>
      </c>
      <c r="J12">
        <f t="shared" si="6"/>
        <v>1.1018991068031498</v>
      </c>
      <c r="K12">
        <f t="shared" si="7"/>
        <v>0.56105754585983503</v>
      </c>
      <c r="L12">
        <f t="shared" si="8"/>
        <v>0.43894245414016486</v>
      </c>
      <c r="M12">
        <f t="shared" si="9"/>
        <v>1.7823483658302366</v>
      </c>
      <c r="N12">
        <f t="shared" si="10"/>
        <v>2.2782029638916539</v>
      </c>
    </row>
    <row r="13" spans="1:14" x14ac:dyDescent="0.25">
      <c r="A13" s="4">
        <f>IF('True_Odds_Calculator_2-way'!A14="","",'True_Odds_Calculator_2-way'!A14)</f>
        <v>3.05</v>
      </c>
      <c r="B13" s="4">
        <f>IF('True_Odds_Calculator_2-way'!B14="","",'True_Odds_Calculator_2-way'!B14)</f>
        <v>1.42</v>
      </c>
      <c r="C13" s="4">
        <f t="shared" si="0"/>
        <v>0.32786885245901642</v>
      </c>
      <c r="D13">
        <f t="shared" si="1"/>
        <v>0.70422535211267612</v>
      </c>
      <c r="E13">
        <f t="shared" si="2"/>
        <v>3.2094204571692542E-2</v>
      </c>
      <c r="F13">
        <f t="shared" si="3"/>
        <v>-0.19879935349803735</v>
      </c>
      <c r="G13">
        <v>0</v>
      </c>
      <c r="H13">
        <f t="shared" si="4"/>
        <v>0.23089355806972989</v>
      </c>
      <c r="I13">
        <f t="shared" si="5"/>
        <v>-1.0777013435226059</v>
      </c>
      <c r="J13">
        <f t="shared" si="6"/>
        <v>1.0777013435226059</v>
      </c>
      <c r="K13">
        <f t="shared" si="7"/>
        <v>0.3115956176521249</v>
      </c>
      <c r="L13">
        <f t="shared" si="8"/>
        <v>0.68840438234787504</v>
      </c>
      <c r="M13">
        <f t="shared" si="9"/>
        <v>3.2092877542213425</v>
      </c>
      <c r="N13">
        <f t="shared" si="10"/>
        <v>1.4526345642794944</v>
      </c>
    </row>
    <row r="14" spans="1:14" x14ac:dyDescent="0.25">
      <c r="A14" s="4">
        <f>IF('True_Odds_Calculator_2-way'!A15="","",'True_Odds_Calculator_2-way'!A15)</f>
        <v>1.8</v>
      </c>
      <c r="B14" s="4">
        <f>IF('True_Odds_Calculator_2-way'!B15="","",'True_Odds_Calculator_2-way'!B15)</f>
        <v>2.09</v>
      </c>
      <c r="C14" s="4">
        <f t="shared" si="0"/>
        <v>0.55555555555555558</v>
      </c>
      <c r="D14">
        <f t="shared" si="1"/>
        <v>0.47846889952153115</v>
      </c>
      <c r="E14">
        <f t="shared" si="2"/>
        <v>3.4024455077086735E-2</v>
      </c>
      <c r="F14">
        <f t="shared" si="3"/>
        <v>-0.23179160021265277</v>
      </c>
      <c r="G14">
        <v>0</v>
      </c>
      <c r="H14">
        <f t="shared" si="4"/>
        <v>0.26581605528973956</v>
      </c>
      <c r="I14">
        <f t="shared" si="5"/>
        <v>-1.0708823421952987</v>
      </c>
      <c r="J14">
        <f t="shared" si="6"/>
        <v>1.0708823421952987</v>
      </c>
      <c r="K14">
        <f t="shared" si="7"/>
        <v>0.53858826760586154</v>
      </c>
      <c r="L14">
        <f t="shared" si="8"/>
        <v>0.46141173239413841</v>
      </c>
      <c r="M14">
        <f t="shared" si="9"/>
        <v>1.8567058737562385</v>
      </c>
      <c r="N14">
        <f t="shared" si="10"/>
        <v>2.1672617529928755</v>
      </c>
    </row>
    <row r="15" spans="1:14" x14ac:dyDescent="0.25">
      <c r="A15" s="4">
        <f>IF('True_Odds_Calculator_2-way'!A16="","",'True_Odds_Calculator_2-way'!A16)</f>
        <v>2.17</v>
      </c>
      <c r="B15" s="4">
        <f>IF('True_Odds_Calculator_2-way'!B16="","",'True_Odds_Calculator_2-way'!B16)</f>
        <v>1.75</v>
      </c>
      <c r="C15" s="4">
        <f t="shared" si="0"/>
        <v>0.46082949308755761</v>
      </c>
      <c r="D15">
        <f t="shared" si="1"/>
        <v>0.5714285714285714</v>
      </c>
      <c r="E15">
        <f t="shared" si="2"/>
        <v>3.2258064516129004E-2</v>
      </c>
      <c r="F15">
        <f t="shared" si="3"/>
        <v>-0.23107307439104674</v>
      </c>
      <c r="G15">
        <v>0</v>
      </c>
      <c r="H15">
        <f t="shared" si="4"/>
        <v>0.26333113890717574</v>
      </c>
      <c r="I15">
        <f t="shared" si="5"/>
        <v>-1.0675210253672476</v>
      </c>
      <c r="J15">
        <f t="shared" si="6"/>
        <v>1.0675210253672476</v>
      </c>
      <c r="K15">
        <f t="shared" si="7"/>
        <v>0.44464214228514221</v>
      </c>
      <c r="L15">
        <f t="shared" si="8"/>
        <v>0.55535785771485779</v>
      </c>
      <c r="M15">
        <f t="shared" si="9"/>
        <v>2.2489995996796797</v>
      </c>
      <c r="N15">
        <f t="shared" si="10"/>
        <v>1.8006407690254356</v>
      </c>
    </row>
    <row r="16" spans="1:14" x14ac:dyDescent="0.25">
      <c r="A16" s="4">
        <f>IF('True_Odds_Calculator_2-way'!A17="","",'True_Odds_Calculator_2-way'!A17)</f>
        <v>1.31</v>
      </c>
      <c r="B16" s="4">
        <f>IF('True_Odds_Calculator_2-way'!B17="","",'True_Odds_Calculator_2-way'!B17)</f>
        <v>3.57</v>
      </c>
      <c r="C16" s="4">
        <f t="shared" si="0"/>
        <v>0.76335877862595414</v>
      </c>
      <c r="D16">
        <f t="shared" si="1"/>
        <v>0.28011204481792717</v>
      </c>
      <c r="E16">
        <f t="shared" si="2"/>
        <v>4.3470823443881201E-2</v>
      </c>
      <c r="F16">
        <f t="shared" si="3"/>
        <v>-0.17035516496675018</v>
      </c>
      <c r="G16">
        <v>0</v>
      </c>
      <c r="H16">
        <f t="shared" si="4"/>
        <v>0.21382598841063141</v>
      </c>
      <c r="I16">
        <f t="shared" si="5"/>
        <v>-1.1203470924813788</v>
      </c>
      <c r="J16">
        <f t="shared" si="6"/>
        <v>1.1203470924813788</v>
      </c>
      <c r="K16">
        <f t="shared" si="7"/>
        <v>0.74222100505313504</v>
      </c>
      <c r="L16">
        <f t="shared" si="8"/>
        <v>0.25777899494686501</v>
      </c>
      <c r="M16">
        <f t="shared" si="9"/>
        <v>1.3473075986692276</v>
      </c>
      <c r="N16">
        <f t="shared" si="10"/>
        <v>3.8792920276771432</v>
      </c>
    </row>
    <row r="17" spans="1:14" x14ac:dyDescent="0.25">
      <c r="A17" s="4">
        <f>IF('True_Odds_Calculator_2-way'!A18="","",'True_Odds_Calculator_2-way'!A18)</f>
        <v>1.77</v>
      </c>
      <c r="B17" s="4">
        <f>IF('True_Odds_Calculator_2-way'!B18="","",'True_Odds_Calculator_2-way'!B18)</f>
        <v>2.0699999999999998</v>
      </c>
      <c r="C17" s="4">
        <f t="shared" si="0"/>
        <v>0.56497175141242939</v>
      </c>
      <c r="D17">
        <f t="shared" si="1"/>
        <v>0.48309178743961356</v>
      </c>
      <c r="E17">
        <f t="shared" si="2"/>
        <v>4.8063538852042953E-2</v>
      </c>
      <c r="F17">
        <f t="shared" si="3"/>
        <v>-0.22486967439067662</v>
      </c>
      <c r="G17">
        <v>0</v>
      </c>
      <c r="H17">
        <f t="shared" si="4"/>
        <v>0.27293321324271952</v>
      </c>
      <c r="I17">
        <f t="shared" si="5"/>
        <v>-1.1016984757621029</v>
      </c>
      <c r="J17">
        <f t="shared" si="6"/>
        <v>1.1016984757621029</v>
      </c>
      <c r="K17">
        <f t="shared" si="7"/>
        <v>0.54103541939867805</v>
      </c>
      <c r="L17">
        <f t="shared" si="8"/>
        <v>0.45896458060132206</v>
      </c>
      <c r="M17">
        <f t="shared" si="9"/>
        <v>1.8483078263368193</v>
      </c>
      <c r="N17">
        <f t="shared" si="10"/>
        <v>2.1788173690654498</v>
      </c>
    </row>
    <row r="18" spans="1:14" x14ac:dyDescent="0.25">
      <c r="A18" s="4">
        <f>IF('True_Odds_Calculator_2-way'!A19="","",'True_Odds_Calculator_2-way'!A19)</f>
        <v>1.69</v>
      </c>
      <c r="B18" s="4">
        <f>IF('True_Odds_Calculator_2-way'!B19="","",'True_Odds_Calculator_2-way'!B19)</f>
        <v>2.2400000000000002</v>
      </c>
      <c r="C18" s="4">
        <f t="shared" si="0"/>
        <v>0.59171597633136097</v>
      </c>
      <c r="D18">
        <f t="shared" si="1"/>
        <v>0.4464285714285714</v>
      </c>
      <c r="E18">
        <f t="shared" si="2"/>
        <v>3.8144547759932479E-2</v>
      </c>
      <c r="F18">
        <f t="shared" si="3"/>
        <v>-0.22601437024513937</v>
      </c>
      <c r="G18">
        <v>0</v>
      </c>
      <c r="H18">
        <f t="shared" si="4"/>
        <v>0.26415891800507185</v>
      </c>
      <c r="I18">
        <f t="shared" si="5"/>
        <v>-1.0810968751610266</v>
      </c>
      <c r="J18">
        <f t="shared" si="6"/>
        <v>1.0810968751610266</v>
      </c>
      <c r="K18">
        <f t="shared" si="7"/>
        <v>0.57275184293131953</v>
      </c>
      <c r="L18">
        <f t="shared" si="8"/>
        <v>0.42724815706868025</v>
      </c>
      <c r="M18">
        <f t="shared" si="9"/>
        <v>1.7459568438611086</v>
      </c>
      <c r="N18">
        <f t="shared" si="10"/>
        <v>2.3405601251996737</v>
      </c>
    </row>
    <row r="19" spans="1:14" x14ac:dyDescent="0.25">
      <c r="A19" s="4">
        <f>IF('True_Odds_Calculator_2-way'!A20="","",'True_Odds_Calculator_2-way'!A20)</f>
        <v>1.43</v>
      </c>
      <c r="B19" s="4">
        <f>IF('True_Odds_Calculator_2-way'!B20="","",'True_Odds_Calculator_2-way'!B20)</f>
        <v>2.91</v>
      </c>
      <c r="C19" s="4">
        <f t="shared" si="0"/>
        <v>0.69930069930069938</v>
      </c>
      <c r="D19">
        <f t="shared" si="1"/>
        <v>0.3436426116838488</v>
      </c>
      <c r="E19">
        <f t="shared" si="2"/>
        <v>4.2943310984548067E-2</v>
      </c>
      <c r="F19">
        <f t="shared" si="3"/>
        <v>-0.19736620767548607</v>
      </c>
      <c r="G19">
        <v>0</v>
      </c>
      <c r="H19">
        <f t="shared" si="4"/>
        <v>0.24030951866003414</v>
      </c>
      <c r="I19">
        <f t="shared" si="5"/>
        <v>-1.10344092836073</v>
      </c>
      <c r="J19">
        <f t="shared" si="6"/>
        <v>1.10344092836073</v>
      </c>
      <c r="K19">
        <f t="shared" si="7"/>
        <v>0.67820538211981918</v>
      </c>
      <c r="L19">
        <f t="shared" si="8"/>
        <v>0.32179461788018088</v>
      </c>
      <c r="M19">
        <f t="shared" si="9"/>
        <v>1.4744795991951138</v>
      </c>
      <c r="N19">
        <f t="shared" si="10"/>
        <v>3.1075721731689949</v>
      </c>
    </row>
    <row r="20" spans="1:14" x14ac:dyDescent="0.25">
      <c r="A20" s="4">
        <f>IF('True_Odds_Calculator_2-way'!A21="","",'True_Odds_Calculator_2-way'!A21)</f>
        <v>1.47</v>
      </c>
      <c r="B20" s="4">
        <f>IF('True_Odds_Calculator_2-way'!B21="","",'True_Odds_Calculator_2-way'!B21)</f>
        <v>2.77</v>
      </c>
      <c r="C20" s="4">
        <f t="shared" si="0"/>
        <v>0.68027210884353739</v>
      </c>
      <c r="D20">
        <f t="shared" si="1"/>
        <v>0.36101083032490977</v>
      </c>
      <c r="E20">
        <f t="shared" si="2"/>
        <v>4.1282939168447275E-2</v>
      </c>
      <c r="F20">
        <f t="shared" si="3"/>
        <v>-0.20430265969203554</v>
      </c>
      <c r="G20">
        <v>0</v>
      </c>
      <c r="H20">
        <f t="shared" si="4"/>
        <v>0.24558559886048284</v>
      </c>
      <c r="I20">
        <f t="shared" si="5"/>
        <v>-1.0963884148405887</v>
      </c>
      <c r="J20">
        <f t="shared" si="6"/>
        <v>1.0963884148405887</v>
      </c>
      <c r="K20">
        <f t="shared" si="7"/>
        <v>0.65993421361085725</v>
      </c>
      <c r="L20">
        <f t="shared" si="8"/>
        <v>0.34006578638914264</v>
      </c>
      <c r="M20">
        <f t="shared" si="9"/>
        <v>1.5153025549750767</v>
      </c>
      <c r="N20">
        <f t="shared" si="10"/>
        <v>2.9406074942678422</v>
      </c>
    </row>
    <row r="21" spans="1:14" x14ac:dyDescent="0.25">
      <c r="A21" s="4">
        <f>IF('True_Odds_Calculator_2-way'!A22="","",'True_Odds_Calculator_2-way'!A22)</f>
        <v>1.79</v>
      </c>
      <c r="B21" s="4">
        <f>IF('True_Odds_Calculator_2-way'!B22="","",'True_Odds_Calculator_2-way'!B22)</f>
        <v>2.11</v>
      </c>
      <c r="C21" s="4">
        <f t="shared" si="0"/>
        <v>0.55865921787709494</v>
      </c>
      <c r="D21">
        <f t="shared" si="1"/>
        <v>0.47393364928909953</v>
      </c>
      <c r="E21">
        <f t="shared" si="2"/>
        <v>3.2592867166194583E-2</v>
      </c>
      <c r="F21">
        <f t="shared" si="3"/>
        <v>-0.23217453467129112</v>
      </c>
      <c r="G21">
        <v>0</v>
      </c>
      <c r="H21">
        <f t="shared" si="4"/>
        <v>0.26476740183748576</v>
      </c>
      <c r="I21">
        <f t="shared" si="5"/>
        <v>-1.0678861770883312</v>
      </c>
      <c r="J21">
        <f t="shared" si="6"/>
        <v>1.0678861770883312</v>
      </c>
      <c r="K21">
        <f t="shared" si="7"/>
        <v>0.54240816034763273</v>
      </c>
      <c r="L21">
        <f t="shared" si="8"/>
        <v>0.45759183965236705</v>
      </c>
      <c r="M21">
        <f t="shared" si="9"/>
        <v>1.8436300798997822</v>
      </c>
      <c r="N21">
        <f t="shared" si="10"/>
        <v>2.1853536565680476</v>
      </c>
    </row>
    <row r="22" spans="1:14" x14ac:dyDescent="0.25">
      <c r="A22" s="4">
        <f>IF('True_Odds_Calculator_2-way'!A23="","",'True_Odds_Calculator_2-way'!A23)</f>
        <v>1.75</v>
      </c>
      <c r="B22" s="4">
        <f>IF('True_Odds_Calculator_2-way'!B23="","",'True_Odds_Calculator_2-way'!B23)</f>
        <v>2.16</v>
      </c>
      <c r="C22" s="4">
        <f t="shared" si="0"/>
        <v>0.5714285714285714</v>
      </c>
      <c r="D22">
        <f t="shared" si="1"/>
        <v>0.46296296296296291</v>
      </c>
      <c r="E22">
        <f t="shared" si="2"/>
        <v>3.4391534391534417E-2</v>
      </c>
      <c r="F22">
        <f t="shared" si="3"/>
        <v>-0.23015873015873001</v>
      </c>
      <c r="G22">
        <v>0</v>
      </c>
      <c r="H22">
        <f t="shared" si="4"/>
        <v>0.26455026455026448</v>
      </c>
      <c r="I22">
        <f t="shared" si="5"/>
        <v>-1.0721125348377951</v>
      </c>
      <c r="J22">
        <f t="shared" si="6"/>
        <v>1.0721125348377951</v>
      </c>
      <c r="K22">
        <f t="shared" si="7"/>
        <v>0.55429779192955719</v>
      </c>
      <c r="L22">
        <f t="shared" si="8"/>
        <v>0.44570220807044264</v>
      </c>
      <c r="M22">
        <f t="shared" si="9"/>
        <v>1.8040844011283466</v>
      </c>
      <c r="N22">
        <f t="shared" si="10"/>
        <v>2.2436505404118421</v>
      </c>
    </row>
    <row r="23" spans="1:14" x14ac:dyDescent="0.25">
      <c r="A23" s="4">
        <f>IF('True_Odds_Calculator_2-way'!A24="","",'True_Odds_Calculator_2-way'!A24)</f>
        <v>1.65</v>
      </c>
      <c r="B23" s="4">
        <f>IF('True_Odds_Calculator_2-way'!B24="","",'True_Odds_Calculator_2-way'!B24)</f>
        <v>2.35</v>
      </c>
      <c r="C23" s="4">
        <f t="shared" si="0"/>
        <v>0.60606060606060608</v>
      </c>
      <c r="D23">
        <f t="shared" si="1"/>
        <v>0.42553191489361702</v>
      </c>
      <c r="E23">
        <f t="shared" si="2"/>
        <v>3.1592520954223158E-2</v>
      </c>
      <c r="F23">
        <f t="shared" si="3"/>
        <v>-0.22630560928433263</v>
      </c>
      <c r="G23">
        <v>0</v>
      </c>
      <c r="H23">
        <f t="shared" si="4"/>
        <v>0.25789813023855579</v>
      </c>
      <c r="I23">
        <f t="shared" si="5"/>
        <v>-1.0675210253672478</v>
      </c>
      <c r="J23">
        <f t="shared" si="6"/>
        <v>1.0675210253672478</v>
      </c>
      <c r="K23">
        <f t="shared" si="7"/>
        <v>0.59035757177177173</v>
      </c>
      <c r="L23">
        <f t="shared" si="8"/>
        <v>0.40964242822822811</v>
      </c>
      <c r="M23">
        <f t="shared" si="9"/>
        <v>1.6938886664887112</v>
      </c>
      <c r="N23">
        <f t="shared" si="10"/>
        <v>2.4411533842457849</v>
      </c>
    </row>
    <row r="24" spans="1:14" x14ac:dyDescent="0.25">
      <c r="A24" s="4">
        <f>IF('True_Odds_Calculator_2-way'!A25="","",'True_Odds_Calculator_2-way'!A25)</f>
        <v>1.71</v>
      </c>
      <c r="B24" s="4">
        <f>IF('True_Odds_Calculator_2-way'!B25="","",'True_Odds_Calculator_2-way'!B25)</f>
        <v>2.2200000000000002</v>
      </c>
      <c r="C24" s="4">
        <f t="shared" si="0"/>
        <v>0.58479532163742687</v>
      </c>
      <c r="D24">
        <f t="shared" si="1"/>
        <v>0.4504504504504504</v>
      </c>
      <c r="E24">
        <f t="shared" si="2"/>
        <v>3.5245772087877381E-2</v>
      </c>
      <c r="F24">
        <f t="shared" si="3"/>
        <v>-0.2281755439650176</v>
      </c>
      <c r="G24">
        <v>0</v>
      </c>
      <c r="H24">
        <f t="shared" si="4"/>
        <v>0.26342131605289498</v>
      </c>
      <c r="I24">
        <f t="shared" si="5"/>
        <v>-1.0744616281415775</v>
      </c>
      <c r="J24">
        <f t="shared" si="6"/>
        <v>1.0744616281415775</v>
      </c>
      <c r="K24">
        <f t="shared" si="7"/>
        <v>0.56725752490934445</v>
      </c>
      <c r="L24">
        <f t="shared" si="8"/>
        <v>0.43274247509065539</v>
      </c>
      <c r="M24">
        <f t="shared" si="9"/>
        <v>1.7628677559805201</v>
      </c>
      <c r="N24">
        <f t="shared" si="10"/>
        <v>2.310843186332725</v>
      </c>
    </row>
    <row r="25" spans="1:14" x14ac:dyDescent="0.25">
      <c r="A25" s="4">
        <f>IF('True_Odds_Calculator_2-way'!A26="","",'True_Odds_Calculator_2-way'!A26)</f>
        <v>1.47</v>
      </c>
      <c r="B25" s="4">
        <f>IF('True_Odds_Calculator_2-way'!B26="","",'True_Odds_Calculator_2-way'!B26)</f>
        <v>2.78</v>
      </c>
      <c r="C25" s="4">
        <f t="shared" si="0"/>
        <v>0.68027210884353739</v>
      </c>
      <c r="D25">
        <f t="shared" si="1"/>
        <v>0.35971223021582738</v>
      </c>
      <c r="E25">
        <f t="shared" si="2"/>
        <v>3.9984339059364826E-2</v>
      </c>
      <c r="F25">
        <f t="shared" si="3"/>
        <v>-0.20471785836636802</v>
      </c>
      <c r="G25">
        <v>0</v>
      </c>
      <c r="H25">
        <f t="shared" si="4"/>
        <v>0.2447021974257329</v>
      </c>
      <c r="I25">
        <f t="shared" si="5"/>
        <v>-1.093304334427839</v>
      </c>
      <c r="J25">
        <f t="shared" si="6"/>
        <v>1.093304334427839</v>
      </c>
      <c r="K25">
        <f t="shared" si="7"/>
        <v>0.66056610215089318</v>
      </c>
      <c r="L25">
        <f t="shared" si="8"/>
        <v>0.33943389784910682</v>
      </c>
      <c r="M25">
        <f t="shared" si="9"/>
        <v>1.5138530371810843</v>
      </c>
      <c r="N25">
        <f t="shared" si="10"/>
        <v>2.9460817152815526</v>
      </c>
    </row>
    <row r="26" spans="1:14" x14ac:dyDescent="0.25">
      <c r="A26" s="4">
        <f>IF('True_Odds_Calculator_2-way'!A27="","",'True_Odds_Calculator_2-way'!A27)</f>
        <v>1.65</v>
      </c>
      <c r="B26" s="4">
        <f>IF('True_Odds_Calculator_2-way'!B27="","",'True_Odds_Calculator_2-way'!B27)</f>
        <v>2.33</v>
      </c>
      <c r="C26" s="4">
        <f t="shared" si="0"/>
        <v>0.60606060606060608</v>
      </c>
      <c r="D26">
        <f t="shared" si="1"/>
        <v>0.42918454935622319</v>
      </c>
      <c r="E26">
        <f t="shared" si="2"/>
        <v>3.5245155416829377E-2</v>
      </c>
      <c r="F26">
        <f t="shared" si="3"/>
        <v>-0.22486669267785131</v>
      </c>
      <c r="G26">
        <v>0</v>
      </c>
      <c r="H26">
        <f t="shared" si="4"/>
        <v>0.26011184809468074</v>
      </c>
      <c r="I26">
        <f t="shared" si="5"/>
        <v>-1.0755175492958089</v>
      </c>
      <c r="J26">
        <f t="shared" si="6"/>
        <v>1.0755175492958089</v>
      </c>
      <c r="K26">
        <f t="shared" si="7"/>
        <v>0.58855158622613757</v>
      </c>
      <c r="L26">
        <f t="shared" si="8"/>
        <v>0.41144841377386249</v>
      </c>
      <c r="M26">
        <f t="shared" si="9"/>
        <v>1.6990864070422753</v>
      </c>
      <c r="N26">
        <f t="shared" si="10"/>
        <v>2.4304383405634256</v>
      </c>
    </row>
    <row r="27" spans="1:14" x14ac:dyDescent="0.25">
      <c r="A27" s="4">
        <f>IF('True_Odds_Calculator_2-way'!A28="","",'True_Odds_Calculator_2-way'!A28)</f>
        <v>1.4</v>
      </c>
      <c r="B27" s="4">
        <f>IF('True_Odds_Calculator_2-way'!B28="","",'True_Odds_Calculator_2-way'!B28)</f>
        <v>3.05</v>
      </c>
      <c r="C27" s="4">
        <f t="shared" si="0"/>
        <v>0.7142857142857143</v>
      </c>
      <c r="D27">
        <f t="shared" si="1"/>
        <v>0.32786885245901642</v>
      </c>
      <c r="E27">
        <f t="shared" si="2"/>
        <v>4.2154566744730726E-2</v>
      </c>
      <c r="F27">
        <f t="shared" si="3"/>
        <v>-0.19203747072599531</v>
      </c>
      <c r="G27">
        <v>0</v>
      </c>
      <c r="H27">
        <f t="shared" si="4"/>
        <v>0.23419203747072603</v>
      </c>
      <c r="I27">
        <f t="shared" si="5"/>
        <v>-1.1043152607484656</v>
      </c>
      <c r="J27">
        <f t="shared" si="6"/>
        <v>1.1043152607484656</v>
      </c>
      <c r="K27">
        <f t="shared" si="7"/>
        <v>0.69361302193106544</v>
      </c>
      <c r="L27">
        <f t="shared" si="8"/>
        <v>0.30638697806893433</v>
      </c>
      <c r="M27">
        <f t="shared" si="9"/>
        <v>1.4417261042993865</v>
      </c>
      <c r="N27">
        <f t="shared" si="10"/>
        <v>3.2638462845343543</v>
      </c>
    </row>
    <row r="28" spans="1:14" x14ac:dyDescent="0.25">
      <c r="A28" s="4">
        <f>IF('True_Odds_Calculator_2-way'!A29="","",'True_Odds_Calculator_2-way'!A29)</f>
        <v>1.61</v>
      </c>
      <c r="B28" s="4">
        <f>IF('True_Odds_Calculator_2-way'!B29="","",'True_Odds_Calculator_2-way'!B29)</f>
        <v>2.42</v>
      </c>
      <c r="C28" s="4">
        <f t="shared" si="0"/>
        <v>0.6211180124223602</v>
      </c>
      <c r="D28">
        <f t="shared" si="1"/>
        <v>0.41322314049586778</v>
      </c>
      <c r="E28">
        <f t="shared" si="2"/>
        <v>3.4341152918228035E-2</v>
      </c>
      <c r="F28">
        <f t="shared" si="3"/>
        <v>-0.22231918279349105</v>
      </c>
      <c r="G28">
        <v>0</v>
      </c>
      <c r="H28">
        <f t="shared" si="4"/>
        <v>0.25666033571171909</v>
      </c>
      <c r="I28">
        <f t="shared" si="5"/>
        <v>-1.0744616281415773</v>
      </c>
      <c r="J28">
        <f t="shared" si="6"/>
        <v>1.0744616281415773</v>
      </c>
      <c r="K28">
        <f t="shared" si="7"/>
        <v>0.60407572556020461</v>
      </c>
      <c r="L28">
        <f t="shared" si="8"/>
        <v>0.3959242744397955</v>
      </c>
      <c r="M28">
        <f t="shared" si="9"/>
        <v>1.6554215931663621</v>
      </c>
      <c r="N28">
        <f t="shared" si="10"/>
        <v>2.5257355119610394</v>
      </c>
    </row>
    <row r="29" spans="1:14" x14ac:dyDescent="0.25">
      <c r="A29" s="4">
        <f>IF('True_Odds_Calculator_2-way'!A30="","",'True_Odds_Calculator_2-way'!A30)</f>
        <v>1.7</v>
      </c>
      <c r="B29" s="4">
        <f>IF('True_Odds_Calculator_2-way'!B30="","",'True_Odds_Calculator_2-way'!B30)</f>
        <v>2.2400000000000002</v>
      </c>
      <c r="C29" s="4">
        <f t="shared" si="0"/>
        <v>0.58823529411764708</v>
      </c>
      <c r="D29">
        <f t="shared" si="1"/>
        <v>0.4464285714285714</v>
      </c>
      <c r="E29">
        <f t="shared" si="2"/>
        <v>3.4663865546218364E-2</v>
      </c>
      <c r="F29">
        <f t="shared" si="3"/>
        <v>-0.22794117647058831</v>
      </c>
      <c r="G29">
        <v>0</v>
      </c>
      <c r="H29">
        <f t="shared" si="4"/>
        <v>0.26260504201680673</v>
      </c>
      <c r="I29">
        <f t="shared" si="5"/>
        <v>-1.0733469768527293</v>
      </c>
      <c r="J29">
        <f t="shared" si="6"/>
        <v>1.0733469768527293</v>
      </c>
      <c r="K29">
        <f t="shared" si="7"/>
        <v>0.5709904149848718</v>
      </c>
      <c r="L29">
        <f t="shared" si="8"/>
        <v>0.42900958501512831</v>
      </c>
      <c r="M29">
        <f t="shared" si="9"/>
        <v>1.7513428837969105</v>
      </c>
      <c r="N29">
        <f t="shared" si="10"/>
        <v>2.3309502512973848</v>
      </c>
    </row>
    <row r="30" spans="1:14" x14ac:dyDescent="0.25">
      <c r="A30" s="4">
        <f>IF('True_Odds_Calculator_2-way'!A31="","",'True_Odds_Calculator_2-way'!A31)</f>
        <v>1.67</v>
      </c>
      <c r="B30" s="4">
        <f>IF('True_Odds_Calculator_2-way'!B31="","",'True_Odds_Calculator_2-way'!B31)</f>
        <v>2.2799999999999998</v>
      </c>
      <c r="C30" s="4">
        <f t="shared" si="0"/>
        <v>0.5988023952095809</v>
      </c>
      <c r="D30">
        <f t="shared" si="1"/>
        <v>0.43859649122807021</v>
      </c>
      <c r="E30">
        <f t="shared" si="2"/>
        <v>3.7398886437651102E-2</v>
      </c>
      <c r="F30">
        <f t="shared" si="3"/>
        <v>-0.22523374304023536</v>
      </c>
      <c r="G30">
        <v>0</v>
      </c>
      <c r="H30">
        <f t="shared" si="4"/>
        <v>0.2626326294778864</v>
      </c>
      <c r="I30">
        <f t="shared" si="5"/>
        <v>-1.0798355319767001</v>
      </c>
      <c r="J30">
        <f t="shared" si="6"/>
        <v>1.0798355319767001</v>
      </c>
      <c r="K30">
        <f t="shared" si="7"/>
        <v>0.58021811110947863</v>
      </c>
      <c r="L30">
        <f t="shared" si="8"/>
        <v>0.41978188889052137</v>
      </c>
      <c r="M30">
        <f t="shared" si="9"/>
        <v>1.7234898064243891</v>
      </c>
      <c r="N30">
        <f t="shared" si="10"/>
        <v>2.382189480930176</v>
      </c>
    </row>
    <row r="31" spans="1:14" x14ac:dyDescent="0.25">
      <c r="A31" s="4">
        <f>IF('True_Odds_Calculator_2-way'!A32="","",'True_Odds_Calculator_2-way'!A32)</f>
        <v>1.61</v>
      </c>
      <c r="B31" s="4">
        <f>IF('True_Odds_Calculator_2-way'!B32="","",'True_Odds_Calculator_2-way'!B32)</f>
        <v>2.41</v>
      </c>
      <c r="C31" s="4">
        <f t="shared" si="0"/>
        <v>0.6211180124223602</v>
      </c>
      <c r="D31">
        <f t="shared" si="1"/>
        <v>0.41493775933609955</v>
      </c>
      <c r="E31">
        <f t="shared" si="2"/>
        <v>3.6055771758459754E-2</v>
      </c>
      <c r="F31">
        <f t="shared" si="3"/>
        <v>-0.22166954459936605</v>
      </c>
      <c r="G31">
        <v>0</v>
      </c>
      <c r="H31">
        <f t="shared" si="4"/>
        <v>0.25772531635782581</v>
      </c>
      <c r="I31">
        <f t="shared" si="5"/>
        <v>-1.0782650440285155</v>
      </c>
      <c r="J31">
        <f t="shared" si="6"/>
        <v>1.0782650440285155</v>
      </c>
      <c r="K31">
        <f t="shared" si="7"/>
        <v>0.60323029453884203</v>
      </c>
      <c r="L31">
        <f t="shared" si="8"/>
        <v>0.39676970546115803</v>
      </c>
      <c r="M31">
        <f t="shared" si="9"/>
        <v>1.6577416768573945</v>
      </c>
      <c r="N31">
        <f t="shared" si="10"/>
        <v>2.5203537120802069</v>
      </c>
    </row>
    <row r="32" spans="1:14" x14ac:dyDescent="0.25">
      <c r="A32" s="4">
        <f>IF('True_Odds_Calculator_2-way'!A33="","",'True_Odds_Calculator_2-way'!A33)</f>
        <v>1.52</v>
      </c>
      <c r="B32" s="4">
        <f>IF('True_Odds_Calculator_2-way'!B33="","",'True_Odds_Calculator_2-way'!B33)</f>
        <v>2.63</v>
      </c>
      <c r="C32" s="4">
        <f t="shared" si="0"/>
        <v>0.65789473684210531</v>
      </c>
      <c r="D32">
        <f t="shared" si="1"/>
        <v>0.38022813688212931</v>
      </c>
      <c r="E32">
        <f t="shared" si="2"/>
        <v>3.8122873724234729E-2</v>
      </c>
      <c r="F32">
        <f t="shared" si="3"/>
        <v>-0.21202721632979771</v>
      </c>
      <c r="G32">
        <v>0</v>
      </c>
      <c r="H32">
        <f t="shared" si="4"/>
        <v>0.25015009005403244</v>
      </c>
      <c r="I32">
        <f t="shared" si="5"/>
        <v>-1.0861868132594534</v>
      </c>
      <c r="J32">
        <f t="shared" si="6"/>
        <v>1.0861868132594534</v>
      </c>
      <c r="K32">
        <f t="shared" si="7"/>
        <v>0.63905230367683563</v>
      </c>
      <c r="L32">
        <f t="shared" si="8"/>
        <v>0.36094769632316426</v>
      </c>
      <c r="M32">
        <f t="shared" si="9"/>
        <v>1.5648171428949158</v>
      </c>
      <c r="N32">
        <f t="shared" si="10"/>
        <v>2.7704845056129086</v>
      </c>
    </row>
    <row r="33" spans="1:14" x14ac:dyDescent="0.25">
      <c r="A33" s="4">
        <f>IF('True_Odds_Calculator_2-way'!A34="","",'True_Odds_Calculator_2-way'!A34)</f>
        <v>1.92</v>
      </c>
      <c r="B33" s="4">
        <f>IF('True_Odds_Calculator_2-way'!B34="","",'True_Odds_Calculator_2-way'!B34)</f>
        <v>1.97</v>
      </c>
      <c r="C33" s="4">
        <f t="shared" si="0"/>
        <v>0.52083333333333337</v>
      </c>
      <c r="D33">
        <f t="shared" si="1"/>
        <v>0.50761421319796951</v>
      </c>
      <c r="E33">
        <f t="shared" si="2"/>
        <v>2.844754653130277E-2</v>
      </c>
      <c r="F33">
        <f t="shared" si="3"/>
        <v>-0.2359348561759731</v>
      </c>
      <c r="G33">
        <v>0</v>
      </c>
      <c r="H33">
        <f t="shared" si="4"/>
        <v>0.26438240270727581</v>
      </c>
      <c r="I33">
        <f t="shared" si="5"/>
        <v>-1.0585715534396718</v>
      </c>
      <c r="J33">
        <f t="shared" si="6"/>
        <v>1.0585715534396718</v>
      </c>
      <c r="K33">
        <f t="shared" si="7"/>
        <v>0.50661491420873006</v>
      </c>
      <c r="L33">
        <f t="shared" si="8"/>
        <v>0.49338508579127022</v>
      </c>
      <c r="M33">
        <f t="shared" si="9"/>
        <v>1.9738858291644976</v>
      </c>
      <c r="N33">
        <f t="shared" si="10"/>
        <v>2.0268144068364817</v>
      </c>
    </row>
    <row r="34" spans="1:14" x14ac:dyDescent="0.25">
      <c r="A34" s="4">
        <f>IF('True_Odds_Calculator_2-way'!A35="","",'True_Odds_Calculator_2-way'!A35)</f>
        <v>2.04</v>
      </c>
      <c r="B34" s="4">
        <f>IF('True_Odds_Calculator_2-way'!B35="","",'True_Odds_Calculator_2-way'!B35)</f>
        <v>1.85</v>
      </c>
      <c r="C34" s="4">
        <f t="shared" si="0"/>
        <v>0.49019607843137253</v>
      </c>
      <c r="D34">
        <f t="shared" si="1"/>
        <v>0.54054054054054046</v>
      </c>
      <c r="E34">
        <f t="shared" si="2"/>
        <v>3.0736618971912932E-2</v>
      </c>
      <c r="F34">
        <f t="shared" si="3"/>
        <v>-0.23423423423423428</v>
      </c>
      <c r="G34">
        <v>0</v>
      </c>
      <c r="H34">
        <f t="shared" si="4"/>
        <v>0.26497085320614727</v>
      </c>
      <c r="I34">
        <f t="shared" si="5"/>
        <v>-1.0635890745287924</v>
      </c>
      <c r="J34">
        <f t="shared" si="6"/>
        <v>1.0635890745287924</v>
      </c>
      <c r="K34">
        <f t="shared" si="7"/>
        <v>0.47480390464975097</v>
      </c>
      <c r="L34">
        <f t="shared" si="8"/>
        <v>0.52519609535024903</v>
      </c>
      <c r="M34">
        <f t="shared" si="9"/>
        <v>2.1061326375099441</v>
      </c>
      <c r="N34">
        <f t="shared" si="10"/>
        <v>1.904050713349474</v>
      </c>
    </row>
    <row r="35" spans="1:14" x14ac:dyDescent="0.25">
      <c r="A35" s="4">
        <f>IF('True_Odds_Calculator_2-way'!A36="","",'True_Odds_Calculator_2-way'!A36)</f>
        <v>1.75</v>
      </c>
      <c r="B35" s="4">
        <f>IF('True_Odds_Calculator_2-way'!B36="","",'True_Odds_Calculator_2-way'!B36)</f>
        <v>2.16</v>
      </c>
      <c r="C35" s="4">
        <f t="shared" si="0"/>
        <v>0.5714285714285714</v>
      </c>
      <c r="D35">
        <f t="shared" si="1"/>
        <v>0.46296296296296291</v>
      </c>
      <c r="E35">
        <f t="shared" si="2"/>
        <v>3.4391534391534417E-2</v>
      </c>
      <c r="F35">
        <f t="shared" si="3"/>
        <v>-0.23015873015873001</v>
      </c>
      <c r="G35">
        <v>0</v>
      </c>
      <c r="H35">
        <f t="shared" si="4"/>
        <v>0.26455026455026448</v>
      </c>
      <c r="I35">
        <f t="shared" si="5"/>
        <v>-1.0721125348377951</v>
      </c>
      <c r="J35">
        <f t="shared" si="6"/>
        <v>1.0721125348377951</v>
      </c>
      <c r="K35">
        <f t="shared" si="7"/>
        <v>0.55429779192955719</v>
      </c>
      <c r="L35">
        <f t="shared" si="8"/>
        <v>0.44570220807044264</v>
      </c>
      <c r="M35">
        <f t="shared" si="9"/>
        <v>1.8040844011283466</v>
      </c>
      <c r="N35">
        <f t="shared" si="10"/>
        <v>2.2436505404118421</v>
      </c>
    </row>
    <row r="36" spans="1:14" x14ac:dyDescent="0.25">
      <c r="A36" s="4">
        <f>IF('True_Odds_Calculator_2-way'!A37="","",'True_Odds_Calculator_2-way'!A37)</f>
        <v>1.51</v>
      </c>
      <c r="B36" s="4">
        <f>IF('True_Odds_Calculator_2-way'!B37="","",'True_Odds_Calculator_2-way'!B37)</f>
        <v>2.67</v>
      </c>
      <c r="C36" s="4">
        <f t="shared" si="0"/>
        <v>0.66225165562913912</v>
      </c>
      <c r="D36">
        <f t="shared" si="1"/>
        <v>0.37453183520599254</v>
      </c>
      <c r="E36">
        <f t="shared" si="2"/>
        <v>3.678349083513166E-2</v>
      </c>
      <c r="F36">
        <f t="shared" si="3"/>
        <v>-0.21125083711585679</v>
      </c>
      <c r="G36">
        <v>0</v>
      </c>
      <c r="H36">
        <f t="shared" si="4"/>
        <v>0.24803432795098845</v>
      </c>
      <c r="I36">
        <f t="shared" si="5"/>
        <v>-1.0835692610757275</v>
      </c>
      <c r="J36">
        <f t="shared" si="6"/>
        <v>1.0835692610757275</v>
      </c>
      <c r="K36">
        <f t="shared" si="7"/>
        <v>0.64407246581189925</v>
      </c>
      <c r="L36">
        <f t="shared" si="8"/>
        <v>0.3559275341881008</v>
      </c>
      <c r="M36">
        <f t="shared" si="9"/>
        <v>1.5526203231486206</v>
      </c>
      <c r="N36">
        <f t="shared" si="10"/>
        <v>2.8095606659964649</v>
      </c>
    </row>
    <row r="37" spans="1:14" x14ac:dyDescent="0.25">
      <c r="A37" s="4">
        <f>IF('True_Odds_Calculator_2-way'!A38="","",'True_Odds_Calculator_2-way'!A38)</f>
        <v>2.0499999999999998</v>
      </c>
      <c r="B37" s="4">
        <f>IF('True_Odds_Calculator_2-way'!B38="","",'True_Odds_Calculator_2-way'!B38)</f>
        <v>1.85</v>
      </c>
      <c r="C37" s="4">
        <f t="shared" si="0"/>
        <v>0.48780487804878053</v>
      </c>
      <c r="D37">
        <f t="shared" si="1"/>
        <v>0.54054054054054046</v>
      </c>
      <c r="E37">
        <f t="shared" si="2"/>
        <v>2.8345418589321048E-2</v>
      </c>
      <c r="F37">
        <f t="shared" si="3"/>
        <v>-0.2353328938694792</v>
      </c>
      <c r="G37">
        <v>0</v>
      </c>
      <c r="H37">
        <f t="shared" si="4"/>
        <v>0.26367831245880025</v>
      </c>
      <c r="I37">
        <f t="shared" si="5"/>
        <v>-1.0585122480499263</v>
      </c>
      <c r="J37">
        <f t="shared" si="6"/>
        <v>1.0585122480499263</v>
      </c>
      <c r="K37">
        <f t="shared" si="7"/>
        <v>0.47361090692279612</v>
      </c>
      <c r="L37">
        <f t="shared" si="8"/>
        <v>0.52638909307720383</v>
      </c>
      <c r="M37">
        <f t="shared" si="9"/>
        <v>2.1114378604524222</v>
      </c>
      <c r="N37">
        <f t="shared" si="10"/>
        <v>1.8997354108424378</v>
      </c>
    </row>
    <row r="38" spans="1:14" x14ac:dyDescent="0.25">
      <c r="A38" s="4">
        <f>IF('True_Odds_Calculator_2-way'!A39="","",'True_Odds_Calculator_2-way'!A39)</f>
        <v>2.36</v>
      </c>
      <c r="B38" s="4">
        <f>IF('True_Odds_Calculator_2-way'!B39="","",'True_Odds_Calculator_2-way'!B39)</f>
        <v>1.64</v>
      </c>
      <c r="C38" s="4">
        <f t="shared" si="0"/>
        <v>0.42372881355932207</v>
      </c>
      <c r="D38">
        <f t="shared" si="1"/>
        <v>0.6097560975609756</v>
      </c>
      <c r="E38">
        <f t="shared" si="2"/>
        <v>3.3484911120297722E-2</v>
      </c>
      <c r="F38">
        <f t="shared" si="3"/>
        <v>-0.22488631665977676</v>
      </c>
      <c r="G38">
        <v>0</v>
      </c>
      <c r="H38">
        <f t="shared" si="4"/>
        <v>0.25837122778007443</v>
      </c>
      <c r="I38">
        <f t="shared" si="5"/>
        <v>-1.0718661571406802</v>
      </c>
      <c r="J38">
        <f t="shared" si="6"/>
        <v>1.0718661571406802</v>
      </c>
      <c r="K38">
        <f t="shared" si="7"/>
        <v>0.40687819885451121</v>
      </c>
      <c r="L38">
        <f t="shared" si="8"/>
        <v>0.59312180114548885</v>
      </c>
      <c r="M38">
        <f t="shared" si="9"/>
        <v>2.4577379737113252</v>
      </c>
      <c r="N38">
        <f t="shared" si="10"/>
        <v>1.6859943405700353</v>
      </c>
    </row>
    <row r="39" spans="1:14" x14ac:dyDescent="0.25">
      <c r="A39" s="4">
        <f>IF('True_Odds_Calculator_2-way'!A40="","",'True_Odds_Calculator_2-way'!A40)</f>
        <v>2.4300000000000002</v>
      </c>
      <c r="B39" s="4">
        <f>IF('True_Odds_Calculator_2-way'!B40="","",'True_Odds_Calculator_2-way'!B40)</f>
        <v>1.61</v>
      </c>
      <c r="C39" s="4">
        <f t="shared" si="0"/>
        <v>0.41152263374485593</v>
      </c>
      <c r="D39">
        <f t="shared" si="1"/>
        <v>0.6211180124223602</v>
      </c>
      <c r="E39">
        <f t="shared" si="2"/>
        <v>3.2640646167216181E-2</v>
      </c>
      <c r="F39">
        <f t="shared" si="3"/>
        <v>-0.22296347417120366</v>
      </c>
      <c r="G39">
        <v>0</v>
      </c>
      <c r="H39">
        <f t="shared" si="4"/>
        <v>0.25560412033841978</v>
      </c>
      <c r="I39">
        <f t="shared" si="5"/>
        <v>-1.0706981783012146</v>
      </c>
      <c r="J39">
        <f t="shared" si="6"/>
        <v>1.0706981783012146</v>
      </c>
      <c r="K39">
        <f t="shared" si="7"/>
        <v>0.39508539138067028</v>
      </c>
      <c r="L39">
        <f t="shared" si="8"/>
        <v>0.60491460861932955</v>
      </c>
      <c r="M39">
        <f t="shared" si="9"/>
        <v>2.5310983949707371</v>
      </c>
      <c r="N39">
        <f t="shared" si="10"/>
        <v>1.6531258887637414</v>
      </c>
    </row>
    <row r="40" spans="1:14" x14ac:dyDescent="0.25">
      <c r="A40" s="4">
        <f>IF('True_Odds_Calculator_2-way'!A41="","",'True_Odds_Calculator_2-way'!A41)</f>
        <v>1.43</v>
      </c>
      <c r="B40" s="4">
        <f>IF('True_Odds_Calculator_2-way'!B41="","",'True_Odds_Calculator_2-way'!B41)</f>
        <v>2.9</v>
      </c>
      <c r="C40" s="4">
        <f t="shared" si="0"/>
        <v>0.69930069930069938</v>
      </c>
      <c r="D40">
        <f t="shared" si="1"/>
        <v>0.34482758620689657</v>
      </c>
      <c r="E40">
        <f t="shared" si="2"/>
        <v>4.4128285507595955E-2</v>
      </c>
      <c r="F40">
        <f t="shared" si="3"/>
        <v>-0.19700988666505903</v>
      </c>
      <c r="G40">
        <v>0</v>
      </c>
      <c r="H40">
        <f t="shared" si="4"/>
        <v>0.24113817217265499</v>
      </c>
      <c r="I40">
        <f t="shared" si="5"/>
        <v>-1.1063409095203594</v>
      </c>
      <c r="J40">
        <f t="shared" si="6"/>
        <v>1.1063409095203594</v>
      </c>
      <c r="K40">
        <f t="shared" si="7"/>
        <v>0.67763229722575968</v>
      </c>
      <c r="L40">
        <f t="shared" si="8"/>
        <v>0.32236770277424032</v>
      </c>
      <c r="M40">
        <f t="shared" si="9"/>
        <v>1.4757265910937543</v>
      </c>
      <c r="N40">
        <f t="shared" si="10"/>
        <v>3.1020477280886829</v>
      </c>
    </row>
    <row r="41" spans="1:14" x14ac:dyDescent="0.25">
      <c r="A41" s="4">
        <f>IF('True_Odds_Calculator_2-way'!A42="","",'True_Odds_Calculator_2-way'!A42)</f>
        <v>1.67</v>
      </c>
      <c r="B41" s="4">
        <f>IF('True_Odds_Calculator_2-way'!B42="","",'True_Odds_Calculator_2-way'!B42)</f>
        <v>2.2999999999999998</v>
      </c>
      <c r="C41" s="4">
        <f t="shared" si="0"/>
        <v>0.5988023952095809</v>
      </c>
      <c r="D41">
        <f t="shared" si="1"/>
        <v>0.43478260869565222</v>
      </c>
      <c r="E41">
        <f t="shared" si="2"/>
        <v>3.3585003905233002E-2</v>
      </c>
      <c r="F41">
        <f t="shared" si="3"/>
        <v>-0.22676386357719358</v>
      </c>
      <c r="G41">
        <v>0</v>
      </c>
      <c r="H41">
        <f t="shared" si="4"/>
        <v>0.26034886748242653</v>
      </c>
      <c r="I41">
        <f t="shared" si="5"/>
        <v>-1.0714969088698136</v>
      </c>
      <c r="J41">
        <f t="shared" si="6"/>
        <v>1.0714969088698136</v>
      </c>
      <c r="K41">
        <f t="shared" si="7"/>
        <v>0.58210506726094002</v>
      </c>
      <c r="L41">
        <f t="shared" si="8"/>
        <v>0.41789493273906014</v>
      </c>
      <c r="M41">
        <f t="shared" si="9"/>
        <v>1.7179029289427752</v>
      </c>
      <c r="N41">
        <f t="shared" si="10"/>
        <v>2.3929459815307572</v>
      </c>
    </row>
    <row r="42" spans="1:14" x14ac:dyDescent="0.25">
      <c r="A42" s="4">
        <f>IF('True_Odds_Calculator_2-way'!A43="","",'True_Odds_Calculator_2-way'!A43)</f>
        <v>1.92</v>
      </c>
      <c r="B42" s="4">
        <f>IF('True_Odds_Calculator_2-way'!B43="","",'True_Odds_Calculator_2-way'!B43)</f>
        <v>1.97</v>
      </c>
      <c r="C42" s="4">
        <f t="shared" si="0"/>
        <v>0.52083333333333337</v>
      </c>
      <c r="D42">
        <f t="shared" si="1"/>
        <v>0.50761421319796951</v>
      </c>
      <c r="E42">
        <f t="shared" si="2"/>
        <v>2.844754653130277E-2</v>
      </c>
      <c r="F42">
        <f t="shared" si="3"/>
        <v>-0.2359348561759731</v>
      </c>
      <c r="G42">
        <v>0</v>
      </c>
      <c r="H42">
        <f t="shared" si="4"/>
        <v>0.26438240270727581</v>
      </c>
      <c r="I42">
        <f t="shared" si="5"/>
        <v>-1.0585715534396718</v>
      </c>
      <c r="J42">
        <f t="shared" si="6"/>
        <v>1.0585715534396718</v>
      </c>
      <c r="K42">
        <f t="shared" si="7"/>
        <v>0.50661491420873006</v>
      </c>
      <c r="L42">
        <f t="shared" si="8"/>
        <v>0.49338508579127022</v>
      </c>
      <c r="M42">
        <f t="shared" si="9"/>
        <v>1.9738858291644976</v>
      </c>
      <c r="N42">
        <f t="shared" si="10"/>
        <v>2.0268144068364817</v>
      </c>
    </row>
    <row r="43" spans="1:14" x14ac:dyDescent="0.25">
      <c r="A43" s="4">
        <f>IF('True_Odds_Calculator_2-way'!A44="","",'True_Odds_Calculator_2-way'!A44)</f>
        <v>2.17</v>
      </c>
      <c r="B43" s="4">
        <f>IF('True_Odds_Calculator_2-way'!B44="","",'True_Odds_Calculator_2-way'!B44)</f>
        <v>1.75</v>
      </c>
      <c r="C43" s="4">
        <f t="shared" si="0"/>
        <v>0.46082949308755761</v>
      </c>
      <c r="D43">
        <f t="shared" si="1"/>
        <v>0.5714285714285714</v>
      </c>
      <c r="E43">
        <f t="shared" si="2"/>
        <v>3.2258064516129004E-2</v>
      </c>
      <c r="F43">
        <f t="shared" si="3"/>
        <v>-0.23107307439104674</v>
      </c>
      <c r="G43">
        <v>0</v>
      </c>
      <c r="H43">
        <f t="shared" si="4"/>
        <v>0.26333113890717574</v>
      </c>
      <c r="I43">
        <f t="shared" si="5"/>
        <v>-1.0675210253672476</v>
      </c>
      <c r="J43">
        <f t="shared" si="6"/>
        <v>1.0675210253672476</v>
      </c>
      <c r="K43">
        <f t="shared" si="7"/>
        <v>0.44464214228514221</v>
      </c>
      <c r="L43">
        <f t="shared" si="8"/>
        <v>0.55535785771485779</v>
      </c>
      <c r="M43">
        <f t="shared" si="9"/>
        <v>2.2489995996796797</v>
      </c>
      <c r="N43">
        <f t="shared" si="10"/>
        <v>1.8006407690254356</v>
      </c>
    </row>
    <row r="44" spans="1:14" x14ac:dyDescent="0.25">
      <c r="A44" s="4">
        <f>IF('True_Odds_Calculator_2-way'!A45="","",'True_Odds_Calculator_2-way'!A45)</f>
        <v>1.97</v>
      </c>
      <c r="B44" s="4">
        <f>IF('True_Odds_Calculator_2-way'!B45="","",'True_Odds_Calculator_2-way'!B45)</f>
        <v>1.92</v>
      </c>
      <c r="C44" s="4">
        <f t="shared" si="0"/>
        <v>0.50761421319796951</v>
      </c>
      <c r="D44">
        <f t="shared" si="1"/>
        <v>0.52083333333333337</v>
      </c>
      <c r="E44">
        <f t="shared" si="2"/>
        <v>2.844754653130277E-2</v>
      </c>
      <c r="F44">
        <f t="shared" si="3"/>
        <v>-0.2359348561759731</v>
      </c>
      <c r="G44">
        <v>0</v>
      </c>
      <c r="H44">
        <f t="shared" si="4"/>
        <v>0.26438240270727581</v>
      </c>
      <c r="I44">
        <f t="shared" si="5"/>
        <v>-1.0585715534396718</v>
      </c>
      <c r="J44">
        <f t="shared" si="6"/>
        <v>1.0585715534396718</v>
      </c>
      <c r="K44">
        <f t="shared" si="7"/>
        <v>0.49338508579127022</v>
      </c>
      <c r="L44">
        <f t="shared" si="8"/>
        <v>0.50661491420873006</v>
      </c>
      <c r="M44">
        <f t="shared" si="9"/>
        <v>2.0268144068364817</v>
      </c>
      <c r="N44">
        <f t="shared" si="10"/>
        <v>1.9738858291644976</v>
      </c>
    </row>
    <row r="45" spans="1:14" x14ac:dyDescent="0.25">
      <c r="A45" s="4">
        <f>IF('True_Odds_Calculator_2-way'!A46="","",'True_Odds_Calculator_2-way'!A46)</f>
        <v>2.2599999999999998</v>
      </c>
      <c r="B45" s="4">
        <f>IF('True_Odds_Calculator_2-way'!B46="","",'True_Odds_Calculator_2-way'!B46)</f>
        <v>1.69</v>
      </c>
      <c r="C45" s="4">
        <f t="shared" si="0"/>
        <v>0.44247787610619471</v>
      </c>
      <c r="D45">
        <f t="shared" si="1"/>
        <v>0.59171597633136097</v>
      </c>
      <c r="E45">
        <f t="shared" si="2"/>
        <v>3.4193852437555794E-2</v>
      </c>
      <c r="F45">
        <f t="shared" si="3"/>
        <v>-0.22762737602764815</v>
      </c>
      <c r="G45">
        <v>0</v>
      </c>
      <c r="H45">
        <f t="shared" si="4"/>
        <v>0.261821228465204</v>
      </c>
      <c r="I45">
        <f t="shared" si="5"/>
        <v>-1.0724824201463119</v>
      </c>
      <c r="J45">
        <f t="shared" si="6"/>
        <v>1.0724824201463119</v>
      </c>
      <c r="K45">
        <f t="shared" si="7"/>
        <v>0.42529160714947917</v>
      </c>
      <c r="L45">
        <f t="shared" si="8"/>
        <v>0.57470839285052078</v>
      </c>
      <c r="M45">
        <f t="shared" si="9"/>
        <v>2.351327849384353</v>
      </c>
      <c r="N45">
        <f t="shared" si="10"/>
        <v>1.7400128699009547</v>
      </c>
    </row>
    <row r="46" spans="1:14" x14ac:dyDescent="0.25">
      <c r="A46" s="4">
        <f>IF('True_Odds_Calculator_2-way'!A47="","",'True_Odds_Calculator_2-way'!A47)</f>
        <v>1.96</v>
      </c>
      <c r="B46" s="4">
        <f>IF('True_Odds_Calculator_2-way'!B47="","",'True_Odds_Calculator_2-way'!B47)</f>
        <v>1.92</v>
      </c>
      <c r="C46" s="4">
        <f t="shared" si="0"/>
        <v>0.51020408163265307</v>
      </c>
      <c r="D46">
        <f t="shared" si="1"/>
        <v>0.52083333333333337</v>
      </c>
      <c r="E46">
        <f t="shared" si="2"/>
        <v>3.1037414965986443E-2</v>
      </c>
      <c r="F46">
        <f t="shared" si="3"/>
        <v>-0.23469387755102034</v>
      </c>
      <c r="G46">
        <v>0</v>
      </c>
      <c r="H46">
        <f t="shared" si="4"/>
        <v>0.26573129251700683</v>
      </c>
      <c r="I46">
        <f t="shared" si="5"/>
        <v>-1.064070663448436</v>
      </c>
      <c r="J46">
        <f t="shared" si="6"/>
        <v>1.064070663448436</v>
      </c>
      <c r="K46">
        <f t="shared" si="7"/>
        <v>0.49468024894146106</v>
      </c>
      <c r="L46">
        <f t="shared" si="8"/>
        <v>0.50531975105853888</v>
      </c>
      <c r="M46">
        <f t="shared" si="9"/>
        <v>2.0215078369104988</v>
      </c>
      <c r="N46">
        <f t="shared" si="10"/>
        <v>1.9789450103725608</v>
      </c>
    </row>
    <row r="47" spans="1:14" x14ac:dyDescent="0.25">
      <c r="A47" s="4">
        <f>IF('True_Odds_Calculator_2-way'!A48="","",'True_Odds_Calculator_2-way'!A48)</f>
        <v>1.84</v>
      </c>
      <c r="B47" s="4">
        <f>IF('True_Odds_Calculator_2-way'!B48="","",'True_Odds_Calculator_2-way'!B48)</f>
        <v>2.04</v>
      </c>
      <c r="C47" s="4">
        <f t="shared" si="0"/>
        <v>0.54347826086956519</v>
      </c>
      <c r="D47">
        <f t="shared" si="1"/>
        <v>0.49019607843137253</v>
      </c>
      <c r="E47">
        <f t="shared" si="2"/>
        <v>3.3674339300937772E-2</v>
      </c>
      <c r="F47">
        <f t="shared" si="3"/>
        <v>-0.23273657289002547</v>
      </c>
      <c r="G47">
        <v>0</v>
      </c>
      <c r="H47">
        <f t="shared" si="4"/>
        <v>0.2664109121909633</v>
      </c>
      <c r="I47">
        <f t="shared" si="5"/>
        <v>-1.0699012312772824</v>
      </c>
      <c r="J47">
        <f t="shared" si="6"/>
        <v>1.0699012312772824</v>
      </c>
      <c r="K47">
        <f t="shared" si="7"/>
        <v>0.52667142178083093</v>
      </c>
      <c r="L47">
        <f t="shared" si="8"/>
        <v>0.47332857821916891</v>
      </c>
      <c r="M47">
        <f t="shared" si="9"/>
        <v>1.8987170342729172</v>
      </c>
      <c r="N47">
        <f t="shared" si="10"/>
        <v>2.1126972805283741</v>
      </c>
    </row>
    <row r="48" spans="1:14" x14ac:dyDescent="0.25">
      <c r="A48" s="4">
        <f>IF('True_Odds_Calculator_2-way'!A49="","",'True_Odds_Calculator_2-way'!A49)</f>
        <v>1.81</v>
      </c>
      <c r="B48" s="4">
        <f>IF('True_Odds_Calculator_2-way'!B49="","",'True_Odds_Calculator_2-way'!B49)</f>
        <v>2.06</v>
      </c>
      <c r="C48" s="4">
        <f t="shared" si="0"/>
        <v>0.5524861878453039</v>
      </c>
      <c r="D48">
        <f t="shared" si="1"/>
        <v>0.4854368932038835</v>
      </c>
      <c r="E48">
        <f t="shared" si="2"/>
        <v>3.7923081049187513E-2</v>
      </c>
      <c r="F48">
        <f t="shared" si="3"/>
        <v>-0.23027409751649397</v>
      </c>
      <c r="G48">
        <v>0</v>
      </c>
      <c r="H48">
        <f t="shared" si="4"/>
        <v>0.26819717856568148</v>
      </c>
      <c r="I48">
        <f t="shared" si="5"/>
        <v>-1.079206513730294</v>
      </c>
      <c r="J48">
        <f t="shared" si="6"/>
        <v>1.079206513730294</v>
      </c>
      <c r="K48">
        <f t="shared" si="7"/>
        <v>0.5335731492446798</v>
      </c>
      <c r="L48">
        <f t="shared" si="8"/>
        <v>0.46642685075531992</v>
      </c>
      <c r="M48">
        <f t="shared" si="9"/>
        <v>1.8741572761215382</v>
      </c>
      <c r="N48">
        <f t="shared" si="10"/>
        <v>2.1439589045541121</v>
      </c>
    </row>
    <row r="49" spans="1:14" x14ac:dyDescent="0.25">
      <c r="A49" s="4">
        <f>IF('True_Odds_Calculator_2-way'!A50="","",'True_Odds_Calculator_2-way'!A50)</f>
        <v>1.99</v>
      </c>
      <c r="B49" s="4">
        <f>IF('True_Odds_Calculator_2-way'!B50="","",'True_Odds_Calculator_2-way'!B50)</f>
        <v>1.82</v>
      </c>
      <c r="C49" s="4">
        <f t="shared" si="0"/>
        <v>0.50251256281407031</v>
      </c>
      <c r="D49">
        <f t="shared" si="1"/>
        <v>0.54945054945054939</v>
      </c>
      <c r="E49">
        <f t="shared" si="2"/>
        <v>5.1963112264619582E-2</v>
      </c>
      <c r="F49">
        <f t="shared" si="3"/>
        <v>-0.22414269147937504</v>
      </c>
      <c r="G49">
        <v>0</v>
      </c>
      <c r="H49">
        <f t="shared" si="4"/>
        <v>0.27610580374399463</v>
      </c>
      <c r="I49">
        <f t="shared" si="5"/>
        <v>-1.1098785970200444</v>
      </c>
      <c r="J49">
        <f t="shared" si="6"/>
        <v>1.1098785970200444</v>
      </c>
      <c r="K49">
        <f t="shared" si="7"/>
        <v>0.47646732388748464</v>
      </c>
      <c r="L49">
        <f t="shared" si="8"/>
        <v>0.52353267611251531</v>
      </c>
      <c r="M49">
        <f t="shared" si="9"/>
        <v>2.0987798110498446</v>
      </c>
      <c r="N49">
        <f t="shared" si="10"/>
        <v>1.9101004495564369</v>
      </c>
    </row>
    <row r="50" spans="1:14" x14ac:dyDescent="0.25">
      <c r="A50" s="4">
        <f>IF('True_Odds_Calculator_2-way'!A51="","",'True_Odds_Calculator_2-way'!A51)</f>
        <v>1.79</v>
      </c>
      <c r="B50" s="4">
        <f>IF('True_Odds_Calculator_2-way'!B51="","",'True_Odds_Calculator_2-way'!B51)</f>
        <v>2.08</v>
      </c>
      <c r="C50" s="4">
        <f t="shared" si="0"/>
        <v>0.55865921787709494</v>
      </c>
      <c r="D50">
        <f t="shared" si="1"/>
        <v>0.48076923076923073</v>
      </c>
      <c r="E50">
        <f t="shared" si="2"/>
        <v>3.9428448646325664E-2</v>
      </c>
      <c r="F50">
        <f t="shared" si="3"/>
        <v>-0.22915771379458527</v>
      </c>
      <c r="G50">
        <v>0</v>
      </c>
      <c r="H50">
        <f t="shared" si="4"/>
        <v>0.26858616244091099</v>
      </c>
      <c r="I50">
        <f t="shared" si="5"/>
        <v>-1.0826163374360513</v>
      </c>
      <c r="J50">
        <f t="shared" si="6"/>
        <v>1.0826163374360513</v>
      </c>
      <c r="K50">
        <f t="shared" si="7"/>
        <v>0.53900600310193403</v>
      </c>
      <c r="L50">
        <f t="shared" si="8"/>
        <v>0.46099399689806597</v>
      </c>
      <c r="M50">
        <f t="shared" si="9"/>
        <v>1.8552669065744805</v>
      </c>
      <c r="N50">
        <f t="shared" si="10"/>
        <v>2.1692256444309357</v>
      </c>
    </row>
    <row r="51" spans="1:14" x14ac:dyDescent="0.25">
      <c r="A51" s="4">
        <f>IF('True_Odds_Calculator_2-way'!A52="","",'True_Odds_Calculator_2-way'!A52)</f>
        <v>2.0499999999999998</v>
      </c>
      <c r="B51" s="4">
        <f>IF('True_Odds_Calculator_2-way'!B52="","",'True_Odds_Calculator_2-way'!B52)</f>
        <v>1.76</v>
      </c>
      <c r="C51" s="4">
        <f t="shared" si="0"/>
        <v>0.48780487804878053</v>
      </c>
      <c r="D51">
        <f t="shared" si="1"/>
        <v>0.56818181818181823</v>
      </c>
      <c r="E51">
        <f t="shared" si="2"/>
        <v>5.598669623059882E-2</v>
      </c>
      <c r="F51">
        <f t="shared" si="3"/>
        <v>-0.22117516629711742</v>
      </c>
      <c r="G51">
        <v>0</v>
      </c>
      <c r="H51">
        <f t="shared" si="4"/>
        <v>0.27716186252771624</v>
      </c>
      <c r="I51">
        <f t="shared" si="5"/>
        <v>-1.1194341570991129</v>
      </c>
      <c r="J51">
        <f t="shared" si="6"/>
        <v>1.1194341570991129</v>
      </c>
      <c r="K51">
        <f t="shared" si="7"/>
        <v>0.45968433574169576</v>
      </c>
      <c r="L51">
        <f t="shared" si="8"/>
        <v>0.54031566425830413</v>
      </c>
      <c r="M51">
        <f t="shared" si="9"/>
        <v>2.1754058649540684</v>
      </c>
      <c r="N51">
        <f t="shared" si="10"/>
        <v>1.8507699593953257</v>
      </c>
    </row>
    <row r="52" spans="1:14" x14ac:dyDescent="0.25">
      <c r="A52" s="4">
        <f>IF('True_Odds_Calculator_2-way'!A53="","",'True_Odds_Calculator_2-way'!A53)</f>
        <v>2.2000000000000002</v>
      </c>
      <c r="B52" s="4">
        <f>IF('True_Odds_Calculator_2-way'!B53="","",'True_Odds_Calculator_2-way'!B53)</f>
        <v>1.71</v>
      </c>
      <c r="C52" s="4">
        <f t="shared" si="0"/>
        <v>0.45454545454545453</v>
      </c>
      <c r="D52">
        <f t="shared" si="1"/>
        <v>0.58479532163742687</v>
      </c>
      <c r="E52">
        <f t="shared" si="2"/>
        <v>3.9340776182881454E-2</v>
      </c>
      <c r="F52">
        <f t="shared" si="3"/>
        <v>-0.22647527910685805</v>
      </c>
      <c r="G52">
        <v>0</v>
      </c>
      <c r="H52">
        <f t="shared" si="4"/>
        <v>0.26581605528973945</v>
      </c>
      <c r="I52">
        <f t="shared" si="5"/>
        <v>-1.0833784750435986</v>
      </c>
      <c r="J52">
        <f t="shared" si="6"/>
        <v>1.0833784750435986</v>
      </c>
      <c r="K52">
        <f t="shared" si="7"/>
        <v>0.43477236885131854</v>
      </c>
      <c r="L52">
        <f t="shared" si="8"/>
        <v>0.56522763114868146</v>
      </c>
      <c r="M52">
        <f t="shared" si="9"/>
        <v>2.3000541700523187</v>
      </c>
      <c r="N52">
        <f t="shared" si="10"/>
        <v>1.7691987172809549</v>
      </c>
    </row>
    <row r="53" spans="1:14" x14ac:dyDescent="0.25">
      <c r="A53" s="4">
        <f>IF('True_Odds_Calculator_2-way'!A54="","",'True_Odds_Calculator_2-way'!A54)</f>
        <v>2.0499999999999998</v>
      </c>
      <c r="B53" s="4">
        <f>IF('True_Odds_Calculator_2-way'!B54="","",'True_Odds_Calculator_2-way'!B54)</f>
        <v>1.83</v>
      </c>
      <c r="C53" s="4">
        <f t="shared" si="0"/>
        <v>0.48780487804878053</v>
      </c>
      <c r="D53">
        <f t="shared" si="1"/>
        <v>0.54644808743169393</v>
      </c>
      <c r="E53">
        <f t="shared" si="2"/>
        <v>3.4252965480474407E-2</v>
      </c>
      <c r="F53">
        <f t="shared" si="3"/>
        <v>-0.23230707716913246</v>
      </c>
      <c r="G53">
        <v>0</v>
      </c>
      <c r="H53">
        <f t="shared" si="4"/>
        <v>0.26656004264960681</v>
      </c>
      <c r="I53">
        <f t="shared" si="5"/>
        <v>-1.0711894933108055</v>
      </c>
      <c r="J53">
        <f t="shared" si="6"/>
        <v>1.0711894933108055</v>
      </c>
      <c r="K53">
        <f t="shared" si="7"/>
        <v>0.47064383372894186</v>
      </c>
      <c r="L53">
        <f t="shared" si="8"/>
        <v>0.52935616627105819</v>
      </c>
      <c r="M53">
        <f t="shared" si="9"/>
        <v>2.1247489679763456</v>
      </c>
      <c r="N53">
        <f t="shared" si="10"/>
        <v>1.8890872794479689</v>
      </c>
    </row>
    <row r="54" spans="1:14" x14ac:dyDescent="0.25">
      <c r="A54" s="4">
        <f>IF('True_Odds_Calculator_2-way'!A55="","",'True_Odds_Calculator_2-way'!A55)</f>
        <v>1.93</v>
      </c>
      <c r="B54" s="4">
        <f>IF('True_Odds_Calculator_2-way'!B55="","",'True_Odds_Calculator_2-way'!B55)</f>
        <v>1.88</v>
      </c>
      <c r="C54" s="4">
        <f t="shared" si="0"/>
        <v>0.5181347150259068</v>
      </c>
      <c r="D54">
        <f t="shared" si="1"/>
        <v>0.53191489361702127</v>
      </c>
      <c r="E54">
        <f t="shared" si="2"/>
        <v>5.0049608642928067E-2</v>
      </c>
      <c r="F54">
        <f t="shared" si="3"/>
        <v>-0.22555396317936283</v>
      </c>
      <c r="G54">
        <v>0</v>
      </c>
      <c r="H54">
        <f t="shared" si="4"/>
        <v>0.27560357182229084</v>
      </c>
      <c r="I54">
        <f t="shared" si="5"/>
        <v>-1.1053942207134546</v>
      </c>
      <c r="J54">
        <f t="shared" si="6"/>
        <v>1.1053942207134546</v>
      </c>
      <c r="K54">
        <f t="shared" si="7"/>
        <v>0.49309260463782639</v>
      </c>
      <c r="L54">
        <f t="shared" si="8"/>
        <v>0.50690739536217377</v>
      </c>
      <c r="M54">
        <f t="shared" si="9"/>
        <v>2.0280166252635121</v>
      </c>
      <c r="N54">
        <f t="shared" si="10"/>
        <v>1.97274691422784</v>
      </c>
    </row>
    <row r="55" spans="1:14" x14ac:dyDescent="0.25">
      <c r="A55" s="4">
        <f>IF('True_Odds_Calculator_2-way'!A56="","",'True_Odds_Calculator_2-way'!A56)</f>
        <v>1.78</v>
      </c>
      <c r="B55" s="4">
        <f>IF('True_Odds_Calculator_2-way'!B56="","",'True_Odds_Calculator_2-way'!B56)</f>
        <v>2.09</v>
      </c>
      <c r="C55" s="4">
        <f t="shared" si="0"/>
        <v>0.5617977528089888</v>
      </c>
      <c r="D55">
        <f t="shared" si="1"/>
        <v>0.47846889952153115</v>
      </c>
      <c r="E55">
        <f t="shared" si="2"/>
        <v>4.0266652330519959E-2</v>
      </c>
      <c r="F55">
        <f t="shared" si="3"/>
        <v>-0.22853610020966608</v>
      </c>
      <c r="G55">
        <v>0</v>
      </c>
      <c r="H55">
        <f t="shared" si="4"/>
        <v>0.26880275254018604</v>
      </c>
      <c r="I55">
        <f t="shared" si="5"/>
        <v>-1.084524705455941</v>
      </c>
      <c r="J55">
        <f t="shared" si="6"/>
        <v>1.084524705455941</v>
      </c>
      <c r="K55">
        <f t="shared" si="7"/>
        <v>0.54173256587535168</v>
      </c>
      <c r="L55">
        <f t="shared" si="8"/>
        <v>0.45826743412464838</v>
      </c>
      <c r="M55">
        <f t="shared" si="9"/>
        <v>1.8459292702556338</v>
      </c>
      <c r="N55">
        <f t="shared" si="10"/>
        <v>2.1821319289469754</v>
      </c>
    </row>
    <row r="56" spans="1:14" x14ac:dyDescent="0.25">
      <c r="A56" s="4">
        <f>IF('True_Odds_Calculator_2-way'!A57="","",'True_Odds_Calculator_2-way'!A57)</f>
        <v>2.0699999999999998</v>
      </c>
      <c r="B56" s="4">
        <f>IF('True_Odds_Calculator_2-way'!B57="","",'True_Odds_Calculator_2-way'!B57)</f>
        <v>1.82</v>
      </c>
      <c r="C56" s="4">
        <f t="shared" si="0"/>
        <v>0.48309178743961356</v>
      </c>
      <c r="D56">
        <f t="shared" si="1"/>
        <v>0.54945054945054939</v>
      </c>
      <c r="E56">
        <f t="shared" si="2"/>
        <v>3.2542336890162948E-2</v>
      </c>
      <c r="F56">
        <f t="shared" si="3"/>
        <v>-0.23289271115358079</v>
      </c>
      <c r="G56">
        <v>0</v>
      </c>
      <c r="H56">
        <f t="shared" si="4"/>
        <v>0.26543504804374368</v>
      </c>
      <c r="I56">
        <f t="shared" si="5"/>
        <v>-1.0675818579755179</v>
      </c>
      <c r="J56">
        <f t="shared" si="6"/>
        <v>1.0675818579755179</v>
      </c>
      <c r="K56">
        <f t="shared" si="7"/>
        <v>0.4667852887508781</v>
      </c>
      <c r="L56">
        <f t="shared" si="8"/>
        <v>0.53321471124912212</v>
      </c>
      <c r="M56">
        <f t="shared" si="9"/>
        <v>2.1423125880338039</v>
      </c>
      <c r="N56">
        <f t="shared" si="10"/>
        <v>1.8754171235399244</v>
      </c>
    </row>
    <row r="57" spans="1:14" x14ac:dyDescent="0.25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1.72</v>
      </c>
      <c r="C57" s="4">
        <f t="shared" si="0"/>
        <v>0.4587155963302752</v>
      </c>
      <c r="D57">
        <f t="shared" si="1"/>
        <v>0.58139534883720934</v>
      </c>
      <c r="E57">
        <f t="shared" si="2"/>
        <v>4.0110945167484591E-2</v>
      </c>
      <c r="F57">
        <f t="shared" si="3"/>
        <v>-0.22658416897802425</v>
      </c>
      <c r="G57">
        <v>0</v>
      </c>
      <c r="H57">
        <f t="shared" si="4"/>
        <v>0.26669511414550884</v>
      </c>
      <c r="I57">
        <f t="shared" si="5"/>
        <v>-1.0849075915068656</v>
      </c>
      <c r="J57">
        <f t="shared" si="6"/>
        <v>1.0849075915068656</v>
      </c>
      <c r="K57">
        <f t="shared" si="7"/>
        <v>0.43855976031354993</v>
      </c>
      <c r="L57">
        <f t="shared" si="8"/>
        <v>0.56144023968644996</v>
      </c>
      <c r="M57">
        <f t="shared" si="9"/>
        <v>2.2801909579781015</v>
      </c>
      <c r="N57">
        <f t="shared" si="10"/>
        <v>1.7811334658849434</v>
      </c>
    </row>
    <row r="58" spans="1:14" x14ac:dyDescent="0.25">
      <c r="A58" s="4">
        <f>IF('True_Odds_Calculator_2-way'!A59="","",'True_Odds_Calculator_2-way'!A59)</f>
        <v>1.71</v>
      </c>
      <c r="B58" s="4">
        <f>IF('True_Odds_Calculator_2-way'!B59="","",'True_Odds_Calculator_2-way'!B59)</f>
        <v>2.2000000000000002</v>
      </c>
      <c r="C58" s="4">
        <f t="shared" si="0"/>
        <v>0.58479532163742687</v>
      </c>
      <c r="D58">
        <f t="shared" si="1"/>
        <v>0.45454545454545453</v>
      </c>
      <c r="E58">
        <f t="shared" si="2"/>
        <v>3.9340776182881454E-2</v>
      </c>
      <c r="F58">
        <f t="shared" si="3"/>
        <v>-0.22647527910685805</v>
      </c>
      <c r="G58">
        <v>0</v>
      </c>
      <c r="H58">
        <f t="shared" si="4"/>
        <v>0.26581605528973945</v>
      </c>
      <c r="I58">
        <f t="shared" si="5"/>
        <v>-1.0833784750435986</v>
      </c>
      <c r="J58">
        <f t="shared" si="6"/>
        <v>1.0833784750435986</v>
      </c>
      <c r="K58">
        <f t="shared" si="7"/>
        <v>0.56522763114868146</v>
      </c>
      <c r="L58">
        <f t="shared" si="8"/>
        <v>0.43477236885131854</v>
      </c>
      <c r="M58">
        <f t="shared" si="9"/>
        <v>1.7691987172809549</v>
      </c>
      <c r="N58">
        <f t="shared" si="10"/>
        <v>2.3000541700523187</v>
      </c>
    </row>
    <row r="59" spans="1:14" x14ac:dyDescent="0.25">
      <c r="A59" s="4">
        <f>IF('True_Odds_Calculator_2-way'!A60="","",'True_Odds_Calculator_2-way'!A60)</f>
        <v>1.64</v>
      </c>
      <c r="B59" s="4">
        <f>IF('True_Odds_Calculator_2-way'!B60="","",'True_Odds_Calculator_2-way'!B60)</f>
        <v>2.34</v>
      </c>
      <c r="C59" s="4">
        <f t="shared" si="0"/>
        <v>0.6097560975609756</v>
      </c>
      <c r="D59">
        <f t="shared" si="1"/>
        <v>0.42735042735042739</v>
      </c>
      <c r="E59">
        <f t="shared" si="2"/>
        <v>3.7106524911402872E-2</v>
      </c>
      <c r="F59">
        <f t="shared" si="3"/>
        <v>-0.22347300396080894</v>
      </c>
      <c r="G59">
        <v>0</v>
      </c>
      <c r="H59">
        <f t="shared" si="4"/>
        <v>0.26057952887221181</v>
      </c>
      <c r="I59">
        <f t="shared" si="5"/>
        <v>-1.0798355319766999</v>
      </c>
      <c r="J59">
        <f t="shared" si="6"/>
        <v>1.0798355319766999</v>
      </c>
      <c r="K59">
        <f t="shared" si="7"/>
        <v>0.59133292539540294</v>
      </c>
      <c r="L59">
        <f t="shared" si="8"/>
        <v>0.40866707460459728</v>
      </c>
      <c r="M59">
        <f t="shared" si="9"/>
        <v>1.6910947404650878</v>
      </c>
      <c r="N59">
        <f t="shared" si="10"/>
        <v>2.4469796128487777</v>
      </c>
    </row>
    <row r="60" spans="1:14" x14ac:dyDescent="0.25">
      <c r="A60" s="4">
        <f>IF('True_Odds_Calculator_2-way'!A61="","",'True_Odds_Calculator_2-way'!A61)</f>
        <v>2.11</v>
      </c>
      <c r="B60" s="4">
        <f>IF('True_Odds_Calculator_2-way'!B61="","",'True_Odds_Calculator_2-way'!B61)</f>
        <v>1.77</v>
      </c>
      <c r="C60" s="4">
        <f t="shared" si="0"/>
        <v>0.47393364928909953</v>
      </c>
      <c r="D60">
        <f t="shared" si="1"/>
        <v>0.56497175141242939</v>
      </c>
      <c r="E60">
        <f t="shared" si="2"/>
        <v>3.8905400701529036E-2</v>
      </c>
      <c r="F60">
        <f t="shared" si="3"/>
        <v>-0.22885372319061759</v>
      </c>
      <c r="G60">
        <v>0</v>
      </c>
      <c r="H60">
        <f t="shared" si="4"/>
        <v>0.26775912389214662</v>
      </c>
      <c r="I60">
        <f t="shared" si="5"/>
        <v>-1.0816659234722941</v>
      </c>
      <c r="J60">
        <f t="shared" si="6"/>
        <v>1.0816659234722941</v>
      </c>
      <c r="K60">
        <f t="shared" si="7"/>
        <v>0.45441136703461599</v>
      </c>
      <c r="L60">
        <f t="shared" si="8"/>
        <v>0.54558863296538396</v>
      </c>
      <c r="M60">
        <f t="shared" si="9"/>
        <v>2.2006491750542465</v>
      </c>
      <c r="N60">
        <f t="shared" si="10"/>
        <v>1.8328827610736662</v>
      </c>
    </row>
    <row r="61" spans="1:14" x14ac:dyDescent="0.25">
      <c r="A61" s="4">
        <f>IF('True_Odds_Calculator_2-way'!A62="","",'True_Odds_Calculator_2-way'!A62)</f>
        <v>1.92</v>
      </c>
      <c r="B61" s="4">
        <f>IF('True_Odds_Calculator_2-way'!B62="","",'True_Odds_Calculator_2-way'!B62)</f>
        <v>1.95</v>
      </c>
      <c r="C61" s="4">
        <f t="shared" si="0"/>
        <v>0.52083333333333337</v>
      </c>
      <c r="D61">
        <f t="shared" si="1"/>
        <v>0.51282051282051289</v>
      </c>
      <c r="E61">
        <f t="shared" si="2"/>
        <v>3.3653846153846256E-2</v>
      </c>
      <c r="F61">
        <f t="shared" si="3"/>
        <v>-0.23344017094017089</v>
      </c>
      <c r="G61">
        <v>0</v>
      </c>
      <c r="H61">
        <f t="shared" si="4"/>
        <v>0.26709401709401714</v>
      </c>
      <c r="I61">
        <f t="shared" si="5"/>
        <v>-1.0696563746013956</v>
      </c>
      <c r="J61">
        <f t="shared" si="6"/>
        <v>1.0696563746013956</v>
      </c>
      <c r="K61">
        <f t="shared" si="7"/>
        <v>0.50401095327935097</v>
      </c>
      <c r="L61">
        <f t="shared" si="8"/>
        <v>0.49598904672064897</v>
      </c>
      <c r="M61">
        <f t="shared" si="9"/>
        <v>1.9840838646332837</v>
      </c>
      <c r="N61">
        <f t="shared" si="10"/>
        <v>2.0161735558713256</v>
      </c>
    </row>
    <row r="62" spans="1:14" x14ac:dyDescent="0.25">
      <c r="A62" s="4">
        <f>IF('True_Odds_Calculator_2-way'!A63="","",'True_Odds_Calculator_2-way'!A63)</f>
        <v>1.66</v>
      </c>
      <c r="B62" s="4">
        <f>IF('True_Odds_Calculator_2-way'!B63="","",'True_Odds_Calculator_2-way'!B63)</f>
        <v>2.29</v>
      </c>
      <c r="C62" s="4">
        <f t="shared" si="0"/>
        <v>0.60240963855421692</v>
      </c>
      <c r="D62">
        <f t="shared" si="1"/>
        <v>0.4366812227074236</v>
      </c>
      <c r="E62">
        <f t="shared" si="2"/>
        <v>3.9090861261640519E-2</v>
      </c>
      <c r="F62">
        <f t="shared" si="3"/>
        <v>-0.22397011627295205</v>
      </c>
      <c r="G62">
        <v>0</v>
      </c>
      <c r="H62">
        <f t="shared" si="4"/>
        <v>0.26306097753459257</v>
      </c>
      <c r="I62">
        <f t="shared" si="5"/>
        <v>-1.0837601479372587</v>
      </c>
      <c r="J62">
        <f t="shared" si="6"/>
        <v>1.0837601479372587</v>
      </c>
      <c r="K62">
        <f t="shared" si="7"/>
        <v>0.58299461912098116</v>
      </c>
      <c r="L62">
        <f t="shared" si="8"/>
        <v>0.41700538087901889</v>
      </c>
      <c r="M62">
        <f t="shared" si="9"/>
        <v>1.7152816976385905</v>
      </c>
      <c r="N62">
        <f t="shared" si="10"/>
        <v>2.3980505908390635</v>
      </c>
    </row>
    <row r="63" spans="1:14" x14ac:dyDescent="0.25">
      <c r="A63" s="4">
        <f>IF('True_Odds_Calculator_2-way'!A64="","",'True_Odds_Calculator_2-way'!A64)</f>
        <v>1.65</v>
      </c>
      <c r="B63" s="4">
        <f>IF('True_Odds_Calculator_2-way'!B64="","",'True_Odds_Calculator_2-way'!B64)</f>
        <v>2.31</v>
      </c>
      <c r="C63" s="4">
        <f t="shared" si="0"/>
        <v>0.60606060606060608</v>
      </c>
      <c r="D63">
        <f t="shared" si="1"/>
        <v>0.4329004329004329</v>
      </c>
      <c r="E63">
        <f t="shared" si="2"/>
        <v>3.8961038961038863E-2</v>
      </c>
      <c r="F63">
        <f t="shared" si="3"/>
        <v>-0.22340285976649621</v>
      </c>
      <c r="G63">
        <v>0</v>
      </c>
      <c r="H63">
        <f t="shared" si="4"/>
        <v>0.26236389872753507</v>
      </c>
      <c r="I63">
        <f t="shared" si="5"/>
        <v>-1.0836965077746656</v>
      </c>
      <c r="J63">
        <f t="shared" si="6"/>
        <v>1.0836965077746656</v>
      </c>
      <c r="K63">
        <f t="shared" si="7"/>
        <v>0.58671579337859414</v>
      </c>
      <c r="L63">
        <f t="shared" si="8"/>
        <v>0.41328420662140614</v>
      </c>
      <c r="M63">
        <f t="shared" si="9"/>
        <v>1.7044027300535323</v>
      </c>
      <c r="N63">
        <f t="shared" si="10"/>
        <v>2.4196424251848119</v>
      </c>
    </row>
    <row r="64" spans="1:14" x14ac:dyDescent="0.25">
      <c r="A64" s="4">
        <f>IF('True_Odds_Calculator_2-way'!A65="","",'True_Odds_Calculator_2-way'!A65)</f>
        <v>1.79</v>
      </c>
      <c r="B64" s="4">
        <f>IF('True_Odds_Calculator_2-way'!B65="","",'True_Odds_Calculator_2-way'!B65)</f>
        <v>2.09</v>
      </c>
      <c r="C64" s="4">
        <f t="shared" si="0"/>
        <v>0.55865921787709494</v>
      </c>
      <c r="D64">
        <f t="shared" si="1"/>
        <v>0.47846889952153115</v>
      </c>
      <c r="E64">
        <f t="shared" si="2"/>
        <v>3.7128117398625982E-2</v>
      </c>
      <c r="F64">
        <f t="shared" si="3"/>
        <v>-0.23017294378658693</v>
      </c>
      <c r="G64">
        <v>0</v>
      </c>
      <c r="H64">
        <f t="shared" si="4"/>
        <v>0.26730106118521291</v>
      </c>
      <c r="I64">
        <f t="shared" si="5"/>
        <v>-1.077638764691236</v>
      </c>
      <c r="J64">
        <f t="shared" si="6"/>
        <v>1.077638764691236</v>
      </c>
      <c r="K64">
        <f t="shared" si="7"/>
        <v>0.54015086574792148</v>
      </c>
      <c r="L64">
        <f t="shared" si="8"/>
        <v>0.45984913425207868</v>
      </c>
      <c r="M64">
        <f t="shared" si="9"/>
        <v>1.8513346241060764</v>
      </c>
      <c r="N64">
        <f t="shared" si="10"/>
        <v>2.1746262535134471</v>
      </c>
    </row>
    <row r="65" spans="1:14" x14ac:dyDescent="0.25">
      <c r="A65" s="4">
        <f>IF('True_Odds_Calculator_2-way'!A66="","",'True_Odds_Calculator_2-way'!A66)</f>
        <v>1.64</v>
      </c>
      <c r="B65" s="4">
        <f>IF('True_Odds_Calculator_2-way'!B66="","",'True_Odds_Calculator_2-way'!B66)</f>
        <v>2.2000000000000002</v>
      </c>
      <c r="C65" s="4">
        <f t="shared" si="0"/>
        <v>0.6097560975609756</v>
      </c>
      <c r="D65">
        <f t="shared" si="1"/>
        <v>0.45454545454545453</v>
      </c>
      <c r="E65">
        <f t="shared" si="2"/>
        <v>6.4301552106430071E-2</v>
      </c>
      <c r="F65">
        <f t="shared" si="3"/>
        <v>-0.21286031042128606</v>
      </c>
      <c r="G65">
        <v>0</v>
      </c>
      <c r="H65">
        <f t="shared" si="4"/>
        <v>0.27716186252771619</v>
      </c>
      <c r="I65">
        <f t="shared" si="5"/>
        <v>-1.141088661469096</v>
      </c>
      <c r="J65">
        <f t="shared" si="6"/>
        <v>1.141088661469096</v>
      </c>
      <c r="K65">
        <f t="shared" si="7"/>
        <v>0.57793554998523977</v>
      </c>
      <c r="L65">
        <f t="shared" si="8"/>
        <v>0.42206445001476028</v>
      </c>
      <c r="M65">
        <f t="shared" si="9"/>
        <v>1.7302967433402212</v>
      </c>
      <c r="N65">
        <f t="shared" si="10"/>
        <v>2.3693063937629155</v>
      </c>
    </row>
    <row r="66" spans="1:14" x14ac:dyDescent="0.25">
      <c r="A66" s="4">
        <f>IF('True_Odds_Calculator_2-way'!A67="","",'True_Odds_Calculator_2-way'!A67)</f>
        <v>1.94</v>
      </c>
      <c r="B66" s="4">
        <f>IF('True_Odds_Calculator_2-way'!B67="","",'True_Odds_Calculator_2-way'!B67)</f>
        <v>1.93</v>
      </c>
      <c r="C66" s="4">
        <f t="shared" si="0"/>
        <v>0.51546391752577325</v>
      </c>
      <c r="D66">
        <f t="shared" si="1"/>
        <v>0.5181347150259068</v>
      </c>
      <c r="E66">
        <f t="shared" si="2"/>
        <v>3.3598632551679941E-2</v>
      </c>
      <c r="F66">
        <f t="shared" si="3"/>
        <v>-0.2334811174616741</v>
      </c>
      <c r="G66">
        <v>0</v>
      </c>
      <c r="H66">
        <f t="shared" si="4"/>
        <v>0.26707975001335404</v>
      </c>
      <c r="I66">
        <f t="shared" si="5"/>
        <v>-1.0695340092890231</v>
      </c>
      <c r="J66">
        <f t="shared" si="6"/>
        <v>1.0695340092890231</v>
      </c>
      <c r="K66">
        <f t="shared" si="7"/>
        <v>0.49866309204640175</v>
      </c>
      <c r="L66">
        <f t="shared" si="8"/>
        <v>0.50133690795359842</v>
      </c>
      <c r="M66">
        <f t="shared" si="9"/>
        <v>2.0053619687316817</v>
      </c>
      <c r="N66">
        <f t="shared" si="10"/>
        <v>1.9946666286387909</v>
      </c>
    </row>
    <row r="67" spans="1:14" x14ac:dyDescent="0.25">
      <c r="A67" s="4">
        <f>IF('True_Odds_Calculator_2-way'!A68="","",'True_Odds_Calculator_2-way'!A68)</f>
        <v>1.56</v>
      </c>
      <c r="B67" s="4">
        <f>IF('True_Odds_Calculator_2-way'!B68="","",'True_Odds_Calculator_2-way'!B68)</f>
        <v>2.5299999999999998</v>
      </c>
      <c r="C67" s="4">
        <f t="shared" ref="C67:C130" si="11">1/A67</f>
        <v>0.64102564102564097</v>
      </c>
      <c r="D67">
        <f t="shared" ref="D67:D130" si="12">1/B67</f>
        <v>0.39525691699604748</v>
      </c>
      <c r="E67">
        <f t="shared" ref="E67:E130" si="13">C67+D67-1</f>
        <v>3.6282558021688338E-2</v>
      </c>
      <c r="F67">
        <f t="shared" ref="F67:F130" si="14">C67+D67-(C67*D67)-1</f>
        <v>-0.21708726056552163</v>
      </c>
      <c r="G67">
        <v>0</v>
      </c>
      <c r="H67">
        <f t="shared" ref="H67:H130" si="15">C67*D67</f>
        <v>0.25336981858720992</v>
      </c>
      <c r="I67">
        <f t="shared" ref="I67:I130" si="16">((-4*F67*H67)^0.5)/(2*F67)</f>
        <v>-1.0803395392536068</v>
      </c>
      <c r="J67">
        <f t="shared" ref="J67:J130" si="17">(-((-4*F67*H67)^0.5))/(2*F67)</f>
        <v>1.0803395392536068</v>
      </c>
      <c r="K67">
        <f t="shared" ref="K67:K130" si="18">IF(A67="","",(C67/($J67+C67-($J67*C67))))</f>
        <v>0.6230567863582569</v>
      </c>
      <c r="L67">
        <f t="shared" ref="L67:L130" si="19">IF(B67="","",(D67/($J67+D67-($J67*D67))))</f>
        <v>0.3769432136417431</v>
      </c>
      <c r="M67">
        <f t="shared" ref="M67:M130" si="20">IF(A67="","",1/K67)</f>
        <v>1.6049901419820203</v>
      </c>
      <c r="N67">
        <f t="shared" ref="N67:N130" si="21">IF(B67="","",1/L67)</f>
        <v>2.6529194950580188</v>
      </c>
    </row>
    <row r="68" spans="1:14" x14ac:dyDescent="0.25">
      <c r="A68" s="4">
        <f>IF('True_Odds_Calculator_2-way'!A69="","",'True_Odds_Calculator_2-way'!A69)</f>
        <v>1.88</v>
      </c>
      <c r="B68" s="4">
        <f>IF('True_Odds_Calculator_2-way'!B69="","",'True_Odds_Calculator_2-way'!B69)</f>
        <v>1.98</v>
      </c>
      <c r="C68" s="4">
        <f t="shared" si="11"/>
        <v>0.53191489361702127</v>
      </c>
      <c r="D68">
        <f t="shared" si="12"/>
        <v>0.50505050505050508</v>
      </c>
      <c r="E68">
        <f t="shared" si="13"/>
        <v>3.6965398667526461E-2</v>
      </c>
      <c r="F68">
        <f t="shared" si="14"/>
        <v>-0.23167848699763582</v>
      </c>
      <c r="G68">
        <v>0</v>
      </c>
      <c r="H68">
        <f t="shared" si="15"/>
        <v>0.26864388566516229</v>
      </c>
      <c r="I68">
        <f t="shared" si="16"/>
        <v>-1.0768262306348704</v>
      </c>
      <c r="J68">
        <f t="shared" si="17"/>
        <v>1.0768262306348704</v>
      </c>
      <c r="K68">
        <f t="shared" si="18"/>
        <v>0.51345058700488033</v>
      </c>
      <c r="L68">
        <f t="shared" si="19"/>
        <v>0.4865494129951195</v>
      </c>
      <c r="M68">
        <f t="shared" si="20"/>
        <v>1.947607082958686</v>
      </c>
      <c r="N68">
        <f t="shared" si="21"/>
        <v>2.0552897060221729</v>
      </c>
    </row>
    <row r="69" spans="1:14" x14ac:dyDescent="0.25">
      <c r="A69" s="4">
        <f>IF('True_Odds_Calculator_2-way'!A70="","",'True_Odds_Calculator_2-way'!A70)</f>
        <v>1.79</v>
      </c>
      <c r="B69" s="4">
        <f>IF('True_Odds_Calculator_2-way'!B70="","",'True_Odds_Calculator_2-way'!B70)</f>
        <v>2.08</v>
      </c>
      <c r="C69" s="4">
        <f t="shared" si="11"/>
        <v>0.55865921787709494</v>
      </c>
      <c r="D69">
        <f t="shared" si="12"/>
        <v>0.48076923076923073</v>
      </c>
      <c r="E69">
        <f t="shared" si="13"/>
        <v>3.9428448646325664E-2</v>
      </c>
      <c r="F69">
        <f t="shared" si="14"/>
        <v>-0.22915771379458527</v>
      </c>
      <c r="G69">
        <v>0</v>
      </c>
      <c r="H69">
        <f t="shared" si="15"/>
        <v>0.26858616244091099</v>
      </c>
      <c r="I69">
        <f t="shared" si="16"/>
        <v>-1.0826163374360513</v>
      </c>
      <c r="J69">
        <f t="shared" si="17"/>
        <v>1.0826163374360513</v>
      </c>
      <c r="K69">
        <f t="shared" si="18"/>
        <v>0.53900600310193403</v>
      </c>
      <c r="L69">
        <f t="shared" si="19"/>
        <v>0.46099399689806597</v>
      </c>
      <c r="M69">
        <f t="shared" si="20"/>
        <v>1.8552669065744805</v>
      </c>
      <c r="N69">
        <f t="shared" si="21"/>
        <v>2.1692256444309357</v>
      </c>
    </row>
    <row r="70" spans="1:14" x14ac:dyDescent="0.25">
      <c r="A70" s="4">
        <f>IF('True_Odds_Calculator_2-way'!A71="","",'True_Odds_Calculator_2-way'!A71)</f>
        <v>1.7</v>
      </c>
      <c r="B70" s="4">
        <f>IF('True_Odds_Calculator_2-way'!B71="","",'True_Odds_Calculator_2-way'!B71)</f>
        <v>2.25</v>
      </c>
      <c r="C70" s="4">
        <f t="shared" si="11"/>
        <v>0.58823529411764708</v>
      </c>
      <c r="D70">
        <f t="shared" si="12"/>
        <v>0.44444444444444442</v>
      </c>
      <c r="E70">
        <f t="shared" si="13"/>
        <v>3.2679738562091387E-2</v>
      </c>
      <c r="F70">
        <f t="shared" si="14"/>
        <v>-0.2287581699346406</v>
      </c>
      <c r="G70">
        <v>0</v>
      </c>
      <c r="H70">
        <f t="shared" si="15"/>
        <v>0.26143790849673204</v>
      </c>
      <c r="I70">
        <f t="shared" si="16"/>
        <v>-1.0690449676496974</v>
      </c>
      <c r="J70">
        <f t="shared" si="17"/>
        <v>1.0690449676496974</v>
      </c>
      <c r="K70">
        <f t="shared" si="18"/>
        <v>0.57197391510275408</v>
      </c>
      <c r="L70">
        <f t="shared" si="19"/>
        <v>0.42802608489724608</v>
      </c>
      <c r="M70">
        <f t="shared" si="20"/>
        <v>1.7483314773547878</v>
      </c>
      <c r="N70">
        <f t="shared" si="21"/>
        <v>2.3363062095621219</v>
      </c>
    </row>
    <row r="71" spans="1:14" x14ac:dyDescent="0.25">
      <c r="A71" s="4">
        <f>IF('True_Odds_Calculator_2-way'!A72="","",'True_Odds_Calculator_2-way'!A72)</f>
        <v>1.4</v>
      </c>
      <c r="B71" s="4">
        <f>IF('True_Odds_Calculator_2-way'!B72="","",'True_Odds_Calculator_2-way'!B72)</f>
        <v>3</v>
      </c>
      <c r="C71" s="4">
        <f t="shared" si="11"/>
        <v>0.7142857142857143</v>
      </c>
      <c r="D71">
        <f t="shared" si="12"/>
        <v>0.33333333333333331</v>
      </c>
      <c r="E71">
        <f t="shared" si="13"/>
        <v>4.7619047619047672E-2</v>
      </c>
      <c r="F71">
        <f t="shared" si="14"/>
        <v>-0.19047619047619047</v>
      </c>
      <c r="G71">
        <v>0</v>
      </c>
      <c r="H71">
        <f t="shared" si="15"/>
        <v>0.23809523809523808</v>
      </c>
      <c r="I71">
        <f t="shared" si="16"/>
        <v>-1.1180339887498949</v>
      </c>
      <c r="J71">
        <f t="shared" si="17"/>
        <v>1.1180339887498949</v>
      </c>
      <c r="K71">
        <f t="shared" si="18"/>
        <v>0.69098300562505255</v>
      </c>
      <c r="L71">
        <f t="shared" si="19"/>
        <v>0.3090169943749474</v>
      </c>
      <c r="M71">
        <f t="shared" si="20"/>
        <v>1.4472135954999581</v>
      </c>
      <c r="N71">
        <f t="shared" si="21"/>
        <v>3.2360679774997898</v>
      </c>
    </row>
    <row r="72" spans="1:14" x14ac:dyDescent="0.25">
      <c r="A72" s="4">
        <f>IF('True_Odds_Calculator_2-way'!A73="","",'True_Odds_Calculator_2-way'!A73)</f>
        <v>2.19</v>
      </c>
      <c r="B72" s="4">
        <f>IF('True_Odds_Calculator_2-way'!B73="","",'True_Odds_Calculator_2-way'!B73)</f>
        <v>1.74</v>
      </c>
      <c r="C72" s="4">
        <f t="shared" si="11"/>
        <v>0.45662100456621008</v>
      </c>
      <c r="D72">
        <f t="shared" si="12"/>
        <v>0.57471264367816088</v>
      </c>
      <c r="E72">
        <f t="shared" si="13"/>
        <v>3.1333648244370904E-2</v>
      </c>
      <c r="F72">
        <f t="shared" si="14"/>
        <v>-0.23109221644885325</v>
      </c>
      <c r="G72">
        <v>0</v>
      </c>
      <c r="H72">
        <f t="shared" si="15"/>
        <v>0.26242586469322415</v>
      </c>
      <c r="I72">
        <f t="shared" si="16"/>
        <v>-1.0656403571953759</v>
      </c>
      <c r="J72">
        <f t="shared" si="17"/>
        <v>1.0656403571953759</v>
      </c>
      <c r="K72">
        <f t="shared" si="18"/>
        <v>0.4408953301027736</v>
      </c>
      <c r="L72">
        <f t="shared" si="19"/>
        <v>0.5591046698972264</v>
      </c>
      <c r="M72">
        <f t="shared" si="20"/>
        <v>2.2681120250624973</v>
      </c>
      <c r="N72">
        <f t="shared" si="21"/>
        <v>1.7885738643245783</v>
      </c>
    </row>
    <row r="73" spans="1:14" x14ac:dyDescent="0.25">
      <c r="A73" s="4">
        <f>IF('True_Odds_Calculator_2-way'!A74="","",'True_Odds_Calculator_2-way'!A74)</f>
        <v>2.09</v>
      </c>
      <c r="B73" s="4">
        <f>IF('True_Odds_Calculator_2-way'!B74="","",'True_Odds_Calculator_2-way'!B74)</f>
        <v>1.8</v>
      </c>
      <c r="C73" s="4">
        <f t="shared" si="11"/>
        <v>0.47846889952153115</v>
      </c>
      <c r="D73">
        <f t="shared" si="12"/>
        <v>0.55555555555555558</v>
      </c>
      <c r="E73">
        <f t="shared" si="13"/>
        <v>3.4024455077086735E-2</v>
      </c>
      <c r="F73">
        <f t="shared" si="14"/>
        <v>-0.23179160021265277</v>
      </c>
      <c r="G73">
        <v>0</v>
      </c>
      <c r="H73">
        <f t="shared" si="15"/>
        <v>0.26581605528973956</v>
      </c>
      <c r="I73">
        <f t="shared" si="16"/>
        <v>-1.0708823421952987</v>
      </c>
      <c r="J73">
        <f t="shared" si="17"/>
        <v>1.0708823421952987</v>
      </c>
      <c r="K73">
        <f t="shared" si="18"/>
        <v>0.46141173239413841</v>
      </c>
      <c r="L73">
        <f t="shared" si="19"/>
        <v>0.53858826760586154</v>
      </c>
      <c r="M73">
        <f t="shared" si="20"/>
        <v>2.1672617529928755</v>
      </c>
      <c r="N73">
        <f t="shared" si="21"/>
        <v>1.8567058737562385</v>
      </c>
    </row>
    <row r="74" spans="1:14" x14ac:dyDescent="0.25">
      <c r="A74" s="4">
        <f>IF('True_Odds_Calculator_2-way'!A75="","",'True_Odds_Calculator_2-way'!A75)</f>
        <v>1.61</v>
      </c>
      <c r="B74" s="4">
        <f>IF('True_Odds_Calculator_2-way'!B75="","",'True_Odds_Calculator_2-way'!B75)</f>
        <v>2.39</v>
      </c>
      <c r="C74" s="4">
        <f t="shared" si="11"/>
        <v>0.6211180124223602</v>
      </c>
      <c r="D74">
        <f t="shared" si="12"/>
        <v>0.41841004184100417</v>
      </c>
      <c r="E74">
        <f t="shared" si="13"/>
        <v>3.9528054263364254E-2</v>
      </c>
      <c r="F74">
        <f t="shared" si="14"/>
        <v>-0.22035395930247681</v>
      </c>
      <c r="G74">
        <v>0</v>
      </c>
      <c r="H74">
        <f t="shared" si="15"/>
        <v>0.25988201356584106</v>
      </c>
      <c r="I74">
        <f t="shared" si="16"/>
        <v>-1.0859946414984594</v>
      </c>
      <c r="J74">
        <f t="shared" si="17"/>
        <v>1.0859946414984594</v>
      </c>
      <c r="K74">
        <f t="shared" si="18"/>
        <v>0.60151941470955883</v>
      </c>
      <c r="L74">
        <f t="shared" si="19"/>
        <v>0.39848058529044122</v>
      </c>
      <c r="M74">
        <f t="shared" si="20"/>
        <v>1.6624567313140606</v>
      </c>
      <c r="N74">
        <f t="shared" si="21"/>
        <v>2.5095325516828586</v>
      </c>
    </row>
    <row r="75" spans="1:14" x14ac:dyDescent="0.25">
      <c r="A75" s="4">
        <f>IF('True_Odds_Calculator_2-way'!A76="","",'True_Odds_Calculator_2-way'!A76)</f>
        <v>2.37</v>
      </c>
      <c r="B75" s="4">
        <f>IF('True_Odds_Calculator_2-way'!B76="","",'True_Odds_Calculator_2-way'!B76)</f>
        <v>1.64</v>
      </c>
      <c r="C75" s="4">
        <f t="shared" si="11"/>
        <v>0.42194092827004215</v>
      </c>
      <c r="D75">
        <f t="shared" si="12"/>
        <v>0.6097560975609756</v>
      </c>
      <c r="E75">
        <f t="shared" si="13"/>
        <v>3.1697025831017633E-2</v>
      </c>
      <c r="F75">
        <f t="shared" si="14"/>
        <v>-0.2255840279921788</v>
      </c>
      <c r="G75">
        <v>0</v>
      </c>
      <c r="H75">
        <f t="shared" si="15"/>
        <v>0.25728105382319644</v>
      </c>
      <c r="I75">
        <f t="shared" si="16"/>
        <v>-1.0679470721459507</v>
      </c>
      <c r="J75">
        <f t="shared" si="17"/>
        <v>1.0679470721459507</v>
      </c>
      <c r="K75">
        <f t="shared" si="18"/>
        <v>0.40599451076379461</v>
      </c>
      <c r="L75">
        <f t="shared" si="19"/>
        <v>0.59400548923620555</v>
      </c>
      <c r="M75">
        <f t="shared" si="20"/>
        <v>2.4630874888399528</v>
      </c>
      <c r="N75">
        <f t="shared" si="21"/>
        <v>1.6834861261734084</v>
      </c>
    </row>
    <row r="76" spans="1:14" x14ac:dyDescent="0.25">
      <c r="A76" s="4">
        <f>IF('True_Odds_Calculator_2-way'!A77="","",'True_Odds_Calculator_2-way'!A77)</f>
        <v>2.86</v>
      </c>
      <c r="B76" s="4">
        <f>IF('True_Odds_Calculator_2-way'!B77="","",'True_Odds_Calculator_2-way'!B77)</f>
        <v>1.46</v>
      </c>
      <c r="C76" s="4">
        <f t="shared" si="11"/>
        <v>0.34965034965034969</v>
      </c>
      <c r="D76">
        <f t="shared" si="12"/>
        <v>0.68493150684931503</v>
      </c>
      <c r="E76">
        <f t="shared" si="13"/>
        <v>3.458185649966472E-2</v>
      </c>
      <c r="F76">
        <f t="shared" si="14"/>
        <v>-0.20490468435673914</v>
      </c>
      <c r="G76">
        <v>0</v>
      </c>
      <c r="H76">
        <f t="shared" si="15"/>
        <v>0.23948654085640389</v>
      </c>
      <c r="I76">
        <f t="shared" si="16"/>
        <v>-1.0810968751610266</v>
      </c>
      <c r="J76">
        <f t="shared" si="17"/>
        <v>1.0810968751610266</v>
      </c>
      <c r="K76">
        <f t="shared" si="18"/>
        <v>0.33213320456269579</v>
      </c>
      <c r="L76">
        <f t="shared" si="19"/>
        <v>0.66786679543730409</v>
      </c>
      <c r="M76">
        <f t="shared" si="20"/>
        <v>3.0108401877995097</v>
      </c>
      <c r="N76">
        <f t="shared" si="21"/>
        <v>1.4973045625740722</v>
      </c>
    </row>
    <row r="77" spans="1:14" x14ac:dyDescent="0.25">
      <c r="A77" s="4">
        <f>IF('True_Odds_Calculator_2-way'!A78="","",'True_Odds_Calculator_2-way'!A78)</f>
        <v>2.42</v>
      </c>
      <c r="B77" s="4">
        <f>IF('True_Odds_Calculator_2-way'!B78="","",'True_Odds_Calculator_2-way'!B78)</f>
        <v>1.61</v>
      </c>
      <c r="C77" s="4">
        <f t="shared" si="11"/>
        <v>0.41322314049586778</v>
      </c>
      <c r="D77">
        <f t="shared" si="12"/>
        <v>0.6211180124223602</v>
      </c>
      <c r="E77">
        <f t="shared" si="13"/>
        <v>3.4341152918228035E-2</v>
      </c>
      <c r="F77">
        <f t="shared" si="14"/>
        <v>-0.22231918279349105</v>
      </c>
      <c r="G77">
        <v>0</v>
      </c>
      <c r="H77">
        <f t="shared" si="15"/>
        <v>0.25666033571171909</v>
      </c>
      <c r="I77">
        <f t="shared" si="16"/>
        <v>-1.0744616281415773</v>
      </c>
      <c r="J77">
        <f t="shared" si="17"/>
        <v>1.0744616281415773</v>
      </c>
      <c r="K77">
        <f t="shared" si="18"/>
        <v>0.3959242744397955</v>
      </c>
      <c r="L77">
        <f t="shared" si="19"/>
        <v>0.60407572556020461</v>
      </c>
      <c r="M77">
        <f t="shared" si="20"/>
        <v>2.5257355119610394</v>
      </c>
      <c r="N77">
        <f t="shared" si="21"/>
        <v>1.6554215931663621</v>
      </c>
    </row>
    <row r="78" spans="1:14" x14ac:dyDescent="0.25">
      <c r="A78" s="4">
        <f>IF('True_Odds_Calculator_2-way'!A79="","",'True_Odds_Calculator_2-way'!A79)</f>
        <v>1.87</v>
      </c>
      <c r="B78" s="4">
        <f>IF('True_Odds_Calculator_2-way'!B79="","",'True_Odds_Calculator_2-way'!B79)</f>
        <v>1.93</v>
      </c>
      <c r="C78" s="4">
        <f t="shared" si="11"/>
        <v>0.53475935828876997</v>
      </c>
      <c r="D78">
        <f t="shared" si="12"/>
        <v>0.5181347150259068</v>
      </c>
      <c r="E78">
        <f t="shared" si="13"/>
        <v>5.2894073314676771E-2</v>
      </c>
      <c r="F78">
        <f t="shared" si="14"/>
        <v>-0.22418331439971184</v>
      </c>
      <c r="G78">
        <v>0</v>
      </c>
      <c r="H78">
        <f t="shared" si="15"/>
        <v>0.27707738771438861</v>
      </c>
      <c r="I78">
        <f t="shared" si="16"/>
        <v>-1.1117289099417835</v>
      </c>
      <c r="J78">
        <f t="shared" si="17"/>
        <v>1.1117289099417835</v>
      </c>
      <c r="K78">
        <f t="shared" si="18"/>
        <v>0.50833564943505005</v>
      </c>
      <c r="L78">
        <f t="shared" si="19"/>
        <v>0.49166435056494989</v>
      </c>
      <c r="M78">
        <f t="shared" si="20"/>
        <v>1.9672041516493519</v>
      </c>
      <c r="N78">
        <f t="shared" si="21"/>
        <v>2.0339078862458586</v>
      </c>
    </row>
    <row r="79" spans="1:14" x14ac:dyDescent="0.25">
      <c r="A79" s="4">
        <f>IF('True_Odds_Calculator_2-way'!A80="","",'True_Odds_Calculator_2-way'!A80)</f>
        <v>1.97</v>
      </c>
      <c r="B79" s="4">
        <f>IF('True_Odds_Calculator_2-way'!B80="","",'True_Odds_Calculator_2-way'!B80)</f>
        <v>1.92</v>
      </c>
      <c r="C79" s="4">
        <f t="shared" si="11"/>
        <v>0.50761421319796951</v>
      </c>
      <c r="D79">
        <f t="shared" si="12"/>
        <v>0.52083333333333337</v>
      </c>
      <c r="E79">
        <f t="shared" si="13"/>
        <v>2.844754653130277E-2</v>
      </c>
      <c r="F79">
        <f t="shared" si="14"/>
        <v>-0.2359348561759731</v>
      </c>
      <c r="G79">
        <v>0</v>
      </c>
      <c r="H79">
        <f t="shared" si="15"/>
        <v>0.26438240270727581</v>
      </c>
      <c r="I79">
        <f t="shared" si="16"/>
        <v>-1.0585715534396718</v>
      </c>
      <c r="J79">
        <f t="shared" si="17"/>
        <v>1.0585715534396718</v>
      </c>
      <c r="K79">
        <f t="shared" si="18"/>
        <v>0.49338508579127022</v>
      </c>
      <c r="L79">
        <f t="shared" si="19"/>
        <v>0.50661491420873006</v>
      </c>
      <c r="M79">
        <f t="shared" si="20"/>
        <v>2.0268144068364817</v>
      </c>
      <c r="N79">
        <f t="shared" si="21"/>
        <v>1.9738858291644976</v>
      </c>
    </row>
    <row r="80" spans="1:14" x14ac:dyDescent="0.25">
      <c r="A80" s="4">
        <f>IF('True_Odds_Calculator_2-way'!A81="","",'True_Odds_Calculator_2-way'!A81)</f>
        <v>2.09</v>
      </c>
      <c r="B80" s="4">
        <f>IF('True_Odds_Calculator_2-way'!B81="","",'True_Odds_Calculator_2-way'!B81)</f>
        <v>1.8</v>
      </c>
      <c r="C80" s="4">
        <f t="shared" si="11"/>
        <v>0.47846889952153115</v>
      </c>
      <c r="D80">
        <f t="shared" si="12"/>
        <v>0.55555555555555558</v>
      </c>
      <c r="E80">
        <f t="shared" si="13"/>
        <v>3.4024455077086735E-2</v>
      </c>
      <c r="F80">
        <f t="shared" si="14"/>
        <v>-0.23179160021265277</v>
      </c>
      <c r="G80">
        <v>0</v>
      </c>
      <c r="H80">
        <f t="shared" si="15"/>
        <v>0.26581605528973956</v>
      </c>
      <c r="I80">
        <f t="shared" si="16"/>
        <v>-1.0708823421952987</v>
      </c>
      <c r="J80">
        <f t="shared" si="17"/>
        <v>1.0708823421952987</v>
      </c>
      <c r="K80">
        <f t="shared" si="18"/>
        <v>0.46141173239413841</v>
      </c>
      <c r="L80">
        <f t="shared" si="19"/>
        <v>0.53858826760586154</v>
      </c>
      <c r="M80">
        <f t="shared" si="20"/>
        <v>2.1672617529928755</v>
      </c>
      <c r="N80">
        <f t="shared" si="21"/>
        <v>1.8567058737562385</v>
      </c>
    </row>
    <row r="81" spans="1:14" x14ac:dyDescent="0.25">
      <c r="A81" s="4">
        <f>IF('True_Odds_Calculator_2-way'!A82="","",'True_Odds_Calculator_2-way'!A82)</f>
        <v>2.27</v>
      </c>
      <c r="B81" s="4">
        <f>IF('True_Odds_Calculator_2-way'!B82="","",'True_Odds_Calculator_2-way'!B82)</f>
        <v>1.68</v>
      </c>
      <c r="C81" s="4">
        <f t="shared" si="11"/>
        <v>0.44052863436123346</v>
      </c>
      <c r="D81">
        <f t="shared" si="12"/>
        <v>0.59523809523809523</v>
      </c>
      <c r="E81">
        <f t="shared" si="13"/>
        <v>3.5766729599328695E-2</v>
      </c>
      <c r="F81">
        <f t="shared" si="14"/>
        <v>-0.22645269561569115</v>
      </c>
      <c r="G81">
        <v>0</v>
      </c>
      <c r="H81">
        <f t="shared" si="15"/>
        <v>0.2622194252150199</v>
      </c>
      <c r="I81">
        <f t="shared" si="16"/>
        <v>-1.0760778282064791</v>
      </c>
      <c r="J81">
        <f t="shared" si="17"/>
        <v>1.0760778282064791</v>
      </c>
      <c r="K81">
        <f t="shared" si="18"/>
        <v>0.42254374989680582</v>
      </c>
      <c r="L81">
        <f t="shared" si="19"/>
        <v>0.57745625010319412</v>
      </c>
      <c r="M81">
        <f t="shared" si="20"/>
        <v>2.3666188418222287</v>
      </c>
      <c r="N81">
        <f t="shared" si="21"/>
        <v>1.7317329231804059</v>
      </c>
    </row>
    <row r="82" spans="1:14" x14ac:dyDescent="0.25">
      <c r="A82" s="4">
        <f>IF('True_Odds_Calculator_2-way'!A83="","",'True_Odds_Calculator_2-way'!A83)</f>
        <v>1.45</v>
      </c>
      <c r="B82" s="4">
        <f>IF('True_Odds_Calculator_2-way'!B83="","",'True_Odds_Calculator_2-way'!B83)</f>
        <v>2.87</v>
      </c>
      <c r="C82" s="4">
        <f t="shared" si="11"/>
        <v>0.68965517241379315</v>
      </c>
      <c r="D82">
        <f t="shared" si="12"/>
        <v>0.34843205574912889</v>
      </c>
      <c r="E82">
        <f t="shared" si="13"/>
        <v>3.8087228162922093E-2</v>
      </c>
      <c r="F82">
        <f t="shared" si="14"/>
        <v>-0.20221074131923578</v>
      </c>
      <c r="G82">
        <v>0</v>
      </c>
      <c r="H82">
        <f t="shared" si="15"/>
        <v>0.24029796948215787</v>
      </c>
      <c r="I82">
        <f t="shared" si="16"/>
        <v>-1.0901165669462145</v>
      </c>
      <c r="J82">
        <f t="shared" si="17"/>
        <v>1.0901165669462145</v>
      </c>
      <c r="K82">
        <f t="shared" si="18"/>
        <v>0.67089218937659201</v>
      </c>
      <c r="L82">
        <f t="shared" si="19"/>
        <v>0.32910781062340788</v>
      </c>
      <c r="M82">
        <f t="shared" si="20"/>
        <v>1.4905524551257965</v>
      </c>
      <c r="N82">
        <f t="shared" si="21"/>
        <v>3.0385179801894218</v>
      </c>
    </row>
    <row r="83" spans="1:14" x14ac:dyDescent="0.25">
      <c r="A83" s="4">
        <f>IF('True_Odds_Calculator_2-way'!A84="","",'True_Odds_Calculator_2-way'!A84)</f>
        <v>1.79</v>
      </c>
      <c r="B83" s="4">
        <f>IF('True_Odds_Calculator_2-way'!B84="","",'True_Odds_Calculator_2-way'!B84)</f>
        <v>2.11</v>
      </c>
      <c r="C83" s="4">
        <f t="shared" si="11"/>
        <v>0.55865921787709494</v>
      </c>
      <c r="D83">
        <f t="shared" si="12"/>
        <v>0.47393364928909953</v>
      </c>
      <c r="E83">
        <f t="shared" si="13"/>
        <v>3.2592867166194583E-2</v>
      </c>
      <c r="F83">
        <f t="shared" si="14"/>
        <v>-0.23217453467129112</v>
      </c>
      <c r="G83">
        <v>0</v>
      </c>
      <c r="H83">
        <f t="shared" si="15"/>
        <v>0.26476740183748576</v>
      </c>
      <c r="I83">
        <f t="shared" si="16"/>
        <v>-1.0678861770883312</v>
      </c>
      <c r="J83">
        <f t="shared" si="17"/>
        <v>1.0678861770883312</v>
      </c>
      <c r="K83">
        <f t="shared" si="18"/>
        <v>0.54240816034763273</v>
      </c>
      <c r="L83">
        <f t="shared" si="19"/>
        <v>0.45759183965236705</v>
      </c>
      <c r="M83">
        <f t="shared" si="20"/>
        <v>1.8436300798997822</v>
      </c>
      <c r="N83">
        <f t="shared" si="21"/>
        <v>2.1853536565680476</v>
      </c>
    </row>
    <row r="84" spans="1:14" x14ac:dyDescent="0.25">
      <c r="A84" s="4">
        <f>IF('True_Odds_Calculator_2-way'!A85="","",'True_Odds_Calculator_2-way'!A85)</f>
        <v>1.49</v>
      </c>
      <c r="B84" s="4">
        <f>IF('True_Odds_Calculator_2-way'!B85="","",'True_Odds_Calculator_2-way'!B85)</f>
        <v>2.69</v>
      </c>
      <c r="C84" s="4">
        <f t="shared" si="11"/>
        <v>0.67114093959731547</v>
      </c>
      <c r="D84">
        <f t="shared" si="12"/>
        <v>0.37174721189591081</v>
      </c>
      <c r="E84">
        <f t="shared" si="13"/>
        <v>4.2888151493226223E-2</v>
      </c>
      <c r="F84">
        <f t="shared" si="14"/>
        <v>-0.20660662159127763</v>
      </c>
      <c r="G84">
        <v>0</v>
      </c>
      <c r="H84">
        <f t="shared" si="15"/>
        <v>0.24949477308450391</v>
      </c>
      <c r="I84">
        <f t="shared" si="16"/>
        <v>-1.098901098901099</v>
      </c>
      <c r="J84">
        <f t="shared" si="17"/>
        <v>1.098901098901099</v>
      </c>
      <c r="K84">
        <f t="shared" si="18"/>
        <v>0.65</v>
      </c>
      <c r="L84">
        <f t="shared" si="19"/>
        <v>0.35000000000000003</v>
      </c>
      <c r="M84">
        <f t="shared" si="20"/>
        <v>1.5384615384615383</v>
      </c>
      <c r="N84">
        <f t="shared" si="21"/>
        <v>2.8571428571428568</v>
      </c>
    </row>
    <row r="85" spans="1:14" x14ac:dyDescent="0.25">
      <c r="A85" s="4">
        <f>IF('True_Odds_Calculator_2-way'!A86="","",'True_Odds_Calculator_2-way'!A86)</f>
        <v>2.13</v>
      </c>
      <c r="B85" s="4">
        <f>IF('True_Odds_Calculator_2-way'!B86="","",'True_Odds_Calculator_2-way'!B86)</f>
        <v>1.78</v>
      </c>
      <c r="C85" s="4">
        <f t="shared" si="11"/>
        <v>0.46948356807511737</v>
      </c>
      <c r="D85">
        <f t="shared" si="12"/>
        <v>0.5617977528089888</v>
      </c>
      <c r="E85">
        <f t="shared" si="13"/>
        <v>3.128132088410629E-2</v>
      </c>
      <c r="F85">
        <f t="shared" si="14"/>
        <v>-0.23247349264124062</v>
      </c>
      <c r="G85">
        <v>0</v>
      </c>
      <c r="H85">
        <f t="shared" si="15"/>
        <v>0.26375481352534685</v>
      </c>
      <c r="I85">
        <f t="shared" si="16"/>
        <v>-1.0651566348113084</v>
      </c>
      <c r="J85">
        <f t="shared" si="17"/>
        <v>1.0651566348113084</v>
      </c>
      <c r="K85">
        <f t="shared" si="18"/>
        <v>0.45379730835053417</v>
      </c>
      <c r="L85">
        <f t="shared" si="19"/>
        <v>0.54620269164946567</v>
      </c>
      <c r="M85">
        <f t="shared" si="20"/>
        <v>2.2036269973367788</v>
      </c>
      <c r="N85">
        <f t="shared" si="21"/>
        <v>1.8308221751528204</v>
      </c>
    </row>
    <row r="86" spans="1:14" x14ac:dyDescent="0.25">
      <c r="A86" s="4">
        <f>IF('True_Odds_Calculator_2-way'!A87="","",'True_Odds_Calculator_2-way'!A87)</f>
        <v>1.79</v>
      </c>
      <c r="B86" s="4">
        <f>IF('True_Odds_Calculator_2-way'!B87="","",'True_Odds_Calculator_2-way'!B87)</f>
        <v>2.1</v>
      </c>
      <c r="C86" s="4">
        <f t="shared" si="11"/>
        <v>0.55865921787709494</v>
      </c>
      <c r="D86">
        <f t="shared" si="12"/>
        <v>0.47619047619047616</v>
      </c>
      <c r="E86">
        <f t="shared" si="13"/>
        <v>3.4849694067571102E-2</v>
      </c>
      <c r="F86">
        <f t="shared" si="14"/>
        <v>-0.2311785049215217</v>
      </c>
      <c r="G86">
        <v>0</v>
      </c>
      <c r="H86">
        <f t="shared" si="15"/>
        <v>0.2660281989890928</v>
      </c>
      <c r="I86">
        <f t="shared" si="16"/>
        <v>-1.072729223145815</v>
      </c>
      <c r="J86">
        <f t="shared" si="17"/>
        <v>1.072729223145815</v>
      </c>
      <c r="K86">
        <f t="shared" si="18"/>
        <v>0.5412848551170536</v>
      </c>
      <c r="L86">
        <f t="shared" si="19"/>
        <v>0.4587151448829464</v>
      </c>
      <c r="M86">
        <f t="shared" si="20"/>
        <v>1.8474560862851939</v>
      </c>
      <c r="N86">
        <f t="shared" si="21"/>
        <v>2.1800021454603971</v>
      </c>
    </row>
    <row r="87" spans="1:14" x14ac:dyDescent="0.25">
      <c r="A87" s="4">
        <f>IF('True_Odds_Calculator_2-way'!A88="","",'True_Odds_Calculator_2-way'!A88)</f>
        <v>1.76</v>
      </c>
      <c r="B87" s="4">
        <f>IF('True_Odds_Calculator_2-way'!B88="","",'True_Odds_Calculator_2-way'!B88)</f>
        <v>2.13</v>
      </c>
      <c r="C87" s="4">
        <f t="shared" si="11"/>
        <v>0.56818181818181823</v>
      </c>
      <c r="D87">
        <f t="shared" si="12"/>
        <v>0.46948356807511737</v>
      </c>
      <c r="E87">
        <f t="shared" si="13"/>
        <v>3.7665386256935607E-2</v>
      </c>
      <c r="F87">
        <f t="shared" si="14"/>
        <v>-0.22908664105847198</v>
      </c>
      <c r="G87">
        <v>0</v>
      </c>
      <c r="H87">
        <f t="shared" si="15"/>
        <v>0.26675202731540765</v>
      </c>
      <c r="I87">
        <f t="shared" si="16"/>
        <v>-1.0790808419378759</v>
      </c>
      <c r="J87">
        <f t="shared" si="17"/>
        <v>1.0790808419378759</v>
      </c>
      <c r="K87">
        <f t="shared" si="18"/>
        <v>0.54941992687500663</v>
      </c>
      <c r="L87">
        <f t="shared" si="19"/>
        <v>0.45058007312499337</v>
      </c>
      <c r="M87">
        <f t="shared" si="20"/>
        <v>1.8201014398727853</v>
      </c>
      <c r="N87">
        <f t="shared" si="21"/>
        <v>2.2193613513897996</v>
      </c>
    </row>
    <row r="88" spans="1:14" x14ac:dyDescent="0.25">
      <c r="A88" s="4">
        <f>IF('True_Odds_Calculator_2-way'!A89="","",'True_Odds_Calculator_2-way'!A89)</f>
        <v>1.98</v>
      </c>
      <c r="B88" s="4">
        <f>IF('True_Odds_Calculator_2-way'!B89="","",'True_Odds_Calculator_2-way'!B89)</f>
        <v>1.91</v>
      </c>
      <c r="C88" s="4">
        <f t="shared" si="11"/>
        <v>0.50505050505050508</v>
      </c>
      <c r="D88">
        <f t="shared" si="12"/>
        <v>0.52356020942408377</v>
      </c>
      <c r="E88">
        <f t="shared" si="13"/>
        <v>2.861071447458885E-2</v>
      </c>
      <c r="F88">
        <f t="shared" si="14"/>
        <v>-0.23581363371939279</v>
      </c>
      <c r="G88">
        <v>0</v>
      </c>
      <c r="H88">
        <f t="shared" si="15"/>
        <v>0.2644243481939817</v>
      </c>
      <c r="I88">
        <f t="shared" si="16"/>
        <v>-1.0589275952301447</v>
      </c>
      <c r="J88">
        <f t="shared" si="17"/>
        <v>1.0589275952301447</v>
      </c>
      <c r="K88">
        <f t="shared" si="18"/>
        <v>0.4907375632320416</v>
      </c>
      <c r="L88">
        <f t="shared" si="19"/>
        <v>0.50926243676795835</v>
      </c>
      <c r="M88">
        <f t="shared" si="20"/>
        <v>2.0377490433255412</v>
      </c>
      <c r="N88">
        <f t="shared" si="21"/>
        <v>1.9636241116594322</v>
      </c>
    </row>
    <row r="89" spans="1:14" x14ac:dyDescent="0.25">
      <c r="A89" s="4">
        <f>IF('True_Odds_Calculator_2-way'!A90="","",'True_Odds_Calculator_2-way'!A90)</f>
        <v>2.0699999999999998</v>
      </c>
      <c r="B89" s="4">
        <f>IF('True_Odds_Calculator_2-way'!B90="","",'True_Odds_Calculator_2-way'!B90)</f>
        <v>1.83</v>
      </c>
      <c r="C89" s="4">
        <f t="shared" si="11"/>
        <v>0.48309178743961356</v>
      </c>
      <c r="D89">
        <f t="shared" si="12"/>
        <v>0.54644808743169393</v>
      </c>
      <c r="E89">
        <f t="shared" si="13"/>
        <v>2.9539874871307603E-2</v>
      </c>
      <c r="F89">
        <f t="shared" si="14"/>
        <v>-0.23444470842902765</v>
      </c>
      <c r="G89">
        <v>0</v>
      </c>
      <c r="H89">
        <f t="shared" si="15"/>
        <v>0.26398458330033525</v>
      </c>
      <c r="I89">
        <f t="shared" si="16"/>
        <v>-1.0611311532512866</v>
      </c>
      <c r="J89">
        <f t="shared" si="17"/>
        <v>1.0611311532512866</v>
      </c>
      <c r="K89">
        <f t="shared" si="18"/>
        <v>0.46829407167694814</v>
      </c>
      <c r="L89">
        <f t="shared" si="19"/>
        <v>0.53170592832305175</v>
      </c>
      <c r="M89">
        <f t="shared" si="20"/>
        <v>2.1354103339788768</v>
      </c>
      <c r="N89">
        <f t="shared" si="21"/>
        <v>1.8807388571985679</v>
      </c>
    </row>
    <row r="90" spans="1:14" x14ac:dyDescent="0.25">
      <c r="A90" s="4">
        <f>IF('True_Odds_Calculator_2-way'!A91="","",'True_Odds_Calculator_2-way'!A91)</f>
        <v>2.33</v>
      </c>
      <c r="B90" s="4">
        <f>IF('True_Odds_Calculator_2-way'!B91="","",'True_Odds_Calculator_2-way'!B91)</f>
        <v>1.65</v>
      </c>
      <c r="C90" s="4">
        <f t="shared" si="11"/>
        <v>0.42918454935622319</v>
      </c>
      <c r="D90">
        <f t="shared" si="12"/>
        <v>0.60606060606060608</v>
      </c>
      <c r="E90">
        <f t="shared" si="13"/>
        <v>3.5245155416829377E-2</v>
      </c>
      <c r="F90">
        <f t="shared" si="14"/>
        <v>-0.22486669267785131</v>
      </c>
      <c r="G90">
        <v>0</v>
      </c>
      <c r="H90">
        <f t="shared" si="15"/>
        <v>0.26011184809468074</v>
      </c>
      <c r="I90">
        <f t="shared" si="16"/>
        <v>-1.0755175492958089</v>
      </c>
      <c r="J90">
        <f t="shared" si="17"/>
        <v>1.0755175492958089</v>
      </c>
      <c r="K90">
        <f t="shared" si="18"/>
        <v>0.41144841377386249</v>
      </c>
      <c r="L90">
        <f t="shared" si="19"/>
        <v>0.58855158622613757</v>
      </c>
      <c r="M90">
        <f t="shared" si="20"/>
        <v>2.4304383405634256</v>
      </c>
      <c r="N90">
        <f t="shared" si="21"/>
        <v>1.6990864070422753</v>
      </c>
    </row>
    <row r="91" spans="1:14" x14ac:dyDescent="0.25">
      <c r="A91" s="4">
        <f>IF('True_Odds_Calculator_2-way'!A92="","",'True_Odds_Calculator_2-way'!A92)</f>
        <v>1.46</v>
      </c>
      <c r="B91" s="4">
        <f>IF('True_Odds_Calculator_2-way'!B92="","",'True_Odds_Calculator_2-way'!B92)</f>
        <v>2.79</v>
      </c>
      <c r="C91" s="4">
        <f t="shared" si="11"/>
        <v>0.68493150684931503</v>
      </c>
      <c r="D91">
        <f t="shared" si="12"/>
        <v>0.35842293906810035</v>
      </c>
      <c r="E91">
        <f t="shared" si="13"/>
        <v>4.335444591741533E-2</v>
      </c>
      <c r="F91">
        <f t="shared" si="14"/>
        <v>-0.20214071782785892</v>
      </c>
      <c r="G91">
        <v>0</v>
      </c>
      <c r="H91">
        <f t="shared" si="15"/>
        <v>0.24549516374527419</v>
      </c>
      <c r="I91">
        <f t="shared" si="16"/>
        <v>-1.1020329217416236</v>
      </c>
      <c r="J91">
        <f t="shared" si="17"/>
        <v>1.1020329217416236</v>
      </c>
      <c r="K91">
        <f t="shared" si="18"/>
        <v>0.66359856559244146</v>
      </c>
      <c r="L91">
        <f t="shared" si="19"/>
        <v>0.33640143440755887</v>
      </c>
      <c r="M91">
        <f t="shared" si="20"/>
        <v>1.5069351440011465</v>
      </c>
      <c r="N91">
        <f t="shared" si="21"/>
        <v>2.9726389299175064</v>
      </c>
    </row>
    <row r="92" spans="1:14" x14ac:dyDescent="0.25">
      <c r="A92" s="4">
        <f>IF('True_Odds_Calculator_2-way'!A93="","",'True_Odds_Calculator_2-way'!A93)</f>
        <v>2.5</v>
      </c>
      <c r="B92" s="4">
        <f>IF('True_Odds_Calculator_2-way'!B93="","",'True_Odds_Calculator_2-way'!B93)</f>
        <v>1.58</v>
      </c>
      <c r="C92" s="4">
        <f t="shared" si="11"/>
        <v>0.4</v>
      </c>
      <c r="D92">
        <f t="shared" si="12"/>
        <v>0.63291139240506322</v>
      </c>
      <c r="E92">
        <f t="shared" si="13"/>
        <v>3.2911392405063244E-2</v>
      </c>
      <c r="F92">
        <f t="shared" si="14"/>
        <v>-0.22025316455696209</v>
      </c>
      <c r="G92">
        <v>0</v>
      </c>
      <c r="H92">
        <f t="shared" si="15"/>
        <v>0.25316455696202528</v>
      </c>
      <c r="I92">
        <f t="shared" si="16"/>
        <v>-1.0721125348377945</v>
      </c>
      <c r="J92">
        <f t="shared" si="17"/>
        <v>1.0721125348377945</v>
      </c>
      <c r="K92">
        <f t="shared" si="18"/>
        <v>0.38341076664008866</v>
      </c>
      <c r="L92">
        <f t="shared" si="19"/>
        <v>0.61658923335991145</v>
      </c>
      <c r="M92">
        <f t="shared" si="20"/>
        <v>2.6081688022566918</v>
      </c>
      <c r="N92">
        <f t="shared" si="21"/>
        <v>1.6218252702059208</v>
      </c>
    </row>
    <row r="93" spans="1:14" x14ac:dyDescent="0.25">
      <c r="A93" s="4">
        <f>IF('True_Odds_Calculator_2-way'!A94="","",'True_Odds_Calculator_2-way'!A94)</f>
        <v>1.91</v>
      </c>
      <c r="B93" s="4">
        <f>IF('True_Odds_Calculator_2-way'!B94="","",'True_Odds_Calculator_2-way'!B94)</f>
        <v>1.93</v>
      </c>
      <c r="C93" s="4">
        <f t="shared" si="11"/>
        <v>0.52356020942408377</v>
      </c>
      <c r="D93">
        <f t="shared" si="12"/>
        <v>0.5181347150259068</v>
      </c>
      <c r="E93">
        <f t="shared" si="13"/>
        <v>4.1694924449990456E-2</v>
      </c>
      <c r="F93">
        <f t="shared" si="14"/>
        <v>-0.2295797954588612</v>
      </c>
      <c r="G93">
        <v>0</v>
      </c>
      <c r="H93">
        <f t="shared" si="15"/>
        <v>0.27127471990885171</v>
      </c>
      <c r="I93">
        <f t="shared" si="16"/>
        <v>-1.0870207379990005</v>
      </c>
      <c r="J93">
        <f t="shared" si="17"/>
        <v>1.0870207379990005</v>
      </c>
      <c r="K93">
        <f t="shared" si="18"/>
        <v>0.50271747157230162</v>
      </c>
      <c r="L93">
        <f t="shared" si="19"/>
        <v>0.49728252842769838</v>
      </c>
      <c r="M93">
        <f t="shared" si="20"/>
        <v>1.9891888715790902</v>
      </c>
      <c r="N93">
        <f t="shared" si="21"/>
        <v>2.0109292863390706</v>
      </c>
    </row>
    <row r="94" spans="1:14" x14ac:dyDescent="0.25">
      <c r="A94" s="4">
        <f>IF('True_Odds_Calculator_2-way'!A95="","",'True_Odds_Calculator_2-way'!A95)</f>
        <v>1.93</v>
      </c>
      <c r="B94" s="4">
        <f>IF('True_Odds_Calculator_2-way'!B95="","",'True_Odds_Calculator_2-way'!B95)</f>
        <v>1.89</v>
      </c>
      <c r="C94" s="4">
        <f t="shared" si="11"/>
        <v>0.5181347150259068</v>
      </c>
      <c r="D94">
        <f t="shared" si="12"/>
        <v>0.52910052910052918</v>
      </c>
      <c r="E94">
        <f t="shared" si="13"/>
        <v>4.7235244126436093E-2</v>
      </c>
      <c r="F94">
        <f t="shared" si="14"/>
        <v>-0.22691010773912312</v>
      </c>
      <c r="G94">
        <v>0</v>
      </c>
      <c r="H94">
        <f t="shared" si="15"/>
        <v>0.27414535186555922</v>
      </c>
      <c r="I94">
        <f t="shared" si="16"/>
        <v>-1.0991665980832535</v>
      </c>
      <c r="J94">
        <f t="shared" si="17"/>
        <v>1.0991665980832535</v>
      </c>
      <c r="K94">
        <f t="shared" si="18"/>
        <v>0.49450483083771163</v>
      </c>
      <c r="L94">
        <f t="shared" si="19"/>
        <v>0.50549516916228832</v>
      </c>
      <c r="M94">
        <f t="shared" si="20"/>
        <v>2.0222249362174249</v>
      </c>
      <c r="N94">
        <f t="shared" si="21"/>
        <v>1.9782582722940953</v>
      </c>
    </row>
    <row r="95" spans="1:14" x14ac:dyDescent="0.25">
      <c r="A95" s="4">
        <f>IF('True_Odds_Calculator_2-way'!A96="","",'True_Odds_Calculator_2-way'!A96)</f>
        <v>1.61</v>
      </c>
      <c r="B95" s="4">
        <f>IF('True_Odds_Calculator_2-way'!B96="","",'True_Odds_Calculator_2-way'!B96)</f>
        <v>2.34</v>
      </c>
      <c r="C95" s="4">
        <f t="shared" si="11"/>
        <v>0.6211180124223602</v>
      </c>
      <c r="D95">
        <f t="shared" si="12"/>
        <v>0.42735042735042739</v>
      </c>
      <c r="E95">
        <f t="shared" si="13"/>
        <v>4.8468439772787697E-2</v>
      </c>
      <c r="F95">
        <f t="shared" si="14"/>
        <v>-0.21696660827095604</v>
      </c>
      <c r="G95">
        <v>0</v>
      </c>
      <c r="H95">
        <f t="shared" si="15"/>
        <v>0.26543504804374368</v>
      </c>
      <c r="I95">
        <f t="shared" si="16"/>
        <v>-1.1060701788398051</v>
      </c>
      <c r="J95">
        <f t="shared" si="17"/>
        <v>1.1060701788398051</v>
      </c>
      <c r="K95">
        <f t="shared" si="18"/>
        <v>0.59712087098129241</v>
      </c>
      <c r="L95">
        <f t="shared" si="19"/>
        <v>0.40287912901870748</v>
      </c>
      <c r="M95">
        <f t="shared" si="20"/>
        <v>1.6747028090922811</v>
      </c>
      <c r="N95">
        <f t="shared" si="21"/>
        <v>2.4821340396453389</v>
      </c>
    </row>
    <row r="96" spans="1:14" x14ac:dyDescent="0.25">
      <c r="A96" s="4">
        <f>IF('True_Odds_Calculator_2-way'!A97="","",'True_Odds_Calculator_2-way'!A97)</f>
        <v>1.97</v>
      </c>
      <c r="B96" s="4">
        <f>IF('True_Odds_Calculator_2-way'!B97="","",'True_Odds_Calculator_2-way'!B97)</f>
        <v>1.86</v>
      </c>
      <c r="C96" s="4">
        <f t="shared" si="11"/>
        <v>0.50761421319796951</v>
      </c>
      <c r="D96">
        <f t="shared" si="12"/>
        <v>0.5376344086021505</v>
      </c>
      <c r="E96">
        <f t="shared" si="13"/>
        <v>4.5248621800120015E-2</v>
      </c>
      <c r="F96">
        <f t="shared" si="14"/>
        <v>-0.22766224551061631</v>
      </c>
      <c r="G96">
        <v>0</v>
      </c>
      <c r="H96">
        <f t="shared" si="15"/>
        <v>0.27291086731073627</v>
      </c>
      <c r="I96">
        <f t="shared" si="16"/>
        <v>-1.0948759274783444</v>
      </c>
      <c r="J96">
        <f t="shared" si="17"/>
        <v>1.0948759274783444</v>
      </c>
      <c r="K96">
        <f t="shared" si="18"/>
        <v>0.48495907911304703</v>
      </c>
      <c r="L96">
        <f t="shared" si="19"/>
        <v>0.51504092088695308</v>
      </c>
      <c r="M96">
        <f t="shared" si="20"/>
        <v>2.062029649653994</v>
      </c>
      <c r="N96">
        <f t="shared" si="21"/>
        <v>1.9415932976313763</v>
      </c>
    </row>
    <row r="97" spans="1:14" x14ac:dyDescent="0.25">
      <c r="A97" s="4">
        <f>IF('True_Odds_Calculator_2-way'!A98="","",'True_Odds_Calculator_2-way'!A98)</f>
        <v>1.7</v>
      </c>
      <c r="B97" s="4">
        <f>IF('True_Odds_Calculator_2-way'!B98="","",'True_Odds_Calculator_2-way'!B98)</f>
        <v>2.14</v>
      </c>
      <c r="C97" s="4">
        <f t="shared" si="11"/>
        <v>0.58823529411764708</v>
      </c>
      <c r="D97">
        <f t="shared" si="12"/>
        <v>0.46728971962616822</v>
      </c>
      <c r="E97">
        <f t="shared" si="13"/>
        <v>5.5525013743815244E-2</v>
      </c>
      <c r="F97">
        <f t="shared" si="14"/>
        <v>-0.21935129191863667</v>
      </c>
      <c r="G97">
        <v>0</v>
      </c>
      <c r="H97">
        <f t="shared" si="15"/>
        <v>0.27487630566245191</v>
      </c>
      <c r="I97">
        <f t="shared" si="16"/>
        <v>-1.1194341570991124</v>
      </c>
      <c r="J97">
        <f t="shared" si="17"/>
        <v>1.1194341570991124</v>
      </c>
      <c r="K97">
        <f t="shared" si="18"/>
        <v>0.56066259689751863</v>
      </c>
      <c r="L97">
        <f t="shared" si="19"/>
        <v>0.43933740310248132</v>
      </c>
      <c r="M97">
        <f t="shared" si="20"/>
        <v>1.783603909969379</v>
      </c>
      <c r="N97">
        <f t="shared" si="21"/>
        <v>2.2761549390929883</v>
      </c>
    </row>
    <row r="98" spans="1:14" x14ac:dyDescent="0.25">
      <c r="A98" s="4">
        <f>IF('True_Odds_Calculator_2-way'!A99="","",'True_Odds_Calculator_2-way'!A99)</f>
        <v>1.61</v>
      </c>
      <c r="B98" s="4">
        <f>IF('True_Odds_Calculator_2-way'!B99="","",'True_Odds_Calculator_2-way'!B99)</f>
        <v>2.29</v>
      </c>
      <c r="C98" s="4">
        <f t="shared" si="11"/>
        <v>0.6211180124223602</v>
      </c>
      <c r="D98">
        <f t="shared" si="12"/>
        <v>0.4366812227074236</v>
      </c>
      <c r="E98">
        <f t="shared" si="13"/>
        <v>5.7799235129783799E-2</v>
      </c>
      <c r="F98">
        <f t="shared" si="14"/>
        <v>-0.21343133798041714</v>
      </c>
      <c r="G98">
        <v>0</v>
      </c>
      <c r="H98">
        <f t="shared" si="15"/>
        <v>0.27123057311020099</v>
      </c>
      <c r="I98">
        <f t="shared" si="16"/>
        <v>-1.1273018698002335</v>
      </c>
      <c r="J98">
        <f t="shared" si="17"/>
        <v>1.1273018698002335</v>
      </c>
      <c r="K98">
        <f t="shared" si="18"/>
        <v>0.59253846860911208</v>
      </c>
      <c r="L98">
        <f t="shared" si="19"/>
        <v>0.40746153139088775</v>
      </c>
      <c r="M98">
        <f t="shared" si="20"/>
        <v>1.6876541405781429</v>
      </c>
      <c r="N98">
        <f t="shared" si="21"/>
        <v>2.4542194120423009</v>
      </c>
    </row>
    <row r="99" spans="1:14" x14ac:dyDescent="0.25">
      <c r="A99" s="4">
        <f>IF('True_Odds_Calculator_2-way'!A100="","",'True_Odds_Calculator_2-way'!A100)</f>
        <v>1.57</v>
      </c>
      <c r="B99" s="4">
        <f>IF('True_Odds_Calculator_2-way'!B100="","",'True_Odds_Calculator_2-way'!B100)</f>
        <v>2.33</v>
      </c>
      <c r="C99" s="4">
        <f t="shared" si="11"/>
        <v>0.63694267515923564</v>
      </c>
      <c r="D99">
        <f t="shared" si="12"/>
        <v>0.42918454935622319</v>
      </c>
      <c r="E99">
        <f t="shared" si="13"/>
        <v>6.6127224515458938E-2</v>
      </c>
      <c r="F99">
        <f t="shared" si="14"/>
        <v>-0.20723873048850483</v>
      </c>
      <c r="G99">
        <v>0</v>
      </c>
      <c r="H99">
        <f t="shared" si="15"/>
        <v>0.27336595500396382</v>
      </c>
      <c r="I99">
        <f t="shared" si="16"/>
        <v>-1.1485152117683812</v>
      </c>
      <c r="J99">
        <f t="shared" si="17"/>
        <v>1.1485152117683812</v>
      </c>
      <c r="K99">
        <f t="shared" si="18"/>
        <v>0.60435607626104004</v>
      </c>
      <c r="L99">
        <f t="shared" si="19"/>
        <v>0.39564392373895996</v>
      </c>
      <c r="M99">
        <f t="shared" si="20"/>
        <v>1.6546536707079771</v>
      </c>
      <c r="N99">
        <f t="shared" si="21"/>
        <v>2.5275252316519468</v>
      </c>
    </row>
    <row r="100" spans="1:14" x14ac:dyDescent="0.25">
      <c r="A100" s="4">
        <f>IF('True_Odds_Calculator_2-way'!A101="","",'True_Odds_Calculator_2-way'!A101)</f>
        <v>1.57</v>
      </c>
      <c r="B100" s="4">
        <f>IF('True_Odds_Calculator_2-way'!B101="","",'True_Odds_Calculator_2-way'!B101)</f>
        <v>2.36</v>
      </c>
      <c r="C100" s="4">
        <f t="shared" si="11"/>
        <v>0.63694267515923564</v>
      </c>
      <c r="D100">
        <f t="shared" si="12"/>
        <v>0.42372881355932207</v>
      </c>
      <c r="E100">
        <f t="shared" si="13"/>
        <v>6.0671488718557764E-2</v>
      </c>
      <c r="F100">
        <f t="shared" si="14"/>
        <v>-0.20921947533196583</v>
      </c>
      <c r="G100">
        <v>0</v>
      </c>
      <c r="H100">
        <f t="shared" si="15"/>
        <v>0.2698909640505236</v>
      </c>
      <c r="I100">
        <f t="shared" si="16"/>
        <v>-1.1357771260606369</v>
      </c>
      <c r="J100">
        <f t="shared" si="17"/>
        <v>1.1357771260606369</v>
      </c>
      <c r="K100">
        <f t="shared" si="18"/>
        <v>0.60701971123771448</v>
      </c>
      <c r="L100">
        <f t="shared" si="19"/>
        <v>0.39298028876228552</v>
      </c>
      <c r="M100">
        <f t="shared" si="20"/>
        <v>1.6473929618545631</v>
      </c>
      <c r="N100">
        <f t="shared" si="21"/>
        <v>2.5446568914424659</v>
      </c>
    </row>
    <row r="101" spans="1:14" x14ac:dyDescent="0.25">
      <c r="A101" s="4">
        <f>IF('True_Odds_Calculator_2-way'!A102="","",'True_Odds_Calculator_2-way'!A102)</f>
        <v>1.62</v>
      </c>
      <c r="B101" s="4">
        <f>IF('True_Odds_Calculator_2-way'!B102="","",'True_Odds_Calculator_2-way'!B102)</f>
        <v>2.2400000000000002</v>
      </c>
      <c r="C101" s="4">
        <f t="shared" si="11"/>
        <v>0.61728395061728392</v>
      </c>
      <c r="D101">
        <f t="shared" si="12"/>
        <v>0.4464285714285714</v>
      </c>
      <c r="E101">
        <f t="shared" si="13"/>
        <v>6.3712522045855202E-2</v>
      </c>
      <c r="F101">
        <f t="shared" si="14"/>
        <v>-0.21186067019400368</v>
      </c>
      <c r="G101">
        <v>0</v>
      </c>
      <c r="H101">
        <f t="shared" si="15"/>
        <v>0.27557319223985888</v>
      </c>
      <c r="I101">
        <f t="shared" si="16"/>
        <v>-1.1404948083653987</v>
      </c>
      <c r="J101">
        <f t="shared" si="17"/>
        <v>1.1404948083653987</v>
      </c>
      <c r="K101">
        <f t="shared" si="18"/>
        <v>0.58578643762690519</v>
      </c>
      <c r="L101">
        <f t="shared" si="19"/>
        <v>0.41421356237309515</v>
      </c>
      <c r="M101">
        <f t="shared" si="20"/>
        <v>1.7071067811865468</v>
      </c>
      <c r="N101">
        <f t="shared" si="21"/>
        <v>2.4142135623730945</v>
      </c>
    </row>
    <row r="102" spans="1:14" x14ac:dyDescent="0.25">
      <c r="A102" s="4">
        <f>IF('True_Odds_Calculator_2-way'!A103="","",'True_Odds_Calculator_2-way'!A103)</f>
        <v>1.87</v>
      </c>
      <c r="B102" s="4">
        <f>IF('True_Odds_Calculator_2-way'!B103="","",'True_Odds_Calculator_2-way'!B103)</f>
        <v>1.95</v>
      </c>
      <c r="C102" s="4">
        <f t="shared" si="11"/>
        <v>0.53475935828876997</v>
      </c>
      <c r="D102">
        <f t="shared" si="12"/>
        <v>0.51282051282051289</v>
      </c>
      <c r="E102">
        <f t="shared" si="13"/>
        <v>4.7579871109282745E-2</v>
      </c>
      <c r="F102">
        <f t="shared" si="14"/>
        <v>-0.22665569724393264</v>
      </c>
      <c r="G102">
        <v>0</v>
      </c>
      <c r="H102">
        <f t="shared" si="15"/>
        <v>0.27423556835321539</v>
      </c>
      <c r="I102">
        <f t="shared" si="16"/>
        <v>-1.0999642517427177</v>
      </c>
      <c r="J102">
        <f t="shared" si="17"/>
        <v>1.0999642517427177</v>
      </c>
      <c r="K102">
        <f t="shared" si="18"/>
        <v>0.51099432418304358</v>
      </c>
      <c r="L102">
        <f t="shared" si="19"/>
        <v>0.48900567581695659</v>
      </c>
      <c r="M102">
        <f t="shared" si="20"/>
        <v>1.9569688990161649</v>
      </c>
      <c r="N102">
        <f t="shared" si="21"/>
        <v>2.0449660391555815</v>
      </c>
    </row>
    <row r="103" spans="1:14" x14ac:dyDescent="0.25">
      <c r="A103" s="4">
        <f>IF('True_Odds_Calculator_2-way'!A104="","",'True_Odds_Calculator_2-way'!A104)</f>
        <v>1.79</v>
      </c>
      <c r="B103" s="4">
        <f>IF('True_Odds_Calculator_2-way'!B104="","",'True_Odds_Calculator_2-way'!B104)</f>
        <v>2.0099999999999998</v>
      </c>
      <c r="C103" s="4">
        <f t="shared" si="11"/>
        <v>0.55865921787709494</v>
      </c>
      <c r="D103">
        <f t="shared" si="12"/>
        <v>0.49751243781094534</v>
      </c>
      <c r="E103">
        <f t="shared" si="13"/>
        <v>5.6171655688040278E-2</v>
      </c>
      <c r="F103">
        <f t="shared" si="14"/>
        <v>-0.22176825370354925</v>
      </c>
      <c r="G103">
        <v>0</v>
      </c>
      <c r="H103">
        <f t="shared" si="15"/>
        <v>0.27793990939158958</v>
      </c>
      <c r="I103">
        <f t="shared" si="16"/>
        <v>-1.1195043036766856</v>
      </c>
      <c r="J103">
        <f t="shared" si="17"/>
        <v>1.1195043036766856</v>
      </c>
      <c r="K103">
        <f t="shared" si="18"/>
        <v>0.53067052771078471</v>
      </c>
      <c r="L103">
        <f t="shared" si="19"/>
        <v>0.46932947228921518</v>
      </c>
      <c r="M103">
        <f t="shared" si="20"/>
        <v>1.884408399904582</v>
      </c>
      <c r="N103">
        <f t="shared" si="21"/>
        <v>2.1306993467134521</v>
      </c>
    </row>
    <row r="104" spans="1:14" x14ac:dyDescent="0.25">
      <c r="A104" s="4">
        <f>IF('True_Odds_Calculator_2-way'!A105="","",'True_Odds_Calculator_2-way'!A105)</f>
        <v>1.88</v>
      </c>
      <c r="B104" s="4">
        <f>IF('True_Odds_Calculator_2-way'!B105="","",'True_Odds_Calculator_2-way'!B105)</f>
        <v>1.93</v>
      </c>
      <c r="C104" s="4">
        <f t="shared" si="11"/>
        <v>0.53191489361702127</v>
      </c>
      <c r="D104">
        <f t="shared" si="12"/>
        <v>0.5181347150259068</v>
      </c>
      <c r="E104">
        <f t="shared" si="13"/>
        <v>5.0049608642928067E-2</v>
      </c>
      <c r="F104">
        <f t="shared" si="14"/>
        <v>-0.22555396317936283</v>
      </c>
      <c r="G104">
        <v>0</v>
      </c>
      <c r="H104">
        <f t="shared" si="15"/>
        <v>0.27560357182229084</v>
      </c>
      <c r="I104">
        <f t="shared" si="16"/>
        <v>-1.1053942207134546</v>
      </c>
      <c r="J104">
        <f t="shared" si="17"/>
        <v>1.1053942207134546</v>
      </c>
      <c r="K104">
        <f t="shared" si="18"/>
        <v>0.50690739536217377</v>
      </c>
      <c r="L104">
        <f t="shared" si="19"/>
        <v>0.49309260463782639</v>
      </c>
      <c r="M104">
        <f t="shared" si="20"/>
        <v>1.97274691422784</v>
      </c>
      <c r="N104">
        <f t="shared" si="21"/>
        <v>2.0280166252635121</v>
      </c>
    </row>
    <row r="105" spans="1:14" x14ac:dyDescent="0.25">
      <c r="A105" s="4">
        <f>IF('True_Odds_Calculator_2-way'!A106="","",'True_Odds_Calculator_2-way'!A106)</f>
        <v>1.74</v>
      </c>
      <c r="B105" s="4">
        <f>IF('True_Odds_Calculator_2-way'!B106="","",'True_Odds_Calculator_2-way'!B106)</f>
        <v>2.0499999999999998</v>
      </c>
      <c r="C105" s="4">
        <f t="shared" si="11"/>
        <v>0.57471264367816088</v>
      </c>
      <c r="D105">
        <f t="shared" si="12"/>
        <v>0.48780487804878053</v>
      </c>
      <c r="E105">
        <f t="shared" si="13"/>
        <v>6.2517521726941361E-2</v>
      </c>
      <c r="F105">
        <f t="shared" si="14"/>
        <v>-0.21783010933557612</v>
      </c>
      <c r="G105">
        <v>0</v>
      </c>
      <c r="H105">
        <f t="shared" si="15"/>
        <v>0.28034763106251753</v>
      </c>
      <c r="I105">
        <f t="shared" si="16"/>
        <v>-1.1344607913018796</v>
      </c>
      <c r="J105">
        <f t="shared" si="17"/>
        <v>1.1344607913018796</v>
      </c>
      <c r="K105">
        <f t="shared" si="18"/>
        <v>0.54362569405948225</v>
      </c>
      <c r="L105">
        <f t="shared" si="19"/>
        <v>0.45637430594051787</v>
      </c>
      <c r="M105">
        <f t="shared" si="20"/>
        <v>1.8395009855633908</v>
      </c>
      <c r="N105">
        <f t="shared" si="21"/>
        <v>2.1911838308669731</v>
      </c>
    </row>
    <row r="106" spans="1:14" x14ac:dyDescent="0.25">
      <c r="A106" s="4">
        <f>IF('True_Odds_Calculator_2-way'!A107="","",'True_Odds_Calculator_2-way'!A107)</f>
        <v>1.86</v>
      </c>
      <c r="B106" s="4">
        <f>IF('True_Odds_Calculator_2-way'!B107="","",'True_Odds_Calculator_2-way'!B107)</f>
        <v>1.96</v>
      </c>
      <c r="C106" s="4">
        <f t="shared" si="11"/>
        <v>0.5376344086021505</v>
      </c>
      <c r="D106">
        <f t="shared" si="12"/>
        <v>0.51020408163265307</v>
      </c>
      <c r="E106">
        <f t="shared" si="13"/>
        <v>4.7838490234803466E-2</v>
      </c>
      <c r="F106">
        <f t="shared" si="14"/>
        <v>-0.22646477946017129</v>
      </c>
      <c r="G106">
        <v>0</v>
      </c>
      <c r="H106">
        <f t="shared" si="15"/>
        <v>0.27430326969497476</v>
      </c>
      <c r="I106">
        <f t="shared" si="16"/>
        <v>-1.1005636329070294</v>
      </c>
      <c r="J106">
        <f t="shared" si="17"/>
        <v>1.1005636329070294</v>
      </c>
      <c r="K106">
        <f t="shared" si="18"/>
        <v>0.51374664671956227</v>
      </c>
      <c r="L106">
        <f t="shared" si="19"/>
        <v>0.48625335328043789</v>
      </c>
      <c r="M106">
        <f t="shared" si="20"/>
        <v>1.9464847243000454</v>
      </c>
      <c r="N106">
        <f t="shared" si="21"/>
        <v>2.0565410875907482</v>
      </c>
    </row>
    <row r="107" spans="1:14" x14ac:dyDescent="0.25">
      <c r="A107" s="4">
        <f>IF('True_Odds_Calculator_2-way'!A108="","",'True_Odds_Calculator_2-way'!A108)</f>
        <v>2.69</v>
      </c>
      <c r="B107" s="4">
        <f>IF('True_Odds_Calculator_2-way'!B108="","",'True_Odds_Calculator_2-way'!B108)</f>
        <v>1.51</v>
      </c>
      <c r="C107" s="4">
        <f t="shared" si="11"/>
        <v>0.37174721189591081</v>
      </c>
      <c r="D107">
        <f t="shared" si="12"/>
        <v>0.66225165562913912</v>
      </c>
      <c r="E107">
        <f t="shared" si="13"/>
        <v>3.3998867525049992E-2</v>
      </c>
      <c r="F107">
        <f t="shared" si="14"/>
        <v>-0.21219133902853338</v>
      </c>
      <c r="G107">
        <v>0</v>
      </c>
      <c r="H107">
        <f t="shared" si="15"/>
        <v>0.24619020655358334</v>
      </c>
      <c r="I107">
        <f t="shared" si="16"/>
        <v>-1.0771385261753925</v>
      </c>
      <c r="J107">
        <f t="shared" si="17"/>
        <v>1.0771385261753925</v>
      </c>
      <c r="K107">
        <f t="shared" si="18"/>
        <v>0.35456414890726312</v>
      </c>
      <c r="L107">
        <f t="shared" si="19"/>
        <v>0.64543585109273682</v>
      </c>
      <c r="M107">
        <f t="shared" si="20"/>
        <v>2.8203641092364129</v>
      </c>
      <c r="N107">
        <f t="shared" si="21"/>
        <v>1.5493406483494501</v>
      </c>
    </row>
    <row r="108" spans="1:14" x14ac:dyDescent="0.25">
      <c r="A108" s="4">
        <f>IF('True_Odds_Calculator_2-way'!A109="","",'True_Odds_Calculator_2-way'!A109)</f>
        <v>1.78</v>
      </c>
      <c r="B108" s="4">
        <f>IF('True_Odds_Calculator_2-way'!B109="","",'True_Odds_Calculator_2-way'!B109)</f>
        <v>2.12</v>
      </c>
      <c r="C108" s="4">
        <f t="shared" si="11"/>
        <v>0.5617977528089888</v>
      </c>
      <c r="D108">
        <f t="shared" si="12"/>
        <v>0.47169811320754712</v>
      </c>
      <c r="E108">
        <f t="shared" si="13"/>
        <v>3.3495866016535869E-2</v>
      </c>
      <c r="F108">
        <f t="shared" si="14"/>
        <v>-0.23150307398770409</v>
      </c>
      <c r="G108">
        <v>0</v>
      </c>
      <c r="H108">
        <f t="shared" si="15"/>
        <v>0.26499894000423996</v>
      </c>
      <c r="I108">
        <f t="shared" si="16"/>
        <v>-1.0699012312772822</v>
      </c>
      <c r="J108">
        <f t="shared" si="17"/>
        <v>1.0699012312772822</v>
      </c>
      <c r="K108">
        <f t="shared" si="18"/>
        <v>0.54510083634166528</v>
      </c>
      <c r="L108">
        <f t="shared" si="19"/>
        <v>0.45489916365833472</v>
      </c>
      <c r="M108">
        <f t="shared" si="20"/>
        <v>1.83452296039628</v>
      </c>
      <c r="N108">
        <f t="shared" si="21"/>
        <v>2.1982893790305562</v>
      </c>
    </row>
    <row r="109" spans="1:14" x14ac:dyDescent="0.25">
      <c r="A109" s="4">
        <f>IF('True_Odds_Calculator_2-way'!A110="","",'True_Odds_Calculator_2-way'!A110)</f>
        <v>1.96</v>
      </c>
      <c r="B109" s="4">
        <f>IF('True_Odds_Calculator_2-way'!B110="","",'True_Odds_Calculator_2-way'!B110)</f>
        <v>1.93</v>
      </c>
      <c r="C109" s="4">
        <f t="shared" si="11"/>
        <v>0.51020408163265307</v>
      </c>
      <c r="D109">
        <f t="shared" si="12"/>
        <v>0.5181347150259068</v>
      </c>
      <c r="E109">
        <f t="shared" si="13"/>
        <v>2.8338796658559762E-2</v>
      </c>
      <c r="F109">
        <f t="shared" si="14"/>
        <v>-0.23601564978322942</v>
      </c>
      <c r="G109">
        <v>0</v>
      </c>
      <c r="H109">
        <f t="shared" si="15"/>
        <v>0.26435444644178918</v>
      </c>
      <c r="I109">
        <f t="shared" si="16"/>
        <v>-1.0583343916682539</v>
      </c>
      <c r="J109">
        <f t="shared" si="17"/>
        <v>1.0583343916682539</v>
      </c>
      <c r="K109">
        <f t="shared" si="18"/>
        <v>0.49603149604724417</v>
      </c>
      <c r="L109">
        <f t="shared" si="19"/>
        <v>0.50396850395275605</v>
      </c>
      <c r="M109">
        <f t="shared" si="20"/>
        <v>2.0160010160015238</v>
      </c>
      <c r="N109">
        <f t="shared" si="21"/>
        <v>1.9842509842514759</v>
      </c>
    </row>
    <row r="110" spans="1:14" x14ac:dyDescent="0.25">
      <c r="A110" s="4">
        <f>IF('True_Odds_Calculator_2-way'!A111="","",'True_Odds_Calculator_2-way'!A111)</f>
        <v>2.4700000000000002</v>
      </c>
      <c r="B110" s="4">
        <f>IF('True_Odds_Calculator_2-way'!B111="","",'True_Odds_Calculator_2-way'!B111)</f>
        <v>1.59</v>
      </c>
      <c r="C110" s="4">
        <f t="shared" si="11"/>
        <v>0.40485829959514169</v>
      </c>
      <c r="D110">
        <f t="shared" si="12"/>
        <v>0.62893081761006286</v>
      </c>
      <c r="E110">
        <f t="shared" si="13"/>
        <v>3.37891172052045E-2</v>
      </c>
      <c r="F110">
        <f t="shared" si="14"/>
        <v>-0.22083874417538774</v>
      </c>
      <c r="G110">
        <v>0</v>
      </c>
      <c r="H110">
        <f t="shared" si="15"/>
        <v>0.25462786138059224</v>
      </c>
      <c r="I110">
        <f t="shared" si="16"/>
        <v>-1.0737800400040409</v>
      </c>
      <c r="J110">
        <f t="shared" si="17"/>
        <v>1.0737800400040409</v>
      </c>
      <c r="K110">
        <f t="shared" si="18"/>
        <v>0.38782889624489203</v>
      </c>
      <c r="L110">
        <f t="shared" si="19"/>
        <v>0.61217110375510797</v>
      </c>
      <c r="M110">
        <f t="shared" si="20"/>
        <v>2.5784566588059405</v>
      </c>
      <c r="N110">
        <f t="shared" si="21"/>
        <v>1.6335302236023845</v>
      </c>
    </row>
    <row r="111" spans="1:14" x14ac:dyDescent="0.25">
      <c r="A111" s="4">
        <f>IF('True_Odds_Calculator_2-way'!A112="","",'True_Odds_Calculator_2-way'!A112)</f>
        <v>1.97</v>
      </c>
      <c r="B111" s="4">
        <f>IF('True_Odds_Calculator_2-way'!B112="","",'True_Odds_Calculator_2-way'!B112)</f>
        <v>1.92</v>
      </c>
      <c r="C111" s="4">
        <f t="shared" si="11"/>
        <v>0.50761421319796951</v>
      </c>
      <c r="D111">
        <f t="shared" si="12"/>
        <v>0.52083333333333337</v>
      </c>
      <c r="E111">
        <f t="shared" si="13"/>
        <v>2.844754653130277E-2</v>
      </c>
      <c r="F111">
        <f t="shared" si="14"/>
        <v>-0.2359348561759731</v>
      </c>
      <c r="G111">
        <v>0</v>
      </c>
      <c r="H111">
        <f t="shared" si="15"/>
        <v>0.26438240270727581</v>
      </c>
      <c r="I111">
        <f t="shared" si="16"/>
        <v>-1.0585715534396718</v>
      </c>
      <c r="J111">
        <f t="shared" si="17"/>
        <v>1.0585715534396718</v>
      </c>
      <c r="K111">
        <f t="shared" si="18"/>
        <v>0.49338508579127022</v>
      </c>
      <c r="L111">
        <f t="shared" si="19"/>
        <v>0.50661491420873006</v>
      </c>
      <c r="M111">
        <f t="shared" si="20"/>
        <v>2.0268144068364817</v>
      </c>
      <c r="N111">
        <f t="shared" si="21"/>
        <v>1.9738858291644976</v>
      </c>
    </row>
    <row r="112" spans="1:14" x14ac:dyDescent="0.25">
      <c r="A112" s="4">
        <f>IF('True_Odds_Calculator_2-way'!A113="","",'True_Odds_Calculator_2-way'!A113)</f>
        <v>2.08</v>
      </c>
      <c r="B112" s="4">
        <f>IF('True_Odds_Calculator_2-way'!B113="","",'True_Odds_Calculator_2-way'!B113)</f>
        <v>1.81</v>
      </c>
      <c r="C112" s="4">
        <f t="shared" si="11"/>
        <v>0.48076923076923073</v>
      </c>
      <c r="D112">
        <f t="shared" si="12"/>
        <v>0.5524861878453039</v>
      </c>
      <c r="E112">
        <f t="shared" si="13"/>
        <v>3.3255418614534626E-2</v>
      </c>
      <c r="F112">
        <f t="shared" si="14"/>
        <v>-0.23236294092647691</v>
      </c>
      <c r="G112">
        <v>0</v>
      </c>
      <c r="H112">
        <f t="shared" si="15"/>
        <v>0.26561835954101148</v>
      </c>
      <c r="I112">
        <f t="shared" si="16"/>
        <v>-1.0691671651659735</v>
      </c>
      <c r="J112">
        <f t="shared" si="17"/>
        <v>1.0691671651659735</v>
      </c>
      <c r="K112">
        <f t="shared" si="18"/>
        <v>0.4641016151377545</v>
      </c>
      <c r="L112">
        <f t="shared" si="19"/>
        <v>0.5358983848622455</v>
      </c>
      <c r="M112">
        <f t="shared" si="20"/>
        <v>2.1547005383792519</v>
      </c>
      <c r="N112">
        <f t="shared" si="21"/>
        <v>1.8660254037844384</v>
      </c>
    </row>
    <row r="113" spans="1:14" x14ac:dyDescent="0.25">
      <c r="A113" s="4">
        <f>IF('True_Odds_Calculator_2-way'!A114="","",'True_Odds_Calculator_2-way'!A114)</f>
        <v>2.4900000000000002</v>
      </c>
      <c r="B113" s="4">
        <f>IF('True_Odds_Calculator_2-way'!B114="","",'True_Odds_Calculator_2-way'!B114)</f>
        <v>1.58</v>
      </c>
      <c r="C113" s="4">
        <f t="shared" si="11"/>
        <v>0.40160642570281119</v>
      </c>
      <c r="D113">
        <f t="shared" si="12"/>
        <v>0.63291139240506322</v>
      </c>
      <c r="E113">
        <f t="shared" si="13"/>
        <v>3.4517818107874465E-2</v>
      </c>
      <c r="F113">
        <f t="shared" si="14"/>
        <v>-0.21966346398251235</v>
      </c>
      <c r="G113">
        <v>0</v>
      </c>
      <c r="H113">
        <f t="shared" si="15"/>
        <v>0.25418128209038682</v>
      </c>
      <c r="I113">
        <f t="shared" si="16"/>
        <v>-1.0757042116817492</v>
      </c>
      <c r="J113">
        <f t="shared" si="17"/>
        <v>1.0757042116817492</v>
      </c>
      <c r="K113">
        <f t="shared" si="18"/>
        <v>0.38420173597293183</v>
      </c>
      <c r="L113">
        <f t="shared" si="19"/>
        <v>0.61579826402706817</v>
      </c>
      <c r="M113">
        <f t="shared" si="20"/>
        <v>2.6027992754058067</v>
      </c>
      <c r="N113">
        <f t="shared" si="21"/>
        <v>1.6239084427754149</v>
      </c>
    </row>
    <row r="114" spans="1:14" x14ac:dyDescent="0.25">
      <c r="A114" s="4">
        <f>IF('True_Odds_Calculator_2-way'!A115="","",'True_Odds_Calculator_2-way'!A115)</f>
        <v>2.0499999999999998</v>
      </c>
      <c r="B114" s="4">
        <f>IF('True_Odds_Calculator_2-way'!B115="","",'True_Odds_Calculator_2-way'!B115)</f>
        <v>1.85</v>
      </c>
      <c r="C114" s="4">
        <f t="shared" si="11"/>
        <v>0.48780487804878053</v>
      </c>
      <c r="D114">
        <f t="shared" si="12"/>
        <v>0.54054054054054046</v>
      </c>
      <c r="E114">
        <f t="shared" si="13"/>
        <v>2.8345418589321048E-2</v>
      </c>
      <c r="F114">
        <f t="shared" si="14"/>
        <v>-0.2353328938694792</v>
      </c>
      <c r="G114">
        <v>0</v>
      </c>
      <c r="H114">
        <f t="shared" si="15"/>
        <v>0.26367831245880025</v>
      </c>
      <c r="I114">
        <f t="shared" si="16"/>
        <v>-1.0585122480499263</v>
      </c>
      <c r="J114">
        <f t="shared" si="17"/>
        <v>1.0585122480499263</v>
      </c>
      <c r="K114">
        <f t="shared" si="18"/>
        <v>0.47361090692279612</v>
      </c>
      <c r="L114">
        <f t="shared" si="19"/>
        <v>0.52638909307720383</v>
      </c>
      <c r="M114">
        <f t="shared" si="20"/>
        <v>2.1114378604524222</v>
      </c>
      <c r="N114">
        <f t="shared" si="21"/>
        <v>1.8997354108424378</v>
      </c>
    </row>
    <row r="115" spans="1:14" x14ac:dyDescent="0.25">
      <c r="A115" s="4">
        <f>IF('True_Odds_Calculator_2-way'!A116="","",'True_Odds_Calculator_2-way'!A116)</f>
        <v>1.74</v>
      </c>
      <c r="B115" s="4">
        <f>IF('True_Odds_Calculator_2-way'!B116="","",'True_Odds_Calculator_2-way'!B116)</f>
        <v>2.08</v>
      </c>
      <c r="C115" s="4">
        <f t="shared" si="11"/>
        <v>0.57471264367816088</v>
      </c>
      <c r="D115">
        <f t="shared" si="12"/>
        <v>0.48076923076923073</v>
      </c>
      <c r="E115">
        <f t="shared" si="13"/>
        <v>5.5481874447391721E-2</v>
      </c>
      <c r="F115">
        <f t="shared" si="14"/>
        <v>-0.22082228116710867</v>
      </c>
      <c r="G115">
        <v>0</v>
      </c>
      <c r="H115">
        <f t="shared" si="15"/>
        <v>0.27630415561450039</v>
      </c>
      <c r="I115">
        <f t="shared" si="16"/>
        <v>-1.1185934253567074</v>
      </c>
      <c r="J115">
        <f t="shared" si="17"/>
        <v>1.1185934253567074</v>
      </c>
      <c r="K115">
        <f t="shared" si="18"/>
        <v>0.54711804251446938</v>
      </c>
      <c r="L115">
        <f t="shared" si="19"/>
        <v>0.4528819574855304</v>
      </c>
      <c r="M115">
        <f t="shared" si="20"/>
        <v>1.8277591347639637</v>
      </c>
      <c r="N115">
        <f t="shared" si="21"/>
        <v>2.2080808993852443</v>
      </c>
    </row>
    <row r="116" spans="1:14" x14ac:dyDescent="0.25">
      <c r="A116" s="4">
        <f>IF('True_Odds_Calculator_2-way'!A117="","",'True_Odds_Calculator_2-way'!A117)</f>
        <v>1.78</v>
      </c>
      <c r="B116" s="4">
        <f>IF('True_Odds_Calculator_2-way'!B117="","",'True_Odds_Calculator_2-way'!B117)</f>
        <v>2.02</v>
      </c>
      <c r="C116" s="4">
        <f t="shared" si="11"/>
        <v>0.5617977528089888</v>
      </c>
      <c r="D116">
        <f t="shared" si="12"/>
        <v>0.49504950495049505</v>
      </c>
      <c r="E116">
        <f t="shared" si="13"/>
        <v>5.6847257759483849E-2</v>
      </c>
      <c r="F116">
        <f t="shared" si="14"/>
        <v>-0.22127044165090659</v>
      </c>
      <c r="G116">
        <v>0</v>
      </c>
      <c r="H116">
        <f t="shared" si="15"/>
        <v>0.2781176994103905</v>
      </c>
      <c r="I116">
        <f t="shared" si="16"/>
        <v>-1.1211213233271877</v>
      </c>
      <c r="J116">
        <f t="shared" si="17"/>
        <v>1.1211213233271877</v>
      </c>
      <c r="K116">
        <f t="shared" si="18"/>
        <v>0.5334828131703736</v>
      </c>
      <c r="L116">
        <f t="shared" si="19"/>
        <v>0.46651718682962634</v>
      </c>
      <c r="M116">
        <f t="shared" si="20"/>
        <v>1.8744746321952062</v>
      </c>
      <c r="N116">
        <f t="shared" si="21"/>
        <v>2.1435437497937313</v>
      </c>
    </row>
    <row r="117" spans="1:14" x14ac:dyDescent="0.25">
      <c r="A117" s="4">
        <f>IF('True_Odds_Calculator_2-way'!A118="","",'True_Odds_Calculator_2-way'!A118)</f>
        <v>1.65</v>
      </c>
      <c r="B117" s="4">
        <f>IF('True_Odds_Calculator_2-way'!B118="","",'True_Odds_Calculator_2-way'!B118)</f>
        <v>2.2599999999999998</v>
      </c>
      <c r="C117" s="4">
        <f t="shared" si="11"/>
        <v>0.60606060606060608</v>
      </c>
      <c r="D117">
        <f t="shared" si="12"/>
        <v>0.44247787610619471</v>
      </c>
      <c r="E117">
        <f t="shared" si="13"/>
        <v>4.85384821668009E-2</v>
      </c>
      <c r="F117">
        <f t="shared" si="14"/>
        <v>-0.21962992759452926</v>
      </c>
      <c r="G117">
        <v>0</v>
      </c>
      <c r="H117">
        <f t="shared" si="15"/>
        <v>0.26816840976133016</v>
      </c>
      <c r="I117">
        <f t="shared" si="16"/>
        <v>-1.1049892402196602</v>
      </c>
      <c r="J117">
        <f t="shared" si="17"/>
        <v>1.1049892402196602</v>
      </c>
      <c r="K117">
        <f t="shared" si="18"/>
        <v>0.58198985616409593</v>
      </c>
      <c r="L117">
        <f t="shared" si="19"/>
        <v>0.41801014383590385</v>
      </c>
      <c r="M117">
        <f t="shared" si="20"/>
        <v>1.7182430061427794</v>
      </c>
      <c r="N117">
        <f t="shared" si="21"/>
        <v>2.3922864426767716</v>
      </c>
    </row>
    <row r="118" spans="1:14" x14ac:dyDescent="0.25">
      <c r="A118" s="4">
        <f>IF('True_Odds_Calculator_2-way'!A119="","",'True_Odds_Calculator_2-way'!A119)</f>
        <v>1.43</v>
      </c>
      <c r="B118" s="4">
        <f>IF('True_Odds_Calculator_2-way'!B119="","",'True_Odds_Calculator_2-way'!B119)</f>
        <v>2.82</v>
      </c>
      <c r="C118" s="4">
        <f t="shared" si="11"/>
        <v>0.69930069930069938</v>
      </c>
      <c r="D118">
        <f t="shared" si="12"/>
        <v>0.3546099290780142</v>
      </c>
      <c r="E118">
        <f t="shared" si="13"/>
        <v>5.3910628378713632E-2</v>
      </c>
      <c r="F118">
        <f t="shared" si="14"/>
        <v>-0.19406834300451314</v>
      </c>
      <c r="G118">
        <v>0</v>
      </c>
      <c r="H118">
        <f t="shared" si="15"/>
        <v>0.24797897138322675</v>
      </c>
      <c r="I118">
        <f t="shared" si="16"/>
        <v>-1.1303946105083813</v>
      </c>
      <c r="J118">
        <f t="shared" si="17"/>
        <v>1.1303946105083813</v>
      </c>
      <c r="K118">
        <f t="shared" si="18"/>
        <v>0.67291595526341086</v>
      </c>
      <c r="L118">
        <f t="shared" si="19"/>
        <v>0.32708404473658903</v>
      </c>
      <c r="M118">
        <f t="shared" si="20"/>
        <v>1.4860696825186039</v>
      </c>
      <c r="N118">
        <f t="shared" si="21"/>
        <v>3.0573181911252538</v>
      </c>
    </row>
    <row r="119" spans="1:14" x14ac:dyDescent="0.25">
      <c r="A119" s="4">
        <f>IF('True_Odds_Calculator_2-way'!A120="","",'True_Odds_Calculator_2-way'!A120)</f>
        <v>1.67</v>
      </c>
      <c r="B119" s="4">
        <f>IF('True_Odds_Calculator_2-way'!B120="","",'True_Odds_Calculator_2-way'!B120)</f>
        <v>2.23</v>
      </c>
      <c r="C119" s="4">
        <f t="shared" si="11"/>
        <v>0.5988023952095809</v>
      </c>
      <c r="D119">
        <f t="shared" si="12"/>
        <v>0.44843049327354262</v>
      </c>
      <c r="E119">
        <f t="shared" si="13"/>
        <v>4.7232888483123459E-2</v>
      </c>
      <c r="F119">
        <f t="shared" si="14"/>
        <v>-0.22128836497408777</v>
      </c>
      <c r="G119">
        <v>0</v>
      </c>
      <c r="H119">
        <f t="shared" si="15"/>
        <v>0.26852125345721117</v>
      </c>
      <c r="I119">
        <f t="shared" si="16"/>
        <v>-1.1015647826027291</v>
      </c>
      <c r="J119">
        <f t="shared" si="17"/>
        <v>1.1015647826027291</v>
      </c>
      <c r="K119">
        <f t="shared" si="18"/>
        <v>0.57535796903051928</v>
      </c>
      <c r="L119">
        <f t="shared" si="19"/>
        <v>0.42464203096948078</v>
      </c>
      <c r="M119">
        <f t="shared" si="20"/>
        <v>1.7380484043438287</v>
      </c>
      <c r="N119">
        <f t="shared" si="21"/>
        <v>2.3549246826013568</v>
      </c>
    </row>
    <row r="120" spans="1:14" x14ac:dyDescent="0.25">
      <c r="A120" s="4">
        <f>IF('True_Odds_Calculator_2-way'!A121="","",'True_Odds_Calculator_2-way'!A121)</f>
        <v>1.76</v>
      </c>
      <c r="B120" s="4">
        <f>IF('True_Odds_Calculator_2-way'!B121="","",'True_Odds_Calculator_2-way'!B121)</f>
        <v>2.09</v>
      </c>
      <c r="C120" s="4">
        <f t="shared" si="11"/>
        <v>0.56818181818181823</v>
      </c>
      <c r="D120">
        <f t="shared" si="12"/>
        <v>0.47846889952153115</v>
      </c>
      <c r="E120">
        <f t="shared" si="13"/>
        <v>4.6650717703349276E-2</v>
      </c>
      <c r="F120">
        <f t="shared" si="14"/>
        <v>-0.22520661157024802</v>
      </c>
      <c r="G120">
        <v>0</v>
      </c>
      <c r="H120">
        <f t="shared" si="15"/>
        <v>0.27185732927359729</v>
      </c>
      <c r="I120">
        <f t="shared" si="16"/>
        <v>-1.0987021007226223</v>
      </c>
      <c r="J120">
        <f t="shared" si="17"/>
        <v>1.0987021007226223</v>
      </c>
      <c r="K120">
        <f t="shared" si="18"/>
        <v>0.54495509018599919</v>
      </c>
      <c r="L120">
        <f t="shared" si="19"/>
        <v>0.45504490981400092</v>
      </c>
      <c r="M120">
        <f t="shared" si="20"/>
        <v>1.8350135965491927</v>
      </c>
      <c r="N120">
        <f t="shared" si="21"/>
        <v>2.197585289787658</v>
      </c>
    </row>
    <row r="121" spans="1:14" x14ac:dyDescent="0.25">
      <c r="A121" s="4">
        <f>IF('True_Odds_Calculator_2-way'!A122="","",'True_Odds_Calculator_2-way'!A122)</f>
        <v>1.54</v>
      </c>
      <c r="B121" s="4">
        <f>IF('True_Odds_Calculator_2-way'!B122="","",'True_Odds_Calculator_2-way'!B122)</f>
        <v>2.59</v>
      </c>
      <c r="C121" s="4">
        <f t="shared" si="11"/>
        <v>0.64935064935064934</v>
      </c>
      <c r="D121">
        <f t="shared" si="12"/>
        <v>0.38610038610038611</v>
      </c>
      <c r="E121">
        <f t="shared" si="13"/>
        <v>3.5451035451035562E-2</v>
      </c>
      <c r="F121">
        <f t="shared" si="14"/>
        <v>-0.21526350097778657</v>
      </c>
      <c r="G121">
        <v>0</v>
      </c>
      <c r="H121">
        <f t="shared" si="15"/>
        <v>0.25071453642882213</v>
      </c>
      <c r="I121">
        <f t="shared" si="16"/>
        <v>-1.0792065137302937</v>
      </c>
      <c r="J121">
        <f t="shared" si="17"/>
        <v>1.0792065137302937</v>
      </c>
      <c r="K121">
        <f t="shared" si="18"/>
        <v>0.6318031307725428</v>
      </c>
      <c r="L121">
        <f t="shared" si="19"/>
        <v>0.36819686922745715</v>
      </c>
      <c r="M121">
        <f t="shared" si="20"/>
        <v>1.5827715174143586</v>
      </c>
      <c r="N121">
        <f t="shared" si="21"/>
        <v>2.7159383568311668</v>
      </c>
    </row>
    <row r="122" spans="1:14" x14ac:dyDescent="0.25">
      <c r="A122" s="4">
        <f>IF('True_Odds_Calculator_2-way'!A123="","",'True_Odds_Calculator_2-way'!A123)</f>
        <v>1.94</v>
      </c>
      <c r="B122" s="4">
        <f>IF('True_Odds_Calculator_2-way'!B123="","",'True_Odds_Calculator_2-way'!B123)</f>
        <v>1.94</v>
      </c>
      <c r="C122" s="4">
        <f t="shared" si="11"/>
        <v>0.51546391752577325</v>
      </c>
      <c r="D122">
        <f t="shared" si="12"/>
        <v>0.51546391752577325</v>
      </c>
      <c r="E122">
        <f t="shared" si="13"/>
        <v>3.0927835051546504E-2</v>
      </c>
      <c r="F122">
        <f t="shared" si="14"/>
        <v>-0.23477521521947065</v>
      </c>
      <c r="G122">
        <v>0</v>
      </c>
      <c r="H122">
        <f t="shared" si="15"/>
        <v>0.26570305027101715</v>
      </c>
      <c r="I122">
        <f t="shared" si="16"/>
        <v>-1.0638297872340428</v>
      </c>
      <c r="J122">
        <f t="shared" si="17"/>
        <v>1.0638297872340428</v>
      </c>
      <c r="K122">
        <f t="shared" si="18"/>
        <v>0.49999999999999989</v>
      </c>
      <c r="L122">
        <f t="shared" si="19"/>
        <v>0.49999999999999989</v>
      </c>
      <c r="M122">
        <f t="shared" si="20"/>
        <v>2.0000000000000004</v>
      </c>
      <c r="N122">
        <f t="shared" si="21"/>
        <v>2.0000000000000004</v>
      </c>
    </row>
    <row r="123" spans="1:14" x14ac:dyDescent="0.25">
      <c r="A123" s="4">
        <f>IF('True_Odds_Calculator_2-way'!A124="","",'True_Odds_Calculator_2-way'!A124)</f>
        <v>1.59</v>
      </c>
      <c r="B123" s="4">
        <f>IF('True_Odds_Calculator_2-way'!B124="","",'True_Odds_Calculator_2-way'!B124)</f>
        <v>2.4700000000000002</v>
      </c>
      <c r="C123" s="4">
        <f t="shared" si="11"/>
        <v>0.62893081761006286</v>
      </c>
      <c r="D123">
        <f t="shared" si="12"/>
        <v>0.40485829959514169</v>
      </c>
      <c r="E123">
        <f t="shared" si="13"/>
        <v>3.37891172052045E-2</v>
      </c>
      <c r="F123">
        <f t="shared" si="14"/>
        <v>-0.22083874417538774</v>
      </c>
      <c r="G123">
        <v>0</v>
      </c>
      <c r="H123">
        <f t="shared" si="15"/>
        <v>0.25462786138059224</v>
      </c>
      <c r="I123">
        <f t="shared" si="16"/>
        <v>-1.0737800400040409</v>
      </c>
      <c r="J123">
        <f t="shared" si="17"/>
        <v>1.0737800400040409</v>
      </c>
      <c r="K123">
        <f t="shared" si="18"/>
        <v>0.61217110375510797</v>
      </c>
      <c r="L123">
        <f t="shared" si="19"/>
        <v>0.38782889624489203</v>
      </c>
      <c r="M123">
        <f t="shared" si="20"/>
        <v>1.6335302236023845</v>
      </c>
      <c r="N123">
        <f t="shared" si="21"/>
        <v>2.5784566588059405</v>
      </c>
    </row>
    <row r="124" spans="1:14" x14ac:dyDescent="0.25">
      <c r="A124" s="4">
        <f>IF('True_Odds_Calculator_2-way'!A125="","",'True_Odds_Calculator_2-way'!A125)</f>
        <v>1.55</v>
      </c>
      <c r="B124" s="4">
        <f>IF('True_Odds_Calculator_2-way'!B125="","",'True_Odds_Calculator_2-way'!B125)</f>
        <v>2.57</v>
      </c>
      <c r="C124" s="4">
        <f t="shared" si="11"/>
        <v>0.64516129032258063</v>
      </c>
      <c r="D124">
        <f t="shared" si="12"/>
        <v>0.38910505836575876</v>
      </c>
      <c r="E124">
        <f t="shared" si="13"/>
        <v>3.4266348688339443E-2</v>
      </c>
      <c r="F124">
        <f t="shared" si="14"/>
        <v>-0.2167691728379566</v>
      </c>
      <c r="G124">
        <v>0</v>
      </c>
      <c r="H124">
        <f t="shared" si="15"/>
        <v>0.25103552152629599</v>
      </c>
      <c r="I124">
        <f t="shared" si="16"/>
        <v>-1.0761401354835765</v>
      </c>
      <c r="J124">
        <f t="shared" si="17"/>
        <v>1.0761401354835765</v>
      </c>
      <c r="K124">
        <f t="shared" si="18"/>
        <v>0.62818920883326634</v>
      </c>
      <c r="L124">
        <f t="shared" si="19"/>
        <v>0.37181079116673366</v>
      </c>
      <c r="M124">
        <f t="shared" si="20"/>
        <v>1.5918770745159672</v>
      </c>
      <c r="N124">
        <f t="shared" si="21"/>
        <v>2.6895400127092146</v>
      </c>
    </row>
    <row r="125" spans="1:14" x14ac:dyDescent="0.25">
      <c r="A125" s="4">
        <f>IF('True_Odds_Calculator_2-way'!A126="","",'True_Odds_Calculator_2-way'!A126)</f>
        <v>1.73</v>
      </c>
      <c r="B125" s="4">
        <f>IF('True_Odds_Calculator_2-way'!B126="","",'True_Odds_Calculator_2-way'!B126)</f>
        <v>2.19</v>
      </c>
      <c r="C125" s="4">
        <f t="shared" si="11"/>
        <v>0.5780346820809249</v>
      </c>
      <c r="D125">
        <f t="shared" si="12"/>
        <v>0.45662100456621008</v>
      </c>
      <c r="E125">
        <f t="shared" si="13"/>
        <v>3.4655686647135031E-2</v>
      </c>
      <c r="F125">
        <f t="shared" si="14"/>
        <v>-0.22928709055876673</v>
      </c>
      <c r="G125">
        <v>0</v>
      </c>
      <c r="H125">
        <f t="shared" si="15"/>
        <v>0.26394277720590181</v>
      </c>
      <c r="I125">
        <f t="shared" si="16"/>
        <v>-1.0729144372515058</v>
      </c>
      <c r="J125">
        <f t="shared" si="17"/>
        <v>1.0729144372515058</v>
      </c>
      <c r="K125">
        <f t="shared" si="18"/>
        <v>0.56078093121655925</v>
      </c>
      <c r="L125">
        <f t="shared" si="19"/>
        <v>0.43921906878344058</v>
      </c>
      <c r="M125">
        <f t="shared" si="20"/>
        <v>1.7832275391935992</v>
      </c>
      <c r="N125">
        <f t="shared" si="21"/>
        <v>2.2767681803292916</v>
      </c>
    </row>
    <row r="126" spans="1:14" x14ac:dyDescent="0.25">
      <c r="A126" s="4">
        <f>IF('True_Odds_Calculator_2-way'!A127="","",'True_Odds_Calculator_2-way'!A127)</f>
        <v>1.8</v>
      </c>
      <c r="B126" s="4">
        <f>IF('True_Odds_Calculator_2-way'!B127="","",'True_Odds_Calculator_2-way'!B127)</f>
        <v>2.09</v>
      </c>
      <c r="C126" s="4">
        <f t="shared" si="11"/>
        <v>0.55555555555555558</v>
      </c>
      <c r="D126">
        <f t="shared" si="12"/>
        <v>0.47846889952153115</v>
      </c>
      <c r="E126">
        <f t="shared" si="13"/>
        <v>3.4024455077086735E-2</v>
      </c>
      <c r="F126">
        <f t="shared" si="14"/>
        <v>-0.23179160021265277</v>
      </c>
      <c r="G126">
        <v>0</v>
      </c>
      <c r="H126">
        <f t="shared" si="15"/>
        <v>0.26581605528973956</v>
      </c>
      <c r="I126">
        <f t="shared" si="16"/>
        <v>-1.0708823421952987</v>
      </c>
      <c r="J126">
        <f t="shared" si="17"/>
        <v>1.0708823421952987</v>
      </c>
      <c r="K126">
        <f t="shared" si="18"/>
        <v>0.53858826760586154</v>
      </c>
      <c r="L126">
        <f t="shared" si="19"/>
        <v>0.46141173239413841</v>
      </c>
      <c r="M126">
        <f t="shared" si="20"/>
        <v>1.8567058737562385</v>
      </c>
      <c r="N126">
        <f t="shared" si="21"/>
        <v>2.1672617529928755</v>
      </c>
    </row>
    <row r="127" spans="1:14" x14ac:dyDescent="0.25">
      <c r="A127" s="4">
        <f>IF('True_Odds_Calculator_2-way'!A128="","",'True_Odds_Calculator_2-way'!A128)</f>
        <v>1.88</v>
      </c>
      <c r="B127" s="4">
        <f>IF('True_Odds_Calculator_2-way'!B128="","",'True_Odds_Calculator_2-way'!B128)</f>
        <v>2.02</v>
      </c>
      <c r="C127" s="4">
        <f t="shared" si="11"/>
        <v>0.53191489361702127</v>
      </c>
      <c r="D127">
        <f t="shared" si="12"/>
        <v>0.49504950495049505</v>
      </c>
      <c r="E127">
        <f t="shared" si="13"/>
        <v>2.6964398567516312E-2</v>
      </c>
      <c r="F127">
        <f t="shared" si="14"/>
        <v>-0.23635980619338537</v>
      </c>
      <c r="G127">
        <v>0</v>
      </c>
      <c r="H127">
        <f t="shared" si="15"/>
        <v>0.26332420476090163</v>
      </c>
      <c r="I127">
        <f t="shared" si="16"/>
        <v>-1.0555008273018724</v>
      </c>
      <c r="J127">
        <f t="shared" si="17"/>
        <v>1.0555008273018724</v>
      </c>
      <c r="K127">
        <f t="shared" si="18"/>
        <v>0.51844612438456505</v>
      </c>
      <c r="L127">
        <f t="shared" si="19"/>
        <v>0.48155387561543506</v>
      </c>
      <c r="M127">
        <f t="shared" si="20"/>
        <v>1.9288407280256479</v>
      </c>
      <c r="N127">
        <f t="shared" si="21"/>
        <v>2.0766108438479098</v>
      </c>
    </row>
    <row r="128" spans="1:14" x14ac:dyDescent="0.25">
      <c r="A128" s="4">
        <f>IF('True_Odds_Calculator_2-way'!A129="","",'True_Odds_Calculator_2-way'!A129)</f>
        <v>1.38</v>
      </c>
      <c r="B128" s="4">
        <f>IF('True_Odds_Calculator_2-way'!B129="","",'True_Odds_Calculator_2-way'!B129)</f>
        <v>3.1</v>
      </c>
      <c r="C128" s="4">
        <f t="shared" si="11"/>
        <v>0.7246376811594204</v>
      </c>
      <c r="D128">
        <f t="shared" si="12"/>
        <v>0.32258064516129031</v>
      </c>
      <c r="E128">
        <f t="shared" si="13"/>
        <v>4.7218326320710657E-2</v>
      </c>
      <c r="F128">
        <f t="shared" si="14"/>
        <v>-0.1865357643758766</v>
      </c>
      <c r="G128">
        <v>0</v>
      </c>
      <c r="H128">
        <f t="shared" si="15"/>
        <v>0.23375409069658723</v>
      </c>
      <c r="I128">
        <f t="shared" si="16"/>
        <v>-1.1194341570991124</v>
      </c>
      <c r="J128">
        <f t="shared" si="17"/>
        <v>1.1194341570991124</v>
      </c>
      <c r="K128">
        <f t="shared" si="18"/>
        <v>0.70156485036913285</v>
      </c>
      <c r="L128">
        <f t="shared" si="19"/>
        <v>0.29843514963086737</v>
      </c>
      <c r="M128">
        <f t="shared" si="20"/>
        <v>1.4253849796976623</v>
      </c>
      <c r="N128">
        <f t="shared" si="21"/>
        <v>3.3508117299081355</v>
      </c>
    </row>
    <row r="129" spans="1:14" x14ac:dyDescent="0.25">
      <c r="A129" s="4">
        <f>IF('True_Odds_Calculator_2-way'!A130="","",'True_Odds_Calculator_2-way'!A130)</f>
        <v>1.56</v>
      </c>
      <c r="B129" s="4">
        <f>IF('True_Odds_Calculator_2-way'!B130="","",'True_Odds_Calculator_2-way'!B130)</f>
        <v>2.5499999999999998</v>
      </c>
      <c r="C129" s="4">
        <f t="shared" si="11"/>
        <v>0.64102564102564097</v>
      </c>
      <c r="D129">
        <f t="shared" si="12"/>
        <v>0.39215686274509809</v>
      </c>
      <c r="E129">
        <f t="shared" si="13"/>
        <v>3.3182503770738947E-2</v>
      </c>
      <c r="F129">
        <f t="shared" si="14"/>
        <v>-0.21820010055304184</v>
      </c>
      <c r="G129">
        <v>0</v>
      </c>
      <c r="H129">
        <f t="shared" si="15"/>
        <v>0.25138260432378079</v>
      </c>
      <c r="I129">
        <f t="shared" si="16"/>
        <v>-1.0733469768527293</v>
      </c>
      <c r="J129">
        <f t="shared" si="17"/>
        <v>1.0733469768527293</v>
      </c>
      <c r="K129">
        <f t="shared" si="18"/>
        <v>0.62458063039578859</v>
      </c>
      <c r="L129">
        <f t="shared" si="19"/>
        <v>0.37541936960421152</v>
      </c>
      <c r="M129">
        <f t="shared" si="20"/>
        <v>1.6010743070375286</v>
      </c>
      <c r="N129">
        <f t="shared" si="21"/>
        <v>2.6636878141217299</v>
      </c>
    </row>
    <row r="130" spans="1:14" x14ac:dyDescent="0.25">
      <c r="A130" s="4">
        <f>IF('True_Odds_Calculator_2-way'!A131="","",'True_Odds_Calculator_2-way'!A131)</f>
        <v>2.13</v>
      </c>
      <c r="B130" s="4">
        <f>IF('True_Odds_Calculator_2-way'!B131="","",'True_Odds_Calculator_2-way'!B131)</f>
        <v>1.78</v>
      </c>
      <c r="C130" s="4">
        <f t="shared" si="11"/>
        <v>0.46948356807511737</v>
      </c>
      <c r="D130">
        <f t="shared" si="12"/>
        <v>0.5617977528089888</v>
      </c>
      <c r="E130">
        <f t="shared" si="13"/>
        <v>3.128132088410629E-2</v>
      </c>
      <c r="F130">
        <f t="shared" si="14"/>
        <v>-0.23247349264124062</v>
      </c>
      <c r="G130">
        <v>0</v>
      </c>
      <c r="H130">
        <f t="shared" si="15"/>
        <v>0.26375481352534685</v>
      </c>
      <c r="I130">
        <f t="shared" si="16"/>
        <v>-1.0651566348113084</v>
      </c>
      <c r="J130">
        <f t="shared" si="17"/>
        <v>1.0651566348113084</v>
      </c>
      <c r="K130">
        <f t="shared" si="18"/>
        <v>0.45379730835053417</v>
      </c>
      <c r="L130">
        <f t="shared" si="19"/>
        <v>0.54620269164946567</v>
      </c>
      <c r="M130">
        <f t="shared" si="20"/>
        <v>2.2036269973367788</v>
      </c>
      <c r="N130">
        <f t="shared" si="21"/>
        <v>1.8308221751528204</v>
      </c>
    </row>
    <row r="131" spans="1:14" x14ac:dyDescent="0.25">
      <c r="A131" s="4">
        <f>IF('True_Odds_Calculator_2-way'!A132="","",'True_Odds_Calculator_2-way'!A132)</f>
        <v>2.0699999999999998</v>
      </c>
      <c r="B131" s="4">
        <f>IF('True_Odds_Calculator_2-way'!B132="","",'True_Odds_Calculator_2-way'!B132)</f>
        <v>1.82</v>
      </c>
      <c r="C131" s="4">
        <f t="shared" ref="C131:C194" si="22">1/A131</f>
        <v>0.48309178743961356</v>
      </c>
      <c r="D131">
        <f t="shared" ref="D131:D194" si="23">1/B131</f>
        <v>0.54945054945054939</v>
      </c>
      <c r="E131">
        <f t="shared" ref="E131:E194" si="24">C131+D131-1</f>
        <v>3.2542336890162948E-2</v>
      </c>
      <c r="F131">
        <f t="shared" ref="F131:F194" si="25">C131+D131-(C131*D131)-1</f>
        <v>-0.23289271115358079</v>
      </c>
      <c r="G131">
        <v>0</v>
      </c>
      <c r="H131">
        <f t="shared" ref="H131:H194" si="26">C131*D131</f>
        <v>0.26543504804374368</v>
      </c>
      <c r="I131">
        <f t="shared" ref="I131:I194" si="27">((-4*F131*H131)^0.5)/(2*F131)</f>
        <v>-1.0675818579755179</v>
      </c>
      <c r="J131">
        <f t="shared" ref="J131:J194" si="28">(-((-4*F131*H131)^0.5))/(2*F131)</f>
        <v>1.0675818579755179</v>
      </c>
      <c r="K131">
        <f t="shared" ref="K131:K194" si="29">IF(A131="","",(C131/($J131+C131-($J131*C131))))</f>
        <v>0.4667852887508781</v>
      </c>
      <c r="L131">
        <f t="shared" ref="L131:L194" si="30">IF(B131="","",(D131/($J131+D131-($J131*D131))))</f>
        <v>0.53321471124912212</v>
      </c>
      <c r="M131">
        <f t="shared" ref="M131:M194" si="31">IF(A131="","",1/K131)</f>
        <v>2.1423125880338039</v>
      </c>
      <c r="N131">
        <f t="shared" ref="N131:N194" si="32">IF(B131="","",1/L131)</f>
        <v>1.8754171235399244</v>
      </c>
    </row>
    <row r="132" spans="1:14" x14ac:dyDescent="0.25">
      <c r="A132" s="4">
        <f>IF('True_Odds_Calculator_2-way'!A133="","",'True_Odds_Calculator_2-way'!A133)</f>
        <v>2.23</v>
      </c>
      <c r="B132" s="4">
        <f>IF('True_Odds_Calculator_2-way'!B133="","",'True_Odds_Calculator_2-way'!B133)</f>
        <v>1.7</v>
      </c>
      <c r="C132" s="4">
        <f t="shared" si="22"/>
        <v>0.44843049327354262</v>
      </c>
      <c r="D132">
        <f t="shared" si="23"/>
        <v>0.58823529411764708</v>
      </c>
      <c r="E132">
        <f t="shared" si="24"/>
        <v>3.6665787391189752E-2</v>
      </c>
      <c r="F132">
        <f t="shared" si="25"/>
        <v>-0.22711685571089413</v>
      </c>
      <c r="G132">
        <v>0</v>
      </c>
      <c r="H132">
        <f t="shared" si="26"/>
        <v>0.26378264310208388</v>
      </c>
      <c r="I132">
        <f t="shared" si="27"/>
        <v>-1.0777013435226062</v>
      </c>
      <c r="J132">
        <f t="shared" si="28"/>
        <v>1.0777013435226062</v>
      </c>
      <c r="K132">
        <f t="shared" si="29"/>
        <v>0.43000161655276159</v>
      </c>
      <c r="L132">
        <f t="shared" si="30"/>
        <v>0.56999838344723819</v>
      </c>
      <c r="M132">
        <f t="shared" si="31"/>
        <v>2.3255726525328053</v>
      </c>
      <c r="N132">
        <f t="shared" si="32"/>
        <v>1.7543909404658247</v>
      </c>
    </row>
    <row r="133" spans="1:14" x14ac:dyDescent="0.25">
      <c r="A133" s="4">
        <f>IF('True_Odds_Calculator_2-way'!A134="","",'True_Odds_Calculator_2-way'!A134)</f>
        <v>2.38</v>
      </c>
      <c r="B133" s="4">
        <f>IF('True_Odds_Calculator_2-way'!B134="","",'True_Odds_Calculator_2-way'!B134)</f>
        <v>1.63</v>
      </c>
      <c r="C133" s="4">
        <f t="shared" si="22"/>
        <v>0.42016806722689076</v>
      </c>
      <c r="D133">
        <f t="shared" si="23"/>
        <v>0.61349693251533743</v>
      </c>
      <c r="E133">
        <f t="shared" si="24"/>
        <v>3.3664999742228252E-2</v>
      </c>
      <c r="F133">
        <f t="shared" si="25"/>
        <v>-0.22410682064236731</v>
      </c>
      <c r="G133">
        <v>0</v>
      </c>
      <c r="H133">
        <f t="shared" si="26"/>
        <v>0.25777182038459556</v>
      </c>
      <c r="I133">
        <f t="shared" si="27"/>
        <v>-1.0724824201463117</v>
      </c>
      <c r="J133">
        <f t="shared" si="28"/>
        <v>1.0724824201463117</v>
      </c>
      <c r="K133">
        <f t="shared" si="29"/>
        <v>0.40322162143360418</v>
      </c>
      <c r="L133">
        <f t="shared" si="30"/>
        <v>0.59677837856639582</v>
      </c>
      <c r="M133">
        <f t="shared" si="31"/>
        <v>2.4800257398019103</v>
      </c>
      <c r="N133">
        <f t="shared" si="32"/>
        <v>1.6756639246921761</v>
      </c>
    </row>
    <row r="134" spans="1:14" x14ac:dyDescent="0.25">
      <c r="A134" s="4">
        <f>IF('True_Odds_Calculator_2-way'!A135="","",'True_Odds_Calculator_2-way'!A135)</f>
        <v>1.8</v>
      </c>
      <c r="B134" s="4">
        <f>IF('True_Odds_Calculator_2-way'!B135="","",'True_Odds_Calculator_2-way'!B135)</f>
        <v>2.09</v>
      </c>
      <c r="C134" s="4">
        <f t="shared" si="22"/>
        <v>0.55555555555555558</v>
      </c>
      <c r="D134">
        <f t="shared" si="23"/>
        <v>0.47846889952153115</v>
      </c>
      <c r="E134">
        <f t="shared" si="24"/>
        <v>3.4024455077086735E-2</v>
      </c>
      <c r="F134">
        <f t="shared" si="25"/>
        <v>-0.23179160021265277</v>
      </c>
      <c r="G134">
        <v>0</v>
      </c>
      <c r="H134">
        <f t="shared" si="26"/>
        <v>0.26581605528973956</v>
      </c>
      <c r="I134">
        <f t="shared" si="27"/>
        <v>-1.0708823421952987</v>
      </c>
      <c r="J134">
        <f t="shared" si="28"/>
        <v>1.0708823421952987</v>
      </c>
      <c r="K134">
        <f t="shared" si="29"/>
        <v>0.53858826760586154</v>
      </c>
      <c r="L134">
        <f t="shared" si="30"/>
        <v>0.46141173239413841</v>
      </c>
      <c r="M134">
        <f t="shared" si="31"/>
        <v>1.8567058737562385</v>
      </c>
      <c r="N134">
        <f t="shared" si="32"/>
        <v>2.1672617529928755</v>
      </c>
    </row>
    <row r="135" spans="1:14" x14ac:dyDescent="0.25">
      <c r="A135" s="4">
        <f>IF('True_Odds_Calculator_2-way'!A136="","",'True_Odds_Calculator_2-way'!A136)</f>
        <v>1.95</v>
      </c>
      <c r="B135" s="4">
        <f>IF('True_Odds_Calculator_2-way'!B136="","",'True_Odds_Calculator_2-way'!B136)</f>
        <v>1.93</v>
      </c>
      <c r="C135" s="4">
        <f t="shared" si="22"/>
        <v>0.51282051282051289</v>
      </c>
      <c r="D135">
        <f t="shared" si="23"/>
        <v>0.5181347150259068</v>
      </c>
      <c r="E135">
        <f t="shared" si="24"/>
        <v>3.0955227846419575E-2</v>
      </c>
      <c r="F135">
        <f t="shared" si="25"/>
        <v>-0.23475488242327625</v>
      </c>
      <c r="G135">
        <v>0</v>
      </c>
      <c r="H135">
        <f t="shared" si="26"/>
        <v>0.26571011026969582</v>
      </c>
      <c r="I135">
        <f t="shared" si="27"/>
        <v>-1.0638899909514294</v>
      </c>
      <c r="J135">
        <f t="shared" si="28"/>
        <v>1.0638899909514294</v>
      </c>
      <c r="K135">
        <f t="shared" si="29"/>
        <v>0.49734035027939766</v>
      </c>
      <c r="L135">
        <f t="shared" si="30"/>
        <v>0.50265964972060251</v>
      </c>
      <c r="M135">
        <f t="shared" si="31"/>
        <v>2.0106954914038573</v>
      </c>
      <c r="N135">
        <f t="shared" si="32"/>
        <v>1.9894176915848294</v>
      </c>
    </row>
    <row r="136" spans="1:14" x14ac:dyDescent="0.25">
      <c r="A136" s="4">
        <f>IF('True_Odds_Calculator_2-way'!A137="","",'True_Odds_Calculator_2-way'!A137)</f>
        <v>2.19</v>
      </c>
      <c r="B136" s="4">
        <f>IF('True_Odds_Calculator_2-way'!B137="","",'True_Odds_Calculator_2-way'!B137)</f>
        <v>1.74</v>
      </c>
      <c r="C136" s="4">
        <f t="shared" si="22"/>
        <v>0.45662100456621008</v>
      </c>
      <c r="D136">
        <f t="shared" si="23"/>
        <v>0.57471264367816088</v>
      </c>
      <c r="E136">
        <f t="shared" si="24"/>
        <v>3.1333648244370904E-2</v>
      </c>
      <c r="F136">
        <f t="shared" si="25"/>
        <v>-0.23109221644885325</v>
      </c>
      <c r="G136">
        <v>0</v>
      </c>
      <c r="H136">
        <f t="shared" si="26"/>
        <v>0.26242586469322415</v>
      </c>
      <c r="I136">
        <f t="shared" si="27"/>
        <v>-1.0656403571953759</v>
      </c>
      <c r="J136">
        <f t="shared" si="28"/>
        <v>1.0656403571953759</v>
      </c>
      <c r="K136">
        <f t="shared" si="29"/>
        <v>0.4408953301027736</v>
      </c>
      <c r="L136">
        <f t="shared" si="30"/>
        <v>0.5591046698972264</v>
      </c>
      <c r="M136">
        <f t="shared" si="31"/>
        <v>2.2681120250624973</v>
      </c>
      <c r="N136">
        <f t="shared" si="32"/>
        <v>1.7885738643245783</v>
      </c>
    </row>
    <row r="137" spans="1:14" x14ac:dyDescent="0.25">
      <c r="A137" s="4">
        <f>IF('True_Odds_Calculator_2-way'!A138="","",'True_Odds_Calculator_2-way'!A138)</f>
        <v>2.33</v>
      </c>
      <c r="B137" s="4">
        <f>IF('True_Odds_Calculator_2-way'!B138="","",'True_Odds_Calculator_2-way'!B138)</f>
        <v>1.65</v>
      </c>
      <c r="C137" s="4">
        <f t="shared" si="22"/>
        <v>0.42918454935622319</v>
      </c>
      <c r="D137">
        <f t="shared" si="23"/>
        <v>0.60606060606060608</v>
      </c>
      <c r="E137">
        <f t="shared" si="24"/>
        <v>3.5245155416829377E-2</v>
      </c>
      <c r="F137">
        <f t="shared" si="25"/>
        <v>-0.22486669267785131</v>
      </c>
      <c r="G137">
        <v>0</v>
      </c>
      <c r="H137">
        <f t="shared" si="26"/>
        <v>0.26011184809468074</v>
      </c>
      <c r="I137">
        <f t="shared" si="27"/>
        <v>-1.0755175492958089</v>
      </c>
      <c r="J137">
        <f t="shared" si="28"/>
        <v>1.0755175492958089</v>
      </c>
      <c r="K137">
        <f t="shared" si="29"/>
        <v>0.41144841377386249</v>
      </c>
      <c r="L137">
        <f t="shared" si="30"/>
        <v>0.58855158622613757</v>
      </c>
      <c r="M137">
        <f t="shared" si="31"/>
        <v>2.4304383405634256</v>
      </c>
      <c r="N137">
        <f t="shared" si="32"/>
        <v>1.6990864070422753</v>
      </c>
    </row>
    <row r="138" spans="1:14" x14ac:dyDescent="0.25">
      <c r="A138" s="4">
        <f>IF('True_Odds_Calculator_2-way'!A139="","",'True_Odds_Calculator_2-way'!A139)</f>
        <v>2.2000000000000002</v>
      </c>
      <c r="B138" s="4">
        <f>IF('True_Odds_Calculator_2-way'!B139="","",'True_Odds_Calculator_2-way'!B139)</f>
        <v>1.73</v>
      </c>
      <c r="C138" s="4">
        <f t="shared" si="22"/>
        <v>0.45454545454545453</v>
      </c>
      <c r="D138">
        <f t="shared" si="23"/>
        <v>0.5780346820809249</v>
      </c>
      <c r="E138">
        <f t="shared" si="24"/>
        <v>3.2580136626379375E-2</v>
      </c>
      <c r="F138">
        <f t="shared" si="25"/>
        <v>-0.23016290068313194</v>
      </c>
      <c r="G138">
        <v>0</v>
      </c>
      <c r="H138">
        <f t="shared" si="26"/>
        <v>0.26274303730951132</v>
      </c>
      <c r="I138">
        <f t="shared" si="27"/>
        <v>-1.0684346079267204</v>
      </c>
      <c r="J138">
        <f t="shared" si="28"/>
        <v>1.0684346079267204</v>
      </c>
      <c r="K138">
        <f t="shared" si="29"/>
        <v>0.43818875860384515</v>
      </c>
      <c r="L138">
        <f t="shared" si="30"/>
        <v>0.5618112413961549</v>
      </c>
      <c r="M138">
        <f t="shared" si="31"/>
        <v>2.2821215295120645</v>
      </c>
      <c r="N138">
        <f t="shared" si="32"/>
        <v>1.7799572637865058</v>
      </c>
    </row>
    <row r="139" spans="1:14" x14ac:dyDescent="0.25">
      <c r="A139" s="4">
        <f>IF('True_Odds_Calculator_2-way'!A140="","",'True_Odds_Calculator_2-way'!A140)</f>
        <v>2.2400000000000002</v>
      </c>
      <c r="B139" s="4">
        <f>IF('True_Odds_Calculator_2-way'!B140="","",'True_Odds_Calculator_2-way'!B140)</f>
        <v>1.7</v>
      </c>
      <c r="C139" s="4">
        <f t="shared" si="22"/>
        <v>0.4464285714285714</v>
      </c>
      <c r="D139">
        <f t="shared" si="23"/>
        <v>0.58823529411764708</v>
      </c>
      <c r="E139">
        <f t="shared" si="24"/>
        <v>3.4663865546218364E-2</v>
      </c>
      <c r="F139">
        <f t="shared" si="25"/>
        <v>-0.22794117647058831</v>
      </c>
      <c r="G139">
        <v>0</v>
      </c>
      <c r="H139">
        <f t="shared" si="26"/>
        <v>0.26260504201680673</v>
      </c>
      <c r="I139">
        <f t="shared" si="27"/>
        <v>-1.0733469768527293</v>
      </c>
      <c r="J139">
        <f t="shared" si="28"/>
        <v>1.0733469768527293</v>
      </c>
      <c r="K139">
        <f t="shared" si="29"/>
        <v>0.42900958501512831</v>
      </c>
      <c r="L139">
        <f t="shared" si="30"/>
        <v>0.5709904149848718</v>
      </c>
      <c r="M139">
        <f t="shared" si="31"/>
        <v>2.3309502512973848</v>
      </c>
      <c r="N139">
        <f t="shared" si="32"/>
        <v>1.7513428837969105</v>
      </c>
    </row>
    <row r="140" spans="1:14" x14ac:dyDescent="0.25">
      <c r="A140" s="4">
        <f>IF('True_Odds_Calculator_2-way'!A141="","",'True_Odds_Calculator_2-way'!A141)</f>
        <v>2.2999999999999998</v>
      </c>
      <c r="B140" s="4">
        <f>IF('True_Odds_Calculator_2-way'!B141="","",'True_Odds_Calculator_2-way'!B141)</f>
        <v>1.61</v>
      </c>
      <c r="C140" s="4">
        <f t="shared" si="22"/>
        <v>0.43478260869565222</v>
      </c>
      <c r="D140">
        <f t="shared" si="23"/>
        <v>0.6211180124223602</v>
      </c>
      <c r="E140">
        <f t="shared" si="24"/>
        <v>5.5900621118012417E-2</v>
      </c>
      <c r="F140">
        <f t="shared" si="25"/>
        <v>-0.21415068863083986</v>
      </c>
      <c r="G140">
        <v>0</v>
      </c>
      <c r="H140">
        <f t="shared" si="26"/>
        <v>0.27005130974885228</v>
      </c>
      <c r="I140">
        <f t="shared" si="27"/>
        <v>-1.1229577231219765</v>
      </c>
      <c r="J140">
        <f t="shared" si="28"/>
        <v>1.1229577231219765</v>
      </c>
      <c r="K140">
        <f t="shared" si="29"/>
        <v>0.40652967309525717</v>
      </c>
      <c r="L140">
        <f t="shared" si="30"/>
        <v>0.59347032690474288</v>
      </c>
      <c r="M140">
        <f t="shared" si="31"/>
        <v>2.4598450400585694</v>
      </c>
      <c r="N140">
        <f t="shared" si="32"/>
        <v>1.6850042111044057</v>
      </c>
    </row>
    <row r="141" spans="1:14" x14ac:dyDescent="0.25">
      <c r="A141" s="4">
        <f>IF('True_Odds_Calculator_2-way'!A142="","",'True_Odds_Calculator_2-way'!A142)</f>
        <v>2.06</v>
      </c>
      <c r="B141" s="4">
        <f>IF('True_Odds_Calculator_2-way'!B142="","",'True_Odds_Calculator_2-way'!B142)</f>
        <v>1.84</v>
      </c>
      <c r="C141" s="4">
        <f t="shared" si="22"/>
        <v>0.4854368932038835</v>
      </c>
      <c r="D141">
        <f t="shared" si="23"/>
        <v>0.54347826086956519</v>
      </c>
      <c r="E141">
        <f t="shared" si="24"/>
        <v>2.891515407344869E-2</v>
      </c>
      <c r="F141">
        <f t="shared" si="25"/>
        <v>-0.23490924440692273</v>
      </c>
      <c r="G141">
        <v>0</v>
      </c>
      <c r="H141">
        <f t="shared" si="26"/>
        <v>0.26382439848037148</v>
      </c>
      <c r="I141">
        <f t="shared" si="27"/>
        <v>-1.0597597584982434</v>
      </c>
      <c r="J141">
        <f t="shared" si="28"/>
        <v>1.0597597584982434</v>
      </c>
      <c r="K141">
        <f t="shared" si="29"/>
        <v>0.47095494984925418</v>
      </c>
      <c r="L141">
        <f t="shared" si="30"/>
        <v>0.52904505015074577</v>
      </c>
      <c r="M141">
        <f t="shared" si="31"/>
        <v>2.123345344008138</v>
      </c>
      <c r="N141">
        <f t="shared" si="32"/>
        <v>1.8901981971385247</v>
      </c>
    </row>
    <row r="142" spans="1:14" x14ac:dyDescent="0.25">
      <c r="A142" s="4">
        <f>IF('True_Odds_Calculator_2-way'!A143="","",'True_Odds_Calculator_2-way'!A143)</f>
        <v>2.4500000000000002</v>
      </c>
      <c r="B142" s="4">
        <f>IF('True_Odds_Calculator_2-way'!B143="","",'True_Odds_Calculator_2-way'!B143)</f>
        <v>1.54</v>
      </c>
      <c r="C142" s="4">
        <f t="shared" si="22"/>
        <v>0.4081632653061224</v>
      </c>
      <c r="D142">
        <f t="shared" si="23"/>
        <v>0.64935064935064934</v>
      </c>
      <c r="E142">
        <f t="shared" si="24"/>
        <v>5.7513914656771803E-2</v>
      </c>
      <c r="F142">
        <f t="shared" si="25"/>
        <v>-0.20752716671084015</v>
      </c>
      <c r="G142">
        <v>0</v>
      </c>
      <c r="H142">
        <f t="shared" si="26"/>
        <v>0.26504108136761195</v>
      </c>
      <c r="I142">
        <f t="shared" si="27"/>
        <v>-1.1301058393680172</v>
      </c>
      <c r="J142">
        <f t="shared" si="28"/>
        <v>1.1301058393680172</v>
      </c>
      <c r="K142">
        <f t="shared" si="29"/>
        <v>0.37898117826940386</v>
      </c>
      <c r="L142">
        <f t="shared" si="30"/>
        <v>0.62101882173059608</v>
      </c>
      <c r="M142">
        <f t="shared" si="31"/>
        <v>2.6386534670836252</v>
      </c>
      <c r="N142">
        <f t="shared" si="32"/>
        <v>1.6102571532587293</v>
      </c>
    </row>
    <row r="143" spans="1:14" x14ac:dyDescent="0.25">
      <c r="A143" s="4">
        <f>IF('True_Odds_Calculator_2-way'!A144="","",'True_Odds_Calculator_2-way'!A144)</f>
        <v>1.77</v>
      </c>
      <c r="B143" s="4">
        <f>IF('True_Odds_Calculator_2-way'!B144="","",'True_Odds_Calculator_2-way'!B144)</f>
        <v>2.13</v>
      </c>
      <c r="C143" s="4">
        <f t="shared" si="22"/>
        <v>0.56497175141242939</v>
      </c>
      <c r="D143">
        <f t="shared" si="23"/>
        <v>0.46948356807511737</v>
      </c>
      <c r="E143">
        <f t="shared" si="24"/>
        <v>3.4455319487546765E-2</v>
      </c>
      <c r="F143">
        <f t="shared" si="25"/>
        <v>-0.23078963422720888</v>
      </c>
      <c r="G143">
        <v>0</v>
      </c>
      <c r="H143">
        <f t="shared" si="26"/>
        <v>0.26524495371475559</v>
      </c>
      <c r="I143">
        <f t="shared" si="27"/>
        <v>-1.0720509244860594</v>
      </c>
      <c r="J143">
        <f t="shared" si="28"/>
        <v>1.0720509244860594</v>
      </c>
      <c r="K143">
        <f t="shared" si="29"/>
        <v>0.54780136279077696</v>
      </c>
      <c r="L143">
        <f t="shared" si="30"/>
        <v>0.45219863720922326</v>
      </c>
      <c r="M143">
        <f t="shared" si="31"/>
        <v>1.8254792118542653</v>
      </c>
      <c r="N143">
        <f t="shared" si="32"/>
        <v>2.2114175446692466</v>
      </c>
    </row>
    <row r="144" spans="1:14" x14ac:dyDescent="0.25">
      <c r="A144" s="4">
        <f>IF('True_Odds_Calculator_2-way'!A145="","",'True_Odds_Calculator_2-way'!A145)</f>
        <v>1.78</v>
      </c>
      <c r="B144" s="4">
        <f>IF('True_Odds_Calculator_2-way'!B145="","",'True_Odds_Calculator_2-way'!B145)</f>
        <v>2.12</v>
      </c>
      <c r="C144" s="4">
        <f t="shared" si="22"/>
        <v>0.5617977528089888</v>
      </c>
      <c r="D144">
        <f t="shared" si="23"/>
        <v>0.47169811320754712</v>
      </c>
      <c r="E144">
        <f t="shared" si="24"/>
        <v>3.3495866016535869E-2</v>
      </c>
      <c r="F144">
        <f t="shared" si="25"/>
        <v>-0.23150307398770409</v>
      </c>
      <c r="G144">
        <v>0</v>
      </c>
      <c r="H144">
        <f t="shared" si="26"/>
        <v>0.26499894000423996</v>
      </c>
      <c r="I144">
        <f t="shared" si="27"/>
        <v>-1.0699012312772822</v>
      </c>
      <c r="J144">
        <f t="shared" si="28"/>
        <v>1.0699012312772822</v>
      </c>
      <c r="K144">
        <f t="shared" si="29"/>
        <v>0.54510083634166528</v>
      </c>
      <c r="L144">
        <f t="shared" si="30"/>
        <v>0.45489916365833472</v>
      </c>
      <c r="M144">
        <f t="shared" si="31"/>
        <v>1.83452296039628</v>
      </c>
      <c r="N144">
        <f t="shared" si="32"/>
        <v>2.1982893790305562</v>
      </c>
    </row>
    <row r="145" spans="1:14" x14ac:dyDescent="0.25">
      <c r="A145" s="4">
        <f>IF('True_Odds_Calculator_2-way'!A146="","",'True_Odds_Calculator_2-way'!A146)</f>
        <v>1.69</v>
      </c>
      <c r="B145" s="4">
        <f>IF('True_Odds_Calculator_2-way'!B146="","",'True_Odds_Calculator_2-way'!B146)</f>
        <v>2.27</v>
      </c>
      <c r="C145" s="4">
        <f t="shared" si="22"/>
        <v>0.59171597633136097</v>
      </c>
      <c r="D145">
        <f t="shared" si="23"/>
        <v>0.44052863436123346</v>
      </c>
      <c r="E145">
        <f t="shared" si="24"/>
        <v>3.2244610692594433E-2</v>
      </c>
      <c r="F145">
        <f t="shared" si="25"/>
        <v>-0.22842322029038398</v>
      </c>
      <c r="G145">
        <v>0</v>
      </c>
      <c r="H145">
        <f t="shared" si="26"/>
        <v>0.26066783098297841</v>
      </c>
      <c r="I145">
        <f t="shared" si="27"/>
        <v>-1.0682517037726924</v>
      </c>
      <c r="J145">
        <f t="shared" si="28"/>
        <v>1.0682517037726924</v>
      </c>
      <c r="K145">
        <f t="shared" si="29"/>
        <v>0.57567419307584422</v>
      </c>
      <c r="L145">
        <f t="shared" si="30"/>
        <v>0.42432580692415584</v>
      </c>
      <c r="M145">
        <f t="shared" si="31"/>
        <v>1.7370936756031574</v>
      </c>
      <c r="N145">
        <f t="shared" si="32"/>
        <v>2.3566796637913199</v>
      </c>
    </row>
    <row r="146" spans="1:14" x14ac:dyDescent="0.25">
      <c r="A146" s="4">
        <f>IF('True_Odds_Calculator_2-way'!A147="","",'True_Odds_Calculator_2-way'!A147)</f>
        <v>1.96</v>
      </c>
      <c r="B146" s="4">
        <f>IF('True_Odds_Calculator_2-way'!B147="","",'True_Odds_Calculator_2-way'!B147)</f>
        <v>1.93</v>
      </c>
      <c r="C146" s="4">
        <f t="shared" si="22"/>
        <v>0.51020408163265307</v>
      </c>
      <c r="D146">
        <f t="shared" si="23"/>
        <v>0.5181347150259068</v>
      </c>
      <c r="E146">
        <f t="shared" si="24"/>
        <v>2.8338796658559762E-2</v>
      </c>
      <c r="F146">
        <f t="shared" si="25"/>
        <v>-0.23601564978322942</v>
      </c>
      <c r="G146">
        <v>0</v>
      </c>
      <c r="H146">
        <f t="shared" si="26"/>
        <v>0.26435444644178918</v>
      </c>
      <c r="I146">
        <f t="shared" si="27"/>
        <v>-1.0583343916682539</v>
      </c>
      <c r="J146">
        <f t="shared" si="28"/>
        <v>1.0583343916682539</v>
      </c>
      <c r="K146">
        <f t="shared" si="29"/>
        <v>0.49603149604724417</v>
      </c>
      <c r="L146">
        <f t="shared" si="30"/>
        <v>0.50396850395275605</v>
      </c>
      <c r="M146">
        <f t="shared" si="31"/>
        <v>2.0160010160015238</v>
      </c>
      <c r="N146">
        <f t="shared" si="32"/>
        <v>1.9842509842514759</v>
      </c>
    </row>
    <row r="147" spans="1:14" x14ac:dyDescent="0.25">
      <c r="A147" s="4">
        <f>IF('True_Odds_Calculator_2-way'!A148="","",'True_Odds_Calculator_2-way'!A148)</f>
        <v>2.2400000000000002</v>
      </c>
      <c r="B147" s="4">
        <f>IF('True_Odds_Calculator_2-way'!B148="","",'True_Odds_Calculator_2-way'!B148)</f>
        <v>1.7</v>
      </c>
      <c r="C147" s="4">
        <f t="shared" si="22"/>
        <v>0.4464285714285714</v>
      </c>
      <c r="D147">
        <f t="shared" si="23"/>
        <v>0.58823529411764708</v>
      </c>
      <c r="E147">
        <f t="shared" si="24"/>
        <v>3.4663865546218364E-2</v>
      </c>
      <c r="F147">
        <f t="shared" si="25"/>
        <v>-0.22794117647058831</v>
      </c>
      <c r="G147">
        <v>0</v>
      </c>
      <c r="H147">
        <f t="shared" si="26"/>
        <v>0.26260504201680673</v>
      </c>
      <c r="I147">
        <f t="shared" si="27"/>
        <v>-1.0733469768527293</v>
      </c>
      <c r="J147">
        <f t="shared" si="28"/>
        <v>1.0733469768527293</v>
      </c>
      <c r="K147">
        <f t="shared" si="29"/>
        <v>0.42900958501512831</v>
      </c>
      <c r="L147">
        <f t="shared" si="30"/>
        <v>0.5709904149848718</v>
      </c>
      <c r="M147">
        <f t="shared" si="31"/>
        <v>2.3309502512973848</v>
      </c>
      <c r="N147">
        <f t="shared" si="32"/>
        <v>1.7513428837969105</v>
      </c>
    </row>
    <row r="148" spans="1:14" x14ac:dyDescent="0.25">
      <c r="A148" s="4">
        <f>IF('True_Odds_Calculator_2-way'!A149="","",'True_Odds_Calculator_2-way'!A149)</f>
        <v>1.85</v>
      </c>
      <c r="B148" s="4">
        <f>IF('True_Odds_Calculator_2-way'!B149="","",'True_Odds_Calculator_2-way'!B149)</f>
        <v>2.04</v>
      </c>
      <c r="C148" s="4">
        <f t="shared" si="22"/>
        <v>0.54054054054054046</v>
      </c>
      <c r="D148">
        <f t="shared" si="23"/>
        <v>0.49019607843137253</v>
      </c>
      <c r="E148">
        <f t="shared" si="24"/>
        <v>3.0736618971912932E-2</v>
      </c>
      <c r="F148">
        <f t="shared" si="25"/>
        <v>-0.23423423423423428</v>
      </c>
      <c r="G148">
        <v>0</v>
      </c>
      <c r="H148">
        <f t="shared" si="26"/>
        <v>0.26497085320614727</v>
      </c>
      <c r="I148">
        <f t="shared" si="27"/>
        <v>-1.0635890745287924</v>
      </c>
      <c r="J148">
        <f t="shared" si="28"/>
        <v>1.0635890745287924</v>
      </c>
      <c r="K148">
        <f t="shared" si="29"/>
        <v>0.52519609535024903</v>
      </c>
      <c r="L148">
        <f t="shared" si="30"/>
        <v>0.47480390464975097</v>
      </c>
      <c r="M148">
        <f t="shared" si="31"/>
        <v>1.904050713349474</v>
      </c>
      <c r="N148">
        <f t="shared" si="32"/>
        <v>2.1061326375099441</v>
      </c>
    </row>
    <row r="149" spans="1:14" x14ac:dyDescent="0.25">
      <c r="A149" s="4">
        <f>IF('True_Odds_Calculator_2-way'!A150="","",'True_Odds_Calculator_2-way'!A150)</f>
        <v>1.67</v>
      </c>
      <c r="B149" s="4">
        <f>IF('True_Odds_Calculator_2-way'!B150="","",'True_Odds_Calculator_2-way'!B150)</f>
        <v>2.29</v>
      </c>
      <c r="C149" s="4">
        <f t="shared" si="22"/>
        <v>0.5988023952095809</v>
      </c>
      <c r="D149">
        <f t="shared" si="23"/>
        <v>0.4366812227074236</v>
      </c>
      <c r="E149">
        <f t="shared" si="24"/>
        <v>3.5483617917004384E-2</v>
      </c>
      <c r="F149">
        <f t="shared" si="25"/>
        <v>-0.22600214418324938</v>
      </c>
      <c r="G149">
        <v>0</v>
      </c>
      <c r="H149">
        <f t="shared" si="26"/>
        <v>0.2614857621002537</v>
      </c>
      <c r="I149">
        <f t="shared" si="27"/>
        <v>-1.0756419800880679</v>
      </c>
      <c r="J149">
        <f t="shared" si="28"/>
        <v>1.0756419800880679</v>
      </c>
      <c r="K149">
        <f t="shared" si="29"/>
        <v>0.58116554291916578</v>
      </c>
      <c r="L149">
        <f t="shared" si="30"/>
        <v>0.41883445708083428</v>
      </c>
      <c r="M149">
        <f t="shared" si="31"/>
        <v>1.7206801266590057</v>
      </c>
      <c r="N149">
        <f t="shared" si="32"/>
        <v>2.3875781543136072</v>
      </c>
    </row>
    <row r="150" spans="1:14" x14ac:dyDescent="0.25">
      <c r="A150" s="4">
        <f>IF('True_Odds_Calculator_2-way'!A151="","",'True_Odds_Calculator_2-way'!A151)</f>
        <v>1.38</v>
      </c>
      <c r="B150" s="4">
        <f>IF('True_Odds_Calculator_2-way'!B151="","",'True_Odds_Calculator_2-way'!B151)</f>
        <v>3.13</v>
      </c>
      <c r="C150" s="4">
        <f t="shared" si="22"/>
        <v>0.7246376811594204</v>
      </c>
      <c r="D150">
        <f t="shared" si="23"/>
        <v>0.31948881789137379</v>
      </c>
      <c r="E150">
        <f t="shared" si="24"/>
        <v>4.4126499050794132E-2</v>
      </c>
      <c r="F150">
        <f t="shared" si="25"/>
        <v>-0.18738713710237531</v>
      </c>
      <c r="G150">
        <v>0</v>
      </c>
      <c r="H150">
        <f t="shared" si="26"/>
        <v>0.23151363615316944</v>
      </c>
      <c r="I150">
        <f t="shared" si="27"/>
        <v>-1.1115228625097586</v>
      </c>
      <c r="J150">
        <f t="shared" si="28"/>
        <v>1.1115228625097586</v>
      </c>
      <c r="K150">
        <f t="shared" si="29"/>
        <v>0.70304765433405814</v>
      </c>
      <c r="L150">
        <f t="shared" si="30"/>
        <v>0.29695234566594209</v>
      </c>
      <c r="M150">
        <f t="shared" si="31"/>
        <v>1.4223786877537079</v>
      </c>
      <c r="N150">
        <f t="shared" si="32"/>
        <v>3.3675436971457859</v>
      </c>
    </row>
    <row r="151" spans="1:14" x14ac:dyDescent="0.25">
      <c r="A151" s="4">
        <f>IF('True_Odds_Calculator_2-way'!A152="","",'True_Odds_Calculator_2-way'!A152)</f>
        <v>1.74</v>
      </c>
      <c r="B151" s="4">
        <f>IF('True_Odds_Calculator_2-way'!B152="","",'True_Odds_Calculator_2-way'!B152)</f>
        <v>2.1800000000000002</v>
      </c>
      <c r="C151" s="4">
        <f t="shared" si="22"/>
        <v>0.57471264367816088</v>
      </c>
      <c r="D151">
        <f t="shared" si="23"/>
        <v>0.4587155963302752</v>
      </c>
      <c r="E151">
        <f t="shared" si="24"/>
        <v>3.3428240008436028E-2</v>
      </c>
      <c r="F151">
        <f t="shared" si="25"/>
        <v>-0.23020141305494057</v>
      </c>
      <c r="G151">
        <v>0</v>
      </c>
      <c r="H151">
        <f t="shared" si="26"/>
        <v>0.26362965306337655</v>
      </c>
      <c r="I151">
        <f t="shared" si="27"/>
        <v>-1.0701462561817372</v>
      </c>
      <c r="J151">
        <f t="shared" si="28"/>
        <v>1.0701462561817372</v>
      </c>
      <c r="K151">
        <f t="shared" si="29"/>
        <v>0.55806429341387886</v>
      </c>
      <c r="L151">
        <f t="shared" si="30"/>
        <v>0.44193570658612125</v>
      </c>
      <c r="M151">
        <f t="shared" si="31"/>
        <v>1.7919082295744857</v>
      </c>
      <c r="N151">
        <f t="shared" si="32"/>
        <v>2.26277258229445</v>
      </c>
    </row>
    <row r="152" spans="1:14" x14ac:dyDescent="0.25">
      <c r="A152" s="4">
        <f>IF('True_Odds_Calculator_2-way'!A153="","",'True_Odds_Calculator_2-way'!A153)</f>
        <v>2.52</v>
      </c>
      <c r="B152" s="4">
        <f>IF('True_Odds_Calculator_2-way'!B153="","",'True_Odds_Calculator_2-way'!B153)</f>
        <v>1.57</v>
      </c>
      <c r="C152" s="4">
        <f t="shared" si="22"/>
        <v>0.3968253968253968</v>
      </c>
      <c r="D152">
        <f t="shared" si="23"/>
        <v>0.63694267515923564</v>
      </c>
      <c r="E152">
        <f t="shared" si="24"/>
        <v>3.3768071984632497E-2</v>
      </c>
      <c r="F152">
        <f t="shared" si="25"/>
        <v>-0.21898695784046107</v>
      </c>
      <c r="G152">
        <v>0</v>
      </c>
      <c r="H152">
        <f t="shared" si="26"/>
        <v>0.25275502982509351</v>
      </c>
      <c r="I152">
        <f t="shared" si="27"/>
        <v>-1.0743376064838499</v>
      </c>
      <c r="J152">
        <f t="shared" si="28"/>
        <v>1.0743376064838499</v>
      </c>
      <c r="K152">
        <f t="shared" si="29"/>
        <v>0.37979589711327127</v>
      </c>
      <c r="L152">
        <f t="shared" si="30"/>
        <v>0.62020410288672867</v>
      </c>
      <c r="M152">
        <f t="shared" si="31"/>
        <v>2.6329931618554516</v>
      </c>
      <c r="N152">
        <f t="shared" si="32"/>
        <v>1.6123724356957947</v>
      </c>
    </row>
    <row r="153" spans="1:14" x14ac:dyDescent="0.25">
      <c r="A153" s="4">
        <f>IF('True_Odds_Calculator_2-way'!A154="","",'True_Odds_Calculator_2-way'!A154)</f>
        <v>1.49</v>
      </c>
      <c r="B153" s="4">
        <f>IF('True_Odds_Calculator_2-way'!B154="","",'True_Odds_Calculator_2-way'!B154)</f>
        <v>2.71</v>
      </c>
      <c r="C153" s="4">
        <f t="shared" si="22"/>
        <v>0.67114093959731547</v>
      </c>
      <c r="D153">
        <f t="shared" si="23"/>
        <v>0.36900369003690037</v>
      </c>
      <c r="E153">
        <f t="shared" si="24"/>
        <v>4.0144629634215834E-2</v>
      </c>
      <c r="F153">
        <f t="shared" si="25"/>
        <v>-0.20750885361202598</v>
      </c>
      <c r="G153">
        <v>0</v>
      </c>
      <c r="H153">
        <f t="shared" si="26"/>
        <v>0.24765348324624187</v>
      </c>
      <c r="I153">
        <f t="shared" si="27"/>
        <v>-1.0924558755741038</v>
      </c>
      <c r="J153">
        <f t="shared" si="28"/>
        <v>1.0924558755741038</v>
      </c>
      <c r="K153">
        <f t="shared" si="29"/>
        <v>0.6513370670954578</v>
      </c>
      <c r="L153">
        <f t="shared" si="30"/>
        <v>0.34866293290454203</v>
      </c>
      <c r="M153">
        <f t="shared" si="31"/>
        <v>1.5353033790313109</v>
      </c>
      <c r="N153">
        <f t="shared" si="32"/>
        <v>2.8680995472317186</v>
      </c>
    </row>
    <row r="154" spans="1:14" x14ac:dyDescent="0.25">
      <c r="A154" s="4">
        <f>IF('True_Odds_Calculator_2-way'!A155="","",'True_Odds_Calculator_2-way'!A155)</f>
        <v>2.17</v>
      </c>
      <c r="B154" s="4">
        <f>IF('True_Odds_Calculator_2-way'!B155="","",'True_Odds_Calculator_2-way'!B155)</f>
        <v>1.75</v>
      </c>
      <c r="C154" s="4">
        <f t="shared" si="22"/>
        <v>0.46082949308755761</v>
      </c>
      <c r="D154">
        <f t="shared" si="23"/>
        <v>0.5714285714285714</v>
      </c>
      <c r="E154">
        <f t="shared" si="24"/>
        <v>3.2258064516129004E-2</v>
      </c>
      <c r="F154">
        <f t="shared" si="25"/>
        <v>-0.23107307439104674</v>
      </c>
      <c r="G154">
        <v>0</v>
      </c>
      <c r="H154">
        <f t="shared" si="26"/>
        <v>0.26333113890717574</v>
      </c>
      <c r="I154">
        <f t="shared" si="27"/>
        <v>-1.0675210253672476</v>
      </c>
      <c r="J154">
        <f t="shared" si="28"/>
        <v>1.0675210253672476</v>
      </c>
      <c r="K154">
        <f t="shared" si="29"/>
        <v>0.44464214228514221</v>
      </c>
      <c r="L154">
        <f t="shared" si="30"/>
        <v>0.55535785771485779</v>
      </c>
      <c r="M154">
        <f t="shared" si="31"/>
        <v>2.2489995996796797</v>
      </c>
      <c r="N154">
        <f t="shared" si="32"/>
        <v>1.8006407690254356</v>
      </c>
    </row>
    <row r="155" spans="1:14" x14ac:dyDescent="0.25">
      <c r="A155" s="4">
        <f>IF('True_Odds_Calculator_2-way'!A156="","",'True_Odds_Calculator_2-way'!A156)</f>
        <v>2.4900000000000002</v>
      </c>
      <c r="B155" s="4">
        <f>IF('True_Odds_Calculator_2-way'!B156="","",'True_Odds_Calculator_2-way'!B156)</f>
        <v>1.58</v>
      </c>
      <c r="C155" s="4">
        <f t="shared" si="22"/>
        <v>0.40160642570281119</v>
      </c>
      <c r="D155">
        <f t="shared" si="23"/>
        <v>0.63291139240506322</v>
      </c>
      <c r="E155">
        <f t="shared" si="24"/>
        <v>3.4517818107874465E-2</v>
      </c>
      <c r="F155">
        <f t="shared" si="25"/>
        <v>-0.21966346398251235</v>
      </c>
      <c r="G155">
        <v>0</v>
      </c>
      <c r="H155">
        <f t="shared" si="26"/>
        <v>0.25418128209038682</v>
      </c>
      <c r="I155">
        <f t="shared" si="27"/>
        <v>-1.0757042116817492</v>
      </c>
      <c r="J155">
        <f t="shared" si="28"/>
        <v>1.0757042116817492</v>
      </c>
      <c r="K155">
        <f t="shared" si="29"/>
        <v>0.38420173597293183</v>
      </c>
      <c r="L155">
        <f t="shared" si="30"/>
        <v>0.61579826402706817</v>
      </c>
      <c r="M155">
        <f t="shared" si="31"/>
        <v>2.6027992754058067</v>
      </c>
      <c r="N155">
        <f t="shared" si="32"/>
        <v>1.6239084427754149</v>
      </c>
    </row>
    <row r="156" spans="1:14" x14ac:dyDescent="0.25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1.76</v>
      </c>
      <c r="C156" s="4">
        <f t="shared" si="22"/>
        <v>0.46511627906976744</v>
      </c>
      <c r="D156">
        <f t="shared" si="23"/>
        <v>0.56818181818181823</v>
      </c>
      <c r="E156">
        <f t="shared" si="24"/>
        <v>3.3298097251585723E-2</v>
      </c>
      <c r="F156">
        <f t="shared" si="25"/>
        <v>-0.23097251585623668</v>
      </c>
      <c r="G156">
        <v>0</v>
      </c>
      <c r="H156">
        <f t="shared" si="26"/>
        <v>0.26427061310782241</v>
      </c>
      <c r="I156">
        <f t="shared" si="27"/>
        <v>-1.0696563746013956</v>
      </c>
      <c r="J156">
        <f t="shared" si="28"/>
        <v>1.0696563746013956</v>
      </c>
      <c r="K156">
        <f t="shared" si="29"/>
        <v>0.44840941385030625</v>
      </c>
      <c r="L156">
        <f t="shared" si="30"/>
        <v>0.5515905861496937</v>
      </c>
      <c r="M156">
        <f t="shared" si="31"/>
        <v>2.2301048307916052</v>
      </c>
      <c r="N156">
        <f t="shared" si="32"/>
        <v>1.8129388446970602</v>
      </c>
    </row>
    <row r="157" spans="1:14" x14ac:dyDescent="0.25">
      <c r="A157" s="4">
        <f>IF('True_Odds_Calculator_2-way'!A158="","",'True_Odds_Calculator_2-way'!A158)</f>
        <v>2.54</v>
      </c>
      <c r="B157" s="4">
        <f>IF('True_Odds_Calculator_2-way'!B158="","",'True_Odds_Calculator_2-way'!B158)</f>
        <v>1.56</v>
      </c>
      <c r="C157" s="4">
        <f t="shared" si="22"/>
        <v>0.39370078740157477</v>
      </c>
      <c r="D157">
        <f t="shared" si="23"/>
        <v>0.64102564102564097</v>
      </c>
      <c r="E157">
        <f t="shared" si="24"/>
        <v>3.4726428427215739E-2</v>
      </c>
      <c r="F157">
        <f t="shared" si="25"/>
        <v>-0.21764587118917833</v>
      </c>
      <c r="G157">
        <v>0</v>
      </c>
      <c r="H157">
        <f t="shared" si="26"/>
        <v>0.25237229961639407</v>
      </c>
      <c r="I157">
        <f t="shared" si="27"/>
        <v>-1.0768262306348699</v>
      </c>
      <c r="J157">
        <f t="shared" si="28"/>
        <v>1.0768262306348699</v>
      </c>
      <c r="K157">
        <f t="shared" si="29"/>
        <v>0.37617851153011422</v>
      </c>
      <c r="L157">
        <f t="shared" si="30"/>
        <v>0.62382148846988572</v>
      </c>
      <c r="M157">
        <f t="shared" si="31"/>
        <v>2.6583123951776999</v>
      </c>
      <c r="N157">
        <f t="shared" si="32"/>
        <v>1.6030226891555273</v>
      </c>
    </row>
    <row r="158" spans="1:14" x14ac:dyDescent="0.25">
      <c r="A158" s="4">
        <f>IF('True_Odds_Calculator_2-way'!A159="","",'True_Odds_Calculator_2-way'!A159)</f>
        <v>3.01</v>
      </c>
      <c r="B158" s="4">
        <f>IF('True_Odds_Calculator_2-way'!B159="","",'True_Odds_Calculator_2-way'!B159)</f>
        <v>1.41</v>
      </c>
      <c r="C158" s="4">
        <f t="shared" si="22"/>
        <v>0.33222591362126247</v>
      </c>
      <c r="D158">
        <f t="shared" si="23"/>
        <v>0.70921985815602839</v>
      </c>
      <c r="E158">
        <f t="shared" si="24"/>
        <v>4.1445771777290918E-2</v>
      </c>
      <c r="F158">
        <f t="shared" si="25"/>
        <v>-0.19417544355693783</v>
      </c>
      <c r="G158">
        <v>0</v>
      </c>
      <c r="H158">
        <f t="shared" si="26"/>
        <v>0.23562121533422872</v>
      </c>
      <c r="I158">
        <f t="shared" si="27"/>
        <v>-1.1015647826027295</v>
      </c>
      <c r="J158">
        <f t="shared" si="28"/>
        <v>1.1015647826027295</v>
      </c>
      <c r="K158">
        <f t="shared" si="29"/>
        <v>0.31112471083931825</v>
      </c>
      <c r="L158">
        <f t="shared" si="30"/>
        <v>0.68887528916068164</v>
      </c>
      <c r="M158">
        <f t="shared" si="31"/>
        <v>3.214145213031486</v>
      </c>
      <c r="N158">
        <f t="shared" si="32"/>
        <v>1.4516415608671192</v>
      </c>
    </row>
    <row r="159" spans="1:14" x14ac:dyDescent="0.25">
      <c r="A159" s="4">
        <f>IF('True_Odds_Calculator_2-way'!A160="","",'True_Odds_Calculator_2-way'!A160)</f>
        <v>1.94</v>
      </c>
      <c r="B159" s="4">
        <f>IF('True_Odds_Calculator_2-way'!B160="","",'True_Odds_Calculator_2-way'!B160)</f>
        <v>1.94</v>
      </c>
      <c r="C159" s="4">
        <f t="shared" si="22"/>
        <v>0.51546391752577325</v>
      </c>
      <c r="D159">
        <f t="shared" si="23"/>
        <v>0.51546391752577325</v>
      </c>
      <c r="E159">
        <f t="shared" si="24"/>
        <v>3.0927835051546504E-2</v>
      </c>
      <c r="F159">
        <f t="shared" si="25"/>
        <v>-0.23477521521947065</v>
      </c>
      <c r="G159">
        <v>0</v>
      </c>
      <c r="H159">
        <f t="shared" si="26"/>
        <v>0.26570305027101715</v>
      </c>
      <c r="I159">
        <f t="shared" si="27"/>
        <v>-1.0638297872340428</v>
      </c>
      <c r="J159">
        <f t="shared" si="28"/>
        <v>1.0638297872340428</v>
      </c>
      <c r="K159">
        <f t="shared" si="29"/>
        <v>0.49999999999999989</v>
      </c>
      <c r="L159">
        <f t="shared" si="30"/>
        <v>0.49999999999999989</v>
      </c>
      <c r="M159">
        <f t="shared" si="31"/>
        <v>2.0000000000000004</v>
      </c>
      <c r="N159">
        <f t="shared" si="32"/>
        <v>2.0000000000000004</v>
      </c>
    </row>
    <row r="160" spans="1:14" x14ac:dyDescent="0.25">
      <c r="A160" s="4">
        <f>IF('True_Odds_Calculator_2-way'!A161="","",'True_Odds_Calculator_2-way'!A161)</f>
        <v>2.0099999999999998</v>
      </c>
      <c r="B160" s="4">
        <f>IF('True_Odds_Calculator_2-way'!B161="","",'True_Odds_Calculator_2-way'!B161)</f>
        <v>1.88</v>
      </c>
      <c r="C160" s="4">
        <f t="shared" si="22"/>
        <v>0.49751243781094534</v>
      </c>
      <c r="D160">
        <f t="shared" si="23"/>
        <v>0.53191489361702127</v>
      </c>
      <c r="E160">
        <f t="shared" si="24"/>
        <v>2.9427331427966497E-2</v>
      </c>
      <c r="F160">
        <f t="shared" si="25"/>
        <v>-0.23520694400338749</v>
      </c>
      <c r="G160">
        <v>0</v>
      </c>
      <c r="H160">
        <f t="shared" si="26"/>
        <v>0.26463427543135393</v>
      </c>
      <c r="I160">
        <f t="shared" si="27"/>
        <v>-1.060713208766217</v>
      </c>
      <c r="J160">
        <f t="shared" si="28"/>
        <v>1.060713208766217</v>
      </c>
      <c r="K160">
        <f t="shared" si="29"/>
        <v>0.48278384578010813</v>
      </c>
      <c r="L160">
        <f t="shared" si="30"/>
        <v>0.5172161542198922</v>
      </c>
      <c r="M160">
        <f t="shared" si="31"/>
        <v>2.0713203408538785</v>
      </c>
      <c r="N160">
        <f t="shared" si="32"/>
        <v>1.9334276237142709</v>
      </c>
    </row>
    <row r="161" spans="1:14" x14ac:dyDescent="0.25">
      <c r="A161" s="4">
        <f>IF('True_Odds_Calculator_2-way'!A162="","",'True_Odds_Calculator_2-way'!A162)</f>
        <v>1.69</v>
      </c>
      <c r="B161" s="4">
        <f>IF('True_Odds_Calculator_2-way'!B162="","",'True_Odds_Calculator_2-way'!B162)</f>
        <v>2.2599999999999998</v>
      </c>
      <c r="C161" s="4">
        <f t="shared" si="22"/>
        <v>0.59171597633136097</v>
      </c>
      <c r="D161">
        <f t="shared" si="23"/>
        <v>0.44247787610619471</v>
      </c>
      <c r="E161">
        <f t="shared" si="24"/>
        <v>3.4193852437555794E-2</v>
      </c>
      <c r="F161">
        <f t="shared" si="25"/>
        <v>-0.22762737602764815</v>
      </c>
      <c r="G161">
        <v>0</v>
      </c>
      <c r="H161">
        <f t="shared" si="26"/>
        <v>0.261821228465204</v>
      </c>
      <c r="I161">
        <f t="shared" si="27"/>
        <v>-1.0724824201463119</v>
      </c>
      <c r="J161">
        <f t="shared" si="28"/>
        <v>1.0724824201463119</v>
      </c>
      <c r="K161">
        <f t="shared" si="29"/>
        <v>0.57470839285052078</v>
      </c>
      <c r="L161">
        <f t="shared" si="30"/>
        <v>0.42529160714947917</v>
      </c>
      <c r="M161">
        <f t="shared" si="31"/>
        <v>1.7400128699009547</v>
      </c>
      <c r="N161">
        <f t="shared" si="32"/>
        <v>2.351327849384353</v>
      </c>
    </row>
    <row r="162" spans="1:14" x14ac:dyDescent="0.25">
      <c r="A162" s="4">
        <f>IF('True_Odds_Calculator_2-way'!A163="","",'True_Odds_Calculator_2-way'!A163)</f>
        <v>1.94</v>
      </c>
      <c r="B162" s="4">
        <f>IF('True_Odds_Calculator_2-way'!B163="","",'True_Odds_Calculator_2-way'!B163)</f>
        <v>1.94</v>
      </c>
      <c r="C162" s="4">
        <f t="shared" si="22"/>
        <v>0.51546391752577325</v>
      </c>
      <c r="D162">
        <f t="shared" si="23"/>
        <v>0.51546391752577325</v>
      </c>
      <c r="E162">
        <f t="shared" si="24"/>
        <v>3.0927835051546504E-2</v>
      </c>
      <c r="F162">
        <f t="shared" si="25"/>
        <v>-0.23477521521947065</v>
      </c>
      <c r="G162">
        <v>0</v>
      </c>
      <c r="H162">
        <f t="shared" si="26"/>
        <v>0.26570305027101715</v>
      </c>
      <c r="I162">
        <f t="shared" si="27"/>
        <v>-1.0638297872340428</v>
      </c>
      <c r="J162">
        <f t="shared" si="28"/>
        <v>1.0638297872340428</v>
      </c>
      <c r="K162">
        <f t="shared" si="29"/>
        <v>0.49999999999999989</v>
      </c>
      <c r="L162">
        <f t="shared" si="30"/>
        <v>0.49999999999999989</v>
      </c>
      <c r="M162">
        <f t="shared" si="31"/>
        <v>2.0000000000000004</v>
      </c>
      <c r="N162">
        <f t="shared" si="32"/>
        <v>2.0000000000000004</v>
      </c>
    </row>
    <row r="163" spans="1:14" x14ac:dyDescent="0.25">
      <c r="A163" s="4">
        <f>IF('True_Odds_Calculator_2-way'!A164="","",'True_Odds_Calculator_2-way'!A164)</f>
        <v>1.98</v>
      </c>
      <c r="B163" s="4">
        <f>IF('True_Odds_Calculator_2-way'!B164="","",'True_Odds_Calculator_2-way'!B164)</f>
        <v>1.86</v>
      </c>
      <c r="C163" s="4">
        <f t="shared" si="22"/>
        <v>0.50505050505050508</v>
      </c>
      <c r="D163">
        <f t="shared" si="23"/>
        <v>0.5376344086021505</v>
      </c>
      <c r="E163">
        <f t="shared" si="24"/>
        <v>4.2684913652655698E-2</v>
      </c>
      <c r="F163">
        <f t="shared" si="25"/>
        <v>-0.22884761594438996</v>
      </c>
      <c r="G163">
        <v>0</v>
      </c>
      <c r="H163">
        <f t="shared" si="26"/>
        <v>0.27153252959704571</v>
      </c>
      <c r="I163">
        <f t="shared" si="27"/>
        <v>-1.0892755023757481</v>
      </c>
      <c r="J163">
        <f t="shared" si="28"/>
        <v>1.0892755023757481</v>
      </c>
      <c r="K163">
        <f t="shared" si="29"/>
        <v>0.48367827835233401</v>
      </c>
      <c r="L163">
        <f t="shared" si="30"/>
        <v>0.51632172164766577</v>
      </c>
      <c r="M163">
        <f t="shared" si="31"/>
        <v>2.0674899923282331</v>
      </c>
      <c r="N163">
        <f t="shared" si="32"/>
        <v>1.9367769320431434</v>
      </c>
    </row>
    <row r="164" spans="1:14" x14ac:dyDescent="0.25">
      <c r="A164" s="4">
        <f>IF('True_Odds_Calculator_2-way'!A165="","",'True_Odds_Calculator_2-way'!A165)</f>
        <v>2.13</v>
      </c>
      <c r="B164" s="4">
        <f>IF('True_Odds_Calculator_2-way'!B165="","",'True_Odds_Calculator_2-way'!B165)</f>
        <v>1.78</v>
      </c>
      <c r="C164" s="4">
        <f t="shared" si="22"/>
        <v>0.46948356807511737</v>
      </c>
      <c r="D164">
        <f t="shared" si="23"/>
        <v>0.5617977528089888</v>
      </c>
      <c r="E164">
        <f t="shared" si="24"/>
        <v>3.128132088410629E-2</v>
      </c>
      <c r="F164">
        <f t="shared" si="25"/>
        <v>-0.23247349264124062</v>
      </c>
      <c r="G164">
        <v>0</v>
      </c>
      <c r="H164">
        <f t="shared" si="26"/>
        <v>0.26375481352534685</v>
      </c>
      <c r="I164">
        <f t="shared" si="27"/>
        <v>-1.0651566348113084</v>
      </c>
      <c r="J164">
        <f t="shared" si="28"/>
        <v>1.0651566348113084</v>
      </c>
      <c r="K164">
        <f t="shared" si="29"/>
        <v>0.45379730835053417</v>
      </c>
      <c r="L164">
        <f t="shared" si="30"/>
        <v>0.54620269164946567</v>
      </c>
      <c r="M164">
        <f t="shared" si="31"/>
        <v>2.2036269973367788</v>
      </c>
      <c r="N164">
        <f t="shared" si="32"/>
        <v>1.8308221751528204</v>
      </c>
    </row>
    <row r="165" spans="1:14" x14ac:dyDescent="0.25">
      <c r="A165" s="4">
        <f>IF('True_Odds_Calculator_2-way'!A166="","",'True_Odds_Calculator_2-way'!A166)</f>
        <v>1.7</v>
      </c>
      <c r="B165" s="4">
        <f>IF('True_Odds_Calculator_2-way'!B166="","",'True_Odds_Calculator_2-way'!B166)</f>
        <v>2.25</v>
      </c>
      <c r="C165" s="4">
        <f t="shared" si="22"/>
        <v>0.58823529411764708</v>
      </c>
      <c r="D165">
        <f t="shared" si="23"/>
        <v>0.44444444444444442</v>
      </c>
      <c r="E165">
        <f t="shared" si="24"/>
        <v>3.2679738562091387E-2</v>
      </c>
      <c r="F165">
        <f t="shared" si="25"/>
        <v>-0.2287581699346406</v>
      </c>
      <c r="G165">
        <v>0</v>
      </c>
      <c r="H165">
        <f t="shared" si="26"/>
        <v>0.26143790849673204</v>
      </c>
      <c r="I165">
        <f t="shared" si="27"/>
        <v>-1.0690449676496974</v>
      </c>
      <c r="J165">
        <f t="shared" si="28"/>
        <v>1.0690449676496974</v>
      </c>
      <c r="K165">
        <f t="shared" si="29"/>
        <v>0.57197391510275408</v>
      </c>
      <c r="L165">
        <f t="shared" si="30"/>
        <v>0.42802608489724608</v>
      </c>
      <c r="M165">
        <f t="shared" si="31"/>
        <v>1.7483314773547878</v>
      </c>
      <c r="N165">
        <f t="shared" si="32"/>
        <v>2.3363062095621219</v>
      </c>
    </row>
    <row r="166" spans="1:14" x14ac:dyDescent="0.25">
      <c r="A166" s="4">
        <f>IF('True_Odds_Calculator_2-way'!A167="","",'True_Odds_Calculator_2-way'!A167)</f>
        <v>1.95</v>
      </c>
      <c r="B166" s="4">
        <f>IF('True_Odds_Calculator_2-way'!B167="","",'True_Odds_Calculator_2-way'!B167)</f>
        <v>1.92</v>
      </c>
      <c r="C166" s="4">
        <f t="shared" si="22"/>
        <v>0.51282051282051289</v>
      </c>
      <c r="D166">
        <f t="shared" si="23"/>
        <v>0.52083333333333337</v>
      </c>
      <c r="E166">
        <f t="shared" si="24"/>
        <v>3.3653846153846256E-2</v>
      </c>
      <c r="F166">
        <f t="shared" si="25"/>
        <v>-0.23344017094017089</v>
      </c>
      <c r="G166">
        <v>0</v>
      </c>
      <c r="H166">
        <f t="shared" si="26"/>
        <v>0.26709401709401714</v>
      </c>
      <c r="I166">
        <f t="shared" si="27"/>
        <v>-1.0696563746013956</v>
      </c>
      <c r="J166">
        <f t="shared" si="28"/>
        <v>1.0696563746013956</v>
      </c>
      <c r="K166">
        <f t="shared" si="29"/>
        <v>0.49598904672064897</v>
      </c>
      <c r="L166">
        <f t="shared" si="30"/>
        <v>0.50401095327935097</v>
      </c>
      <c r="M166">
        <f t="shared" si="31"/>
        <v>2.0161735558713256</v>
      </c>
      <c r="N166">
        <f t="shared" si="32"/>
        <v>1.9840838646332837</v>
      </c>
    </row>
    <row r="167" spans="1:14" x14ac:dyDescent="0.25">
      <c r="A167" s="4">
        <f>IF('True_Odds_Calculator_2-way'!A168="","",'True_Odds_Calculator_2-way'!A168)</f>
        <v>2.09</v>
      </c>
      <c r="B167" s="4">
        <f>IF('True_Odds_Calculator_2-way'!B168="","",'True_Odds_Calculator_2-way'!B168)</f>
        <v>1.8</v>
      </c>
      <c r="C167" s="4">
        <f t="shared" si="22"/>
        <v>0.47846889952153115</v>
      </c>
      <c r="D167">
        <f t="shared" si="23"/>
        <v>0.55555555555555558</v>
      </c>
      <c r="E167">
        <f t="shared" si="24"/>
        <v>3.4024455077086735E-2</v>
      </c>
      <c r="F167">
        <f t="shared" si="25"/>
        <v>-0.23179160021265277</v>
      </c>
      <c r="G167">
        <v>0</v>
      </c>
      <c r="H167">
        <f t="shared" si="26"/>
        <v>0.26581605528973956</v>
      </c>
      <c r="I167">
        <f t="shared" si="27"/>
        <v>-1.0708823421952987</v>
      </c>
      <c r="J167">
        <f t="shared" si="28"/>
        <v>1.0708823421952987</v>
      </c>
      <c r="K167">
        <f t="shared" si="29"/>
        <v>0.46141173239413841</v>
      </c>
      <c r="L167">
        <f t="shared" si="30"/>
        <v>0.53858826760586154</v>
      </c>
      <c r="M167">
        <f t="shared" si="31"/>
        <v>2.1672617529928755</v>
      </c>
      <c r="N167">
        <f t="shared" si="32"/>
        <v>1.8567058737562385</v>
      </c>
    </row>
    <row r="168" spans="1:14" x14ac:dyDescent="0.25">
      <c r="A168" s="4">
        <f>IF('True_Odds_Calculator_2-way'!A169="","",'True_Odds_Calculator_2-way'!A169)</f>
        <v>2.5299999999999998</v>
      </c>
      <c r="B168" s="4">
        <f>IF('True_Odds_Calculator_2-way'!B169="","",'True_Odds_Calculator_2-way'!B169)</f>
        <v>1.55</v>
      </c>
      <c r="C168" s="4">
        <f t="shared" si="22"/>
        <v>0.39525691699604748</v>
      </c>
      <c r="D168">
        <f t="shared" si="23"/>
        <v>0.64516129032258063</v>
      </c>
      <c r="E168">
        <f t="shared" si="24"/>
        <v>4.0418207318628108E-2</v>
      </c>
      <c r="F168">
        <f t="shared" si="25"/>
        <v>-0.21458625525946706</v>
      </c>
      <c r="G168">
        <v>0</v>
      </c>
      <c r="H168">
        <f t="shared" si="26"/>
        <v>0.25500446257809511</v>
      </c>
      <c r="I168">
        <f t="shared" si="27"/>
        <v>-1.0901165669462143</v>
      </c>
      <c r="J168">
        <f t="shared" si="28"/>
        <v>1.0901165669462143</v>
      </c>
      <c r="K168">
        <f t="shared" si="29"/>
        <v>0.37482968478085649</v>
      </c>
      <c r="L168">
        <f t="shared" si="30"/>
        <v>0.62517031521914335</v>
      </c>
      <c r="M168">
        <f t="shared" si="31"/>
        <v>2.6678783474277079</v>
      </c>
      <c r="N168">
        <f t="shared" si="32"/>
        <v>1.5995641118204185</v>
      </c>
    </row>
    <row r="169" spans="1:14" x14ac:dyDescent="0.25">
      <c r="A169" s="4">
        <f>IF('True_Odds_Calculator_2-way'!A170="","",'True_Odds_Calculator_2-way'!A170)</f>
        <v>1.97</v>
      </c>
      <c r="B169" s="4">
        <f>IF('True_Odds_Calculator_2-way'!B170="","",'True_Odds_Calculator_2-way'!B170)</f>
        <v>1.9</v>
      </c>
      <c r="C169" s="4">
        <f t="shared" si="22"/>
        <v>0.50761421319796951</v>
      </c>
      <c r="D169">
        <f t="shared" si="23"/>
        <v>0.52631578947368418</v>
      </c>
      <c r="E169">
        <f t="shared" si="24"/>
        <v>3.3930002671653803E-2</v>
      </c>
      <c r="F169">
        <f t="shared" si="25"/>
        <v>-0.23323537269569861</v>
      </c>
      <c r="G169">
        <v>0</v>
      </c>
      <c r="H169">
        <f t="shared" si="26"/>
        <v>0.26716537536735235</v>
      </c>
      <c r="I169">
        <f t="shared" si="27"/>
        <v>-1.0702688317798925</v>
      </c>
      <c r="J169">
        <f t="shared" si="28"/>
        <v>1.0702688317798925</v>
      </c>
      <c r="K169">
        <f t="shared" si="29"/>
        <v>0.49063843062637452</v>
      </c>
      <c r="L169">
        <f t="shared" si="30"/>
        <v>0.50936156937362553</v>
      </c>
      <c r="M169">
        <f t="shared" si="31"/>
        <v>2.0381607668264961</v>
      </c>
      <c r="N169">
        <f t="shared" si="32"/>
        <v>1.963241948601903</v>
      </c>
    </row>
    <row r="170" spans="1:14" x14ac:dyDescent="0.25">
      <c r="A170" s="4">
        <f>IF('True_Odds_Calculator_2-way'!A171="","",'True_Odds_Calculator_2-way'!A171)</f>
        <v>1.97</v>
      </c>
      <c r="B170" s="4">
        <f>IF('True_Odds_Calculator_2-way'!B171="","",'True_Odds_Calculator_2-way'!B171)</f>
        <v>1.9</v>
      </c>
      <c r="C170" s="4">
        <f t="shared" si="22"/>
        <v>0.50761421319796951</v>
      </c>
      <c r="D170">
        <f t="shared" si="23"/>
        <v>0.52631578947368418</v>
      </c>
      <c r="E170">
        <f t="shared" si="24"/>
        <v>3.3930002671653803E-2</v>
      </c>
      <c r="F170">
        <f t="shared" si="25"/>
        <v>-0.23323537269569861</v>
      </c>
      <c r="G170">
        <v>0</v>
      </c>
      <c r="H170">
        <f t="shared" si="26"/>
        <v>0.26716537536735235</v>
      </c>
      <c r="I170">
        <f t="shared" si="27"/>
        <v>-1.0702688317798925</v>
      </c>
      <c r="J170">
        <f t="shared" si="28"/>
        <v>1.0702688317798925</v>
      </c>
      <c r="K170">
        <f t="shared" si="29"/>
        <v>0.49063843062637452</v>
      </c>
      <c r="L170">
        <f t="shared" si="30"/>
        <v>0.50936156937362553</v>
      </c>
      <c r="M170">
        <f t="shared" si="31"/>
        <v>2.0381607668264961</v>
      </c>
      <c r="N170">
        <f t="shared" si="32"/>
        <v>1.963241948601903</v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X3" sqref="X3:X171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4" t="s">
        <v>9</v>
      </c>
      <c r="B1" s="55"/>
      <c r="C1" s="18"/>
      <c r="D1" s="56" t="s">
        <v>25</v>
      </c>
      <c r="E1" s="55"/>
      <c r="F1" s="56" t="s">
        <v>23</v>
      </c>
      <c r="G1" s="55"/>
      <c r="H1" s="56" t="s">
        <v>11</v>
      </c>
      <c r="I1" s="55"/>
      <c r="J1" s="56" t="s">
        <v>10</v>
      </c>
      <c r="K1" s="55"/>
      <c r="L1" s="52" t="s">
        <v>46</v>
      </c>
      <c r="M1" s="5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1.91</v>
      </c>
      <c r="B3">
        <v>1.96</v>
      </c>
      <c r="C3" s="29">
        <f t="shared" ref="C3:C66" si="0">IF(OR($A3="",$B3=""),"",(1/A3)+(1/B3)-1)</f>
        <v>3.3764291056736839E-2</v>
      </c>
      <c r="D3" s="30">
        <f>IF(OR($A3="",$B3=""),"",A3*'MPTO_working_2-way'!$G2)</f>
        <v>1.9744897959183674</v>
      </c>
      <c r="E3" s="32">
        <f>IF(OR($A3="",$B3=""),"",B3*'MPTO_working_2-way'!$G2)</f>
        <v>2.0261780104712042</v>
      </c>
      <c r="F3" s="30">
        <f>IF(OR($A3="",$B3=""),"",'MPTO_working_2-way'!D2)</f>
        <v>1.9736398144242935</v>
      </c>
      <c r="G3" s="32">
        <f>IF(OR($A3="",$B3=""),"",'MPTO_working_2-way'!E2)</f>
        <v>2.0270738574832143</v>
      </c>
      <c r="H3" s="30">
        <f>IF(OR($A3="",$B3=""),"",'OddsRatio_working_2-way'!M2)</f>
        <v>1.9736101204623264</v>
      </c>
      <c r="I3" s="30">
        <f>IF(OR($A3="",$B3=""),"",'OddsRatio_working_2-way'!N2)</f>
        <v>2.0271051820261912</v>
      </c>
      <c r="J3" s="30">
        <f>IF('Log_working_2-way'!$D2="","",A3^('Log_working_2-way'!$D2))</f>
        <v>1.9732233459331785</v>
      </c>
      <c r="K3" s="32">
        <f>IF('Log_working_2-way'!$D2="","",B3^('Log_working_2-way'!$D2))</f>
        <v>2.0275133700590602</v>
      </c>
      <c r="L3" s="37">
        <f>(1/D3)</f>
        <v>0.50645994832041341</v>
      </c>
      <c r="M3" s="37">
        <f>(1/E3)</f>
        <v>0.49354005167958659</v>
      </c>
      <c r="N3" s="38">
        <v>100</v>
      </c>
      <c r="O3" s="38">
        <f>(1/A3)*((N3*A3)-N3)</f>
        <v>47.643979057591622</v>
      </c>
      <c r="P3" s="38">
        <f>(1/B3)*((N3*B3)-N3)</f>
        <v>48.979591836734699</v>
      </c>
      <c r="Q3" s="38">
        <f>(1/B3)*N3</f>
        <v>51.020408163265309</v>
      </c>
      <c r="R3" s="38">
        <f>(1/A3)*N3</f>
        <v>52.356020942408378</v>
      </c>
      <c r="S3" s="39">
        <f>O3-Q3</f>
        <v>-3.3764291056736866</v>
      </c>
      <c r="T3" s="39">
        <f>P3-R3</f>
        <v>-3.3764291056736795</v>
      </c>
      <c r="U3" t="s">
        <v>219</v>
      </c>
      <c r="V3" t="s">
        <v>215</v>
      </c>
      <c r="W3" t="s">
        <v>300</v>
      </c>
      <c r="X3" s="48" t="s">
        <v>421</v>
      </c>
      <c r="Y3" s="41"/>
    </row>
    <row r="4" spans="1:25" s="12" customFormat="1" ht="15" x14ac:dyDescent="0.25">
      <c r="A4">
        <v>1.49</v>
      </c>
      <c r="B4">
        <v>2.75</v>
      </c>
      <c r="C4" s="29">
        <f t="shared" si="0"/>
        <v>3.4777303233679113E-2</v>
      </c>
      <c r="D4" s="30">
        <f>IF(OR($A4="",$B4=""),"",A4*'MPTO_working_2-way'!$G3)</f>
        <v>1.541818181818182</v>
      </c>
      <c r="E4" s="32">
        <f>IF(OR($A4="",$B4=""),"",B4*'MPTO_working_2-way'!$G3)</f>
        <v>2.8456375838926178</v>
      </c>
      <c r="F4" s="30">
        <f>IF(OR($A4="",$B4=""),"",'MPTO_working_2-way'!D3)</f>
        <v>1.5296313579094729</v>
      </c>
      <c r="G4" s="32">
        <f>IF(OR($A4="",$B4=""),"",'MPTO_working_2-way'!E3)</f>
        <v>2.8881057268722468</v>
      </c>
      <c r="H4" s="30">
        <f>IF(OR($A4="",$B4=""),"",'OddsRatio_working_2-way'!M3)</f>
        <v>1.5291502622129183</v>
      </c>
      <c r="I4" s="30">
        <f>IF(OR($A4="",$B4=""),"",'OddsRatio_working_2-way'!N3)</f>
        <v>2.8898223650461352</v>
      </c>
      <c r="J4" s="30">
        <f>IF('Log_working_2-way'!$D3="","",A4^('Log_working_2-way'!$D3))</f>
        <v>1.523576998193785</v>
      </c>
      <c r="K4" s="32">
        <f>IF('Log_working_2-way'!$D3="","",B4^('Log_working_2-way'!$D3))</f>
        <v>2.9099387548526887</v>
      </c>
      <c r="L4" s="37">
        <f t="shared" ref="L4" si="1">(1/D4)</f>
        <v>0.6485849056603773</v>
      </c>
      <c r="M4" s="37">
        <f t="shared" ref="M4" si="2">(1/E4)</f>
        <v>0.35141509433962259</v>
      </c>
      <c r="N4" s="38">
        <v>100</v>
      </c>
      <c r="O4" s="38">
        <f t="shared" ref="O4" si="3">(1/A4)*((N4*A4)-N4)</f>
        <v>32.885906040268459</v>
      </c>
      <c r="P4" s="38">
        <f t="shared" ref="P4" si="4">(1/B4)*((N4*B4)-N4)</f>
        <v>63.63636363636364</v>
      </c>
      <c r="Q4" s="38">
        <f t="shared" ref="Q4" si="5">(1/B4)*N4</f>
        <v>36.363636363636367</v>
      </c>
      <c r="R4" s="38">
        <f t="shared" ref="R4" si="6">(1/A4)*N4</f>
        <v>67.114093959731548</v>
      </c>
      <c r="S4" s="39">
        <f t="shared" ref="S4" si="7">O4-Q4</f>
        <v>-3.4777303233679078</v>
      </c>
      <c r="T4" s="39">
        <f t="shared" ref="T4" si="8">P4-R4</f>
        <v>-3.4777303233679078</v>
      </c>
      <c r="U4" t="s">
        <v>128</v>
      </c>
      <c r="V4" t="s">
        <v>93</v>
      </c>
      <c r="W4" t="s">
        <v>301</v>
      </c>
      <c r="X4" s="48" t="s">
        <v>421</v>
      </c>
      <c r="Y4" s="41"/>
    </row>
    <row r="5" spans="1:25" s="12" customFormat="1" ht="15" x14ac:dyDescent="0.25">
      <c r="A5">
        <v>1.82</v>
      </c>
      <c r="B5">
        <v>2.0699999999999998</v>
      </c>
      <c r="C5" s="29">
        <f t="shared" si="0"/>
        <v>3.2542336890162948E-2</v>
      </c>
      <c r="D5" s="30">
        <f>IF(OR($A5="",$B5=""),"",A5*'MPTO_working_2-way'!$G4)</f>
        <v>1.8792270531400965</v>
      </c>
      <c r="E5" s="32">
        <f>IF(OR($A5="",$B5=""),"",B5*'MPTO_working_2-way'!$G4)</f>
        <v>2.1373626373626373</v>
      </c>
      <c r="F5" s="30">
        <f>IF(OR($A5="",$B5=""),"",'MPTO_working_2-way'!D4)</f>
        <v>1.8755413949320454</v>
      </c>
      <c r="G5" s="32">
        <f>IF(OR($A5="",$B5=""),"",'MPTO_working_2-way'!E4)</f>
        <v>2.1421504520384373</v>
      </c>
      <c r="H5" s="30">
        <f>IF(OR($A5="",$B5=""),"",'OddsRatio_working_2-way'!M4)</f>
        <v>1.8754171235399244</v>
      </c>
      <c r="I5" s="30">
        <f>IF(OR($A5="",$B5=""),"",'OddsRatio_working_2-way'!N4)</f>
        <v>2.1423125880338039</v>
      </c>
      <c r="J5" s="30">
        <f>IF('Log_working_2-way'!$D4="","",A5^('Log_working_2-way'!$D4))</f>
        <v>1.8737445050186454</v>
      </c>
      <c r="K5" s="32">
        <f>IF('Log_working_2-way'!$D4="","",B5^('Log_working_2-way'!$D4))</f>
        <v>2.1444993293304022</v>
      </c>
      <c r="L5" s="37">
        <f t="shared" ref="L5:L68" si="9">(1/D5)</f>
        <v>0.53213367609254503</v>
      </c>
      <c r="M5" s="37">
        <f t="shared" ref="M5:M68" si="10">(1/E5)</f>
        <v>0.46786632390745503</v>
      </c>
      <c r="N5" s="38">
        <v>101</v>
      </c>
      <c r="O5" s="38">
        <f t="shared" ref="O5:O68" si="11">(1/A5)*((N5*A5)-N5)</f>
        <v>45.505494505494497</v>
      </c>
      <c r="P5" s="38">
        <f t="shared" ref="P5:P68" si="12">(1/B5)*((N5*B5)-N5)</f>
        <v>52.207729468599034</v>
      </c>
      <c r="Q5" s="38">
        <f t="shared" ref="Q5:Q68" si="13">(1/B5)*N5</f>
        <v>48.792270531400973</v>
      </c>
      <c r="R5" s="38">
        <f t="shared" ref="R5:R68" si="14">(1/A5)*N5</f>
        <v>55.494505494505489</v>
      </c>
      <c r="S5" s="39">
        <f t="shared" ref="S5:S68" si="15">O5-Q5</f>
        <v>-3.2867760259064767</v>
      </c>
      <c r="T5" s="39">
        <f t="shared" ref="T5:T68" si="16">P5-R5</f>
        <v>-3.2867760259064553</v>
      </c>
      <c r="U5" t="s">
        <v>136</v>
      </c>
      <c r="V5" t="s">
        <v>138</v>
      </c>
      <c r="W5" t="s">
        <v>302</v>
      </c>
      <c r="X5" s="48" t="s">
        <v>421</v>
      </c>
      <c r="Y5" s="41"/>
    </row>
    <row r="6" spans="1:25" s="12" customFormat="1" ht="15" x14ac:dyDescent="0.25">
      <c r="A6">
        <v>1.79</v>
      </c>
      <c r="B6">
        <v>2.1</v>
      </c>
      <c r="C6" s="29">
        <f t="shared" si="0"/>
        <v>3.4849694067571102E-2</v>
      </c>
      <c r="D6" s="30">
        <f>IF(OR($A6="",$B6=""),"",A6*'MPTO_working_2-way'!$G5)</f>
        <v>1.8523809523809522</v>
      </c>
      <c r="E6" s="32">
        <f>IF(OR($A6="",$B6=""),"",B6*'MPTO_working_2-way'!$G5)</f>
        <v>2.1731843575418992</v>
      </c>
      <c r="F6" s="30">
        <f>IF(OR($A6="",$B6=""),"",'MPTO_working_2-way'!D5)</f>
        <v>1.8476284099287292</v>
      </c>
      <c r="G6" s="32">
        <f>IF(OR($A6="",$B6=""),"",'MPTO_working_2-way'!E5)</f>
        <v>2.1797622499275153</v>
      </c>
      <c r="H6" s="30">
        <f>IF(OR($A6="",$B6=""),"",'OddsRatio_working_2-way'!M5)</f>
        <v>1.8474560862851939</v>
      </c>
      <c r="I6" s="30">
        <f>IF(OR($A6="",$B6=""),"",'OddsRatio_working_2-way'!N5)</f>
        <v>2.1800021454603971</v>
      </c>
      <c r="J6" s="30">
        <f>IF('Log_working_2-way'!$D5="","",A6^('Log_working_2-way'!$D5))</f>
        <v>1.8452962428833544</v>
      </c>
      <c r="K6" s="32">
        <f>IF('Log_working_2-way'!$D5="","",B6^('Log_working_2-way'!$D5))</f>
        <v>2.1830172065936067</v>
      </c>
      <c r="L6" s="37">
        <f t="shared" si="9"/>
        <v>0.53984575835475579</v>
      </c>
      <c r="M6" s="37">
        <f t="shared" si="10"/>
        <v>0.46015424164524427</v>
      </c>
      <c r="N6" s="38">
        <v>102</v>
      </c>
      <c r="O6" s="38">
        <f t="shared" si="11"/>
        <v>45.016759776536318</v>
      </c>
      <c r="P6" s="38">
        <f t="shared" si="12"/>
        <v>53.428571428571431</v>
      </c>
      <c r="Q6" s="38">
        <f t="shared" si="13"/>
        <v>48.571428571428569</v>
      </c>
      <c r="R6" s="38">
        <f t="shared" si="14"/>
        <v>56.983240223463682</v>
      </c>
      <c r="S6" s="39">
        <f t="shared" si="15"/>
        <v>-3.5546687948922511</v>
      </c>
      <c r="T6" s="39">
        <f t="shared" si="16"/>
        <v>-3.5546687948922511</v>
      </c>
      <c r="U6" t="s">
        <v>229</v>
      </c>
      <c r="V6" t="s">
        <v>95</v>
      </c>
      <c r="W6" t="s">
        <v>302</v>
      </c>
      <c r="X6" s="48" t="s">
        <v>421</v>
      </c>
      <c r="Y6" s="41"/>
    </row>
    <row r="7" spans="1:25" s="12" customFormat="1" ht="15" x14ac:dyDescent="0.25">
      <c r="A7">
        <v>1.81</v>
      </c>
      <c r="B7">
        <v>2.0699999999999998</v>
      </c>
      <c r="C7" s="29">
        <f t="shared" si="0"/>
        <v>3.5577975284917462E-2</v>
      </c>
      <c r="D7" s="30">
        <f>IF(OR($A7="",$B7=""),"",A7*'MPTO_working_2-way'!$G6)</f>
        <v>1.8743961352657006</v>
      </c>
      <c r="E7" s="32">
        <f>IF(OR($A7="",$B7=""),"",B7*'MPTO_working_2-way'!$G6)</f>
        <v>2.1436464088397789</v>
      </c>
      <c r="F7" s="30">
        <f>IF(OR($A7="",$B7=""),"",'MPTO_working_2-way'!D6)</f>
        <v>1.8702173858786533</v>
      </c>
      <c r="G7" s="32">
        <f>IF(OR($A7="",$B7=""),"",'MPTO_working_2-way'!E6)</f>
        <v>2.1491381535549374</v>
      </c>
      <c r="H7" s="30">
        <f>IF(OR($A7="",$B7=""),"",'OddsRatio_working_2-way'!M6)</f>
        <v>1.8700628401410975</v>
      </c>
      <c r="I7" s="30">
        <f>IF(OR($A7="",$B7=""),"",'OddsRatio_working_2-way'!N6)</f>
        <v>2.1493422703098441</v>
      </c>
      <c r="J7" s="30">
        <f>IF('Log_working_2-way'!$D6="","",A7^('Log_working_2-way'!$D6))</f>
        <v>1.8681622223592078</v>
      </c>
      <c r="K7" s="32">
        <f>IF('Log_working_2-way'!$D6="","",B7^('Log_working_2-way'!$D6))</f>
        <v>2.1518584594506485</v>
      </c>
      <c r="L7" s="37">
        <f t="shared" si="9"/>
        <v>0.53350515463917525</v>
      </c>
      <c r="M7" s="37">
        <f t="shared" si="10"/>
        <v>0.46649484536082475</v>
      </c>
      <c r="N7" s="38">
        <v>103</v>
      </c>
      <c r="O7" s="38">
        <f t="shared" si="11"/>
        <v>46.09392265193371</v>
      </c>
      <c r="P7" s="38">
        <f t="shared" si="12"/>
        <v>53.241545893719803</v>
      </c>
      <c r="Q7" s="38">
        <f t="shared" si="13"/>
        <v>49.758454106280197</v>
      </c>
      <c r="R7" s="38">
        <f t="shared" si="14"/>
        <v>56.906077348066304</v>
      </c>
      <c r="S7" s="39">
        <f t="shared" si="15"/>
        <v>-3.6645314543464877</v>
      </c>
      <c r="T7" s="39">
        <f t="shared" si="16"/>
        <v>-3.664531454346502</v>
      </c>
      <c r="U7" t="s">
        <v>290</v>
      </c>
      <c r="V7" t="s">
        <v>152</v>
      </c>
      <c r="W7" t="s">
        <v>310</v>
      </c>
      <c r="X7" s="48" t="s">
        <v>421</v>
      </c>
      <c r="Y7" s="41"/>
    </row>
    <row r="8" spans="1:25" ht="15" x14ac:dyDescent="0.25">
      <c r="A8">
        <v>1.99</v>
      </c>
      <c r="B8">
        <v>1.91</v>
      </c>
      <c r="C8" s="29">
        <f t="shared" si="0"/>
        <v>2.6072772238153963E-2</v>
      </c>
      <c r="D8" s="30">
        <f>IF(OR($A8="",$B8=""),"",A8*'MPTO_working_2-way'!$G7)</f>
        <v>2.0418848167539263</v>
      </c>
      <c r="E8" s="32">
        <f>IF(OR($A8="",$B8=""),"",B8*'MPTO_working_2-way'!$G7)</f>
        <v>1.959798994974874</v>
      </c>
      <c r="F8" s="30">
        <f>IF(OR($A8="",$B8=""),"",'MPTO_working_2-way'!D7)</f>
        <v>2.0430003493778384</v>
      </c>
      <c r="G8" s="32">
        <f>IF(OR($A8="",$B8=""),"",'MPTO_working_2-way'!E7)</f>
        <v>1.9587724496895047</v>
      </c>
      <c r="H8" s="30">
        <f>IF(OR($A8="",$B8=""),"",'OddsRatio_working_2-way'!M7)</f>
        <v>2.043030243047673</v>
      </c>
      <c r="I8" s="30">
        <f>IF(OR($A8="",$B8=""),"",'OddsRatio_working_2-way'!N7)</f>
        <v>1.9587449708822042</v>
      </c>
      <c r="J8" s="30">
        <f>IF('Log_working_2-way'!$D7="","",A8^('Log_working_2-way'!$D7))</f>
        <v>2.0435353200492536</v>
      </c>
      <c r="K8" s="32">
        <f>IF('Log_working_2-way'!$D7="","",B8^('Log_working_2-way'!$D7))</f>
        <v>1.9582809328895501</v>
      </c>
      <c r="L8" s="37">
        <f t="shared" si="9"/>
        <v>0.48974358974358984</v>
      </c>
      <c r="M8" s="37">
        <f t="shared" si="10"/>
        <v>0.51025641025641033</v>
      </c>
      <c r="N8" s="38">
        <v>104</v>
      </c>
      <c r="O8" s="38">
        <f t="shared" si="11"/>
        <v>51.738693467336681</v>
      </c>
      <c r="P8" s="38">
        <f t="shared" si="12"/>
        <v>49.549738219895282</v>
      </c>
      <c r="Q8" s="38">
        <f t="shared" si="13"/>
        <v>54.450261780104711</v>
      </c>
      <c r="R8" s="38">
        <f t="shared" si="14"/>
        <v>52.261306532663312</v>
      </c>
      <c r="S8" s="39">
        <f t="shared" si="15"/>
        <v>-2.7115683127680299</v>
      </c>
      <c r="T8" s="39">
        <f t="shared" si="16"/>
        <v>-2.7115683127680299</v>
      </c>
      <c r="U8" t="s">
        <v>247</v>
      </c>
      <c r="V8" t="s">
        <v>171</v>
      </c>
      <c r="W8" t="s">
        <v>304</v>
      </c>
      <c r="X8" s="48" t="s">
        <v>421</v>
      </c>
      <c r="Y8" s="41"/>
    </row>
    <row r="9" spans="1:25" ht="15" x14ac:dyDescent="0.25">
      <c r="A9">
        <v>2.17</v>
      </c>
      <c r="B9">
        <v>1.76</v>
      </c>
      <c r="C9" s="29">
        <f t="shared" si="0"/>
        <v>2.9011311269375728E-2</v>
      </c>
      <c r="D9" s="30">
        <f>IF(OR($A9="",$B9=""),"",A9*'MPTO_working_2-way'!$G8)</f>
        <v>2.2329545454545454</v>
      </c>
      <c r="E9" s="32">
        <f>IF(OR($A9="",$B9=""),"",B9*'MPTO_working_2-way'!$G8)</f>
        <v>1.8110599078341012</v>
      </c>
      <c r="F9" s="30">
        <f>IF(OR($A9="",$B9=""),"",'MPTO_working_2-way'!D8)</f>
        <v>2.2405256365129644</v>
      </c>
      <c r="G9" s="32">
        <f>IF(OR($A9="",$B9=""),"",'MPTO_working_2-way'!E8)</f>
        <v>1.8061099025820484</v>
      </c>
      <c r="H9" s="30">
        <f>IF(OR($A9="",$B9=""),"",'OddsRatio_working_2-way'!M8)</f>
        <v>2.2407552878027661</v>
      </c>
      <c r="I9" s="30">
        <f>IF(OR($A9="",$B9=""),"",'OddsRatio_working_2-way'!N8)</f>
        <v>1.8059606997693183</v>
      </c>
      <c r="J9" s="30">
        <f>IF('Log_working_2-way'!$D8="","",A9^('Log_working_2-way'!$D8))</f>
        <v>2.2442129030289037</v>
      </c>
      <c r="K9" s="32">
        <f>IF('Log_working_2-way'!$D8="","",B9^('Log_working_2-way'!$D8))</f>
        <v>1.8037209689479914</v>
      </c>
      <c r="L9" s="37">
        <f t="shared" si="9"/>
        <v>0.44783715012722647</v>
      </c>
      <c r="M9" s="37">
        <f t="shared" si="10"/>
        <v>0.55216284987277364</v>
      </c>
      <c r="N9" s="38">
        <v>105</v>
      </c>
      <c r="O9" s="38">
        <f t="shared" si="11"/>
        <v>56.612903225806448</v>
      </c>
      <c r="P9" s="38">
        <f t="shared" si="12"/>
        <v>45.340909090909101</v>
      </c>
      <c r="Q9" s="38">
        <f t="shared" si="13"/>
        <v>59.659090909090914</v>
      </c>
      <c r="R9" s="38">
        <f t="shared" si="14"/>
        <v>48.387096774193552</v>
      </c>
      <c r="S9" s="39">
        <f t="shared" si="15"/>
        <v>-3.0461876832844652</v>
      </c>
      <c r="T9" s="39">
        <f t="shared" si="16"/>
        <v>-3.046187683284451</v>
      </c>
      <c r="U9" t="s">
        <v>177</v>
      </c>
      <c r="V9" t="s">
        <v>258</v>
      </c>
      <c r="W9" t="s">
        <v>305</v>
      </c>
      <c r="X9" s="48" t="s">
        <v>421</v>
      </c>
      <c r="Y9" s="41"/>
    </row>
    <row r="10" spans="1:25" ht="14.25" customHeight="1" x14ac:dyDescent="0.25">
      <c r="A10">
        <v>1.52</v>
      </c>
      <c r="B10">
        <v>2.59</v>
      </c>
      <c r="C10" s="29">
        <f t="shared" si="0"/>
        <v>4.3995122942491527E-2</v>
      </c>
      <c r="D10" s="30">
        <f>IF(OR($A10="",$B10=""),"",A10*'MPTO_working_2-way'!$G9)</f>
        <v>1.586872586872587</v>
      </c>
      <c r="E10" s="32">
        <f>IF(OR($A10="",$B10=""),"",B10*'MPTO_working_2-way'!$G9)</f>
        <v>2.7039473684210531</v>
      </c>
      <c r="F10" s="30">
        <f>IF(OR($A10="",$B10=""),"",'MPTO_working_2-way'!D9)</f>
        <v>1.5725812894463531</v>
      </c>
      <c r="G10" s="32">
        <f>IF(OR($A10="",$B10=""),"",'MPTO_working_2-way'!E9)</f>
        <v>2.7464769080507887</v>
      </c>
      <c r="H10" s="30">
        <f>IF(OR($A10="",$B10=""),"",'OddsRatio_working_2-way'!M9)</f>
        <v>1.5718776312789586</v>
      </c>
      <c r="I10" s="30">
        <f>IF(OR($A10="",$B10=""),"",'OddsRatio_working_2-way'!N9)</f>
        <v>2.7486258341029703</v>
      </c>
      <c r="J10" s="30">
        <f>IF('Log_working_2-way'!$D9="","",A10^('Log_working_2-way'!$D9))</f>
        <v>1.5653277816683351</v>
      </c>
      <c r="K10" s="32">
        <f>IF('Log_working_2-way'!$D9="","",B10^('Log_working_2-way'!$D9))</f>
        <v>2.7688852952666907</v>
      </c>
      <c r="L10" s="37">
        <f t="shared" si="9"/>
        <v>0.63017031630170306</v>
      </c>
      <c r="M10" s="37">
        <f t="shared" si="10"/>
        <v>0.36982968369829677</v>
      </c>
      <c r="N10" s="38">
        <v>106</v>
      </c>
      <c r="O10" s="38">
        <f t="shared" si="11"/>
        <v>36.26315789473685</v>
      </c>
      <c r="P10" s="38">
        <f t="shared" si="12"/>
        <v>65.073359073359057</v>
      </c>
      <c r="Q10" s="38">
        <f t="shared" si="13"/>
        <v>40.926640926640928</v>
      </c>
      <c r="R10" s="38">
        <f t="shared" si="14"/>
        <v>69.736842105263165</v>
      </c>
      <c r="S10" s="39">
        <f t="shared" si="15"/>
        <v>-4.6634830319040788</v>
      </c>
      <c r="T10" s="39">
        <f t="shared" si="16"/>
        <v>-4.6634830319041072</v>
      </c>
      <c r="U10" t="s">
        <v>268</v>
      </c>
      <c r="V10" t="s">
        <v>270</v>
      </c>
      <c r="W10" t="s">
        <v>307</v>
      </c>
      <c r="X10" s="48" t="s">
        <v>421</v>
      </c>
      <c r="Y10" s="41"/>
    </row>
    <row r="11" spans="1:25" ht="15" x14ac:dyDescent="0.25">
      <c r="A11">
        <v>1.59</v>
      </c>
      <c r="B11">
        <v>2.4700000000000002</v>
      </c>
      <c r="C11" s="29">
        <f t="shared" si="0"/>
        <v>3.37891172052045E-2</v>
      </c>
      <c r="D11" s="30">
        <f>IF(OR($A11="",$B11=""),"",A11*'MPTO_working_2-way'!$G10)</f>
        <v>1.6437246963562753</v>
      </c>
      <c r="E11" s="32">
        <f>IF(OR($A11="",$B11=""),"",B11*'MPTO_working_2-way'!$G10)</f>
        <v>2.5534591194968552</v>
      </c>
      <c r="F11" s="30">
        <f>IF(OR($A11="",$B11=""),"",'MPTO_working_2-way'!D10)</f>
        <v>1.6338901254342355</v>
      </c>
      <c r="G11" s="32">
        <f>IF(OR($A11="",$B11=""),"",'MPTO_working_2-way'!E10)</f>
        <v>2.5775604633610079</v>
      </c>
      <c r="H11" s="30">
        <f>IF(OR($A11="",$B11=""),"",'OddsRatio_working_2-way'!M10)</f>
        <v>1.6335302236023845</v>
      </c>
      <c r="I11" s="30">
        <f>IF(OR($A11="",$B11=""),"",'OddsRatio_working_2-way'!N10)</f>
        <v>2.5784566588059405</v>
      </c>
      <c r="J11" s="30">
        <f>IF('Log_working_2-way'!$D10="","",A11^('Log_working_2-way'!$D10))</f>
        <v>1.6290563739914652</v>
      </c>
      <c r="K11" s="32">
        <f>IF('Log_working_2-way'!$D10="","",B11^('Log_working_2-way'!$D10))</f>
        <v>2.5896826442672194</v>
      </c>
      <c r="L11" s="37">
        <f t="shared" si="9"/>
        <v>0.60837438423645318</v>
      </c>
      <c r="M11" s="37">
        <f t="shared" si="10"/>
        <v>0.39162561576354682</v>
      </c>
      <c r="N11" s="38">
        <v>107</v>
      </c>
      <c r="O11" s="38">
        <f t="shared" si="11"/>
        <v>39.704402515723267</v>
      </c>
      <c r="P11" s="38">
        <f t="shared" si="12"/>
        <v>63.680161943319845</v>
      </c>
      <c r="Q11" s="38">
        <f t="shared" si="13"/>
        <v>43.319838056680162</v>
      </c>
      <c r="R11" s="38">
        <f t="shared" si="14"/>
        <v>67.295597484276726</v>
      </c>
      <c r="S11" s="39">
        <f t="shared" si="15"/>
        <v>-3.615435540956895</v>
      </c>
      <c r="T11" s="39">
        <f t="shared" si="16"/>
        <v>-3.6154355409568808</v>
      </c>
      <c r="U11" t="s">
        <v>372</v>
      </c>
      <c r="V11" t="s">
        <v>373</v>
      </c>
      <c r="W11" t="s">
        <v>425</v>
      </c>
      <c r="X11" s="48" t="s">
        <v>421</v>
      </c>
      <c r="Y11" s="41"/>
    </row>
    <row r="12" spans="1:25" ht="15" x14ac:dyDescent="0.25">
      <c r="A12">
        <v>1.41</v>
      </c>
      <c r="B12">
        <v>2.98</v>
      </c>
      <c r="C12" s="29">
        <f t="shared" si="0"/>
        <v>4.4790327954686182E-2</v>
      </c>
      <c r="D12" s="30">
        <f>IF(OR($A12="",$B12=""),"",A12*'MPTO_working_2-way'!$G11)</f>
        <v>1.4731543624161074</v>
      </c>
      <c r="E12" s="32">
        <f>IF(OR($A12="",$B12=""),"",B12*'MPTO_working_2-way'!$G11)</f>
        <v>3.1134751773049647</v>
      </c>
      <c r="F12" s="30">
        <f>IF(OR($A12="",$B12=""),"",'MPTO_working_2-way'!D11)</f>
        <v>1.4559756055303372</v>
      </c>
      <c r="G12" s="32">
        <f>IF(OR($A12="",$B12=""),"",'MPTO_working_2-way'!E11)</f>
        <v>3.1930997796185125</v>
      </c>
      <c r="H12" s="30">
        <f>IF(OR($A12="",$B12=""),"",'OddsRatio_working_2-way'!M11)</f>
        <v>1.4550502247782187</v>
      </c>
      <c r="I12" s="30">
        <f>IF(OR($A12="",$B12=""),"",'OddsRatio_working_2-way'!N11)</f>
        <v>3.1975596220996887</v>
      </c>
      <c r="J12" s="30">
        <f>IF('Log_working_2-way'!$D11="","",A12^('Log_working_2-way'!$D11))</f>
        <v>1.4471195296375643</v>
      </c>
      <c r="K12" s="32">
        <f>IF('Log_working_2-way'!$D11="","",B12^('Log_working_2-way'!$D11))</f>
        <v>3.236538405751868</v>
      </c>
      <c r="L12" s="37">
        <f t="shared" si="9"/>
        <v>0.67881548974943051</v>
      </c>
      <c r="M12" s="37">
        <f t="shared" si="10"/>
        <v>0.32118451025056943</v>
      </c>
      <c r="N12" s="38">
        <v>108</v>
      </c>
      <c r="O12" s="38">
        <f t="shared" si="11"/>
        <v>31.404255319148938</v>
      </c>
      <c r="P12" s="38">
        <f t="shared" si="12"/>
        <v>71.758389261744966</v>
      </c>
      <c r="Q12" s="38">
        <f t="shared" si="13"/>
        <v>36.241610738255034</v>
      </c>
      <c r="R12" s="38">
        <f t="shared" si="14"/>
        <v>76.59574468085107</v>
      </c>
      <c r="S12" s="39">
        <f t="shared" si="15"/>
        <v>-4.8373554191060961</v>
      </c>
      <c r="T12" s="39">
        <f t="shared" si="16"/>
        <v>-4.8373554191061032</v>
      </c>
      <c r="U12" t="s">
        <v>374</v>
      </c>
      <c r="V12" t="s">
        <v>375</v>
      </c>
      <c r="W12" t="s">
        <v>425</v>
      </c>
      <c r="X12" s="48" t="s">
        <v>421</v>
      </c>
      <c r="Y12" s="41"/>
    </row>
    <row r="13" spans="1:25" ht="15" x14ac:dyDescent="0.25">
      <c r="A13">
        <v>1.71</v>
      </c>
      <c r="B13">
        <v>2.16</v>
      </c>
      <c r="C13" s="29">
        <f t="shared" si="0"/>
        <v>4.7758284600389889E-2</v>
      </c>
      <c r="D13" s="30">
        <f>IF(OR($A13="",$B13=""),"",A13*'MPTO_working_2-way'!$G12)</f>
        <v>1.7916666666666667</v>
      </c>
      <c r="E13" s="32">
        <f>IF(OR($A13="",$B13=""),"",B13*'MPTO_working_2-way'!$G12)</f>
        <v>2.2631578947368425</v>
      </c>
      <c r="F13" s="30">
        <f>IF(OR($A13="",$B13=""),"",'MPTO_working_2-way'!D12)</f>
        <v>1.7827975673327543</v>
      </c>
      <c r="G13" s="32">
        <f>IF(OR($A13="",$B13=""),"",'MPTO_working_2-way'!E12)</f>
        <v>2.2774694783573808</v>
      </c>
      <c r="H13" s="30">
        <f>IF(OR($A13="",$B13=""),"",'OddsRatio_working_2-way'!M12)</f>
        <v>1.7823483658302366</v>
      </c>
      <c r="I13" s="30">
        <f>IF(OR($A13="",$B13=""),"",'OddsRatio_working_2-way'!N12)</f>
        <v>2.2782029638916539</v>
      </c>
      <c r="J13" s="30">
        <f>IF('Log_working_2-way'!$D12="","",A13^('Log_working_2-way'!$D12))</f>
        <v>1.7782831912785555</v>
      </c>
      <c r="K13" s="32">
        <f>IF('Log_working_2-way'!$D12="","",B13^('Log_working_2-way'!$D12))</f>
        <v>2.2848793488092363</v>
      </c>
      <c r="L13" s="37">
        <f t="shared" si="9"/>
        <v>0.55813953488372092</v>
      </c>
      <c r="M13" s="37">
        <f t="shared" si="10"/>
        <v>0.44186046511627902</v>
      </c>
      <c r="N13" s="38">
        <v>109</v>
      </c>
      <c r="O13" s="38">
        <f t="shared" si="11"/>
        <v>45.257309941520454</v>
      </c>
      <c r="P13" s="38">
        <f t="shared" si="12"/>
        <v>58.537037037037045</v>
      </c>
      <c r="Q13" s="38">
        <f t="shared" si="13"/>
        <v>50.462962962962955</v>
      </c>
      <c r="R13" s="38">
        <f t="shared" si="14"/>
        <v>63.742690058479532</v>
      </c>
      <c r="S13" s="39">
        <f t="shared" si="15"/>
        <v>-5.205653021442501</v>
      </c>
      <c r="T13" s="39">
        <f t="shared" si="16"/>
        <v>-5.2056530214424868</v>
      </c>
      <c r="U13" t="s">
        <v>376</v>
      </c>
      <c r="V13" t="s">
        <v>377</v>
      </c>
      <c r="W13" t="s">
        <v>426</v>
      </c>
      <c r="X13" s="48" t="s">
        <v>421</v>
      </c>
      <c r="Y13" s="41"/>
    </row>
    <row r="14" spans="1:25" s="35" customFormat="1" ht="15" x14ac:dyDescent="0.25">
      <c r="A14">
        <v>3.05</v>
      </c>
      <c r="B14">
        <v>1.42</v>
      </c>
      <c r="C14" s="29">
        <f t="shared" si="0"/>
        <v>3.2094204571692542E-2</v>
      </c>
      <c r="D14" s="30">
        <f>IF(OR($A14="",$B14=""),"",A14*'MPTO_working_2-way'!$G13)</f>
        <v>3.147887323943662</v>
      </c>
      <c r="E14" s="32">
        <f>IF(OR($A14="",$B14=""),"",B14*'MPTO_working_2-way'!$G13)</f>
        <v>1.4655737704918033</v>
      </c>
      <c r="F14" s="30">
        <f>IF(OR($A14="",$B14=""),"",'MPTO_working_2-way'!D13)</f>
        <v>3.206960385042577</v>
      </c>
      <c r="G14" s="32">
        <f>IF(OR($A14="",$B14=""),"",'MPTO_working_2-way'!E13)</f>
        <v>1.4531118939775205</v>
      </c>
      <c r="H14" s="30">
        <f>IF(OR($A14="",$B14=""),"",'OddsRatio_working_2-way'!M13)</f>
        <v>3.2092877542213425</v>
      </c>
      <c r="I14" s="30">
        <f>IF(OR($A14="",$B14=""),"",'OddsRatio_working_2-way'!N13)</f>
        <v>1.4526345642794944</v>
      </c>
      <c r="J14" s="30">
        <f>IF('Log_working_2-way'!$D13="","",A14^('Log_working_2-way'!$D13))</f>
        <v>3.2376076538224252</v>
      </c>
      <c r="K14" s="32">
        <f>IF('Log_working_2-way'!$D13="","",B14^('Log_working_2-way'!$D13))</f>
        <v>1.4469058721225962</v>
      </c>
      <c r="L14" s="37">
        <f t="shared" si="9"/>
        <v>0.31767337807606266</v>
      </c>
      <c r="M14" s="37">
        <f t="shared" si="10"/>
        <v>0.68232662192393734</v>
      </c>
      <c r="N14" s="38">
        <v>110</v>
      </c>
      <c r="O14" s="38">
        <f t="shared" si="11"/>
        <v>73.934426229508205</v>
      </c>
      <c r="P14" s="38">
        <f t="shared" si="12"/>
        <v>32.535211267605625</v>
      </c>
      <c r="Q14" s="38">
        <f t="shared" si="13"/>
        <v>77.464788732394368</v>
      </c>
      <c r="R14" s="38">
        <f t="shared" si="14"/>
        <v>36.06557377049181</v>
      </c>
      <c r="S14" s="39">
        <f t="shared" si="15"/>
        <v>-3.5303625028861632</v>
      </c>
      <c r="T14" s="39">
        <f t="shared" si="16"/>
        <v>-3.5303625028861845</v>
      </c>
      <c r="U14" t="s">
        <v>205</v>
      </c>
      <c r="V14" t="s">
        <v>279</v>
      </c>
      <c r="W14" t="s">
        <v>308</v>
      </c>
      <c r="X14" s="48" t="s">
        <v>421</v>
      </c>
      <c r="Y14" s="41"/>
    </row>
    <row r="15" spans="1:25" ht="15" x14ac:dyDescent="0.25">
      <c r="A15">
        <v>1.8</v>
      </c>
      <c r="B15">
        <v>2.09</v>
      </c>
      <c r="C15" s="29">
        <f t="shared" si="0"/>
        <v>3.4024455077086735E-2</v>
      </c>
      <c r="D15" s="30">
        <f>IF(OR($A15="",$B15=""),"",A15*'MPTO_working_2-way'!$G14)</f>
        <v>1.8612440191387563</v>
      </c>
      <c r="E15" s="32">
        <f>IF(OR($A15="",$B15=""),"",B15*'MPTO_working_2-way'!$G14)</f>
        <v>2.161111111111111</v>
      </c>
      <c r="F15" s="30">
        <f>IF(OR($A15="",$B15=""),"",'MPTO_working_2-way'!D14)</f>
        <v>1.8568608094768018</v>
      </c>
      <c r="G15" s="32">
        <f>IF(OR($A15="",$B15=""),"",'MPTO_working_2-way'!E14)</f>
        <v>2.1670506912442398</v>
      </c>
      <c r="H15" s="30">
        <f>IF(OR($A15="",$B15=""),"",'OddsRatio_working_2-way'!M14)</f>
        <v>1.8567058737562385</v>
      </c>
      <c r="I15" s="30">
        <f>IF(OR($A15="",$B15=""),"",'OddsRatio_working_2-way'!N14)</f>
        <v>2.1672617529928755</v>
      </c>
      <c r="J15" s="30">
        <f>IF('Log_working_2-way'!$D14="","",A15^('Log_working_2-way'!$D14))</f>
        <v>1.8547149010332622</v>
      </c>
      <c r="K15" s="32">
        <f>IF('Log_working_2-way'!$D14="","",B15^('Log_working_2-way'!$D14))</f>
        <v>2.1699807722915003</v>
      </c>
      <c r="L15" s="37">
        <f t="shared" si="9"/>
        <v>0.53727506426735205</v>
      </c>
      <c r="M15" s="37">
        <f t="shared" si="10"/>
        <v>0.46272493573264784</v>
      </c>
      <c r="N15" s="38">
        <v>111</v>
      </c>
      <c r="O15" s="38">
        <f t="shared" si="11"/>
        <v>49.333333333333343</v>
      </c>
      <c r="P15" s="38">
        <f t="shared" si="12"/>
        <v>57.889952153110045</v>
      </c>
      <c r="Q15" s="38">
        <f t="shared" si="13"/>
        <v>53.110047846889955</v>
      </c>
      <c r="R15" s="38">
        <f t="shared" si="14"/>
        <v>61.666666666666671</v>
      </c>
      <c r="S15" s="39">
        <f t="shared" si="15"/>
        <v>-3.7767145135566125</v>
      </c>
      <c r="T15" s="39">
        <f t="shared" si="16"/>
        <v>-3.7767145135566267</v>
      </c>
      <c r="U15" t="s">
        <v>80</v>
      </c>
      <c r="V15" t="s">
        <v>75</v>
      </c>
      <c r="W15" t="s">
        <v>90</v>
      </c>
      <c r="X15" s="48" t="s">
        <v>421</v>
      </c>
      <c r="Y15" s="41"/>
    </row>
    <row r="16" spans="1:25" ht="15" x14ac:dyDescent="0.25">
      <c r="A16">
        <v>2.17</v>
      </c>
      <c r="B16">
        <v>1.75</v>
      </c>
      <c r="C16" s="29">
        <f t="shared" si="0"/>
        <v>3.2258064516129004E-2</v>
      </c>
      <c r="D16" s="30">
        <f>IF(OR($A16="",$B16=""),"",A16*'MPTO_working_2-way'!$G15)</f>
        <v>2.2399999999999998</v>
      </c>
      <c r="E16" s="32">
        <f>IF(OR($A16="",$B16=""),"",B16*'MPTO_working_2-way'!$G15)</f>
        <v>1.8064516129032258</v>
      </c>
      <c r="F16" s="30">
        <f>IF(OR($A16="",$B16=""),"",'MPTO_working_2-way'!D15)</f>
        <v>2.2487046632124348</v>
      </c>
      <c r="G16" s="32">
        <f>IF(OR($A16="",$B16=""),"",'MPTO_working_2-way'!E15)</f>
        <v>1.8008298755186722</v>
      </c>
      <c r="H16" s="30">
        <f>IF(OR($A16="",$B16=""),"",'OddsRatio_working_2-way'!M15)</f>
        <v>2.2489995996796797</v>
      </c>
      <c r="I16" s="30">
        <f>IF(OR($A16="",$B16=""),"",'OddsRatio_working_2-way'!N15)</f>
        <v>1.8006407690254356</v>
      </c>
      <c r="J16" s="30">
        <f>IF('Log_working_2-way'!$D15="","",A16^('Log_working_2-way'!$D15))</f>
        <v>2.2529893897006406</v>
      </c>
      <c r="K16" s="32">
        <f>IF('Log_working_2-way'!$D15="","",B16^('Log_working_2-way'!$D15))</f>
        <v>1.798091355138193</v>
      </c>
      <c r="L16" s="37">
        <f t="shared" si="9"/>
        <v>0.44642857142857145</v>
      </c>
      <c r="M16" s="37">
        <f t="shared" si="10"/>
        <v>0.5535714285714286</v>
      </c>
      <c r="N16" s="38">
        <v>112</v>
      </c>
      <c r="O16" s="38">
        <f t="shared" si="11"/>
        <v>60.387096774193544</v>
      </c>
      <c r="P16" s="38">
        <f t="shared" si="12"/>
        <v>48</v>
      </c>
      <c r="Q16" s="38">
        <f t="shared" si="13"/>
        <v>64</v>
      </c>
      <c r="R16" s="38">
        <f t="shared" si="14"/>
        <v>51.612903225806448</v>
      </c>
      <c r="S16" s="39">
        <f t="shared" si="15"/>
        <v>-3.6129032258064555</v>
      </c>
      <c r="T16" s="39">
        <f t="shared" si="16"/>
        <v>-3.6129032258064484</v>
      </c>
      <c r="U16" t="s">
        <v>81</v>
      </c>
      <c r="V16" t="s">
        <v>74</v>
      </c>
      <c r="W16" t="s">
        <v>90</v>
      </c>
      <c r="X16" s="48" t="s">
        <v>421</v>
      </c>
      <c r="Y16" s="41"/>
    </row>
    <row r="17" spans="1:25" ht="15" x14ac:dyDescent="0.25">
      <c r="A17">
        <v>1.31</v>
      </c>
      <c r="B17">
        <v>3.57</v>
      </c>
      <c r="C17" s="29">
        <f t="shared" si="0"/>
        <v>4.3470823443881201E-2</v>
      </c>
      <c r="D17" s="30">
        <f>IF(OR($A17="",$B17=""),"",A17*'MPTO_working_2-way'!$G16)</f>
        <v>1.3669467787114844</v>
      </c>
      <c r="E17" s="32">
        <f>IF(OR($A17="",$B17=""),"",B17*'MPTO_working_2-way'!$G16)</f>
        <v>3.7251908396946556</v>
      </c>
      <c r="F17" s="30">
        <f>IF(OR($A17="",$B17=""),"",'MPTO_working_2-way'!D16)</f>
        <v>1.3483933282396527</v>
      </c>
      <c r="G17" s="32">
        <f>IF(OR($A17="",$B17=""),"",'MPTO_working_2-way'!E16)</f>
        <v>3.8703190300823422</v>
      </c>
      <c r="H17" s="30">
        <f>IF(OR($A17="",$B17=""),"",'OddsRatio_working_2-way'!M16)</f>
        <v>1.3473075986692276</v>
      </c>
      <c r="I17" s="30">
        <f>IF(OR($A17="",$B17=""),"",'OddsRatio_working_2-way'!N16)</f>
        <v>3.8792920276771432</v>
      </c>
      <c r="J17" s="30">
        <f>IF('Log_working_2-way'!$D16="","",A17^('Log_working_2-way'!$D16))</f>
        <v>1.3386371763545322</v>
      </c>
      <c r="K17" s="32">
        <f>IF('Log_working_2-way'!$D16="","",B17^('Log_working_2-way'!$D16))</f>
        <v>3.9530130470315705</v>
      </c>
      <c r="L17" s="37">
        <f t="shared" si="9"/>
        <v>0.73155737704918045</v>
      </c>
      <c r="M17" s="37">
        <f t="shared" si="10"/>
        <v>0.26844262295081972</v>
      </c>
      <c r="N17" s="38">
        <v>113</v>
      </c>
      <c r="O17" s="38">
        <f t="shared" si="11"/>
        <v>26.740458015267173</v>
      </c>
      <c r="P17" s="38">
        <f t="shared" si="12"/>
        <v>81.347338935574228</v>
      </c>
      <c r="Q17" s="38">
        <f t="shared" si="13"/>
        <v>31.652661064425772</v>
      </c>
      <c r="R17" s="38">
        <f t="shared" si="14"/>
        <v>86.25954198473282</v>
      </c>
      <c r="S17" s="39">
        <f t="shared" si="15"/>
        <v>-4.9122030491585988</v>
      </c>
      <c r="T17" s="39">
        <f t="shared" si="16"/>
        <v>-4.9122030491585917</v>
      </c>
      <c r="U17" t="s">
        <v>212</v>
      </c>
      <c r="V17" t="s">
        <v>209</v>
      </c>
      <c r="W17" t="s">
        <v>309</v>
      </c>
      <c r="X17" s="48" t="s">
        <v>421</v>
      </c>
      <c r="Y17" s="41"/>
    </row>
    <row r="18" spans="1:25" ht="15" x14ac:dyDescent="0.25">
      <c r="A18">
        <v>1.77</v>
      </c>
      <c r="B18">
        <v>2.0699999999999998</v>
      </c>
      <c r="C18" s="29">
        <f t="shared" si="0"/>
        <v>4.8063538852042953E-2</v>
      </c>
      <c r="D18" s="30">
        <f>IF(OR($A18="",$B18=""),"",A18*'MPTO_working_2-way'!$G17)</f>
        <v>1.855072463768116</v>
      </c>
      <c r="E18" s="32">
        <f>IF(OR($A18="",$B18=""),"",B18*'MPTO_working_2-way'!$G17)</f>
        <v>2.1694915254237288</v>
      </c>
      <c r="F18" s="30">
        <f>IF(OR($A18="",$B18=""),"",'MPTO_working_2-way'!D17)</f>
        <v>1.848633921138273</v>
      </c>
      <c r="G18" s="32">
        <f>IF(OR($A18="",$B18=""),"",'MPTO_working_2-way'!E17)</f>
        <v>2.1783643984660661</v>
      </c>
      <c r="H18" s="30">
        <f>IF(OR($A18="",$B18=""),"",'OddsRatio_working_2-way'!M17)</f>
        <v>1.8483078263368193</v>
      </c>
      <c r="I18" s="30">
        <f>IF(OR($A18="",$B18=""),"",'OddsRatio_working_2-way'!N17)</f>
        <v>2.1788173690654498</v>
      </c>
      <c r="J18" s="30">
        <f>IF('Log_working_2-way'!$D17="","",A18^('Log_working_2-way'!$D17))</f>
        <v>1.8453528280410556</v>
      </c>
      <c r="K18" s="32">
        <f>IF('Log_working_2-way'!$D17="","",B18^('Log_working_2-way'!$D17))</f>
        <v>2.1829380192842547</v>
      </c>
      <c r="L18" s="37">
        <f t="shared" si="9"/>
        <v>0.5390625</v>
      </c>
      <c r="M18" s="37">
        <f t="shared" si="10"/>
        <v>0.4609375</v>
      </c>
      <c r="N18" s="38">
        <v>114</v>
      </c>
      <c r="O18" s="38">
        <f t="shared" si="11"/>
        <v>49.593220338983052</v>
      </c>
      <c r="P18" s="38">
        <f t="shared" si="12"/>
        <v>58.927536231884055</v>
      </c>
      <c r="Q18" s="38">
        <f t="shared" si="13"/>
        <v>55.072463768115945</v>
      </c>
      <c r="R18" s="38">
        <f t="shared" si="14"/>
        <v>64.406779661016955</v>
      </c>
      <c r="S18" s="39">
        <f t="shared" si="15"/>
        <v>-5.4792434291328931</v>
      </c>
      <c r="T18" s="39">
        <f t="shared" si="16"/>
        <v>-5.4792434291329002</v>
      </c>
      <c r="U18" t="s">
        <v>116</v>
      </c>
      <c r="V18" t="s">
        <v>214</v>
      </c>
      <c r="W18" t="s">
        <v>300</v>
      </c>
      <c r="X18" s="48" t="s">
        <v>422</v>
      </c>
      <c r="Y18" s="41"/>
    </row>
    <row r="19" spans="1:25" ht="15" x14ac:dyDescent="0.25">
      <c r="A19">
        <v>1.69</v>
      </c>
      <c r="B19">
        <v>2.2400000000000002</v>
      </c>
      <c r="C19" s="29">
        <f t="shared" si="0"/>
        <v>3.8144547759932479E-2</v>
      </c>
      <c r="D19" s="30">
        <f>IF(OR($A19="",$B19=""),"",A19*'MPTO_working_2-way'!$G18)</f>
        <v>1.7544642857142858</v>
      </c>
      <c r="E19" s="32">
        <f>IF(OR($A19="",$B19=""),"",B19*'MPTO_working_2-way'!$G18)</f>
        <v>2.3254437869822491</v>
      </c>
      <c r="F19" s="30">
        <f>IF(OR($A19="",$B19=""),"",'MPTO_working_2-way'!D18)</f>
        <v>1.7462865578005351</v>
      </c>
      <c r="G19" s="32">
        <f>IF(OR($A19="",$B19=""),"",'MPTO_working_2-way'!E18)</f>
        <v>2.3399678575843743</v>
      </c>
      <c r="H19" s="30">
        <f>IF(OR($A19="",$B19=""),"",'OddsRatio_working_2-way'!M18)</f>
        <v>1.7459568438611086</v>
      </c>
      <c r="I19" s="30">
        <f>IF(OR($A19="",$B19=""),"",'OddsRatio_working_2-way'!N18)</f>
        <v>2.3405601251996737</v>
      </c>
      <c r="J19" s="30">
        <f>IF('Log_working_2-way'!$D18="","",A19^('Log_working_2-way'!$D18))</f>
        <v>1.7422334757420166</v>
      </c>
      <c r="K19" s="32">
        <f>IF('Log_working_2-way'!$D18="","",B19^('Log_working_2-way'!$D18))</f>
        <v>2.347284961783934</v>
      </c>
      <c r="L19" s="37">
        <f t="shared" si="9"/>
        <v>0.56997455470737912</v>
      </c>
      <c r="M19" s="37">
        <f t="shared" si="10"/>
        <v>0.43002544529262077</v>
      </c>
      <c r="N19" s="38">
        <v>115</v>
      </c>
      <c r="O19" s="38">
        <f t="shared" si="11"/>
        <v>46.952662721893489</v>
      </c>
      <c r="P19" s="38">
        <f t="shared" si="12"/>
        <v>63.660714285714292</v>
      </c>
      <c r="Q19" s="38">
        <f t="shared" si="13"/>
        <v>51.339285714285708</v>
      </c>
      <c r="R19" s="38">
        <f t="shared" si="14"/>
        <v>68.047337278106511</v>
      </c>
      <c r="S19" s="39">
        <f t="shared" si="15"/>
        <v>-4.3866229923922191</v>
      </c>
      <c r="T19" s="39">
        <f t="shared" si="16"/>
        <v>-4.3866229923922191</v>
      </c>
      <c r="U19" t="s">
        <v>91</v>
      </c>
      <c r="V19" t="s">
        <v>120</v>
      </c>
      <c r="W19" t="s">
        <v>300</v>
      </c>
      <c r="X19" s="48" t="s">
        <v>422</v>
      </c>
      <c r="Y19" s="41"/>
    </row>
    <row r="20" spans="1:25" ht="15" x14ac:dyDescent="0.25">
      <c r="A20">
        <v>1.43</v>
      </c>
      <c r="B20">
        <v>2.91</v>
      </c>
      <c r="C20" s="29">
        <f t="shared" si="0"/>
        <v>4.2943310984548067E-2</v>
      </c>
      <c r="D20" s="30">
        <f>IF(OR($A20="",$B20=""),"",A20*'MPTO_working_2-way'!$G19)</f>
        <v>1.4914089347079036</v>
      </c>
      <c r="E20" s="32">
        <f>IF(OR($A20="",$B20=""),"",B20*'MPTO_working_2-way'!$G19)</f>
        <v>3.034965034965035</v>
      </c>
      <c r="F20" s="30">
        <f>IF(OR($A20="",$B20=""),"",'MPTO_working_2-way'!D19)</f>
        <v>1.4752982468579936</v>
      </c>
      <c r="G20" s="32">
        <f>IF(OR($A20="",$B20=""),"",'MPTO_working_2-way'!E19)</f>
        <v>3.1039421176295079</v>
      </c>
      <c r="H20" s="30">
        <f>IF(OR($A20="",$B20=""),"",'OddsRatio_working_2-way'!M19)</f>
        <v>1.4744795991951138</v>
      </c>
      <c r="I20" s="30">
        <f>IF(OR($A20="",$B20=""),"",'OddsRatio_working_2-way'!N19)</f>
        <v>3.1075721731689949</v>
      </c>
      <c r="J20" s="30">
        <f>IF('Log_working_2-way'!$D19="","",A20^('Log_working_2-way'!$D19))</f>
        <v>1.4670586823732825</v>
      </c>
      <c r="K20" s="32">
        <f>IF('Log_working_2-way'!$D19="","",B20^('Log_working_2-way'!$D19))</f>
        <v>3.141058581582127</v>
      </c>
      <c r="L20" s="37">
        <f t="shared" si="9"/>
        <v>0.67050691244239635</v>
      </c>
      <c r="M20" s="37">
        <f t="shared" si="10"/>
        <v>0.3294930875576037</v>
      </c>
      <c r="N20" s="38">
        <v>116</v>
      </c>
      <c r="O20" s="38">
        <f t="shared" si="11"/>
        <v>34.88111888111888</v>
      </c>
      <c r="P20" s="38">
        <f t="shared" si="12"/>
        <v>76.137457044673539</v>
      </c>
      <c r="Q20" s="38">
        <f t="shared" si="13"/>
        <v>39.862542955326461</v>
      </c>
      <c r="R20" s="38">
        <f t="shared" si="14"/>
        <v>81.118881118881134</v>
      </c>
      <c r="S20" s="39">
        <f t="shared" si="15"/>
        <v>-4.981424074207581</v>
      </c>
      <c r="T20" s="39">
        <f t="shared" si="16"/>
        <v>-4.9814240742075953</v>
      </c>
      <c r="U20" t="s">
        <v>217</v>
      </c>
      <c r="V20" t="s">
        <v>92</v>
      </c>
      <c r="W20" t="s">
        <v>300</v>
      </c>
      <c r="X20" s="48" t="s">
        <v>422</v>
      </c>
      <c r="Y20" s="41"/>
    </row>
    <row r="21" spans="1:25" ht="15" x14ac:dyDescent="0.25">
      <c r="A21">
        <v>1.47</v>
      </c>
      <c r="B21">
        <v>2.77</v>
      </c>
      <c r="C21" s="29">
        <f t="shared" si="0"/>
        <v>4.1282939168447275E-2</v>
      </c>
      <c r="D21" s="30">
        <f>IF(OR($A21="",$B21=""),"",A21*'MPTO_working_2-way'!$G20)</f>
        <v>1.5306859205776175</v>
      </c>
      <c r="E21" s="32">
        <f>IF(OR($A21="",$B21=""),"",B21*'MPTO_working_2-way'!$G20)</f>
        <v>2.8843537414965992</v>
      </c>
      <c r="F21" s="30">
        <f>IF(OR($A21="",$B21=""),"",'MPTO_working_2-way'!D20)</f>
        <v>1.5159999255384502</v>
      </c>
      <c r="G21" s="32">
        <f>IF(OR($A21="",$B21=""),"",'MPTO_working_2-way'!E20)</f>
        <v>2.9379847757855626</v>
      </c>
      <c r="H21" s="30">
        <f>IF(OR($A21="",$B21=""),"",'OddsRatio_working_2-way'!M20)</f>
        <v>1.5153025549750767</v>
      </c>
      <c r="I21" s="30">
        <f>IF(OR($A21="",$B21=""),"",'OddsRatio_working_2-way'!N20)</f>
        <v>2.9406074942678422</v>
      </c>
      <c r="J21" s="30">
        <f>IF('Log_working_2-way'!$D20="","",A21^('Log_working_2-way'!$D20))</f>
        <v>1.5085614600644057</v>
      </c>
      <c r="K21" s="32">
        <f>IF('Log_working_2-way'!$D20="","",B21^('Log_working_2-way'!$D20))</f>
        <v>2.9663306768709083</v>
      </c>
      <c r="L21" s="37">
        <f t="shared" si="9"/>
        <v>0.65330188679245271</v>
      </c>
      <c r="M21" s="37">
        <f t="shared" si="10"/>
        <v>0.34669811320754712</v>
      </c>
      <c r="N21" s="38">
        <v>117</v>
      </c>
      <c r="O21" s="38">
        <f t="shared" si="11"/>
        <v>37.408163265306129</v>
      </c>
      <c r="P21" s="38">
        <f t="shared" si="12"/>
        <v>74.761732851985556</v>
      </c>
      <c r="Q21" s="38">
        <f t="shared" si="13"/>
        <v>42.238267148014444</v>
      </c>
      <c r="R21" s="38">
        <f t="shared" si="14"/>
        <v>79.591836734693871</v>
      </c>
      <c r="S21" s="39">
        <f t="shared" si="15"/>
        <v>-4.8301038827083147</v>
      </c>
      <c r="T21" s="39">
        <f t="shared" si="16"/>
        <v>-4.8301038827083147</v>
      </c>
      <c r="U21" t="s">
        <v>221</v>
      </c>
      <c r="V21" t="s">
        <v>123</v>
      </c>
      <c r="W21" t="s">
        <v>301</v>
      </c>
      <c r="X21" s="48" t="s">
        <v>422</v>
      </c>
      <c r="Y21" s="41"/>
    </row>
    <row r="22" spans="1:25" ht="15" x14ac:dyDescent="0.25">
      <c r="A22">
        <v>1.79</v>
      </c>
      <c r="B22">
        <v>2.11</v>
      </c>
      <c r="C22" s="29">
        <f t="shared" si="0"/>
        <v>3.2592867166194583E-2</v>
      </c>
      <c r="D22" s="30">
        <f>IF(OR($A22="",$B22=""),"",A22*'MPTO_working_2-way'!$G21)</f>
        <v>1.8483412322274884</v>
      </c>
      <c r="E22" s="32">
        <f>IF(OR($A22="",$B22=""),"",B22*'MPTO_working_2-way'!$G21)</f>
        <v>2.1787709497206706</v>
      </c>
      <c r="F22" s="30">
        <f>IF(OR($A22="",$B22=""),"",'MPTO_working_2-way'!D21)</f>
        <v>1.8437843247333352</v>
      </c>
      <c r="G22" s="32">
        <f>IF(OR($A22="",$B22=""),"",'MPTO_working_2-way'!E21)</f>
        <v>2.1851369724319478</v>
      </c>
      <c r="H22" s="30">
        <f>IF(OR($A22="",$B22=""),"",'OddsRatio_working_2-way'!M21)</f>
        <v>1.8436300798997822</v>
      </c>
      <c r="I22" s="30">
        <f>IF(OR($A22="",$B22=""),"",'OddsRatio_working_2-way'!N21)</f>
        <v>2.1853536565680476</v>
      </c>
      <c r="J22" s="30">
        <f>IF('Log_working_2-way'!$D21="","",A22^('Log_working_2-way'!$D21))</f>
        <v>1.8415626408173078</v>
      </c>
      <c r="K22" s="32">
        <f>IF('Log_working_2-way'!$D21="","",B22^('Log_working_2-way'!$D21))</f>
        <v>2.1882656756587764</v>
      </c>
      <c r="L22" s="37">
        <f t="shared" si="9"/>
        <v>0.54102564102564099</v>
      </c>
      <c r="M22" s="37">
        <f t="shared" si="10"/>
        <v>0.4589743589743589</v>
      </c>
      <c r="N22" s="38">
        <v>118</v>
      </c>
      <c r="O22" s="38">
        <f t="shared" si="11"/>
        <v>52.07821229050279</v>
      </c>
      <c r="P22" s="38">
        <f t="shared" si="12"/>
        <v>62.075829383886251</v>
      </c>
      <c r="Q22" s="38">
        <f t="shared" si="13"/>
        <v>55.924170616113742</v>
      </c>
      <c r="R22" s="38">
        <f t="shared" si="14"/>
        <v>65.92178770949721</v>
      </c>
      <c r="S22" s="39">
        <f t="shared" si="15"/>
        <v>-3.8459583256109511</v>
      </c>
      <c r="T22" s="39">
        <f t="shared" si="16"/>
        <v>-3.8459583256109582</v>
      </c>
      <c r="U22" t="s">
        <v>126</v>
      </c>
      <c r="V22" t="s">
        <v>124</v>
      </c>
      <c r="W22" t="s">
        <v>301</v>
      </c>
      <c r="X22" s="48" t="s">
        <v>422</v>
      </c>
      <c r="Y22" s="41"/>
    </row>
    <row r="23" spans="1:25" ht="15" x14ac:dyDescent="0.25">
      <c r="A23">
        <v>1.75</v>
      </c>
      <c r="B23">
        <v>2.16</v>
      </c>
      <c r="C23" s="29">
        <f t="shared" si="0"/>
        <v>3.4391534391534417E-2</v>
      </c>
      <c r="D23" s="30">
        <f>IF(OR($A23="",$B23=""),"",A23*'MPTO_working_2-way'!$G22)</f>
        <v>1.8101851851851851</v>
      </c>
      <c r="E23" s="32">
        <f>IF(OR($A23="",$B23=""),"",B23*'MPTO_working_2-way'!$G22)</f>
        <v>2.2342857142857144</v>
      </c>
      <c r="F23" s="30">
        <f>IF(OR($A23="",$B23=""),"",'MPTO_working_2-way'!D22)</f>
        <v>1.8042959427207637</v>
      </c>
      <c r="G23" s="32">
        <f>IF(OR($A23="",$B23=""),"",'MPTO_working_2-way'!E22)</f>
        <v>2.2433234421364987</v>
      </c>
      <c r="H23" s="30">
        <f>IF(OR($A23="",$B23=""),"",'OddsRatio_working_2-way'!M22)</f>
        <v>1.8040844011283466</v>
      </c>
      <c r="I23" s="30">
        <f>IF(OR($A23="",$B23=""),"",'OddsRatio_working_2-way'!N22)</f>
        <v>2.2436505404118421</v>
      </c>
      <c r="J23" s="30">
        <f>IF('Log_working_2-way'!$D22="","",A23^('Log_working_2-way'!$D22))</f>
        <v>1.8014096722292445</v>
      </c>
      <c r="K23" s="32">
        <f>IF('Log_working_2-way'!$D22="","",B23^('Log_working_2-way'!$D22))</f>
        <v>2.2478012615174499</v>
      </c>
      <c r="L23" s="37">
        <f t="shared" si="9"/>
        <v>0.55242966751918166</v>
      </c>
      <c r="M23" s="37">
        <f t="shared" si="10"/>
        <v>0.4475703324808184</v>
      </c>
      <c r="N23" s="38">
        <v>119</v>
      </c>
      <c r="O23" s="38">
        <f t="shared" si="11"/>
        <v>51</v>
      </c>
      <c r="P23" s="38">
        <f t="shared" si="12"/>
        <v>63.907407407407412</v>
      </c>
      <c r="Q23" s="38">
        <f t="shared" si="13"/>
        <v>55.092592592592588</v>
      </c>
      <c r="R23" s="38">
        <f t="shared" si="14"/>
        <v>68</v>
      </c>
      <c r="S23" s="39">
        <f t="shared" si="15"/>
        <v>-4.0925925925925881</v>
      </c>
      <c r="T23" s="39">
        <f t="shared" si="16"/>
        <v>-4.0925925925925881</v>
      </c>
      <c r="U23" t="s">
        <v>130</v>
      </c>
      <c r="V23" t="s">
        <v>125</v>
      </c>
      <c r="W23" t="s">
        <v>301</v>
      </c>
      <c r="X23" s="48" t="s">
        <v>422</v>
      </c>
      <c r="Y23" s="41"/>
    </row>
    <row r="24" spans="1:25" ht="15" x14ac:dyDescent="0.25">
      <c r="A24">
        <v>1.65</v>
      </c>
      <c r="B24">
        <v>2.35</v>
      </c>
      <c r="C24" s="29">
        <f t="shared" si="0"/>
        <v>3.1592520954223158E-2</v>
      </c>
      <c r="D24" s="30">
        <f>IF(OR($A24="",$B24=""),"",A24*'MPTO_working_2-way'!$G23)</f>
        <v>1.7021276595744681</v>
      </c>
      <c r="E24" s="32">
        <f>IF(OR($A24="",$B24=""),"",B24*'MPTO_working_2-way'!$G23)</f>
        <v>2.4242424242424243</v>
      </c>
      <c r="F24" s="30">
        <f>IF(OR($A24="",$B24=""),"",'MPTO_working_2-way'!D23)</f>
        <v>1.6941561987984708</v>
      </c>
      <c r="G24" s="32">
        <f>IF(OR($A24="",$B24=""),"",'MPTO_working_2-way'!E23)</f>
        <v>2.4405979543666407</v>
      </c>
      <c r="H24" s="30">
        <f>IF(OR($A24="",$B24=""),"",'OddsRatio_working_2-way'!M23)</f>
        <v>1.6938886664887112</v>
      </c>
      <c r="I24" s="30">
        <f>IF(OR($A24="",$B24=""),"",'OddsRatio_working_2-way'!N23)</f>
        <v>2.4411533842457849</v>
      </c>
      <c r="J24" s="30">
        <f>IF('Log_working_2-way'!$D23="","",A24^('Log_working_2-way'!$D23))</f>
        <v>1.6902722385674813</v>
      </c>
      <c r="K24" s="32">
        <f>IF('Log_working_2-way'!$D23="","",B24^('Log_working_2-way'!$D23))</f>
        <v>2.4487037782009757</v>
      </c>
      <c r="L24" s="37">
        <f t="shared" si="9"/>
        <v>0.58750000000000002</v>
      </c>
      <c r="M24" s="37">
        <f t="shared" si="10"/>
        <v>0.41249999999999998</v>
      </c>
      <c r="N24" s="38">
        <v>120</v>
      </c>
      <c r="O24" s="38">
        <f t="shared" si="11"/>
        <v>47.272727272727273</v>
      </c>
      <c r="P24" s="38">
        <f t="shared" si="12"/>
        <v>68.936170212765958</v>
      </c>
      <c r="Q24" s="38">
        <f t="shared" si="13"/>
        <v>51.063829787234042</v>
      </c>
      <c r="R24" s="38">
        <f t="shared" si="14"/>
        <v>72.727272727272734</v>
      </c>
      <c r="S24" s="39">
        <f t="shared" si="15"/>
        <v>-3.7911025145067683</v>
      </c>
      <c r="T24" s="39">
        <f t="shared" si="16"/>
        <v>-3.7911025145067754</v>
      </c>
      <c r="U24" t="s">
        <v>129</v>
      </c>
      <c r="V24" t="s">
        <v>121</v>
      </c>
      <c r="W24" t="s">
        <v>301</v>
      </c>
      <c r="X24" s="48" t="s">
        <v>422</v>
      </c>
      <c r="Y24" s="41"/>
    </row>
    <row r="25" spans="1:25" ht="15" x14ac:dyDescent="0.25">
      <c r="A25">
        <v>1.71</v>
      </c>
      <c r="B25">
        <v>2.2200000000000002</v>
      </c>
      <c r="C25" s="29">
        <f t="shared" si="0"/>
        <v>3.5245772087877381E-2</v>
      </c>
      <c r="D25" s="30">
        <f>IF(OR($A25="",$B25=""),"",A25*'MPTO_working_2-way'!$G24)</f>
        <v>1.7702702702702702</v>
      </c>
      <c r="E25" s="32">
        <f>IF(OR($A25="",$B25=""),"",B25*'MPTO_working_2-way'!$G24)</f>
        <v>2.2982456140350882</v>
      </c>
      <c r="F25" s="30">
        <f>IF(OR($A25="",$B25=""),"",'MPTO_working_2-way'!D24)</f>
        <v>1.7631322279503969</v>
      </c>
      <c r="G25" s="32">
        <f>IF(OR($A25="",$B25=""),"",'MPTO_working_2-way'!E24)</f>
        <v>2.3103888990323171</v>
      </c>
      <c r="H25" s="30">
        <f>IF(OR($A25="",$B25=""),"",'OddsRatio_working_2-way'!M24)</f>
        <v>1.7628677559805201</v>
      </c>
      <c r="I25" s="30">
        <f>IF(OR($A25="",$B25=""),"",'OddsRatio_working_2-way'!N24)</f>
        <v>2.310843186332725</v>
      </c>
      <c r="J25" s="30">
        <f>IF('Log_working_2-way'!$D24="","",A25^('Log_working_2-way'!$D24))</f>
        <v>1.7596240997267032</v>
      </c>
      <c r="K25" s="32">
        <f>IF('Log_working_2-way'!$D24="","",B25^('Log_working_2-way'!$D24))</f>
        <v>2.3164405926032319</v>
      </c>
      <c r="L25" s="37">
        <f t="shared" si="9"/>
        <v>0.56488549618320616</v>
      </c>
      <c r="M25" s="37">
        <f t="shared" si="10"/>
        <v>0.43511450381679379</v>
      </c>
      <c r="N25" s="38">
        <v>121</v>
      </c>
      <c r="O25" s="38">
        <f t="shared" si="11"/>
        <v>50.239766081871338</v>
      </c>
      <c r="P25" s="38">
        <f t="shared" si="12"/>
        <v>66.49549549549549</v>
      </c>
      <c r="Q25" s="38">
        <f t="shared" si="13"/>
        <v>54.504504504504496</v>
      </c>
      <c r="R25" s="38">
        <f t="shared" si="14"/>
        <v>70.760233918128648</v>
      </c>
      <c r="S25" s="39">
        <f t="shared" si="15"/>
        <v>-4.2647384226331582</v>
      </c>
      <c r="T25" s="39">
        <f t="shared" si="16"/>
        <v>-4.2647384226331582</v>
      </c>
      <c r="U25" t="s">
        <v>122</v>
      </c>
      <c r="V25" t="s">
        <v>224</v>
      </c>
      <c r="W25" t="s">
        <v>301</v>
      </c>
      <c r="X25" s="48" t="s">
        <v>422</v>
      </c>
      <c r="Y25" s="41"/>
    </row>
    <row r="26" spans="1:25" ht="15" x14ac:dyDescent="0.25">
      <c r="A26">
        <v>1.47</v>
      </c>
      <c r="B26">
        <v>2.78</v>
      </c>
      <c r="C26" s="29">
        <f t="shared" si="0"/>
        <v>3.9984339059364826E-2</v>
      </c>
      <c r="D26" s="30">
        <f>IF(OR($A26="",$B26=""),"",A26*'MPTO_working_2-way'!$G25)</f>
        <v>1.5287769784172662</v>
      </c>
      <c r="E26" s="32">
        <f>IF(OR($A26="",$B26=""),"",B26*'MPTO_working_2-way'!$G25)</f>
        <v>2.8911564625850339</v>
      </c>
      <c r="F26" s="30">
        <f>IF(OR($A26="",$B26=""),"",'MPTO_working_2-way'!D25)</f>
        <v>1.5145091353815365</v>
      </c>
      <c r="G26" s="32">
        <f>IF(OR($A26="",$B26=""),"",'MPTO_working_2-way'!E25)</f>
        <v>2.9436000864366494</v>
      </c>
      <c r="H26" s="30">
        <f>IF(OR($A26="",$B26=""),"",'OddsRatio_working_2-way'!M25)</f>
        <v>1.5138530371810843</v>
      </c>
      <c r="I26" s="30">
        <f>IF(OR($A26="",$B26=""),"",'OddsRatio_working_2-way'!N25)</f>
        <v>2.9460817152815526</v>
      </c>
      <c r="J26" s="30">
        <f>IF('Log_working_2-way'!$D25="","",A26^('Log_working_2-way'!$D25))</f>
        <v>1.5073069397899939</v>
      </c>
      <c r="K26" s="32">
        <f>IF('Log_working_2-way'!$D25="","",B26^('Log_working_2-way'!$D25))</f>
        <v>2.971193219657303</v>
      </c>
      <c r="L26" s="37">
        <f t="shared" si="9"/>
        <v>0.65411764705882347</v>
      </c>
      <c r="M26" s="37">
        <f t="shared" si="10"/>
        <v>0.34588235294117647</v>
      </c>
      <c r="N26" s="38">
        <v>122</v>
      </c>
      <c r="O26" s="38">
        <f t="shared" si="11"/>
        <v>39.006802721088434</v>
      </c>
      <c r="P26" s="38">
        <f t="shared" si="12"/>
        <v>78.115107913669064</v>
      </c>
      <c r="Q26" s="38">
        <f t="shared" si="13"/>
        <v>43.884892086330943</v>
      </c>
      <c r="R26" s="38">
        <f t="shared" si="14"/>
        <v>82.993197278911566</v>
      </c>
      <c r="S26" s="39">
        <f t="shared" si="15"/>
        <v>-4.8780893652425092</v>
      </c>
      <c r="T26" s="39">
        <f t="shared" si="16"/>
        <v>-4.8780893652425021</v>
      </c>
      <c r="U26" t="s">
        <v>222</v>
      </c>
      <c r="V26" t="s">
        <v>131</v>
      </c>
      <c r="W26" t="s">
        <v>301</v>
      </c>
      <c r="X26" s="48" t="s">
        <v>422</v>
      </c>
      <c r="Y26" s="41"/>
    </row>
    <row r="27" spans="1:25" ht="15" x14ac:dyDescent="0.25">
      <c r="A27">
        <v>1.65</v>
      </c>
      <c r="B27">
        <v>2.33</v>
      </c>
      <c r="C27" s="29">
        <f t="shared" si="0"/>
        <v>3.5245155416829377E-2</v>
      </c>
      <c r="D27" s="30">
        <f>IF(OR($A27="",$B27=""),"",A27*'MPTO_working_2-way'!$G26)</f>
        <v>1.7081545064377683</v>
      </c>
      <c r="E27" s="32">
        <f>IF(OR($A27="",$B27=""),"",B27*'MPTO_working_2-way'!$G26)</f>
        <v>2.4121212121212126</v>
      </c>
      <c r="F27" s="30">
        <f>IF(OR($A27="",$B27=""),"",'MPTO_working_2-way'!D26)</f>
        <v>1.6994142999226434</v>
      </c>
      <c r="G27" s="32">
        <f>IF(OR($A27="",$B27=""),"",'MPTO_working_2-way'!E26)</f>
        <v>2.4297677358192451</v>
      </c>
      <c r="H27" s="30">
        <f>IF(OR($A27="",$B27=""),"",'OddsRatio_working_2-way'!M26)</f>
        <v>1.6990864070422753</v>
      </c>
      <c r="I27" s="30">
        <f>IF(OR($A27="",$B27=""),"",'OddsRatio_working_2-way'!N26)</f>
        <v>2.4304383405634256</v>
      </c>
      <c r="J27" s="30">
        <f>IF('Log_working_2-way'!$D26="","",A27^('Log_working_2-way'!$D26))</f>
        <v>1.6951127521022427</v>
      </c>
      <c r="K27" s="32">
        <f>IF('Log_working_2-way'!$D26="","",B27^('Log_working_2-way'!$D26))</f>
        <v>2.4386155296037653</v>
      </c>
      <c r="L27" s="37">
        <f t="shared" si="9"/>
        <v>0.58542713567839189</v>
      </c>
      <c r="M27" s="37">
        <f t="shared" si="10"/>
        <v>0.41457286432160795</v>
      </c>
      <c r="N27" s="38">
        <v>123</v>
      </c>
      <c r="O27" s="38">
        <f t="shared" si="11"/>
        <v>48.454545454545446</v>
      </c>
      <c r="P27" s="38">
        <f t="shared" si="12"/>
        <v>70.210300429184571</v>
      </c>
      <c r="Q27" s="38">
        <f t="shared" si="13"/>
        <v>52.789699570815451</v>
      </c>
      <c r="R27" s="38">
        <f t="shared" si="14"/>
        <v>74.545454545454547</v>
      </c>
      <c r="S27" s="39">
        <f t="shared" si="15"/>
        <v>-4.3351541162700045</v>
      </c>
      <c r="T27" s="39">
        <f t="shared" si="16"/>
        <v>-4.335154116269976</v>
      </c>
      <c r="U27" t="s">
        <v>97</v>
      </c>
      <c r="V27" t="s">
        <v>227</v>
      </c>
      <c r="W27" t="s">
        <v>302</v>
      </c>
      <c r="X27" s="48" t="s">
        <v>422</v>
      </c>
      <c r="Y27" s="41"/>
    </row>
    <row r="28" spans="1:25" ht="15" x14ac:dyDescent="0.25">
      <c r="A28">
        <v>1.4</v>
      </c>
      <c r="B28">
        <v>3.05</v>
      </c>
      <c r="C28" s="29">
        <f t="shared" si="0"/>
        <v>4.2154566744730726E-2</v>
      </c>
      <c r="D28" s="30">
        <f>IF(OR($A28="",$B28=""),"",A28*'MPTO_working_2-way'!$G27)</f>
        <v>1.459016393442623</v>
      </c>
      <c r="E28" s="32">
        <f>IF(OR($A28="",$B28=""),"",B28*'MPTO_working_2-way'!$G27)</f>
        <v>3.1785714285714284</v>
      </c>
      <c r="F28" s="30">
        <f>IF(OR($A28="",$B28=""),"",'MPTO_working_2-way'!D27)</f>
        <v>1.4425675675675675</v>
      </c>
      <c r="G28" s="32">
        <f>IF(OR($A28="",$B28=""),"",'MPTO_working_2-way'!E27)</f>
        <v>3.2595419847328246</v>
      </c>
      <c r="H28" s="30">
        <f>IF(OR($A28="",$B28=""),"",'OddsRatio_working_2-way'!M27)</f>
        <v>1.4417261042993865</v>
      </c>
      <c r="I28" s="30">
        <f>IF(OR($A28="",$B28=""),"",'OddsRatio_working_2-way'!N27)</f>
        <v>3.2638462845343543</v>
      </c>
      <c r="J28" s="30">
        <f>IF('Log_working_2-way'!$D27="","",A28^('Log_working_2-way'!$D27))</f>
        <v>1.434130340160263</v>
      </c>
      <c r="K28" s="32">
        <f>IF('Log_working_2-way'!$D27="","",B28^('Log_working_2-way'!$D27))</f>
        <v>3.3034556848249981</v>
      </c>
      <c r="L28" s="37">
        <f t="shared" si="9"/>
        <v>0.6853932584269663</v>
      </c>
      <c r="M28" s="37">
        <f t="shared" si="10"/>
        <v>0.3146067415730337</v>
      </c>
      <c r="N28" s="38">
        <v>124</v>
      </c>
      <c r="O28" s="38">
        <f t="shared" si="11"/>
        <v>35.428571428571423</v>
      </c>
      <c r="P28" s="38">
        <f t="shared" si="12"/>
        <v>83.344262295081975</v>
      </c>
      <c r="Q28" s="38">
        <f t="shared" si="13"/>
        <v>40.655737704918039</v>
      </c>
      <c r="R28" s="38">
        <f t="shared" si="14"/>
        <v>88.571428571428569</v>
      </c>
      <c r="S28" s="39">
        <f t="shared" si="15"/>
        <v>-5.2271662763466153</v>
      </c>
      <c r="T28" s="39">
        <f t="shared" si="16"/>
        <v>-5.227166276346594</v>
      </c>
      <c r="U28" t="s">
        <v>140</v>
      </c>
      <c r="V28" t="s">
        <v>134</v>
      </c>
      <c r="W28" t="s">
        <v>302</v>
      </c>
      <c r="X28" s="48" t="s">
        <v>422</v>
      </c>
      <c r="Y28" s="41"/>
    </row>
    <row r="29" spans="1:25" ht="15" x14ac:dyDescent="0.25">
      <c r="A29">
        <v>1.61</v>
      </c>
      <c r="B29">
        <v>2.42</v>
      </c>
      <c r="C29" s="29">
        <f t="shared" si="0"/>
        <v>3.4341152918228035E-2</v>
      </c>
      <c r="D29" s="30">
        <f>IF(OR($A29="",$B29=""),"",A29*'MPTO_working_2-way'!$G28)</f>
        <v>1.6652892561983472</v>
      </c>
      <c r="E29" s="32">
        <f>IF(OR($A29="",$B29=""),"",B29*'MPTO_working_2-way'!$G28)</f>
        <v>2.5031055900621118</v>
      </c>
      <c r="F29" s="30">
        <f>IF(OR($A29="",$B29=""),"",'MPTO_working_2-way'!D28)</f>
        <v>1.655773235306617</v>
      </c>
      <c r="G29" s="32">
        <f>IF(OR($A29="",$B29=""),"",'MPTO_working_2-way'!E28)</f>
        <v>2.5249173741170372</v>
      </c>
      <c r="H29" s="30">
        <f>IF(OR($A29="",$B29=""),"",'OddsRatio_working_2-way'!M28)</f>
        <v>1.6554215931663621</v>
      </c>
      <c r="I29" s="30">
        <f>IF(OR($A29="",$B29=""),"",'OddsRatio_working_2-way'!N28)</f>
        <v>2.5257355119610394</v>
      </c>
      <c r="J29" s="30">
        <f>IF('Log_working_2-way'!$D28="","",A29^('Log_working_2-way'!$D28))</f>
        <v>1.6510939281167687</v>
      </c>
      <c r="K29" s="32">
        <f>IF('Log_working_2-way'!$D28="","",B29^('Log_working_2-way'!$D28))</f>
        <v>2.5358767096666233</v>
      </c>
      <c r="L29" s="37">
        <f t="shared" si="9"/>
        <v>0.60049627791563276</v>
      </c>
      <c r="M29" s="37">
        <f t="shared" si="10"/>
        <v>0.39950372208436724</v>
      </c>
      <c r="N29" s="38">
        <v>125</v>
      </c>
      <c r="O29" s="38">
        <f t="shared" si="11"/>
        <v>47.360248447204967</v>
      </c>
      <c r="P29" s="38">
        <f t="shared" si="12"/>
        <v>73.347107438016536</v>
      </c>
      <c r="Q29" s="38">
        <f t="shared" si="13"/>
        <v>51.652892561983471</v>
      </c>
      <c r="R29" s="38">
        <f t="shared" si="14"/>
        <v>77.639751552795019</v>
      </c>
      <c r="S29" s="39">
        <f t="shared" si="15"/>
        <v>-4.2926441147785042</v>
      </c>
      <c r="T29" s="39">
        <f t="shared" si="16"/>
        <v>-4.2926441147784828</v>
      </c>
      <c r="U29" t="s">
        <v>139</v>
      </c>
      <c r="V29" t="s">
        <v>133</v>
      </c>
      <c r="W29" t="s">
        <v>302</v>
      </c>
      <c r="X29" s="48" t="s">
        <v>422</v>
      </c>
      <c r="Y29" s="41"/>
    </row>
    <row r="30" spans="1:25" s="35" customFormat="1" ht="15" x14ac:dyDescent="0.25">
      <c r="A30">
        <v>1.7</v>
      </c>
      <c r="B30">
        <v>2.2400000000000002</v>
      </c>
      <c r="C30" s="29">
        <f t="shared" si="0"/>
        <v>3.4663865546218364E-2</v>
      </c>
      <c r="D30" s="30">
        <f>IF(OR($A30="",$B30=""),"",A30*'MPTO_working_2-way'!$G29)</f>
        <v>1.7589285714285712</v>
      </c>
      <c r="E30" s="32">
        <f>IF(OR($A30="",$B30=""),"",B30*'MPTO_working_2-way'!$G29)</f>
        <v>2.3176470588235292</v>
      </c>
      <c r="F30" s="30">
        <f>IF(OR($A30="",$B30=""),"",'MPTO_working_2-way'!D29)</f>
        <v>1.7516099356025756</v>
      </c>
      <c r="G30" s="32">
        <f>IF(OR($A30="",$B30=""),"",'MPTO_working_2-way'!E29)</f>
        <v>2.3304773561811505</v>
      </c>
      <c r="H30" s="30">
        <f>IF(OR($A30="",$B30=""),"",'OddsRatio_working_2-way'!M29)</f>
        <v>1.7513428837969105</v>
      </c>
      <c r="I30" s="30">
        <f>IF(OR($A30="",$B30=""),"",'OddsRatio_working_2-way'!N29)</f>
        <v>2.3309502512973848</v>
      </c>
      <c r="J30" s="30">
        <f>IF('Log_working_2-way'!$D29="","",A30^('Log_working_2-way'!$D29))</f>
        <v>1.7480183212340654</v>
      </c>
      <c r="K30" s="32">
        <f>IF('Log_working_2-way'!$D29="","",B30^('Log_working_2-way'!$D29))</f>
        <v>2.3368656510313084</v>
      </c>
      <c r="L30" s="37">
        <f t="shared" si="9"/>
        <v>0.56852791878172593</v>
      </c>
      <c r="M30" s="37">
        <f t="shared" si="10"/>
        <v>0.43147208121827418</v>
      </c>
      <c r="N30" s="38">
        <v>126</v>
      </c>
      <c r="O30" s="38">
        <f t="shared" si="11"/>
        <v>51.882352941176464</v>
      </c>
      <c r="P30" s="38">
        <f t="shared" si="12"/>
        <v>69.75</v>
      </c>
      <c r="Q30" s="38">
        <f t="shared" si="13"/>
        <v>56.249999999999993</v>
      </c>
      <c r="R30" s="38">
        <f t="shared" si="14"/>
        <v>74.117647058823536</v>
      </c>
      <c r="S30" s="39">
        <f t="shared" si="15"/>
        <v>-4.367647058823529</v>
      </c>
      <c r="T30" s="39">
        <f t="shared" si="16"/>
        <v>-4.3676470588235361</v>
      </c>
      <c r="U30" t="s">
        <v>98</v>
      </c>
      <c r="V30" t="s">
        <v>137</v>
      </c>
      <c r="W30" t="s">
        <v>302</v>
      </c>
      <c r="X30" s="48" t="s">
        <v>422</v>
      </c>
      <c r="Y30" s="41"/>
    </row>
    <row r="31" spans="1:25" ht="15" x14ac:dyDescent="0.25">
      <c r="A31">
        <v>1.67</v>
      </c>
      <c r="B31">
        <v>2.2799999999999998</v>
      </c>
      <c r="C31" s="29">
        <f t="shared" si="0"/>
        <v>3.7398886437651102E-2</v>
      </c>
      <c r="D31" s="30">
        <f>IF(OR($A31="",$B31=""),"",A31*'MPTO_working_2-way'!$G30)</f>
        <v>1.7324561403508774</v>
      </c>
      <c r="E31" s="32">
        <f>IF(OR($A31="",$B31=""),"",B31*'MPTO_working_2-way'!$G30)</f>
        <v>2.3652694610778444</v>
      </c>
      <c r="F31" s="30">
        <f>IF(OR($A31="",$B31=""),"",'MPTO_working_2-way'!D30)</f>
        <v>1.723831944947483</v>
      </c>
      <c r="G31" s="32">
        <f>IF(OR($A31="",$B31=""),"",'MPTO_working_2-way'!E30)</f>
        <v>2.3815361521140859</v>
      </c>
      <c r="H31" s="30">
        <f>IF(OR($A31="",$B31=""),"",'OddsRatio_working_2-way'!M30)</f>
        <v>1.7234898064243891</v>
      </c>
      <c r="I31" s="30">
        <f>IF(OR($A31="",$B31=""),"",'OddsRatio_working_2-way'!N30)</f>
        <v>2.382189480930176</v>
      </c>
      <c r="J31" s="30">
        <f>IF('Log_working_2-way'!$D30="","",A31^('Log_working_2-way'!$D30))</f>
        <v>1.7195646323348297</v>
      </c>
      <c r="K31" s="32">
        <f>IF('Log_working_2-way'!$D30="","",B31^('Log_working_2-way'!$D30))</f>
        <v>2.3897292266228689</v>
      </c>
      <c r="L31" s="37">
        <f t="shared" si="9"/>
        <v>0.57721518987341769</v>
      </c>
      <c r="M31" s="37">
        <f t="shared" si="10"/>
        <v>0.42278481012658226</v>
      </c>
      <c r="N31" s="38">
        <v>127</v>
      </c>
      <c r="O31" s="38">
        <f t="shared" si="11"/>
        <v>50.952095808383241</v>
      </c>
      <c r="P31" s="38">
        <f t="shared" si="12"/>
        <v>71.298245614035096</v>
      </c>
      <c r="Q31" s="38">
        <f t="shared" si="13"/>
        <v>55.701754385964918</v>
      </c>
      <c r="R31" s="38">
        <f t="shared" si="14"/>
        <v>76.04790419161678</v>
      </c>
      <c r="S31" s="39">
        <f t="shared" si="15"/>
        <v>-4.7496585775816769</v>
      </c>
      <c r="T31" s="39">
        <f t="shared" si="16"/>
        <v>-4.749658577581684</v>
      </c>
      <c r="U31" t="s">
        <v>99</v>
      </c>
      <c r="V31" t="s">
        <v>237</v>
      </c>
      <c r="W31" t="s">
        <v>303</v>
      </c>
      <c r="X31" s="48" t="s">
        <v>422</v>
      </c>
      <c r="Y31" s="41"/>
    </row>
    <row r="32" spans="1:25" ht="15" x14ac:dyDescent="0.25">
      <c r="A32">
        <v>1.61</v>
      </c>
      <c r="B32">
        <v>2.41</v>
      </c>
      <c r="C32" s="29">
        <f t="shared" si="0"/>
        <v>3.6055771758459754E-2</v>
      </c>
      <c r="D32" s="30">
        <f>IF(OR($A32="",$B32=""),"",A32*'MPTO_working_2-way'!$G31)</f>
        <v>1.6680497925311204</v>
      </c>
      <c r="E32" s="32">
        <f>IF(OR($A32="",$B32=""),"",B32*'MPTO_working_2-way'!$G31)</f>
        <v>2.4968944099378882</v>
      </c>
      <c r="F32" s="30">
        <f>IF(OR($A32="",$B32=""),"",'MPTO_working_2-way'!D31)</f>
        <v>1.6581269630990791</v>
      </c>
      <c r="G32" s="32">
        <f>IF(OR($A32="",$B32=""),"",'MPTO_working_2-way'!E31)</f>
        <v>2.5194636537774748</v>
      </c>
      <c r="H32" s="30">
        <f>IF(OR($A32="",$B32=""),"",'OddsRatio_working_2-way'!M31)</f>
        <v>1.6577416768573945</v>
      </c>
      <c r="I32" s="30">
        <f>IF(OR($A32="",$B32=""),"",'OddsRatio_working_2-way'!N31)</f>
        <v>2.5203537120802069</v>
      </c>
      <c r="J32" s="30">
        <f>IF('Log_working_2-way'!$D31="","",A32^('Log_working_2-way'!$D31))</f>
        <v>1.6532248225535031</v>
      </c>
      <c r="K32" s="32">
        <f>IF('Log_working_2-way'!$D31="","",B32^('Log_working_2-way'!$D31))</f>
        <v>2.5308665033437969</v>
      </c>
      <c r="L32" s="37">
        <f t="shared" si="9"/>
        <v>0.59950248756218905</v>
      </c>
      <c r="M32" s="37">
        <f t="shared" si="10"/>
        <v>0.40049751243781095</v>
      </c>
      <c r="N32" s="38">
        <v>128</v>
      </c>
      <c r="O32" s="38">
        <f t="shared" si="11"/>
        <v>48.496894409937894</v>
      </c>
      <c r="P32" s="38">
        <f t="shared" si="12"/>
        <v>74.887966804979257</v>
      </c>
      <c r="Q32" s="38">
        <f t="shared" si="13"/>
        <v>53.112033195020743</v>
      </c>
      <c r="R32" s="38">
        <f t="shared" si="14"/>
        <v>79.503105590062106</v>
      </c>
      <c r="S32" s="39">
        <f t="shared" si="15"/>
        <v>-4.6151387850828485</v>
      </c>
      <c r="T32" s="39">
        <f t="shared" si="16"/>
        <v>-4.6151387850828485</v>
      </c>
      <c r="U32" t="s">
        <v>235</v>
      </c>
      <c r="V32" t="s">
        <v>146</v>
      </c>
      <c r="W32" t="s">
        <v>303</v>
      </c>
      <c r="X32" s="48" t="s">
        <v>422</v>
      </c>
      <c r="Y32" s="41"/>
    </row>
    <row r="33" spans="1:25" ht="15" x14ac:dyDescent="0.25">
      <c r="A33">
        <v>1.52</v>
      </c>
      <c r="B33">
        <v>2.63</v>
      </c>
      <c r="C33" s="29">
        <f t="shared" si="0"/>
        <v>3.8122873724234729E-2</v>
      </c>
      <c r="D33" s="30">
        <f>IF(OR($A33="",$B33=""),"",A33*'MPTO_working_2-way'!$G32)</f>
        <v>1.5779467680608368</v>
      </c>
      <c r="E33" s="32">
        <f>IF(OR($A33="",$B33=""),"",B33*'MPTO_working_2-way'!$G32)</f>
        <v>2.7302631578947372</v>
      </c>
      <c r="F33" s="30">
        <f>IF(OR($A33="",$B33=""),"",'MPTO_working_2-way'!D32)</f>
        <v>1.5653535907275435</v>
      </c>
      <c r="G33" s="32">
        <f>IF(OR($A33="",$B33=""),"",'MPTO_working_2-way'!E32)</f>
        <v>2.7688045435655915</v>
      </c>
      <c r="H33" s="30">
        <f>IF(OR($A33="",$B33=""),"",'OddsRatio_working_2-way'!M32)</f>
        <v>1.5648171428949158</v>
      </c>
      <c r="I33" s="30">
        <f>IF(OR($A33="",$B33=""),"",'OddsRatio_working_2-way'!N32)</f>
        <v>2.7704845056129086</v>
      </c>
      <c r="J33" s="30">
        <f>IF('Log_working_2-way'!$D32="","",A33^('Log_working_2-way'!$D32))</f>
        <v>1.5590603951381059</v>
      </c>
      <c r="K33" s="32">
        <f>IF('Log_working_2-way'!$D32="","",B33^('Log_working_2-way'!$D32))</f>
        <v>2.7887155103386907</v>
      </c>
      <c r="L33" s="37">
        <f t="shared" si="9"/>
        <v>0.63373493975903605</v>
      </c>
      <c r="M33" s="37">
        <f t="shared" si="10"/>
        <v>0.36626506024096384</v>
      </c>
      <c r="N33" s="38">
        <v>129</v>
      </c>
      <c r="O33" s="38">
        <f t="shared" si="11"/>
        <v>44.131578947368432</v>
      </c>
      <c r="P33" s="38">
        <f t="shared" si="12"/>
        <v>79.950570342205324</v>
      </c>
      <c r="Q33" s="38">
        <f t="shared" si="13"/>
        <v>49.049429657794683</v>
      </c>
      <c r="R33" s="38">
        <f t="shared" si="14"/>
        <v>84.868421052631589</v>
      </c>
      <c r="S33" s="39">
        <f t="shared" si="15"/>
        <v>-4.9178507104262508</v>
      </c>
      <c r="T33" s="39">
        <f t="shared" si="16"/>
        <v>-4.917850710426265</v>
      </c>
      <c r="U33" t="s">
        <v>239</v>
      </c>
      <c r="V33" t="s">
        <v>145</v>
      </c>
      <c r="W33" t="s">
        <v>303</v>
      </c>
      <c r="X33" s="48" t="s">
        <v>422</v>
      </c>
      <c r="Y33" s="41"/>
    </row>
    <row r="34" spans="1:25" ht="15" x14ac:dyDescent="0.25">
      <c r="A34">
        <v>1.92</v>
      </c>
      <c r="B34">
        <v>1.97</v>
      </c>
      <c r="C34" s="29">
        <f t="shared" si="0"/>
        <v>2.844754653130277E-2</v>
      </c>
      <c r="D34" s="30">
        <f>IF(OR($A34="",$B34=""),"",A34*'MPTO_working_2-way'!$G33)</f>
        <v>1.9746192893401013</v>
      </c>
      <c r="E34" s="32">
        <f>IF(OR($A34="",$B34=""),"",B34*'MPTO_working_2-way'!$G33)</f>
        <v>2.0260416666666665</v>
      </c>
      <c r="F34" s="30">
        <f>IF(OR($A34="",$B34=""),"",'MPTO_working_2-way'!D33)</f>
        <v>1.9739066903246005</v>
      </c>
      <c r="G34" s="32">
        <f>IF(OR($A34="",$B34=""),"",'MPTO_working_2-way'!E33)</f>
        <v>2.0267924123888115</v>
      </c>
      <c r="H34" s="30">
        <f>IF(OR($A34="",$B34=""),"",'OddsRatio_working_2-way'!M33)</f>
        <v>1.9738858291644976</v>
      </c>
      <c r="I34" s="30">
        <f>IF(OR($A34="",$B34=""),"",'OddsRatio_working_2-way'!N33)</f>
        <v>2.0268144068364817</v>
      </c>
      <c r="J34" s="30">
        <f>IF('Log_working_2-way'!$D33="","",A34^('Log_working_2-way'!$D33))</f>
        <v>1.9735629954505829</v>
      </c>
      <c r="K34" s="32">
        <f>IF('Log_working_2-way'!$D33="","",B34^('Log_working_2-way'!$D33))</f>
        <v>2.0271548987306875</v>
      </c>
      <c r="L34" s="37">
        <f t="shared" si="9"/>
        <v>0.50642673521850901</v>
      </c>
      <c r="M34" s="37">
        <f t="shared" si="10"/>
        <v>0.49357326478149105</v>
      </c>
      <c r="N34" s="38">
        <v>130</v>
      </c>
      <c r="O34" s="38">
        <f t="shared" si="11"/>
        <v>62.291666666666671</v>
      </c>
      <c r="P34" s="38">
        <f t="shared" si="12"/>
        <v>64.010152284263967</v>
      </c>
      <c r="Q34" s="38">
        <f t="shared" si="13"/>
        <v>65.989847715736033</v>
      </c>
      <c r="R34" s="38">
        <f t="shared" si="14"/>
        <v>67.708333333333343</v>
      </c>
      <c r="S34" s="39">
        <f t="shared" si="15"/>
        <v>-3.6981810490693618</v>
      </c>
      <c r="T34" s="39">
        <f t="shared" si="16"/>
        <v>-3.6981810490693761</v>
      </c>
      <c r="U34" t="s">
        <v>144</v>
      </c>
      <c r="V34" t="s">
        <v>142</v>
      </c>
      <c r="W34" t="s">
        <v>303</v>
      </c>
      <c r="X34" s="48" t="s">
        <v>422</v>
      </c>
      <c r="Y34" s="41"/>
    </row>
    <row r="35" spans="1:25" ht="15" x14ac:dyDescent="0.25">
      <c r="A35">
        <v>2.04</v>
      </c>
      <c r="B35">
        <v>1.85</v>
      </c>
      <c r="C35" s="29">
        <f t="shared" si="0"/>
        <v>3.0736618971912932E-2</v>
      </c>
      <c r="D35" s="30">
        <f>IF(OR($A35="",$B35=""),"",A35*'MPTO_working_2-way'!$G34)</f>
        <v>2.1027027027027025</v>
      </c>
      <c r="E35" s="32">
        <f>IF(OR($A35="",$B35=""),"",B35*'MPTO_working_2-way'!$G34)</f>
        <v>1.9068627450980391</v>
      </c>
      <c r="F35" s="30">
        <f>IF(OR($A35="",$B35=""),"",'MPTO_working_2-way'!D34)</f>
        <v>2.1060267857142851</v>
      </c>
      <c r="G35" s="32">
        <f>IF(OR($A35="",$B35=""),"",'MPTO_working_2-way'!E34)</f>
        <v>1.9041372351160444</v>
      </c>
      <c r="H35" s="30">
        <f>IF(OR($A35="",$B35=""),"",'OddsRatio_working_2-way'!M34)</f>
        <v>2.1061326375099441</v>
      </c>
      <c r="I35" s="30">
        <f>IF(OR($A35="",$B35=""),"",'OddsRatio_working_2-way'!N34)</f>
        <v>1.904050713349474</v>
      </c>
      <c r="J35" s="30">
        <f>IF('Log_working_2-way'!$D34="","",A35^('Log_working_2-way'!$D34))</f>
        <v>2.1076465292124213</v>
      </c>
      <c r="K35" s="32">
        <f>IF('Log_working_2-way'!$D34="","",B35^('Log_working_2-way'!$D34))</f>
        <v>1.9028150891340896</v>
      </c>
      <c r="L35" s="37">
        <f t="shared" si="9"/>
        <v>0.47557840616966585</v>
      </c>
      <c r="M35" s="37">
        <f t="shared" si="10"/>
        <v>0.52442159383033427</v>
      </c>
      <c r="N35" s="38">
        <v>131</v>
      </c>
      <c r="O35" s="38">
        <f t="shared" si="11"/>
        <v>66.784313725490193</v>
      </c>
      <c r="P35" s="38">
        <f t="shared" si="12"/>
        <v>60.189189189189193</v>
      </c>
      <c r="Q35" s="38">
        <f t="shared" si="13"/>
        <v>70.810810810810807</v>
      </c>
      <c r="R35" s="38">
        <f t="shared" si="14"/>
        <v>64.215686274509807</v>
      </c>
      <c r="S35" s="39">
        <f t="shared" si="15"/>
        <v>-4.0264970853206137</v>
      </c>
      <c r="T35" s="39">
        <f t="shared" si="16"/>
        <v>-4.0264970853206137</v>
      </c>
      <c r="U35" t="s">
        <v>147</v>
      </c>
      <c r="V35" t="s">
        <v>238</v>
      </c>
      <c r="W35" t="s">
        <v>303</v>
      </c>
      <c r="X35" s="48" t="s">
        <v>422</v>
      </c>
      <c r="Y35" s="41"/>
    </row>
    <row r="36" spans="1:25" ht="15" x14ac:dyDescent="0.25">
      <c r="A36">
        <v>1.75</v>
      </c>
      <c r="B36">
        <v>2.16</v>
      </c>
      <c r="C36" s="29">
        <f t="shared" si="0"/>
        <v>3.4391534391534417E-2</v>
      </c>
      <c r="D36" s="30">
        <f>IF(OR($A36="",$B36=""),"",A36*'MPTO_working_2-way'!$G35)</f>
        <v>1.8101851851851851</v>
      </c>
      <c r="E36" s="32">
        <f>IF(OR($A36="",$B36=""),"",B36*'MPTO_working_2-way'!$G35)</f>
        <v>2.2342857142857144</v>
      </c>
      <c r="F36" s="30">
        <f>IF(OR($A36="",$B36=""),"",'MPTO_working_2-way'!D35)</f>
        <v>1.8042959427207637</v>
      </c>
      <c r="G36" s="32">
        <f>IF(OR($A36="",$B36=""),"",'MPTO_working_2-way'!E35)</f>
        <v>2.2433234421364987</v>
      </c>
      <c r="H36" s="30">
        <f>IF(OR($A36="",$B36=""),"",'OddsRatio_working_2-way'!M35)</f>
        <v>1.8040844011283466</v>
      </c>
      <c r="I36" s="30">
        <f>IF(OR($A36="",$B36=""),"",'OddsRatio_working_2-way'!N35)</f>
        <v>2.2436505404118421</v>
      </c>
      <c r="J36" s="30">
        <f>IF('Log_working_2-way'!$D35="","",A36^('Log_working_2-way'!$D35))</f>
        <v>1.8014096722292445</v>
      </c>
      <c r="K36" s="32">
        <f>IF('Log_working_2-way'!$D35="","",B36^('Log_working_2-way'!$D35))</f>
        <v>2.2478012615174499</v>
      </c>
      <c r="L36" s="37">
        <f t="shared" si="9"/>
        <v>0.55242966751918166</v>
      </c>
      <c r="M36" s="37">
        <f t="shared" si="10"/>
        <v>0.4475703324808184</v>
      </c>
      <c r="N36" s="38">
        <v>132</v>
      </c>
      <c r="O36" s="38">
        <f t="shared" si="11"/>
        <v>56.571428571428569</v>
      </c>
      <c r="P36" s="38">
        <f t="shared" si="12"/>
        <v>70.888888888888886</v>
      </c>
      <c r="Q36" s="38">
        <f t="shared" si="13"/>
        <v>61.111111111111107</v>
      </c>
      <c r="R36" s="38">
        <f t="shared" si="14"/>
        <v>75.428571428571431</v>
      </c>
      <c r="S36" s="39">
        <f t="shared" si="15"/>
        <v>-4.5396825396825378</v>
      </c>
      <c r="T36" s="39">
        <f t="shared" si="16"/>
        <v>-4.5396825396825449</v>
      </c>
      <c r="U36" t="s">
        <v>233</v>
      </c>
      <c r="V36" t="s">
        <v>143</v>
      </c>
      <c r="W36" t="s">
        <v>303</v>
      </c>
      <c r="X36" s="48" t="s">
        <v>422</v>
      </c>
      <c r="Y36" s="41"/>
    </row>
    <row r="37" spans="1:25" ht="15" x14ac:dyDescent="0.25">
      <c r="A37">
        <v>1.51</v>
      </c>
      <c r="B37">
        <v>2.67</v>
      </c>
      <c r="C37" s="29">
        <f t="shared" si="0"/>
        <v>3.678349083513166E-2</v>
      </c>
      <c r="D37" s="30">
        <f>IF(OR($A37="",$B37=""),"",A37*'MPTO_working_2-way'!$G36)</f>
        <v>1.5655430711610487</v>
      </c>
      <c r="E37" s="32">
        <f>IF(OR($A37="",$B37=""),"",B37*'MPTO_working_2-way'!$G36)</f>
        <v>2.7682119205298013</v>
      </c>
      <c r="F37" s="30">
        <f>IF(OR($A37="",$B37=""),"",'MPTO_working_2-way'!D36)</f>
        <v>1.5531328851821176</v>
      </c>
      <c r="G37" s="32">
        <f>IF(OR($A37="",$B37=""),"",'MPTO_working_2-way'!E36)</f>
        <v>2.8078838318765889</v>
      </c>
      <c r="H37" s="30">
        <f>IF(OR($A37="",$B37=""),"",'OddsRatio_working_2-way'!M36)</f>
        <v>1.5526203231486206</v>
      </c>
      <c r="I37" s="30">
        <f>IF(OR($A37="",$B37=""),"",'OddsRatio_working_2-way'!N36)</f>
        <v>2.8095606659964649</v>
      </c>
      <c r="J37" s="30">
        <f>IF('Log_working_2-way'!$D36="","",A37^('Log_working_2-way'!$D36))</f>
        <v>1.5469474178421523</v>
      </c>
      <c r="K37" s="32">
        <f>IF('Log_working_2-way'!$D36="","",B37^('Log_working_2-way'!$D36))</f>
        <v>2.8283293190137564</v>
      </c>
      <c r="L37" s="37">
        <f t="shared" si="9"/>
        <v>0.63875598086124397</v>
      </c>
      <c r="M37" s="37">
        <f t="shared" si="10"/>
        <v>0.36124401913875598</v>
      </c>
      <c r="N37" s="38">
        <v>133</v>
      </c>
      <c r="O37" s="38">
        <f t="shared" si="11"/>
        <v>44.920529801324513</v>
      </c>
      <c r="P37" s="38">
        <f t="shared" si="12"/>
        <v>83.187265917603014</v>
      </c>
      <c r="Q37" s="38">
        <f t="shared" si="13"/>
        <v>49.812734082397007</v>
      </c>
      <c r="R37" s="38">
        <f t="shared" si="14"/>
        <v>88.079470198675509</v>
      </c>
      <c r="S37" s="39">
        <f t="shared" si="15"/>
        <v>-4.8922042810724946</v>
      </c>
      <c r="T37" s="39">
        <f t="shared" si="16"/>
        <v>-4.8922042810724946</v>
      </c>
      <c r="U37" t="s">
        <v>153</v>
      </c>
      <c r="V37" t="s">
        <v>149</v>
      </c>
      <c r="W37" t="s">
        <v>310</v>
      </c>
      <c r="X37" s="48" t="s">
        <v>422</v>
      </c>
      <c r="Y37" s="41"/>
    </row>
    <row r="38" spans="1:25" ht="15" x14ac:dyDescent="0.25">
      <c r="A38">
        <v>2.0499999999999998</v>
      </c>
      <c r="B38">
        <v>1.85</v>
      </c>
      <c r="C38" s="29">
        <f t="shared" si="0"/>
        <v>2.8345418589321048E-2</v>
      </c>
      <c r="D38" s="30">
        <f>IF(OR($A38="",$B38=""),"",A38*'MPTO_working_2-way'!$G37)</f>
        <v>2.1081081081081079</v>
      </c>
      <c r="E38" s="32">
        <f>IF(OR($A38="",$B38=""),"",B38*'MPTO_working_2-way'!$G37)</f>
        <v>1.902439024390244</v>
      </c>
      <c r="F38" s="30">
        <f>IF(OR($A38="",$B38=""),"",'MPTO_working_2-way'!D37)</f>
        <v>2.1113430758524703</v>
      </c>
      <c r="G38" s="32">
        <f>IF(OR($A38="",$B38=""),"",'MPTO_working_2-way'!E37)</f>
        <v>1.8998121477770822</v>
      </c>
      <c r="H38" s="30">
        <f>IF(OR($A38="",$B38=""),"",'OddsRatio_working_2-way'!M37)</f>
        <v>2.1114378604524222</v>
      </c>
      <c r="I38" s="30">
        <f>IF(OR($A38="",$B38=""),"",'OddsRatio_working_2-way'!N37)</f>
        <v>1.8997354108424378</v>
      </c>
      <c r="J38" s="30">
        <f>IF('Log_working_2-way'!$D37="","",A38^('Log_working_2-way'!$D37))</f>
        <v>2.1129081281913611</v>
      </c>
      <c r="K38" s="32">
        <f>IF('Log_working_2-way'!$D37="","",B38^('Log_working_2-way'!$D37))</f>
        <v>1.8985467665018629</v>
      </c>
      <c r="L38" s="37">
        <f t="shared" si="9"/>
        <v>0.47435897435897439</v>
      </c>
      <c r="M38" s="37">
        <f t="shared" si="10"/>
        <v>0.52564102564102555</v>
      </c>
      <c r="N38" s="38">
        <v>134</v>
      </c>
      <c r="O38" s="38">
        <f t="shared" si="11"/>
        <v>68.634146341463421</v>
      </c>
      <c r="P38" s="38">
        <f t="shared" si="12"/>
        <v>61.567567567567565</v>
      </c>
      <c r="Q38" s="38">
        <f t="shared" si="13"/>
        <v>72.432432432432421</v>
      </c>
      <c r="R38" s="38">
        <f t="shared" si="14"/>
        <v>65.365853658536594</v>
      </c>
      <c r="S38" s="39">
        <f t="shared" si="15"/>
        <v>-3.7982860909690004</v>
      </c>
      <c r="T38" s="39">
        <f t="shared" si="16"/>
        <v>-3.7982860909690288</v>
      </c>
      <c r="U38" t="s">
        <v>165</v>
      </c>
      <c r="V38" t="s">
        <v>291</v>
      </c>
      <c r="W38" t="s">
        <v>310</v>
      </c>
      <c r="X38" s="48" t="s">
        <v>422</v>
      </c>
      <c r="Y38" s="41"/>
    </row>
    <row r="39" spans="1:25" ht="15" x14ac:dyDescent="0.25">
      <c r="A39">
        <v>2.36</v>
      </c>
      <c r="B39">
        <v>1.64</v>
      </c>
      <c r="C39" s="29">
        <f t="shared" si="0"/>
        <v>3.3484911120297722E-2</v>
      </c>
      <c r="D39" s="30">
        <f>IF(OR($A39="",$B39=""),"",A39*'MPTO_working_2-way'!$G38)</f>
        <v>2.4390243902439024</v>
      </c>
      <c r="E39" s="32">
        <f>IF(OR($A39="",$B39=""),"",B39*'MPTO_working_2-way'!$G38)</f>
        <v>1.6949152542372881</v>
      </c>
      <c r="F39" s="30">
        <f>IF(OR($A39="",$B39=""),"",'MPTO_working_2-way'!D38)</f>
        <v>2.4570848146267141</v>
      </c>
      <c r="G39" s="32">
        <f>IF(OR($A39="",$B39=""),"",'MPTO_working_2-way'!E38)</f>
        <v>1.6863018473335656</v>
      </c>
      <c r="H39" s="30">
        <f>IF(OR($A39="",$B39=""),"",'OddsRatio_working_2-way'!M38)</f>
        <v>2.4577379737113252</v>
      </c>
      <c r="I39" s="30">
        <f>IF(OR($A39="",$B39=""),"",'OddsRatio_working_2-way'!N38)</f>
        <v>1.6859943405700353</v>
      </c>
      <c r="J39" s="30">
        <f>IF('Log_working_2-way'!$D38="","",A39^('Log_working_2-way'!$D38))</f>
        <v>2.4661000827478752</v>
      </c>
      <c r="K39" s="32">
        <f>IF('Log_working_2-way'!$D38="","",B39^('Log_working_2-way'!$D38))</f>
        <v>1.6820816748919711</v>
      </c>
      <c r="L39" s="37">
        <f t="shared" si="9"/>
        <v>0.41000000000000003</v>
      </c>
      <c r="M39" s="37">
        <f t="shared" si="10"/>
        <v>0.59000000000000008</v>
      </c>
      <c r="N39" s="38">
        <v>135</v>
      </c>
      <c r="O39" s="38">
        <f t="shared" si="11"/>
        <v>77.796610169491515</v>
      </c>
      <c r="P39" s="38">
        <f t="shared" si="12"/>
        <v>52.682926829268276</v>
      </c>
      <c r="Q39" s="38">
        <f t="shared" si="13"/>
        <v>82.317073170731703</v>
      </c>
      <c r="R39" s="38">
        <f t="shared" si="14"/>
        <v>57.203389830508478</v>
      </c>
      <c r="S39" s="39">
        <f t="shared" si="15"/>
        <v>-4.5204630012401879</v>
      </c>
      <c r="T39" s="39">
        <f t="shared" si="16"/>
        <v>-4.5204630012402021</v>
      </c>
      <c r="U39" t="s">
        <v>155</v>
      </c>
      <c r="V39" t="s">
        <v>168</v>
      </c>
      <c r="W39" t="s">
        <v>310</v>
      </c>
      <c r="X39" s="48" t="s">
        <v>422</v>
      </c>
      <c r="Y39" s="41"/>
    </row>
    <row r="40" spans="1:25" ht="15" x14ac:dyDescent="0.25">
      <c r="A40">
        <v>2.4300000000000002</v>
      </c>
      <c r="B40">
        <v>1.61</v>
      </c>
      <c r="C40" s="29">
        <f t="shared" si="0"/>
        <v>3.2640646167216181E-2</v>
      </c>
      <c r="D40" s="30">
        <f>IF(OR($A40="",$B40=""),"",A40*'MPTO_working_2-way'!$G39)</f>
        <v>2.5093167701863357</v>
      </c>
      <c r="E40" s="32">
        <f>IF(OR($A40="",$B40=""),"",B40*'MPTO_working_2-way'!$G39)</f>
        <v>1.6625514403292181</v>
      </c>
      <c r="F40" s="30">
        <f>IF(OR($A40="",$B40=""),"",'MPTO_working_2-way'!D39)</f>
        <v>2.5303495779840248</v>
      </c>
      <c r="G40" s="32">
        <f>IF(OR($A40="",$B40=""),"",'MPTO_working_2-way'!E39)</f>
        <v>1.6534454704900365</v>
      </c>
      <c r="H40" s="30">
        <f>IF(OR($A40="",$B40=""),"",'OddsRatio_working_2-way'!M39)</f>
        <v>2.5310983949707371</v>
      </c>
      <c r="I40" s="30">
        <f>IF(OR($A40="",$B40=""),"",'OddsRatio_working_2-way'!N39)</f>
        <v>1.6531258887637414</v>
      </c>
      <c r="J40" s="30">
        <f>IF('Log_working_2-way'!$D39="","",A40^('Log_working_2-way'!$D39))</f>
        <v>2.5408594420942658</v>
      </c>
      <c r="K40" s="32">
        <f>IF('Log_working_2-way'!$D39="","",B40^('Log_working_2-way'!$D39))</f>
        <v>1.6489884623355247</v>
      </c>
      <c r="L40" s="37">
        <f t="shared" si="9"/>
        <v>0.39851485148514848</v>
      </c>
      <c r="M40" s="37">
        <f t="shared" si="10"/>
        <v>0.60148514851485146</v>
      </c>
      <c r="N40" s="38">
        <v>136</v>
      </c>
      <c r="O40" s="38">
        <f t="shared" si="11"/>
        <v>80.032921810699591</v>
      </c>
      <c r="P40" s="38">
        <f t="shared" si="12"/>
        <v>51.527950310559007</v>
      </c>
      <c r="Q40" s="38">
        <f t="shared" si="13"/>
        <v>84.472049689440993</v>
      </c>
      <c r="R40" s="38">
        <f t="shared" si="14"/>
        <v>55.967078189300409</v>
      </c>
      <c r="S40" s="39">
        <f t="shared" si="15"/>
        <v>-4.4391278787414024</v>
      </c>
      <c r="T40" s="39">
        <f t="shared" si="16"/>
        <v>-4.4391278787414024</v>
      </c>
      <c r="U40" t="s">
        <v>150</v>
      </c>
      <c r="V40" t="s">
        <v>156</v>
      </c>
      <c r="W40" t="s">
        <v>310</v>
      </c>
      <c r="X40" s="48" t="s">
        <v>422</v>
      </c>
      <c r="Y40" s="41"/>
    </row>
    <row r="41" spans="1:25" s="35" customFormat="1" ht="15" x14ac:dyDescent="0.25">
      <c r="A41">
        <v>1.43</v>
      </c>
      <c r="B41">
        <v>2.9</v>
      </c>
      <c r="C41" s="29">
        <f t="shared" si="0"/>
        <v>4.4128285507595955E-2</v>
      </c>
      <c r="D41" s="30">
        <f>IF(OR($A41="",$B41=""),"",A41*'MPTO_working_2-way'!$G40)</f>
        <v>1.4931034482758621</v>
      </c>
      <c r="E41" s="32">
        <f>IF(OR($A41="",$B41=""),"",B41*'MPTO_working_2-way'!$G40)</f>
        <v>3.0279720279720284</v>
      </c>
      <c r="F41" s="30">
        <f>IF(OR($A41="",$B41=""),"",'MPTO_working_2-way'!D40)</f>
        <v>1.4765889264732064</v>
      </c>
      <c r="G41" s="32">
        <f>IF(OR($A41="",$B41=""),"",'MPTO_working_2-way'!E40)</f>
        <v>3.0982443033246176</v>
      </c>
      <c r="H41" s="30">
        <f>IF(OR($A41="",$B41=""),"",'OddsRatio_working_2-way'!M40)</f>
        <v>1.4757265910937543</v>
      </c>
      <c r="I41" s="30">
        <f>IF(OR($A41="",$B41=""),"",'OddsRatio_working_2-way'!N40)</f>
        <v>3.1020477280886829</v>
      </c>
      <c r="J41" s="30">
        <f>IF('Log_working_2-way'!$D40="","",A41^('Log_working_2-way'!$D40))</f>
        <v>1.4681169221935553</v>
      </c>
      <c r="K41" s="32">
        <f>IF('Log_working_2-way'!$D40="","",B41^('Log_working_2-way'!$D40))</f>
        <v>3.1362184372898758</v>
      </c>
      <c r="L41" s="37">
        <f t="shared" si="9"/>
        <v>0.66974595842956119</v>
      </c>
      <c r="M41" s="37">
        <f t="shared" si="10"/>
        <v>0.33025404157043875</v>
      </c>
      <c r="N41" s="38">
        <v>137</v>
      </c>
      <c r="O41" s="38">
        <f t="shared" si="11"/>
        <v>41.1958041958042</v>
      </c>
      <c r="P41" s="38">
        <f t="shared" si="12"/>
        <v>89.758620689655189</v>
      </c>
      <c r="Q41" s="38">
        <f t="shared" si="13"/>
        <v>47.241379310344833</v>
      </c>
      <c r="R41" s="38">
        <f t="shared" si="14"/>
        <v>95.804195804195814</v>
      </c>
      <c r="S41" s="39">
        <f t="shared" si="15"/>
        <v>-6.0455751145406325</v>
      </c>
      <c r="T41" s="39">
        <f t="shared" si="16"/>
        <v>-6.0455751145406253</v>
      </c>
      <c r="U41" t="s">
        <v>164</v>
      </c>
      <c r="V41" t="s">
        <v>160</v>
      </c>
      <c r="W41" t="s">
        <v>310</v>
      </c>
      <c r="X41" s="48" t="s">
        <v>422</v>
      </c>
      <c r="Y41" s="41"/>
    </row>
    <row r="42" spans="1:25" ht="15" x14ac:dyDescent="0.25">
      <c r="A42">
        <v>1.67</v>
      </c>
      <c r="B42">
        <v>2.2999999999999998</v>
      </c>
      <c r="C42" s="29">
        <f t="shared" si="0"/>
        <v>3.3585003905233002E-2</v>
      </c>
      <c r="D42" s="30">
        <f>IF(OR($A42="",$B42=""),"",A42*'MPTO_working_2-way'!$G41)</f>
        <v>1.7260869565217389</v>
      </c>
      <c r="E42" s="32">
        <f>IF(OR($A42="",$B42=""),"",B42*'MPTO_working_2-way'!$G41)</f>
        <v>2.3772455089820359</v>
      </c>
      <c r="F42" s="30">
        <f>IF(OR($A42="",$B42=""),"",'MPTO_working_2-way'!D41)</f>
        <v>1.7181838514873629</v>
      </c>
      <c r="G42" s="32">
        <f>IF(OR($A42="",$B42=""),"",'MPTO_working_2-way'!E41)</f>
        <v>2.3924011211460603</v>
      </c>
      <c r="H42" s="30">
        <f>IF(OR($A42="",$B42=""),"",'OddsRatio_working_2-way'!M41)</f>
        <v>1.7179029289427752</v>
      </c>
      <c r="I42" s="30">
        <f>IF(OR($A42="",$B42=""),"",'OddsRatio_working_2-way'!N41)</f>
        <v>2.3929459815307572</v>
      </c>
      <c r="J42" s="30">
        <f>IF('Log_working_2-way'!$D41="","",A42^('Log_working_2-way'!$D41))</f>
        <v>1.7143143993241288</v>
      </c>
      <c r="K42" s="32">
        <f>IF('Log_working_2-way'!$D41="","",B42^('Log_working_2-way'!$D41))</f>
        <v>2.399943779582375</v>
      </c>
      <c r="L42" s="37">
        <f t="shared" si="9"/>
        <v>0.57934508816120911</v>
      </c>
      <c r="M42" s="37">
        <f t="shared" si="10"/>
        <v>0.42065491183879095</v>
      </c>
      <c r="N42" s="38">
        <v>138</v>
      </c>
      <c r="O42" s="38">
        <f t="shared" si="11"/>
        <v>55.365269461077837</v>
      </c>
      <c r="P42" s="38">
        <f t="shared" si="12"/>
        <v>78</v>
      </c>
      <c r="Q42" s="38">
        <f t="shared" si="13"/>
        <v>60.000000000000007</v>
      </c>
      <c r="R42" s="38">
        <f t="shared" si="14"/>
        <v>82.63473053892217</v>
      </c>
      <c r="S42" s="39">
        <f t="shared" si="15"/>
        <v>-4.6347305389221702</v>
      </c>
      <c r="T42" s="39">
        <f t="shared" si="16"/>
        <v>-4.6347305389221702</v>
      </c>
      <c r="U42" t="s">
        <v>161</v>
      </c>
      <c r="V42" t="s">
        <v>159</v>
      </c>
      <c r="W42" t="s">
        <v>310</v>
      </c>
      <c r="X42" s="48" t="s">
        <v>422</v>
      </c>
      <c r="Y42" s="41"/>
    </row>
    <row r="43" spans="1:25" ht="15" x14ac:dyDescent="0.25">
      <c r="A43">
        <v>1.92</v>
      </c>
      <c r="B43">
        <v>1.97</v>
      </c>
      <c r="C43" s="29">
        <f t="shared" si="0"/>
        <v>2.844754653130277E-2</v>
      </c>
      <c r="D43" s="30">
        <f>IF(OR($A43="",$B43=""),"",A43*'MPTO_working_2-way'!$G42)</f>
        <v>1.9746192893401013</v>
      </c>
      <c r="E43" s="32">
        <f>IF(OR($A43="",$B43=""),"",B43*'MPTO_working_2-way'!$G42)</f>
        <v>2.0260416666666665</v>
      </c>
      <c r="F43" s="30">
        <f>IF(OR($A43="",$B43=""),"",'MPTO_working_2-way'!D42)</f>
        <v>1.9739066903246005</v>
      </c>
      <c r="G43" s="32">
        <f>IF(OR($A43="",$B43=""),"",'MPTO_working_2-way'!E42)</f>
        <v>2.0267924123888115</v>
      </c>
      <c r="H43" s="30">
        <f>IF(OR($A43="",$B43=""),"",'OddsRatio_working_2-way'!M42)</f>
        <v>1.9738858291644976</v>
      </c>
      <c r="I43" s="30">
        <f>IF(OR($A43="",$B43=""),"",'OddsRatio_working_2-way'!N42)</f>
        <v>2.0268144068364817</v>
      </c>
      <c r="J43" s="30">
        <f>IF('Log_working_2-way'!$D42="","",A43^('Log_working_2-way'!$D42))</f>
        <v>1.9735629954505829</v>
      </c>
      <c r="K43" s="32">
        <f>IF('Log_working_2-way'!$D42="","",B43^('Log_working_2-way'!$D42))</f>
        <v>2.0271548987306875</v>
      </c>
      <c r="L43" s="37">
        <f t="shared" si="9"/>
        <v>0.50642673521850901</v>
      </c>
      <c r="M43" s="37">
        <f t="shared" si="10"/>
        <v>0.49357326478149105</v>
      </c>
      <c r="N43" s="38">
        <v>139</v>
      </c>
      <c r="O43" s="38">
        <f t="shared" si="11"/>
        <v>66.604166666666671</v>
      </c>
      <c r="P43" s="38">
        <f t="shared" si="12"/>
        <v>68.441624365482227</v>
      </c>
      <c r="Q43" s="38">
        <f t="shared" si="13"/>
        <v>70.558375634517759</v>
      </c>
      <c r="R43" s="38">
        <f t="shared" si="14"/>
        <v>72.395833333333343</v>
      </c>
      <c r="S43" s="39">
        <f t="shared" si="15"/>
        <v>-3.9542089678510877</v>
      </c>
      <c r="T43" s="39">
        <f t="shared" si="16"/>
        <v>-3.9542089678511161</v>
      </c>
      <c r="U43" t="s">
        <v>166</v>
      </c>
      <c r="V43" t="s">
        <v>158</v>
      </c>
      <c r="W43" t="s">
        <v>310</v>
      </c>
      <c r="X43" s="48" t="s">
        <v>422</v>
      </c>
      <c r="Y43" s="41"/>
    </row>
    <row r="44" spans="1:25" ht="15" x14ac:dyDescent="0.25">
      <c r="A44">
        <v>2.17</v>
      </c>
      <c r="B44">
        <v>1.75</v>
      </c>
      <c r="C44" s="29">
        <f t="shared" si="0"/>
        <v>3.2258064516129004E-2</v>
      </c>
      <c r="D44" s="30">
        <f>IF(OR($A44="",$B44=""),"",A44*'MPTO_working_2-way'!$G43)</f>
        <v>2.2399999999999998</v>
      </c>
      <c r="E44" s="32">
        <f>IF(OR($A44="",$B44=""),"",B44*'MPTO_working_2-way'!$G43)</f>
        <v>1.8064516129032258</v>
      </c>
      <c r="F44" s="30">
        <f>IF(OR($A44="",$B44=""),"",'MPTO_working_2-way'!D43)</f>
        <v>2.2487046632124348</v>
      </c>
      <c r="G44" s="32">
        <f>IF(OR($A44="",$B44=""),"",'MPTO_working_2-way'!E43)</f>
        <v>1.8008298755186722</v>
      </c>
      <c r="H44" s="30">
        <f>IF(OR($A44="",$B44=""),"",'OddsRatio_working_2-way'!M43)</f>
        <v>2.2489995996796797</v>
      </c>
      <c r="I44" s="30">
        <f>IF(OR($A44="",$B44=""),"",'OddsRatio_working_2-way'!N43)</f>
        <v>1.8006407690254356</v>
      </c>
      <c r="J44" s="30">
        <f>IF('Log_working_2-way'!$D43="","",A44^('Log_working_2-way'!$D43))</f>
        <v>2.2529893897006406</v>
      </c>
      <c r="K44" s="32">
        <f>IF('Log_working_2-way'!$D43="","",B44^('Log_working_2-way'!$D43))</f>
        <v>1.798091355138193</v>
      </c>
      <c r="L44" s="37">
        <f t="shared" si="9"/>
        <v>0.44642857142857145</v>
      </c>
      <c r="M44" s="37">
        <f t="shared" si="10"/>
        <v>0.5535714285714286</v>
      </c>
      <c r="N44" s="38">
        <v>140</v>
      </c>
      <c r="O44" s="38">
        <f t="shared" si="11"/>
        <v>75.483870967741936</v>
      </c>
      <c r="P44" s="38">
        <f t="shared" si="12"/>
        <v>60</v>
      </c>
      <c r="Q44" s="38">
        <f t="shared" si="13"/>
        <v>80</v>
      </c>
      <c r="R44" s="38">
        <f t="shared" si="14"/>
        <v>64.516129032258064</v>
      </c>
      <c r="S44" s="39">
        <f t="shared" si="15"/>
        <v>-4.5161290322580641</v>
      </c>
      <c r="T44" s="39">
        <f t="shared" si="16"/>
        <v>-4.5161290322580641</v>
      </c>
      <c r="U44" t="s">
        <v>163</v>
      </c>
      <c r="V44" t="s">
        <v>157</v>
      </c>
      <c r="W44" t="s">
        <v>310</v>
      </c>
      <c r="X44" s="48" t="s">
        <v>422</v>
      </c>
      <c r="Y44" s="41"/>
    </row>
    <row r="45" spans="1:25" ht="15" x14ac:dyDescent="0.25">
      <c r="A45">
        <v>1.97</v>
      </c>
      <c r="B45">
        <v>1.92</v>
      </c>
      <c r="C45" s="29">
        <f t="shared" si="0"/>
        <v>2.844754653130277E-2</v>
      </c>
      <c r="D45" s="30">
        <f>IF(OR($A45="",$B45=""),"",A45*'MPTO_working_2-way'!$G44)</f>
        <v>2.0260416666666665</v>
      </c>
      <c r="E45" s="32">
        <f>IF(OR($A45="",$B45=""),"",B45*'MPTO_working_2-way'!$G44)</f>
        <v>1.9746192893401013</v>
      </c>
      <c r="F45" s="30">
        <f>IF(OR($A45="",$B45=""),"",'MPTO_working_2-way'!D44)</f>
        <v>2.0267924123888115</v>
      </c>
      <c r="G45" s="32">
        <f>IF(OR($A45="",$B45=""),"",'MPTO_working_2-way'!E44)</f>
        <v>1.9739066903246005</v>
      </c>
      <c r="H45" s="30">
        <f>IF(OR($A45="",$B45=""),"",'OddsRatio_working_2-way'!M44)</f>
        <v>2.0268144068364817</v>
      </c>
      <c r="I45" s="30">
        <f>IF(OR($A45="",$B45=""),"",'OddsRatio_working_2-way'!N44)</f>
        <v>1.9738858291644976</v>
      </c>
      <c r="J45" s="30">
        <f>IF('Log_working_2-way'!$D44="","",A45^('Log_working_2-way'!$D44))</f>
        <v>2.0271548987306875</v>
      </c>
      <c r="K45" s="32">
        <f>IF('Log_working_2-way'!$D44="","",B45^('Log_working_2-way'!$D44))</f>
        <v>1.9735629954505829</v>
      </c>
      <c r="L45" s="37">
        <f t="shared" si="9"/>
        <v>0.49357326478149105</v>
      </c>
      <c r="M45" s="37">
        <f t="shared" si="10"/>
        <v>0.50642673521850901</v>
      </c>
      <c r="N45" s="38">
        <v>141</v>
      </c>
      <c r="O45" s="38">
        <f t="shared" si="11"/>
        <v>69.426395939086277</v>
      </c>
      <c r="P45" s="38">
        <f t="shared" si="12"/>
        <v>67.562499999999986</v>
      </c>
      <c r="Q45" s="38">
        <f t="shared" si="13"/>
        <v>73.4375</v>
      </c>
      <c r="R45" s="38">
        <f t="shared" si="14"/>
        <v>71.573604060913695</v>
      </c>
      <c r="S45" s="39">
        <f t="shared" si="15"/>
        <v>-4.0111040609137234</v>
      </c>
      <c r="T45" s="39">
        <f t="shared" si="16"/>
        <v>-4.0111040609137092</v>
      </c>
      <c r="U45" t="s">
        <v>242</v>
      </c>
      <c r="V45" t="s">
        <v>154</v>
      </c>
      <c r="W45" t="s">
        <v>310</v>
      </c>
      <c r="X45" s="48" t="s">
        <v>422</v>
      </c>
      <c r="Y45" s="41"/>
    </row>
    <row r="46" spans="1:25" s="35" customFormat="1" ht="15" x14ac:dyDescent="0.25">
      <c r="A46">
        <v>2.2599999999999998</v>
      </c>
      <c r="B46">
        <v>1.69</v>
      </c>
      <c r="C46" s="29">
        <f t="shared" si="0"/>
        <v>3.4193852437555794E-2</v>
      </c>
      <c r="D46" s="30">
        <f>IF(OR($A46="",$B46=""),"",A46*'MPTO_working_2-way'!$G45)</f>
        <v>2.3372781065088759</v>
      </c>
      <c r="E46" s="32">
        <f>IF(OR($A46="",$B46=""),"",B46*'MPTO_working_2-way'!$G45)</f>
        <v>1.7477876106194692</v>
      </c>
      <c r="F46" s="30">
        <f>IF(OR($A46="",$B46=""),"",'MPTO_working_2-way'!D45)</f>
        <v>2.3508340001231001</v>
      </c>
      <c r="G46" s="32">
        <f>IF(OR($A46="",$B46=""),"",'MPTO_working_2-way'!E45)</f>
        <v>1.740283410033262</v>
      </c>
      <c r="H46" s="30">
        <f>IF(OR($A46="",$B46=""),"",'OddsRatio_working_2-way'!M45)</f>
        <v>2.351327849384353</v>
      </c>
      <c r="I46" s="30">
        <f>IF(OR($A46="",$B46=""),"",'OddsRatio_working_2-way'!N45)</f>
        <v>1.7400128699009547</v>
      </c>
      <c r="J46" s="30">
        <f>IF('Log_working_2-way'!$D45="","",A46^('Log_working_2-way'!$D45))</f>
        <v>2.3575800032398484</v>
      </c>
      <c r="K46" s="32">
        <f>IF('Log_working_2-way'!$D45="","",B46^('Log_working_2-way'!$D45))</f>
        <v>1.7366048392090647</v>
      </c>
      <c r="L46" s="37">
        <f t="shared" si="9"/>
        <v>0.42784810126582273</v>
      </c>
      <c r="M46" s="37">
        <f t="shared" si="10"/>
        <v>0.57215189873417716</v>
      </c>
      <c r="N46" s="38">
        <v>142</v>
      </c>
      <c r="O46" s="38">
        <f t="shared" si="11"/>
        <v>79.168141592920335</v>
      </c>
      <c r="P46" s="38">
        <f t="shared" si="12"/>
        <v>57.976331360946745</v>
      </c>
      <c r="Q46" s="38">
        <f t="shared" si="13"/>
        <v>84.023668639053255</v>
      </c>
      <c r="R46" s="38">
        <f t="shared" si="14"/>
        <v>62.83185840707965</v>
      </c>
      <c r="S46" s="39">
        <f t="shared" si="15"/>
        <v>-4.8555270461329201</v>
      </c>
      <c r="T46" s="39">
        <f t="shared" si="16"/>
        <v>-4.8555270461329059</v>
      </c>
      <c r="U46" t="s">
        <v>162</v>
      </c>
      <c r="V46" t="s">
        <v>241</v>
      </c>
      <c r="W46" t="s">
        <v>310</v>
      </c>
      <c r="X46" s="48" t="s">
        <v>422</v>
      </c>
      <c r="Y46" s="41"/>
    </row>
    <row r="47" spans="1:25" ht="15" x14ac:dyDescent="0.25">
      <c r="A47">
        <v>1.96</v>
      </c>
      <c r="B47">
        <v>1.92</v>
      </c>
      <c r="C47" s="29">
        <f t="shared" si="0"/>
        <v>3.1037414965986443E-2</v>
      </c>
      <c r="D47" s="30">
        <f>IF(OR($A47="",$B47=""),"",A47*'MPTO_working_2-way'!$G46)</f>
        <v>2.0208333333333335</v>
      </c>
      <c r="E47" s="32">
        <f>IF(OR($A47="",$B47=""),"",B47*'MPTO_working_2-way'!$G46)</f>
        <v>1.9795918367346939</v>
      </c>
      <c r="F47" s="30">
        <f>IF(OR($A47="",$B47=""),"",'MPTO_working_2-way'!D46)</f>
        <v>2.0214868929952732</v>
      </c>
      <c r="G47" s="32">
        <f>IF(OR($A47="",$B47=""),"",'MPTO_working_2-way'!E46)</f>
        <v>1.9789650820361799</v>
      </c>
      <c r="H47" s="30">
        <f>IF(OR($A47="",$B47=""),"",'OddsRatio_working_2-way'!M46)</f>
        <v>2.0215078369104988</v>
      </c>
      <c r="I47" s="30">
        <f>IF(OR($A47="",$B47=""),"",'OddsRatio_working_2-way'!N46)</f>
        <v>1.9789450103725608</v>
      </c>
      <c r="J47" s="30">
        <f>IF('Log_working_2-way'!$D46="","",A47^('Log_working_2-way'!$D46))</f>
        <v>2.0218048796479562</v>
      </c>
      <c r="K47" s="32">
        <f>IF('Log_working_2-way'!$D46="","",B47^('Log_working_2-way'!$D46))</f>
        <v>1.978660427169332</v>
      </c>
      <c r="L47" s="37">
        <f t="shared" si="9"/>
        <v>0.49484536082474223</v>
      </c>
      <c r="M47" s="37">
        <f t="shared" si="10"/>
        <v>0.50515463917525771</v>
      </c>
      <c r="N47" s="38">
        <v>143</v>
      </c>
      <c r="O47" s="38">
        <f t="shared" si="11"/>
        <v>70.040816326530603</v>
      </c>
      <c r="P47" s="38">
        <f t="shared" si="12"/>
        <v>68.520833333333343</v>
      </c>
      <c r="Q47" s="38">
        <f t="shared" si="13"/>
        <v>74.479166666666671</v>
      </c>
      <c r="R47" s="38">
        <f t="shared" si="14"/>
        <v>72.959183673469383</v>
      </c>
      <c r="S47" s="39">
        <f t="shared" si="15"/>
        <v>-4.4383503401360684</v>
      </c>
      <c r="T47" s="39">
        <f t="shared" si="16"/>
        <v>-4.43835034013604</v>
      </c>
      <c r="U47" t="s">
        <v>167</v>
      </c>
      <c r="V47" t="s">
        <v>151</v>
      </c>
      <c r="W47" t="s">
        <v>310</v>
      </c>
      <c r="X47" s="48" t="s">
        <v>422</v>
      </c>
      <c r="Y47" s="41"/>
    </row>
    <row r="48" spans="1:25" ht="15" x14ac:dyDescent="0.25">
      <c r="A48">
        <v>1.84</v>
      </c>
      <c r="B48">
        <v>2.04</v>
      </c>
      <c r="C48" s="29">
        <f t="shared" si="0"/>
        <v>3.3674339300937772E-2</v>
      </c>
      <c r="D48" s="30">
        <f>IF(OR($A48="",$B48=""),"",A48*'MPTO_working_2-way'!$G47)</f>
        <v>1.9019607843137256</v>
      </c>
      <c r="E48" s="32">
        <f>IF(OR($A48="",$B48=""),"",B48*'MPTO_working_2-way'!$G47)</f>
        <v>2.1086956521739131</v>
      </c>
      <c r="F48" s="30">
        <f>IF(OR($A48="",$B48=""),"",'MPTO_working_2-way'!D47)</f>
        <v>1.8988263860785108</v>
      </c>
      <c r="G48" s="32">
        <f>IF(OR($A48="",$B48=""),"",'MPTO_working_2-way'!E47)</f>
        <v>2.1125619090499774</v>
      </c>
      <c r="H48" s="30">
        <f>IF(OR($A48="",$B48=""),"",'OddsRatio_working_2-way'!M47)</f>
        <v>1.8987170342729172</v>
      </c>
      <c r="I48" s="30">
        <f>IF(OR($A48="",$B48=""),"",'OddsRatio_working_2-way'!N47)</f>
        <v>2.1126972805283741</v>
      </c>
      <c r="J48" s="30">
        <f>IF('Log_working_2-way'!$D47="","",A48^('Log_working_2-way'!$D47))</f>
        <v>1.8972929050551837</v>
      </c>
      <c r="K48" s="32">
        <f>IF('Log_working_2-way'!$D47="","",B48^('Log_working_2-way'!$D47))</f>
        <v>2.1144632865880677</v>
      </c>
      <c r="L48" s="37">
        <f t="shared" si="9"/>
        <v>0.52577319587628868</v>
      </c>
      <c r="M48" s="37">
        <f t="shared" si="10"/>
        <v>0.47422680412371132</v>
      </c>
      <c r="N48" s="38">
        <v>144</v>
      </c>
      <c r="O48" s="38">
        <f t="shared" si="11"/>
        <v>65.739130434782624</v>
      </c>
      <c r="P48" s="38">
        <f t="shared" si="12"/>
        <v>73.411764705882348</v>
      </c>
      <c r="Q48" s="38">
        <f t="shared" si="13"/>
        <v>70.588235294117638</v>
      </c>
      <c r="R48" s="38">
        <f t="shared" si="14"/>
        <v>78.260869565217391</v>
      </c>
      <c r="S48" s="39">
        <f t="shared" si="15"/>
        <v>-4.8491048593350143</v>
      </c>
      <c r="T48" s="39">
        <f t="shared" si="16"/>
        <v>-4.8491048593350428</v>
      </c>
      <c r="U48" t="s">
        <v>315</v>
      </c>
      <c r="V48" t="s">
        <v>316</v>
      </c>
      <c r="W48" t="s">
        <v>366</v>
      </c>
      <c r="X48" s="48" t="s">
        <v>422</v>
      </c>
      <c r="Y48" s="41"/>
    </row>
    <row r="49" spans="1:25" ht="15" x14ac:dyDescent="0.25">
      <c r="A49">
        <v>1.81</v>
      </c>
      <c r="B49">
        <v>2.06</v>
      </c>
      <c r="C49" s="29">
        <f t="shared" si="0"/>
        <v>3.7923081049187513E-2</v>
      </c>
      <c r="D49" s="30">
        <f>IF(OR($A49="",$B49=""),"",A49*'MPTO_working_2-way'!$G48)</f>
        <v>1.8786407766990294</v>
      </c>
      <c r="E49" s="32">
        <f>IF(OR($A49="",$B49=""),"",B49*'MPTO_working_2-way'!$G48)</f>
        <v>2.1381215469613264</v>
      </c>
      <c r="F49" s="30">
        <f>IF(OR($A49="",$B49=""),"",'MPTO_working_2-way'!D48)</f>
        <v>1.8743276529432467</v>
      </c>
      <c r="G49" s="32">
        <f>IF(OR($A49="",$B49=""),"",'MPTO_working_2-way'!E48)</f>
        <v>2.1437359857413907</v>
      </c>
      <c r="H49" s="30">
        <f>IF(OR($A49="",$B49=""),"",'OddsRatio_working_2-way'!M48)</f>
        <v>1.8741572761215382</v>
      </c>
      <c r="I49" s="30">
        <f>IF(OR($A49="",$B49=""),"",'OddsRatio_working_2-way'!N48)</f>
        <v>2.1439589045541121</v>
      </c>
      <c r="J49" s="30">
        <f>IF('Log_working_2-way'!$D48="","",A49^('Log_working_2-way'!$D48))</f>
        <v>1.8721919326638379</v>
      </c>
      <c r="K49" s="32">
        <f>IF('Log_working_2-way'!$D48="","",B49^('Log_working_2-way'!$D48))</f>
        <v>2.1465366309290381</v>
      </c>
      <c r="L49" s="37">
        <f t="shared" si="9"/>
        <v>0.53229974160206706</v>
      </c>
      <c r="M49" s="37">
        <f t="shared" si="10"/>
        <v>0.46770025839793272</v>
      </c>
      <c r="N49" s="38">
        <v>145</v>
      </c>
      <c r="O49" s="38">
        <f t="shared" si="11"/>
        <v>64.889502762430936</v>
      </c>
      <c r="P49" s="38">
        <f t="shared" si="12"/>
        <v>74.611650485436883</v>
      </c>
      <c r="Q49" s="38">
        <f t="shared" si="13"/>
        <v>70.388349514563103</v>
      </c>
      <c r="R49" s="38">
        <f t="shared" si="14"/>
        <v>80.110497237569064</v>
      </c>
      <c r="S49" s="39">
        <f t="shared" si="15"/>
        <v>-5.4988467521321667</v>
      </c>
      <c r="T49" s="39">
        <f t="shared" si="16"/>
        <v>-5.4988467521321809</v>
      </c>
      <c r="U49" t="s">
        <v>317</v>
      </c>
      <c r="V49" t="s">
        <v>318</v>
      </c>
      <c r="W49" t="s">
        <v>366</v>
      </c>
      <c r="X49" s="48" t="s">
        <v>422</v>
      </c>
      <c r="Y49" s="41"/>
    </row>
    <row r="50" spans="1:25" ht="15" x14ac:dyDescent="0.25">
      <c r="A50">
        <v>1.99</v>
      </c>
      <c r="B50">
        <v>1.82</v>
      </c>
      <c r="C50" s="29">
        <f t="shared" si="0"/>
        <v>5.1963112264619582E-2</v>
      </c>
      <c r="D50" s="30">
        <f>IF(OR($A50="",$B50=""),"",A50*'MPTO_working_2-way'!$G49)</f>
        <v>2.0934065934065931</v>
      </c>
      <c r="E50" s="32">
        <f>IF(OR($A50="",$B50=""),"",B50*'MPTO_working_2-way'!$G49)</f>
        <v>1.9145728643216078</v>
      </c>
      <c r="F50" s="30">
        <f>IF(OR($A50="",$B50=""),"",'MPTO_working_2-way'!D49)</f>
        <v>2.0984993336809774</v>
      </c>
      <c r="G50" s="32">
        <f>IF(OR($A50="",$B50=""),"",'MPTO_working_2-way'!E49)</f>
        <v>1.9103328234611527</v>
      </c>
      <c r="H50" s="30">
        <f>IF(OR($A50="",$B50=""),"",'OddsRatio_working_2-way'!M49)</f>
        <v>2.0987798110498446</v>
      </c>
      <c r="I50" s="30">
        <f>IF(OR($A50="",$B50=""),"",'OddsRatio_working_2-way'!N49)</f>
        <v>1.9101004495564369</v>
      </c>
      <c r="J50" s="30">
        <f>IF('Log_working_2-way'!$D49="","",A50^('Log_working_2-way'!$D49))</f>
        <v>2.1011452565126953</v>
      </c>
      <c r="K50" s="32">
        <f>IF('Log_working_2-way'!$D49="","",B50^('Log_working_2-way'!$D49))</f>
        <v>1.9081454005129785</v>
      </c>
      <c r="L50" s="37">
        <f t="shared" si="9"/>
        <v>0.47769028871391084</v>
      </c>
      <c r="M50" s="37">
        <f t="shared" si="10"/>
        <v>0.52230971128608927</v>
      </c>
      <c r="N50" s="38">
        <v>146</v>
      </c>
      <c r="O50" s="38">
        <f t="shared" si="11"/>
        <v>72.633165829145739</v>
      </c>
      <c r="P50" s="38">
        <f t="shared" si="12"/>
        <v>65.780219780219781</v>
      </c>
      <c r="Q50" s="38">
        <f t="shared" si="13"/>
        <v>80.219780219780205</v>
      </c>
      <c r="R50" s="38">
        <f t="shared" si="14"/>
        <v>73.366834170854261</v>
      </c>
      <c r="S50" s="39">
        <f t="shared" si="15"/>
        <v>-7.5866143906344661</v>
      </c>
      <c r="T50" s="39">
        <f t="shared" si="16"/>
        <v>-7.5866143906344803</v>
      </c>
      <c r="U50" t="s">
        <v>329</v>
      </c>
      <c r="V50" t="s">
        <v>335</v>
      </c>
      <c r="W50" t="s">
        <v>366</v>
      </c>
      <c r="X50" s="48" t="s">
        <v>422</v>
      </c>
      <c r="Y50" s="41"/>
    </row>
    <row r="51" spans="1:25" ht="15" x14ac:dyDescent="0.25">
      <c r="A51">
        <v>1.79</v>
      </c>
      <c r="B51">
        <v>2.08</v>
      </c>
      <c r="C51" s="29">
        <f t="shared" si="0"/>
        <v>3.9428448646325664E-2</v>
      </c>
      <c r="D51" s="30">
        <f>IF(OR($A51="",$B51=""),"",A51*'MPTO_working_2-way'!$G50)</f>
        <v>1.8605769230769229</v>
      </c>
      <c r="E51" s="32">
        <f>IF(OR($A51="",$B51=""),"",B51*'MPTO_working_2-way'!$G50)</f>
        <v>2.1620111731843576</v>
      </c>
      <c r="F51" s="30">
        <f>IF(OR($A51="",$B51=""),"",'MPTO_working_2-way'!D50)</f>
        <v>1.8554769261437256</v>
      </c>
      <c r="G51" s="32">
        <f>IF(OR($A51="",$B51=""),"",'MPTO_working_2-way'!E50)</f>
        <v>2.1689385995572641</v>
      </c>
      <c r="H51" s="30">
        <f>IF(OR($A51="",$B51=""),"",'OddsRatio_working_2-way'!M50)</f>
        <v>1.8552669065744805</v>
      </c>
      <c r="I51" s="30">
        <f>IF(OR($A51="",$B51=""),"",'OddsRatio_working_2-way'!N50)</f>
        <v>2.1692256444309357</v>
      </c>
      <c r="J51" s="30">
        <f>IF('Log_working_2-way'!$D50="","",A51^('Log_working_2-way'!$D50))</f>
        <v>1.8529410467292624</v>
      </c>
      <c r="K51" s="32">
        <f>IF('Log_working_2-way'!$D50="","",B51^('Log_working_2-way'!$D50))</f>
        <v>2.1724139714397546</v>
      </c>
      <c r="L51" s="37">
        <f t="shared" si="9"/>
        <v>0.53746770025839796</v>
      </c>
      <c r="M51" s="37">
        <f t="shared" si="10"/>
        <v>0.46253229974160204</v>
      </c>
      <c r="N51" s="38">
        <v>147</v>
      </c>
      <c r="O51" s="38">
        <f t="shared" si="11"/>
        <v>64.877094972067027</v>
      </c>
      <c r="P51" s="38">
        <f t="shared" si="12"/>
        <v>76.326923076923066</v>
      </c>
      <c r="Q51" s="38">
        <f t="shared" si="13"/>
        <v>70.67307692307692</v>
      </c>
      <c r="R51" s="38">
        <f t="shared" si="14"/>
        <v>82.122905027932958</v>
      </c>
      <c r="S51" s="39">
        <f t="shared" si="15"/>
        <v>-5.7959819510098924</v>
      </c>
      <c r="T51" s="39">
        <f t="shared" si="16"/>
        <v>-5.7959819510098924</v>
      </c>
      <c r="U51" t="s">
        <v>331</v>
      </c>
      <c r="V51" t="s">
        <v>313</v>
      </c>
      <c r="W51" t="s">
        <v>366</v>
      </c>
      <c r="X51" s="48" t="s">
        <v>422</v>
      </c>
      <c r="Y51" s="41"/>
    </row>
    <row r="52" spans="1:25" ht="15" x14ac:dyDescent="0.25">
      <c r="A52">
        <v>2.0499999999999998</v>
      </c>
      <c r="B52">
        <v>1.76</v>
      </c>
      <c r="C52" s="29">
        <f t="shared" si="0"/>
        <v>5.598669623059882E-2</v>
      </c>
      <c r="D52" s="30">
        <f>IF(OR($A52="",$B52=""),"",A52*'MPTO_working_2-way'!$G51)</f>
        <v>2.1647727272727275</v>
      </c>
      <c r="E52" s="32">
        <f>IF(OR($A52="",$B52=""),"",B52*'MPTO_working_2-way'!$G51)</f>
        <v>1.858536585365854</v>
      </c>
      <c r="F52" s="30">
        <f>IF(OR($A52="",$B52=""),"",'MPTO_working_2-way'!D51)</f>
        <v>2.1748040988547319</v>
      </c>
      <c r="G52" s="32">
        <f>IF(OR($A52="",$B52=""),"",'MPTO_working_2-way'!E51)</f>
        <v>1.8512057465366858</v>
      </c>
      <c r="H52" s="30">
        <f>IF(OR($A52="",$B52=""),"",'OddsRatio_working_2-way'!M51)</f>
        <v>2.1754058649540684</v>
      </c>
      <c r="I52" s="30">
        <f>IF(OR($A52="",$B52=""),"",'OddsRatio_working_2-way'!N51)</f>
        <v>1.8507699593953257</v>
      </c>
      <c r="J52" s="30">
        <f>IF('Log_working_2-way'!$D51="","",A52^('Log_working_2-way'!$D51))</f>
        <v>2.1801011305976625</v>
      </c>
      <c r="K52" s="32">
        <f>IF('Log_working_2-way'!$D51="","",B52^('Log_working_2-way'!$D51))</f>
        <v>1.8473850029200891</v>
      </c>
      <c r="L52" s="37">
        <f t="shared" si="9"/>
        <v>0.46194225721784771</v>
      </c>
      <c r="M52" s="37">
        <f t="shared" si="10"/>
        <v>0.53805774278215213</v>
      </c>
      <c r="N52" s="38">
        <v>148</v>
      </c>
      <c r="O52" s="38">
        <f t="shared" si="11"/>
        <v>75.804878048780481</v>
      </c>
      <c r="P52" s="38">
        <f t="shared" si="12"/>
        <v>63.909090909090928</v>
      </c>
      <c r="Q52" s="38">
        <f t="shared" si="13"/>
        <v>84.090909090909093</v>
      </c>
      <c r="R52" s="38">
        <f t="shared" si="14"/>
        <v>72.195121951219519</v>
      </c>
      <c r="S52" s="39">
        <f t="shared" si="15"/>
        <v>-8.286031042128613</v>
      </c>
      <c r="T52" s="39">
        <f t="shared" si="16"/>
        <v>-8.2860310421285917</v>
      </c>
      <c r="U52" t="s">
        <v>323</v>
      </c>
      <c r="V52" t="s">
        <v>327</v>
      </c>
      <c r="W52" t="s">
        <v>366</v>
      </c>
      <c r="X52" s="48" t="s">
        <v>422</v>
      </c>
      <c r="Y52" s="41"/>
    </row>
    <row r="53" spans="1:25" s="35" customFormat="1" ht="15" x14ac:dyDescent="0.25">
      <c r="A53">
        <v>2.2000000000000002</v>
      </c>
      <c r="B53">
        <v>1.71</v>
      </c>
      <c r="C53" s="29">
        <f t="shared" si="0"/>
        <v>3.9340776182881454E-2</v>
      </c>
      <c r="D53" s="30">
        <f>IF(OR($A53="",$B53=""),"",A53*'MPTO_working_2-way'!$G52)</f>
        <v>2.2865497076023393</v>
      </c>
      <c r="E53" s="32">
        <f>IF(OR($A53="",$B53=""),"",B53*'MPTO_working_2-way'!$G52)</f>
        <v>1.7772727272727273</v>
      </c>
      <c r="F53" s="30">
        <f>IF(OR($A53="",$B53=""),"",'MPTO_working_2-way'!D52)</f>
        <v>2.2995110024449881</v>
      </c>
      <c r="G53" s="32">
        <f>IF(OR($A53="",$B53=""),"",'MPTO_working_2-way'!E52)</f>
        <v>1.7695202257761053</v>
      </c>
      <c r="H53" s="30">
        <f>IF(OR($A53="",$B53=""),"",'OddsRatio_working_2-way'!M52)</f>
        <v>2.3000541700523187</v>
      </c>
      <c r="I53" s="30">
        <f>IF(OR($A53="",$B53=""),"",'OddsRatio_working_2-way'!N52)</f>
        <v>1.7691987172809549</v>
      </c>
      <c r="J53" s="30">
        <f>IF('Log_working_2-way'!$D52="","",A53^('Log_working_2-way'!$D52))</f>
        <v>2.3060522808335469</v>
      </c>
      <c r="K53" s="32">
        <f>IF('Log_working_2-way'!$D52="","",B53^('Log_working_2-way'!$D52))</f>
        <v>1.7656661334886148</v>
      </c>
      <c r="L53" s="37">
        <f t="shared" si="9"/>
        <v>0.4373401534526854</v>
      </c>
      <c r="M53" s="37">
        <f t="shared" si="10"/>
        <v>0.5626598465473146</v>
      </c>
      <c r="N53" s="38">
        <v>149</v>
      </c>
      <c r="O53" s="38">
        <f t="shared" si="11"/>
        <v>81.27272727272728</v>
      </c>
      <c r="P53" s="38">
        <f t="shared" si="12"/>
        <v>61.865497076023381</v>
      </c>
      <c r="Q53" s="38">
        <f t="shared" si="13"/>
        <v>87.134502923976598</v>
      </c>
      <c r="R53" s="38">
        <f t="shared" si="14"/>
        <v>67.72727272727272</v>
      </c>
      <c r="S53" s="39">
        <f t="shared" si="15"/>
        <v>-5.8617756512493173</v>
      </c>
      <c r="T53" s="39">
        <f t="shared" si="16"/>
        <v>-5.8617756512493386</v>
      </c>
      <c r="U53" t="s">
        <v>324</v>
      </c>
      <c r="V53" t="s">
        <v>320</v>
      </c>
      <c r="W53" t="s">
        <v>366</v>
      </c>
      <c r="X53" s="48" t="s">
        <v>422</v>
      </c>
      <c r="Y53" s="41"/>
    </row>
    <row r="54" spans="1:25" ht="15" x14ac:dyDescent="0.25">
      <c r="A54">
        <v>2.0499999999999998</v>
      </c>
      <c r="B54">
        <v>1.83</v>
      </c>
      <c r="C54" s="29">
        <f t="shared" si="0"/>
        <v>3.4252965480474407E-2</v>
      </c>
      <c r="D54" s="30">
        <f>IF(OR($A54="",$B54=""),"",A54*'MPTO_working_2-way'!$G53)</f>
        <v>2.1202185792349724</v>
      </c>
      <c r="E54" s="32">
        <f>IF(OR($A54="",$B54=""),"",B54*'MPTO_working_2-way'!$G53)</f>
        <v>1.8926829268292682</v>
      </c>
      <c r="F54" s="30">
        <f>IF(OR($A54="",$B54=""),"",'MPTO_working_2-way'!D53)</f>
        <v>2.1245929491717397</v>
      </c>
      <c r="G54" s="32">
        <f>IF(OR($A54="",$B54=""),"",'MPTO_working_2-way'!E53)</f>
        <v>1.8892106257081707</v>
      </c>
      <c r="H54" s="30">
        <f>IF(OR($A54="",$B54=""),"",'OddsRatio_working_2-way'!M53)</f>
        <v>2.1247489679763456</v>
      </c>
      <c r="I54" s="30">
        <f>IF(OR($A54="",$B54=""),"",'OddsRatio_working_2-way'!N53)</f>
        <v>1.8890872794479689</v>
      </c>
      <c r="J54" s="30">
        <f>IF('Log_working_2-way'!$D53="","",A54^('Log_working_2-way'!$D53))</f>
        <v>2.1267489530128172</v>
      </c>
      <c r="K54" s="32">
        <f>IF('Log_working_2-way'!$D53="","",B54^('Log_working_2-way'!$D53))</f>
        <v>1.8875091450726849</v>
      </c>
      <c r="L54" s="37">
        <f t="shared" si="9"/>
        <v>0.47164948453608252</v>
      </c>
      <c r="M54" s="37">
        <f t="shared" si="10"/>
        <v>0.52835051546391754</v>
      </c>
      <c r="N54" s="38">
        <v>150</v>
      </c>
      <c r="O54" s="38">
        <f t="shared" si="11"/>
        <v>76.82926829268294</v>
      </c>
      <c r="P54" s="38">
        <f t="shared" si="12"/>
        <v>68.032786885245898</v>
      </c>
      <c r="Q54" s="38">
        <f t="shared" si="13"/>
        <v>81.967213114754088</v>
      </c>
      <c r="R54" s="38">
        <f t="shared" si="14"/>
        <v>73.170731707317074</v>
      </c>
      <c r="S54" s="39">
        <f t="shared" si="15"/>
        <v>-5.1379448220711481</v>
      </c>
      <c r="T54" s="39">
        <f t="shared" si="16"/>
        <v>-5.1379448220711765</v>
      </c>
      <c r="U54" t="s">
        <v>328</v>
      </c>
      <c r="V54" t="s">
        <v>322</v>
      </c>
      <c r="W54" t="s">
        <v>366</v>
      </c>
      <c r="X54" s="48" t="s">
        <v>422</v>
      </c>
      <c r="Y54" s="41"/>
    </row>
    <row r="55" spans="1:25" ht="15" x14ac:dyDescent="0.25">
      <c r="A55">
        <v>1.93</v>
      </c>
      <c r="B55">
        <v>1.88</v>
      </c>
      <c r="C55" s="29">
        <f t="shared" si="0"/>
        <v>5.0049608642928067E-2</v>
      </c>
      <c r="D55" s="30">
        <f>IF(OR($A55="",$B55=""),"",A55*'MPTO_working_2-way'!$G54)</f>
        <v>2.0265957446808511</v>
      </c>
      <c r="E55" s="32">
        <f>IF(OR($A55="",$B55=""),"",B55*'MPTO_working_2-way'!$G54)</f>
        <v>1.9740932642487046</v>
      </c>
      <c r="F55" s="30">
        <f>IF(OR($A55="",$B55=""),"",'MPTO_working_2-way'!D54)</f>
        <v>2.027945450480662</v>
      </c>
      <c r="G55" s="32">
        <f>IF(OR($A55="",$B55=""),"",'MPTO_working_2-way'!E54)</f>
        <v>1.9728142670726401</v>
      </c>
      <c r="H55" s="30">
        <f>IF(OR($A55="",$B55=""),"",'OddsRatio_working_2-way'!M54)</f>
        <v>2.0280166252635121</v>
      </c>
      <c r="I55" s="30">
        <f>IF(OR($A55="",$B55=""),"",'OddsRatio_working_2-way'!N54)</f>
        <v>1.97274691422784</v>
      </c>
      <c r="J55" s="30">
        <f>IF('Log_working_2-way'!$D54="","",A55^('Log_working_2-way'!$D54))</f>
        <v>2.0286405498267945</v>
      </c>
      <c r="K55" s="32">
        <f>IF('Log_working_2-way'!$D54="","",B55^('Log_working_2-way'!$D54))</f>
        <v>1.972156892091637</v>
      </c>
      <c r="L55" s="37">
        <f t="shared" si="9"/>
        <v>0.49343832020997375</v>
      </c>
      <c r="M55" s="37">
        <f t="shared" si="10"/>
        <v>0.50656167979002631</v>
      </c>
      <c r="N55" s="38">
        <v>151</v>
      </c>
      <c r="O55" s="38">
        <f t="shared" si="11"/>
        <v>72.761658031088089</v>
      </c>
      <c r="P55" s="38">
        <f t="shared" si="12"/>
        <v>70.680851063829778</v>
      </c>
      <c r="Q55" s="38">
        <f t="shared" si="13"/>
        <v>80.319148936170208</v>
      </c>
      <c r="R55" s="38">
        <f t="shared" si="14"/>
        <v>78.238341968911925</v>
      </c>
      <c r="S55" s="39">
        <f t="shared" si="15"/>
        <v>-7.5574909050821191</v>
      </c>
      <c r="T55" s="39">
        <f t="shared" si="16"/>
        <v>-7.5574909050821475</v>
      </c>
      <c r="U55" t="s">
        <v>312</v>
      </c>
      <c r="V55" t="s">
        <v>325</v>
      </c>
      <c r="W55" t="s">
        <v>366</v>
      </c>
      <c r="X55" s="48" t="s">
        <v>422</v>
      </c>
      <c r="Y55" s="41"/>
    </row>
    <row r="56" spans="1:25" ht="15" x14ac:dyDescent="0.25">
      <c r="A56">
        <v>1.78</v>
      </c>
      <c r="B56">
        <v>2.09</v>
      </c>
      <c r="C56" s="29">
        <f t="shared" si="0"/>
        <v>4.0266652330519959E-2</v>
      </c>
      <c r="D56" s="30">
        <f>IF(OR($A56="",$B56=""),"",A56*'MPTO_working_2-way'!$G55)</f>
        <v>1.8516746411483256</v>
      </c>
      <c r="E56" s="32">
        <f>IF(OR($A56="",$B56=""),"",B56*'MPTO_working_2-way'!$G55)</f>
        <v>2.1741573033707864</v>
      </c>
      <c r="F56" s="30">
        <f>IF(OR($A56="",$B56=""),"",'MPTO_working_2-way'!D55)</f>
        <v>1.8461614808198106</v>
      </c>
      <c r="G56" s="32">
        <f>IF(OR($A56="",$B56=""),"",'MPTO_working_2-way'!E55)</f>
        <v>2.1818075186206087</v>
      </c>
      <c r="H56" s="30">
        <f>IF(OR($A56="",$B56=""),"",'OddsRatio_working_2-way'!M55)</f>
        <v>1.8459292702556338</v>
      </c>
      <c r="I56" s="30">
        <f>IF(OR($A56="",$B56=""),"",'OddsRatio_working_2-way'!N55)</f>
        <v>2.1821319289469754</v>
      </c>
      <c r="J56" s="30">
        <f>IF('Log_working_2-way'!$D55="","",A56^('Log_working_2-way'!$D55))</f>
        <v>1.8434137605840082</v>
      </c>
      <c r="K56" s="32">
        <f>IF('Log_working_2-way'!$D55="","",B56^('Log_working_2-way'!$D55))</f>
        <v>2.1856576768529026</v>
      </c>
      <c r="L56" s="37">
        <f t="shared" si="9"/>
        <v>0.54005167958656319</v>
      </c>
      <c r="M56" s="37">
        <f t="shared" si="10"/>
        <v>0.4599483204134367</v>
      </c>
      <c r="N56" s="38">
        <v>152</v>
      </c>
      <c r="O56" s="38">
        <f t="shared" si="11"/>
        <v>66.606741573033716</v>
      </c>
      <c r="P56" s="38">
        <f t="shared" si="12"/>
        <v>79.272727272727252</v>
      </c>
      <c r="Q56" s="38">
        <f t="shared" si="13"/>
        <v>72.727272727272734</v>
      </c>
      <c r="R56" s="38">
        <f t="shared" si="14"/>
        <v>85.393258426966298</v>
      </c>
      <c r="S56" s="39">
        <f t="shared" si="15"/>
        <v>-6.1205311542390177</v>
      </c>
      <c r="T56" s="39">
        <f t="shared" si="16"/>
        <v>-6.1205311542390461</v>
      </c>
      <c r="U56" t="s">
        <v>333</v>
      </c>
      <c r="V56" t="s">
        <v>321</v>
      </c>
      <c r="W56" t="s">
        <v>366</v>
      </c>
      <c r="X56" s="48" t="s">
        <v>422</v>
      </c>
      <c r="Y56" s="41"/>
    </row>
    <row r="57" spans="1:25" ht="15" x14ac:dyDescent="0.25">
      <c r="A57">
        <v>2.0699999999999998</v>
      </c>
      <c r="B57">
        <v>1.82</v>
      </c>
      <c r="C57" s="29">
        <f t="shared" si="0"/>
        <v>3.2542336890162948E-2</v>
      </c>
      <c r="D57" s="30">
        <f>IF(OR($A57="",$B57=""),"",A57*'MPTO_working_2-way'!$G56)</f>
        <v>2.1373626373626373</v>
      </c>
      <c r="E57" s="32">
        <f>IF(OR($A57="",$B57=""),"",B57*'MPTO_working_2-way'!$G56)</f>
        <v>1.8792270531400965</v>
      </c>
      <c r="F57" s="30">
        <f>IF(OR($A57="",$B57=""),"",'MPTO_working_2-way'!D56)</f>
        <v>2.1421504520384373</v>
      </c>
      <c r="G57" s="32">
        <f>IF(OR($A57="",$B57=""),"",'MPTO_working_2-way'!E56)</f>
        <v>1.8755413949320454</v>
      </c>
      <c r="H57" s="30">
        <f>IF(OR($A57="",$B57=""),"",'OddsRatio_working_2-way'!M56)</f>
        <v>2.1423125880338039</v>
      </c>
      <c r="I57" s="30">
        <f>IF(OR($A57="",$B57=""),"",'OddsRatio_working_2-way'!N56)</f>
        <v>1.8754171235399244</v>
      </c>
      <c r="J57" s="30">
        <f>IF('Log_working_2-way'!$D56="","",A57^('Log_working_2-way'!$D56))</f>
        <v>2.1444993293304022</v>
      </c>
      <c r="K57" s="32">
        <f>IF('Log_working_2-way'!$D56="","",B57^('Log_working_2-way'!$D56))</f>
        <v>1.8737445050186454</v>
      </c>
      <c r="L57" s="37">
        <f t="shared" si="9"/>
        <v>0.46786632390745503</v>
      </c>
      <c r="M57" s="37">
        <f t="shared" si="10"/>
        <v>0.53213367609254503</v>
      </c>
      <c r="N57" s="38">
        <v>153</v>
      </c>
      <c r="O57" s="38">
        <f t="shared" si="11"/>
        <v>79.086956521739125</v>
      </c>
      <c r="P57" s="38">
        <f t="shared" si="12"/>
        <v>68.934065934065941</v>
      </c>
      <c r="Q57" s="38">
        <f t="shared" si="13"/>
        <v>84.065934065934059</v>
      </c>
      <c r="R57" s="38">
        <f t="shared" si="14"/>
        <v>73.913043478260875</v>
      </c>
      <c r="S57" s="39">
        <f t="shared" si="15"/>
        <v>-4.9789775441949331</v>
      </c>
      <c r="T57" s="39">
        <f t="shared" si="16"/>
        <v>-4.9789775441949331</v>
      </c>
      <c r="U57" t="s">
        <v>319</v>
      </c>
      <c r="V57" t="s">
        <v>326</v>
      </c>
      <c r="W57" t="s">
        <v>366</v>
      </c>
      <c r="X57" s="48" t="s">
        <v>422</v>
      </c>
      <c r="Y57" s="41"/>
    </row>
    <row r="58" spans="1:25" ht="15" x14ac:dyDescent="0.25">
      <c r="A58">
        <v>2.1800000000000002</v>
      </c>
      <c r="B58">
        <v>1.72</v>
      </c>
      <c r="C58" s="29">
        <f t="shared" si="0"/>
        <v>4.0110945167484591E-2</v>
      </c>
      <c r="D58" s="30">
        <f>IF(OR($A58="",$B58=""),"",A58*'MPTO_working_2-way'!$G57)</f>
        <v>2.2674418604651168</v>
      </c>
      <c r="E58" s="32">
        <f>IF(OR($A58="",$B58=""),"",B58*'MPTO_working_2-way'!$G57)</f>
        <v>1.7889908256880735</v>
      </c>
      <c r="F58" s="30">
        <f>IF(OR($A58="",$B58=""),"",'MPTO_working_2-way'!D57)</f>
        <v>2.2796692607003894</v>
      </c>
      <c r="G58" s="32">
        <f>IF(OR($A58="",$B58=""),"",'MPTO_working_2-way'!E57)</f>
        <v>1.7814519194222731</v>
      </c>
      <c r="H58" s="30">
        <f>IF(OR($A58="",$B58=""),"",'OddsRatio_working_2-way'!M57)</f>
        <v>2.2801909579781015</v>
      </c>
      <c r="I58" s="30">
        <f>IF(OR($A58="",$B58=""),"",'OddsRatio_working_2-way'!N57)</f>
        <v>1.7811334658849434</v>
      </c>
      <c r="J58" s="30">
        <f>IF('Log_working_2-way'!$D57="","",A58^('Log_working_2-way'!$D57))</f>
        <v>2.2858490727693308</v>
      </c>
      <c r="K58" s="32">
        <f>IF('Log_working_2-way'!$D57="","",B58^('Log_working_2-way'!$D57))</f>
        <v>1.7776962484765699</v>
      </c>
      <c r="L58" s="37">
        <f t="shared" si="9"/>
        <v>0.44102564102564096</v>
      </c>
      <c r="M58" s="37">
        <f t="shared" si="10"/>
        <v>0.55897435897435888</v>
      </c>
      <c r="N58" s="38">
        <v>154</v>
      </c>
      <c r="O58" s="38">
        <f t="shared" si="11"/>
        <v>83.357798165137623</v>
      </c>
      <c r="P58" s="38">
        <f t="shared" si="12"/>
        <v>64.465116279069775</v>
      </c>
      <c r="Q58" s="38">
        <f t="shared" si="13"/>
        <v>89.534883720930239</v>
      </c>
      <c r="R58" s="38">
        <f t="shared" si="14"/>
        <v>70.642201834862377</v>
      </c>
      <c r="S58" s="39">
        <f t="shared" si="15"/>
        <v>-6.1770855557926154</v>
      </c>
      <c r="T58" s="39">
        <f t="shared" si="16"/>
        <v>-6.1770855557926012</v>
      </c>
      <c r="U58" t="s">
        <v>334</v>
      </c>
      <c r="V58" t="s">
        <v>332</v>
      </c>
      <c r="W58" t="s">
        <v>366</v>
      </c>
      <c r="X58" s="48" t="s">
        <v>422</v>
      </c>
      <c r="Y58" s="41"/>
    </row>
    <row r="59" spans="1:25" ht="15" x14ac:dyDescent="0.25">
      <c r="A59">
        <v>1.71</v>
      </c>
      <c r="B59">
        <v>2.2000000000000002</v>
      </c>
      <c r="C59" s="29">
        <f t="shared" si="0"/>
        <v>3.9340776182881454E-2</v>
      </c>
      <c r="D59" s="30">
        <f>IF(OR($A59="",$B59=""),"",A59*'MPTO_working_2-way'!$G58)</f>
        <v>1.7772727272727273</v>
      </c>
      <c r="E59" s="32">
        <f>IF(OR($A59="",$B59=""),"",B59*'MPTO_working_2-way'!$G58)</f>
        <v>2.2865497076023393</v>
      </c>
      <c r="F59" s="30">
        <f>IF(OR($A59="",$B59=""),"",'MPTO_working_2-way'!D58)</f>
        <v>1.7695202257761053</v>
      </c>
      <c r="G59" s="32">
        <f>IF(OR($A59="",$B59=""),"",'MPTO_working_2-way'!E58)</f>
        <v>2.2995110024449881</v>
      </c>
      <c r="H59" s="30">
        <f>IF(OR($A59="",$B59=""),"",'OddsRatio_working_2-way'!M58)</f>
        <v>1.7691987172809549</v>
      </c>
      <c r="I59" s="30">
        <f>IF(OR($A59="",$B59=""),"",'OddsRatio_working_2-way'!N58)</f>
        <v>2.3000541700523187</v>
      </c>
      <c r="J59" s="30">
        <f>IF('Log_working_2-way'!$D58="","",A59^('Log_working_2-way'!$D58))</f>
        <v>1.7656661334886148</v>
      </c>
      <c r="K59" s="32">
        <f>IF('Log_working_2-way'!$D58="","",B59^('Log_working_2-way'!$D58))</f>
        <v>2.3060522808335469</v>
      </c>
      <c r="L59" s="37">
        <f t="shared" si="9"/>
        <v>0.5626598465473146</v>
      </c>
      <c r="M59" s="37">
        <f t="shared" si="10"/>
        <v>0.4373401534526854</v>
      </c>
      <c r="N59" s="38">
        <v>155</v>
      </c>
      <c r="O59" s="38">
        <f t="shared" si="11"/>
        <v>64.356725146198841</v>
      </c>
      <c r="P59" s="38">
        <f t="shared" si="12"/>
        <v>84.545454545454547</v>
      </c>
      <c r="Q59" s="38">
        <f t="shared" si="13"/>
        <v>70.454545454545453</v>
      </c>
      <c r="R59" s="38">
        <f t="shared" si="14"/>
        <v>90.643274853801159</v>
      </c>
      <c r="S59" s="39">
        <f t="shared" si="15"/>
        <v>-6.0978203083466127</v>
      </c>
      <c r="T59" s="39">
        <f t="shared" si="16"/>
        <v>-6.0978203083466127</v>
      </c>
      <c r="U59" t="s">
        <v>343</v>
      </c>
      <c r="V59" t="s">
        <v>337</v>
      </c>
      <c r="W59" t="s">
        <v>367</v>
      </c>
      <c r="X59" s="48" t="s">
        <v>422</v>
      </c>
      <c r="Y59" s="41"/>
    </row>
    <row r="60" spans="1:25" s="35" customFormat="1" ht="15" x14ac:dyDescent="0.25">
      <c r="A60">
        <v>1.64</v>
      </c>
      <c r="B60">
        <v>2.34</v>
      </c>
      <c r="C60" s="29">
        <f t="shared" si="0"/>
        <v>3.7106524911402872E-2</v>
      </c>
      <c r="D60" s="30">
        <f>IF(OR($A60="",$B60=""),"",A60*'MPTO_working_2-way'!$G59)</f>
        <v>1.7008547008547006</v>
      </c>
      <c r="E60" s="32">
        <f>IF(OR($A60="",$B60=""),"",B60*'MPTO_working_2-way'!$G59)</f>
        <v>2.4268292682926824</v>
      </c>
      <c r="F60" s="30">
        <f>IF(OR($A60="",$B60=""),"",'MPTO_working_2-way'!D59)</f>
        <v>1.6914668547249645</v>
      </c>
      <c r="G60" s="32">
        <f>IF(OR($A60="",$B60=""),"",'MPTO_working_2-way'!E59)</f>
        <v>2.4462009178990307</v>
      </c>
      <c r="H60" s="30">
        <f>IF(OR($A60="",$B60=""),"",'OddsRatio_working_2-way'!M59)</f>
        <v>1.6910947404650878</v>
      </c>
      <c r="I60" s="30">
        <f>IF(OR($A60="",$B60=""),"",'OddsRatio_working_2-way'!N59)</f>
        <v>2.4469796128487777</v>
      </c>
      <c r="J60" s="30">
        <f>IF('Log_working_2-way'!$D59="","",A60^('Log_working_2-way'!$D59))</f>
        <v>1.6868213334902025</v>
      </c>
      <c r="K60" s="32">
        <f>IF('Log_working_2-way'!$D59="","",B60^('Log_working_2-way'!$D59))</f>
        <v>2.4559827297707368</v>
      </c>
      <c r="L60" s="37">
        <f t="shared" si="9"/>
        <v>0.58793969849246241</v>
      </c>
      <c r="M60" s="37">
        <f t="shared" si="10"/>
        <v>0.41206030150753775</v>
      </c>
      <c r="N60" s="38">
        <v>156</v>
      </c>
      <c r="O60" s="38">
        <f t="shared" si="11"/>
        <v>60.878048780487788</v>
      </c>
      <c r="P60" s="38">
        <f t="shared" si="12"/>
        <v>89.333333333333329</v>
      </c>
      <c r="Q60" s="38">
        <f t="shared" si="13"/>
        <v>66.666666666666671</v>
      </c>
      <c r="R60" s="38">
        <f t="shared" si="14"/>
        <v>95.121951219512198</v>
      </c>
      <c r="S60" s="39">
        <f t="shared" si="15"/>
        <v>-5.7886178861788835</v>
      </c>
      <c r="T60" s="39">
        <f t="shared" si="16"/>
        <v>-5.7886178861788693</v>
      </c>
      <c r="U60" t="s">
        <v>336</v>
      </c>
      <c r="V60" t="s">
        <v>352</v>
      </c>
      <c r="W60" t="s">
        <v>367</v>
      </c>
      <c r="X60" s="48" t="s">
        <v>422</v>
      </c>
      <c r="Y60" s="41"/>
    </row>
    <row r="61" spans="1:25" ht="15" x14ac:dyDescent="0.25">
      <c r="A61">
        <v>2.11</v>
      </c>
      <c r="B61">
        <v>1.77</v>
      </c>
      <c r="C61" s="29">
        <f t="shared" si="0"/>
        <v>3.8905400701529036E-2</v>
      </c>
      <c r="D61" s="30">
        <f>IF(OR($A61="",$B61=""),"",A61*'MPTO_working_2-way'!$G60)</f>
        <v>2.1920903954802262</v>
      </c>
      <c r="E61" s="32">
        <f>IF(OR($A61="",$B61=""),"",B61*'MPTO_working_2-way'!$G60)</f>
        <v>1.8388625592417065</v>
      </c>
      <c r="F61" s="30">
        <f>IF(OR($A61="",$B61=""),"",'MPTO_working_2-way'!D60)</f>
        <v>2.2003122514507911</v>
      </c>
      <c r="G61" s="32">
        <f>IF(OR($A61="",$B61=""),"",'MPTO_working_2-way'!E60)</f>
        <v>1.8331165484575556</v>
      </c>
      <c r="H61" s="30">
        <f>IF(OR($A61="",$B61=""),"",'OddsRatio_working_2-way'!M60)</f>
        <v>2.2006491750542465</v>
      </c>
      <c r="I61" s="30">
        <f>IF(OR($A61="",$B61=""),"",'OddsRatio_working_2-way'!N60)</f>
        <v>1.8328827610736662</v>
      </c>
      <c r="J61" s="30">
        <f>IF('Log_working_2-way'!$D60="","",A61^('Log_working_2-way'!$D60))</f>
        <v>2.2044360761738599</v>
      </c>
      <c r="K61" s="32">
        <f>IF('Log_working_2-way'!$D60="","",B61^('Log_working_2-way'!$D60))</f>
        <v>1.8302640711133078</v>
      </c>
      <c r="L61" s="37">
        <f t="shared" si="9"/>
        <v>0.45618556701030921</v>
      </c>
      <c r="M61" s="37">
        <f t="shared" si="10"/>
        <v>0.54381443298969068</v>
      </c>
      <c r="N61" s="38">
        <v>157</v>
      </c>
      <c r="O61" s="38">
        <f t="shared" si="11"/>
        <v>82.592417061611371</v>
      </c>
      <c r="P61" s="38">
        <f t="shared" si="12"/>
        <v>68.299435028248581</v>
      </c>
      <c r="Q61" s="38">
        <f t="shared" si="13"/>
        <v>88.700564971751419</v>
      </c>
      <c r="R61" s="38">
        <f t="shared" si="14"/>
        <v>74.407582938388629</v>
      </c>
      <c r="S61" s="39">
        <f t="shared" si="15"/>
        <v>-6.1081479101400475</v>
      </c>
      <c r="T61" s="39">
        <f t="shared" si="16"/>
        <v>-6.1081479101400475</v>
      </c>
      <c r="U61" t="s">
        <v>339</v>
      </c>
      <c r="V61" t="s">
        <v>359</v>
      </c>
      <c r="W61" t="s">
        <v>367</v>
      </c>
      <c r="X61" s="48" t="s">
        <v>422</v>
      </c>
      <c r="Y61" s="41"/>
    </row>
    <row r="62" spans="1:25" ht="15" x14ac:dyDescent="0.25">
      <c r="A62">
        <v>1.92</v>
      </c>
      <c r="B62">
        <v>1.95</v>
      </c>
      <c r="C62" s="29">
        <f t="shared" si="0"/>
        <v>3.3653846153846256E-2</v>
      </c>
      <c r="D62" s="30">
        <f>IF(OR($A62="",$B62=""),"",A62*'MPTO_working_2-way'!$G61)</f>
        <v>1.9846153846153847</v>
      </c>
      <c r="E62" s="32">
        <f>IF(OR($A62="",$B62=""),"",B62*'MPTO_working_2-way'!$G61)</f>
        <v>2.015625</v>
      </c>
      <c r="F62" s="30">
        <f>IF(OR($A62="",$B62=""),"",'MPTO_working_2-way'!D61)</f>
        <v>1.9841017488076311</v>
      </c>
      <c r="G62" s="32">
        <f>IF(OR($A62="",$B62=""),"",'MPTO_working_2-way'!E61)</f>
        <v>2.0161550888529889</v>
      </c>
      <c r="H62" s="30">
        <f>IF(OR($A62="",$B62=""),"",'OddsRatio_working_2-way'!M61)</f>
        <v>1.9840838646332837</v>
      </c>
      <c r="I62" s="30">
        <f>IF(OR($A62="",$B62=""),"",'OddsRatio_working_2-way'!N61)</f>
        <v>2.0161735558713256</v>
      </c>
      <c r="J62" s="30">
        <f>IF('Log_working_2-way'!$D61="","",A62^('Log_working_2-way'!$D61))</f>
        <v>1.9838501055423525</v>
      </c>
      <c r="K62" s="32">
        <f>IF('Log_working_2-way'!$D61="","",B62^('Log_working_2-way'!$D61))</f>
        <v>2.0164149948926431</v>
      </c>
      <c r="L62" s="37">
        <f t="shared" si="9"/>
        <v>0.50387596899224807</v>
      </c>
      <c r="M62" s="37">
        <f t="shared" si="10"/>
        <v>0.49612403100775193</v>
      </c>
      <c r="N62" s="38">
        <v>158</v>
      </c>
      <c r="O62" s="38">
        <f t="shared" si="11"/>
        <v>75.708333333333343</v>
      </c>
      <c r="P62" s="38">
        <f t="shared" si="12"/>
        <v>76.974358974358964</v>
      </c>
      <c r="Q62" s="38">
        <f t="shared" si="13"/>
        <v>81.025641025641036</v>
      </c>
      <c r="R62" s="38">
        <f t="shared" si="14"/>
        <v>82.291666666666671</v>
      </c>
      <c r="S62" s="39">
        <f t="shared" si="15"/>
        <v>-5.3173076923076934</v>
      </c>
      <c r="T62" s="39">
        <f t="shared" si="16"/>
        <v>-5.3173076923077076</v>
      </c>
      <c r="U62" t="s">
        <v>338</v>
      </c>
      <c r="V62" t="s">
        <v>350</v>
      </c>
      <c r="W62" t="s">
        <v>367</v>
      </c>
      <c r="X62" s="48" t="s">
        <v>422</v>
      </c>
      <c r="Y62" s="41"/>
    </row>
    <row r="63" spans="1:25" s="50" customFormat="1" ht="15" x14ac:dyDescent="0.25">
      <c r="A63">
        <v>1.66</v>
      </c>
      <c r="B63">
        <v>2.29</v>
      </c>
      <c r="C63" s="29">
        <f t="shared" si="0"/>
        <v>3.9090861261640519E-2</v>
      </c>
      <c r="D63" s="30">
        <f>IF(OR($A63="",$B63=""),"",A63*'MPTO_working_2-way'!$G62)</f>
        <v>1.7248908296943233</v>
      </c>
      <c r="E63" s="32">
        <f>IF(OR($A63="",$B63=""),"",B63*'MPTO_working_2-way'!$G62)</f>
        <v>2.3795180722891569</v>
      </c>
      <c r="F63" s="30">
        <f>IF(OR($A63="",$B63=""),"",'MPTO_working_2-way'!D62)</f>
        <v>1.7156654781784539</v>
      </c>
      <c r="G63" s="32">
        <f>IF(OR($A63="",$B63=""),"",'MPTO_working_2-way'!E62)</f>
        <v>2.3973008765844739</v>
      </c>
      <c r="H63" s="30">
        <f>IF(OR($A63="",$B63=""),"",'OddsRatio_working_2-way'!M62)</f>
        <v>1.7152816976385905</v>
      </c>
      <c r="I63" s="30">
        <f>IF(OR($A63="",$B63=""),"",'OddsRatio_working_2-way'!N62)</f>
        <v>2.3980505908390635</v>
      </c>
      <c r="J63" s="30">
        <f>IF('Log_working_2-way'!$D62="","",A63^('Log_working_2-way'!$D62))</f>
        <v>1.7110781784678428</v>
      </c>
      <c r="K63" s="32">
        <f>IF('Log_working_2-way'!$D62="","",B63^('Log_working_2-way'!$D62))</f>
        <v>2.4063151286043962</v>
      </c>
      <c r="L63" s="37">
        <f t="shared" si="9"/>
        <v>0.57974683544303796</v>
      </c>
      <c r="M63" s="37">
        <f t="shared" si="10"/>
        <v>0.42025316455696199</v>
      </c>
      <c r="N63" s="38">
        <v>159</v>
      </c>
      <c r="O63" s="38">
        <f t="shared" si="11"/>
        <v>63.216867469879524</v>
      </c>
      <c r="P63" s="38">
        <f t="shared" si="12"/>
        <v>89.567685589519655</v>
      </c>
      <c r="Q63" s="38">
        <f t="shared" si="13"/>
        <v>69.432314410480359</v>
      </c>
      <c r="R63" s="38">
        <f t="shared" si="14"/>
        <v>95.783132530120497</v>
      </c>
      <c r="S63" s="39">
        <f t="shared" si="15"/>
        <v>-6.2154469406008346</v>
      </c>
      <c r="T63" s="39">
        <f t="shared" si="16"/>
        <v>-6.2154469406008417</v>
      </c>
      <c r="U63" t="s">
        <v>340</v>
      </c>
      <c r="V63" t="s">
        <v>342</v>
      </c>
      <c r="W63" t="s">
        <v>367</v>
      </c>
      <c r="X63" s="48" t="s">
        <v>422</v>
      </c>
      <c r="Y63" s="51"/>
    </row>
    <row r="64" spans="1:25" ht="15" x14ac:dyDescent="0.25">
      <c r="A64">
        <v>1.65</v>
      </c>
      <c r="B64">
        <v>2.31</v>
      </c>
      <c r="C64" s="29">
        <f t="shared" si="0"/>
        <v>3.8961038961038863E-2</v>
      </c>
      <c r="D64" s="30">
        <f>IF(OR($A64="",$B64=""),"",A64*'MPTO_working_2-way'!$G63)</f>
        <v>1.714285714285714</v>
      </c>
      <c r="E64" s="32">
        <f>IF(OR($A64="",$B64=""),"",B64*'MPTO_working_2-way'!$G63)</f>
        <v>2.4</v>
      </c>
      <c r="F64" s="30">
        <f>IF(OR($A64="",$B64=""),"",'MPTO_working_2-way'!D63)</f>
        <v>1.7047970479704795</v>
      </c>
      <c r="G64" s="32">
        <f>IF(OR($A64="",$B64=""),"",'MPTO_working_2-way'!E63)</f>
        <v>2.418848167539267</v>
      </c>
      <c r="H64" s="30">
        <f>IF(OR($A64="",$B64=""),"",'OddsRatio_working_2-way'!M63)</f>
        <v>1.7044027300535323</v>
      </c>
      <c r="I64" s="30">
        <f>IF(OR($A64="",$B64=""),"",'OddsRatio_working_2-way'!N63)</f>
        <v>2.4196424251848119</v>
      </c>
      <c r="J64" s="30">
        <f>IF('Log_working_2-way'!$D63="","",A64^('Log_working_2-way'!$D63))</f>
        <v>1.7000791913146875</v>
      </c>
      <c r="K64" s="32">
        <f>IF('Log_working_2-way'!$D63="","",B64^('Log_working_2-way'!$D63))</f>
        <v>2.4284098319246836</v>
      </c>
      <c r="L64" s="37">
        <f t="shared" si="9"/>
        <v>0.58333333333333348</v>
      </c>
      <c r="M64" s="37">
        <f t="shared" si="10"/>
        <v>0.41666666666666669</v>
      </c>
      <c r="N64" s="38">
        <v>160</v>
      </c>
      <c r="O64" s="38">
        <f t="shared" si="11"/>
        <v>63.030303030303031</v>
      </c>
      <c r="P64" s="38">
        <f t="shared" si="12"/>
        <v>90.735930735930751</v>
      </c>
      <c r="Q64" s="38">
        <f t="shared" si="13"/>
        <v>69.264069264069263</v>
      </c>
      <c r="R64" s="38">
        <f t="shared" si="14"/>
        <v>96.969696969696969</v>
      </c>
      <c r="S64" s="39">
        <f t="shared" si="15"/>
        <v>-6.2337662337662323</v>
      </c>
      <c r="T64" s="39">
        <f t="shared" si="16"/>
        <v>-6.2337662337662181</v>
      </c>
      <c r="U64" t="s">
        <v>355</v>
      </c>
      <c r="V64" t="s">
        <v>358</v>
      </c>
      <c r="W64" t="s">
        <v>367</v>
      </c>
      <c r="X64" s="48" t="s">
        <v>422</v>
      </c>
      <c r="Y64" s="41"/>
    </row>
    <row r="65" spans="1:25" ht="15" x14ac:dyDescent="0.25">
      <c r="A65">
        <v>1.79</v>
      </c>
      <c r="B65">
        <v>2.09</v>
      </c>
      <c r="C65" s="29">
        <f t="shared" si="0"/>
        <v>3.7128117398625982E-2</v>
      </c>
      <c r="D65" s="30">
        <f>IF(OR($A65="",$B65=""),"",A65*'MPTO_working_2-way'!$G64)</f>
        <v>1.8564593301435406</v>
      </c>
      <c r="E65" s="32">
        <f>IF(OR($A65="",$B65=""),"",B65*'MPTO_working_2-way'!$G64)</f>
        <v>2.1675977653631282</v>
      </c>
      <c r="F65" s="30">
        <f>IF(OR($A65="",$B65=""),"",'MPTO_working_2-way'!D64)</f>
        <v>1.8515255747197545</v>
      </c>
      <c r="G65" s="32">
        <f>IF(OR($A65="",$B65=""),"",'MPTO_working_2-way'!E64)</f>
        <v>2.1743628490889537</v>
      </c>
      <c r="H65" s="30">
        <f>IF(OR($A65="",$B65=""),"",'OddsRatio_working_2-way'!M64)</f>
        <v>1.8513346241060764</v>
      </c>
      <c r="I65" s="30">
        <f>IF(OR($A65="",$B65=""),"",'OddsRatio_working_2-way'!N64)</f>
        <v>2.1746262535134471</v>
      </c>
      <c r="J65" s="30">
        <f>IF('Log_working_2-way'!$D64="","",A65^('Log_working_2-way'!$D64))</f>
        <v>1.8490885498780329</v>
      </c>
      <c r="K65" s="32">
        <f>IF('Log_working_2-way'!$D64="","",B65^('Log_working_2-way'!$D64))</f>
        <v>2.177733465070919</v>
      </c>
      <c r="L65" s="37">
        <f t="shared" si="9"/>
        <v>0.53865979381443296</v>
      </c>
      <c r="M65" s="37">
        <f t="shared" si="10"/>
        <v>0.46134020618556709</v>
      </c>
      <c r="N65" s="38">
        <v>161</v>
      </c>
      <c r="O65" s="38">
        <f t="shared" si="11"/>
        <v>71.055865921787699</v>
      </c>
      <c r="P65" s="38">
        <f t="shared" si="12"/>
        <v>83.966507177033478</v>
      </c>
      <c r="Q65" s="38">
        <f t="shared" si="13"/>
        <v>77.033492822966522</v>
      </c>
      <c r="R65" s="38">
        <f t="shared" si="14"/>
        <v>89.944134078212286</v>
      </c>
      <c r="S65" s="39">
        <f t="shared" si="15"/>
        <v>-5.977626901178823</v>
      </c>
      <c r="T65" s="39">
        <f t="shared" si="16"/>
        <v>-5.9776269011788088</v>
      </c>
      <c r="U65" t="s">
        <v>346</v>
      </c>
      <c r="V65" t="s">
        <v>344</v>
      </c>
      <c r="W65" t="s">
        <v>367</v>
      </c>
      <c r="X65" s="48" t="s">
        <v>422</v>
      </c>
      <c r="Y65" s="41"/>
    </row>
    <row r="66" spans="1:25" ht="15" x14ac:dyDescent="0.25">
      <c r="A66">
        <v>1.64</v>
      </c>
      <c r="B66">
        <v>2.2000000000000002</v>
      </c>
      <c r="C66" s="29">
        <f t="shared" si="0"/>
        <v>6.4301552106430071E-2</v>
      </c>
      <c r="D66" s="30">
        <f>IF(OR($A66="",$B66=""),"",A66*'MPTO_working_2-way'!$G65)</f>
        <v>1.7454545454545451</v>
      </c>
      <c r="E66" s="32">
        <f>IF(OR($A66="",$B66=""),"",B66*'MPTO_working_2-way'!$G65)</f>
        <v>2.3414634146341462</v>
      </c>
      <c r="F66" s="30">
        <f>IF(OR($A66="",$B66=""),"",'MPTO_working_2-way'!D65)</f>
        <v>1.7312859884836849</v>
      </c>
      <c r="G66" s="32">
        <f>IF(OR($A66="",$B66=""),"",'MPTO_working_2-way'!E65)</f>
        <v>2.3674540682414698</v>
      </c>
      <c r="H66" s="30">
        <f>IF(OR($A66="",$B66=""),"",'OddsRatio_working_2-way'!M65)</f>
        <v>1.7302967433402212</v>
      </c>
      <c r="I66" s="30">
        <f>IF(OR($A66="",$B66=""),"",'OddsRatio_working_2-way'!N65)</f>
        <v>2.3693063937629155</v>
      </c>
      <c r="J66" s="30">
        <f>IF('Log_working_2-way'!$D65="","",A66^('Log_working_2-way'!$D65))</f>
        <v>1.7237339689075113</v>
      </c>
      <c r="K66" s="32">
        <f>IF('Log_working_2-way'!$D65="","",B66^('Log_working_2-way'!$D65))</f>
        <v>2.3817231786147155</v>
      </c>
      <c r="L66" s="37">
        <f t="shared" si="9"/>
        <v>0.57291666666666674</v>
      </c>
      <c r="M66" s="37">
        <f t="shared" si="10"/>
        <v>0.42708333333333337</v>
      </c>
      <c r="N66" s="38">
        <v>162</v>
      </c>
      <c r="O66" s="38">
        <f t="shared" si="11"/>
        <v>63.219512195121951</v>
      </c>
      <c r="P66" s="38">
        <f t="shared" si="12"/>
        <v>88.363636363636374</v>
      </c>
      <c r="Q66" s="38">
        <f t="shared" si="13"/>
        <v>73.63636363636364</v>
      </c>
      <c r="R66" s="38">
        <f t="shared" si="14"/>
        <v>98.780487804878049</v>
      </c>
      <c r="S66" s="39">
        <f t="shared" si="15"/>
        <v>-10.41685144124169</v>
      </c>
      <c r="T66" s="39">
        <f t="shared" si="16"/>
        <v>-10.416851441241676</v>
      </c>
      <c r="U66" t="s">
        <v>351</v>
      </c>
      <c r="V66" t="s">
        <v>349</v>
      </c>
      <c r="W66" t="s">
        <v>367</v>
      </c>
      <c r="X66" s="48" t="s">
        <v>422</v>
      </c>
      <c r="Y66" s="41"/>
    </row>
    <row r="67" spans="1:25" ht="15" x14ac:dyDescent="0.25">
      <c r="A67">
        <v>1.94</v>
      </c>
      <c r="B67">
        <v>1.93</v>
      </c>
      <c r="C67" s="29">
        <f t="shared" ref="C67:C130" si="17">IF(OR($A67="",$B67=""),"",(1/A67)+(1/B67)-1)</f>
        <v>3.3598632551679941E-2</v>
      </c>
      <c r="D67" s="30">
        <f>IF(OR($A67="",$B67=""),"",A67*'MPTO_working_2-way'!$G66)</f>
        <v>2.0051813471502591</v>
      </c>
      <c r="E67" s="32">
        <f>IF(OR($A67="",$B67=""),"",B67*'MPTO_working_2-way'!$G66)</f>
        <v>1.9948453608247423</v>
      </c>
      <c r="F67" s="30">
        <f>IF(OR($A67="",$B67=""),"",'MPTO_working_2-way'!D66)</f>
        <v>2.0053558995233249</v>
      </c>
      <c r="G67" s="32">
        <f>IF(OR($A67="",$B67=""),"",'MPTO_working_2-way'!E66)</f>
        <v>1.9946726333173512</v>
      </c>
      <c r="H67" s="30">
        <f>IF(OR($A67="",$B67=""),"",'OddsRatio_working_2-way'!M66)</f>
        <v>2.0053619687316817</v>
      </c>
      <c r="I67" s="30">
        <f>IF(OR($A67="",$B67=""),"",'OddsRatio_working_2-way'!N66)</f>
        <v>1.9946666286387909</v>
      </c>
      <c r="J67" s="30">
        <f>IF('Log_working_2-way'!$D66="","",A67^('Log_working_2-way'!$D66))</f>
        <v>2.0054414461156225</v>
      </c>
      <c r="K67" s="32">
        <f>IF('Log_working_2-way'!$D66="","",B67^('Log_working_2-way'!$D66))</f>
        <v>1.9945880029745278</v>
      </c>
      <c r="L67" s="37">
        <f t="shared" si="9"/>
        <v>0.49870801033591733</v>
      </c>
      <c r="M67" s="37">
        <f t="shared" si="10"/>
        <v>0.50129198966408273</v>
      </c>
      <c r="N67" s="38">
        <v>163</v>
      </c>
      <c r="O67" s="38">
        <f t="shared" si="11"/>
        <v>78.979381443298962</v>
      </c>
      <c r="P67" s="38">
        <f t="shared" si="12"/>
        <v>78.5440414507772</v>
      </c>
      <c r="Q67" s="38">
        <f t="shared" si="13"/>
        <v>84.455958549222814</v>
      </c>
      <c r="R67" s="38">
        <f t="shared" si="14"/>
        <v>84.020618556701038</v>
      </c>
      <c r="S67" s="39">
        <f t="shared" si="15"/>
        <v>-5.4765771059238517</v>
      </c>
      <c r="T67" s="39">
        <f t="shared" si="16"/>
        <v>-5.4765771059238375</v>
      </c>
      <c r="U67" t="s">
        <v>347</v>
      </c>
      <c r="V67" t="s">
        <v>353</v>
      </c>
      <c r="W67" t="s">
        <v>367</v>
      </c>
      <c r="X67" s="48" t="s">
        <v>422</v>
      </c>
      <c r="Y67" s="41"/>
    </row>
    <row r="68" spans="1:25" ht="15" x14ac:dyDescent="0.25">
      <c r="A68">
        <v>1.56</v>
      </c>
      <c r="B68">
        <v>2.5299999999999998</v>
      </c>
      <c r="C68" s="29">
        <f t="shared" si="17"/>
        <v>3.6282558021688338E-2</v>
      </c>
      <c r="D68" s="30">
        <f>IF(OR($A68="",$B68=""),"",A68*'MPTO_working_2-way'!$G67)</f>
        <v>1.6166007905138338</v>
      </c>
      <c r="E68" s="32">
        <f>IF(OR($A68="",$B68=""),"",B68*'MPTO_working_2-way'!$G67)</f>
        <v>2.6217948717948714</v>
      </c>
      <c r="F68" s="30">
        <f>IF(OR($A68="",$B68=""),"",'MPTO_working_2-way'!D67)</f>
        <v>1.6054344288968434</v>
      </c>
      <c r="G68" s="32">
        <f>IF(OR($A68="",$B68=""),"",'MPTO_working_2-way'!E67)</f>
        <v>2.6517065305025525</v>
      </c>
      <c r="H68" s="30">
        <f>IF(OR($A68="",$B68=""),"",'OddsRatio_working_2-way'!M67)</f>
        <v>1.6049901419820203</v>
      </c>
      <c r="I68" s="30">
        <f>IF(OR($A68="",$B68=""),"",'OddsRatio_working_2-way'!N67)</f>
        <v>2.6529194950580188</v>
      </c>
      <c r="J68" s="30">
        <f>IF('Log_working_2-way'!$D67="","",A68^('Log_working_2-way'!$D67))</f>
        <v>1.59989881469138</v>
      </c>
      <c r="K68" s="32">
        <f>IF('Log_working_2-way'!$D67="","",B68^('Log_working_2-way'!$D67))</f>
        <v>2.6669477843763532</v>
      </c>
      <c r="L68" s="37">
        <f t="shared" si="9"/>
        <v>0.61858190709046468</v>
      </c>
      <c r="M68" s="37">
        <f t="shared" si="10"/>
        <v>0.38141809290953549</v>
      </c>
      <c r="N68" s="38">
        <v>164</v>
      </c>
      <c r="O68" s="38">
        <f t="shared" si="11"/>
        <v>58.871794871794869</v>
      </c>
      <c r="P68" s="38">
        <f t="shared" si="12"/>
        <v>99.177865612648219</v>
      </c>
      <c r="Q68" s="38">
        <f t="shared" si="13"/>
        <v>64.822134387351781</v>
      </c>
      <c r="R68" s="38">
        <f t="shared" si="14"/>
        <v>105.12820512820512</v>
      </c>
      <c r="S68" s="39">
        <f t="shared" si="15"/>
        <v>-5.9503395155569123</v>
      </c>
      <c r="T68" s="39">
        <f t="shared" si="16"/>
        <v>-5.9503395155569052</v>
      </c>
      <c r="U68" t="s">
        <v>345</v>
      </c>
      <c r="V68" t="s">
        <v>356</v>
      </c>
      <c r="W68" t="s">
        <v>367</v>
      </c>
      <c r="X68" s="48" t="s">
        <v>422</v>
      </c>
      <c r="Y68" s="41"/>
    </row>
    <row r="69" spans="1:25" ht="15" x14ac:dyDescent="0.25">
      <c r="A69">
        <v>1.88</v>
      </c>
      <c r="B69">
        <v>1.98</v>
      </c>
      <c r="C69" s="29">
        <f t="shared" si="17"/>
        <v>3.6965398667526461E-2</v>
      </c>
      <c r="D69" s="30">
        <f>IF(OR($A69="",$B69=""),"",A69*'MPTO_working_2-way'!$G68)</f>
        <v>1.9494949494949496</v>
      </c>
      <c r="E69" s="32">
        <f>IF(OR($A69="",$B69=""),"",B69*'MPTO_working_2-way'!$G68)</f>
        <v>2.0531914893617023</v>
      </c>
      <c r="F69" s="30">
        <f>IF(OR($A69="",$B69=""),"",'MPTO_working_2-way'!D68)</f>
        <v>1.9476768522394308</v>
      </c>
      <c r="G69" s="32">
        <f>IF(OR($A69="",$B69=""),"",'MPTO_working_2-way'!E68)</f>
        <v>2.0552120141342756</v>
      </c>
      <c r="H69" s="30">
        <f>IF(OR($A69="",$B69=""),"",'OddsRatio_working_2-way'!M68)</f>
        <v>1.947607082958686</v>
      </c>
      <c r="I69" s="30">
        <f>IF(OR($A69="",$B69=""),"",'OddsRatio_working_2-way'!N68)</f>
        <v>2.0552897060221729</v>
      </c>
      <c r="J69" s="30">
        <f>IF('Log_working_2-way'!$D68="","",A69^('Log_working_2-way'!$D68))</f>
        <v>1.9467780797695502</v>
      </c>
      <c r="K69" s="32">
        <f>IF('Log_working_2-way'!$D68="","",B69^('Log_working_2-way'!$D68))</f>
        <v>2.0562137224842738</v>
      </c>
      <c r="L69" s="37">
        <f t="shared" ref="L69:L132" si="18">(1/D69)</f>
        <v>0.5129533678756476</v>
      </c>
      <c r="M69" s="37">
        <f t="shared" ref="M69:M132" si="19">(1/E69)</f>
        <v>0.48704663212435229</v>
      </c>
      <c r="N69" s="38">
        <v>165</v>
      </c>
      <c r="O69" s="38">
        <f t="shared" ref="O69:O132" si="20">(1/A69)*((N69*A69)-N69)</f>
        <v>77.234042553191486</v>
      </c>
      <c r="P69" s="38">
        <f t="shared" ref="P69:P132" si="21">(1/B69)*((N69*B69)-N69)</f>
        <v>81.666666666666671</v>
      </c>
      <c r="Q69" s="38">
        <f t="shared" ref="Q69:Q132" si="22">(1/B69)*N69</f>
        <v>83.333333333333343</v>
      </c>
      <c r="R69" s="38">
        <f t="shared" ref="R69:R132" si="23">(1/A69)*N69</f>
        <v>87.765957446808514</v>
      </c>
      <c r="S69" s="39">
        <f t="shared" ref="S69:S132" si="24">O69-Q69</f>
        <v>-6.0992907801418568</v>
      </c>
      <c r="T69" s="39">
        <f t="shared" ref="T69:T132" si="25">P69-R69</f>
        <v>-6.0992907801418426</v>
      </c>
      <c r="U69" t="s">
        <v>341</v>
      </c>
      <c r="V69" t="s">
        <v>357</v>
      </c>
      <c r="W69" t="s">
        <v>367</v>
      </c>
      <c r="X69" s="48" t="s">
        <v>422</v>
      </c>
      <c r="Y69" s="41"/>
    </row>
    <row r="70" spans="1:25" ht="15" x14ac:dyDescent="0.25">
      <c r="A70">
        <v>1.79</v>
      </c>
      <c r="B70">
        <v>2.08</v>
      </c>
      <c r="C70" s="29">
        <f t="shared" si="17"/>
        <v>3.9428448646325664E-2</v>
      </c>
      <c r="D70" s="30">
        <f>IF(OR($A70="",$B70=""),"",A70*'MPTO_working_2-way'!$G69)</f>
        <v>1.8605769230769229</v>
      </c>
      <c r="E70" s="32">
        <f>IF(OR($A70="",$B70=""),"",B70*'MPTO_working_2-way'!$G69)</f>
        <v>2.1620111731843576</v>
      </c>
      <c r="F70" s="30">
        <f>IF(OR($A70="",$B70=""),"",'MPTO_working_2-way'!D69)</f>
        <v>1.8554769261437256</v>
      </c>
      <c r="G70" s="32">
        <f>IF(OR($A70="",$B70=""),"",'MPTO_working_2-way'!E69)</f>
        <v>2.1689385995572641</v>
      </c>
      <c r="H70" s="30">
        <f>IF(OR($A70="",$B70=""),"",'OddsRatio_working_2-way'!M69)</f>
        <v>1.8552669065744805</v>
      </c>
      <c r="I70" s="30">
        <f>IF(OR($A70="",$B70=""),"",'OddsRatio_working_2-way'!N69)</f>
        <v>2.1692256444309357</v>
      </c>
      <c r="J70" s="30">
        <f>IF('Log_working_2-way'!$D69="","",A70^('Log_working_2-way'!$D69))</f>
        <v>1.8529410467292624</v>
      </c>
      <c r="K70" s="32">
        <f>IF('Log_working_2-way'!$D69="","",B70^('Log_working_2-way'!$D69))</f>
        <v>2.1724139714397546</v>
      </c>
      <c r="L70" s="37">
        <f t="shared" si="18"/>
        <v>0.53746770025839796</v>
      </c>
      <c r="M70" s="37">
        <f t="shared" si="19"/>
        <v>0.46253229974160204</v>
      </c>
      <c r="N70" s="38">
        <v>166</v>
      </c>
      <c r="O70" s="38">
        <f t="shared" si="20"/>
        <v>73.262569832402221</v>
      </c>
      <c r="P70" s="38">
        <f t="shared" si="21"/>
        <v>86.192307692307693</v>
      </c>
      <c r="Q70" s="38">
        <f t="shared" si="22"/>
        <v>79.807692307692307</v>
      </c>
      <c r="R70" s="38">
        <f t="shared" si="23"/>
        <v>92.737430167597765</v>
      </c>
      <c r="S70" s="39">
        <f t="shared" si="24"/>
        <v>-6.5451224752900856</v>
      </c>
      <c r="T70" s="39">
        <f t="shared" si="25"/>
        <v>-6.5451224752900714</v>
      </c>
      <c r="U70" t="s">
        <v>354</v>
      </c>
      <c r="V70" t="s">
        <v>348</v>
      </c>
      <c r="W70" t="s">
        <v>367</v>
      </c>
      <c r="X70" s="48" t="s">
        <v>422</v>
      </c>
      <c r="Y70" s="41"/>
    </row>
    <row r="71" spans="1:25" ht="15" x14ac:dyDescent="0.25">
      <c r="A71">
        <v>1.7</v>
      </c>
      <c r="B71">
        <v>2.25</v>
      </c>
      <c r="C71" s="29">
        <f t="shared" si="17"/>
        <v>3.2679738562091387E-2</v>
      </c>
      <c r="D71" s="30">
        <f>IF(OR($A71="",$B71=""),"",A71*'MPTO_working_2-way'!$G70)</f>
        <v>1.7555555555555553</v>
      </c>
      <c r="E71" s="32">
        <f>IF(OR($A71="",$B71=""),"",B71*'MPTO_working_2-way'!$G70)</f>
        <v>2.3235294117647056</v>
      </c>
      <c r="F71" s="30">
        <f>IF(OR($A71="",$B71=""),"",'MPTO_working_2-way'!D70)</f>
        <v>1.7485714285714284</v>
      </c>
      <c r="G71" s="32">
        <f>IF(OR($A71="",$B71=""),"",'MPTO_working_2-way'!E70)</f>
        <v>2.3358778625954195</v>
      </c>
      <c r="H71" s="30">
        <f>IF(OR($A71="",$B71=""),"",'OddsRatio_working_2-way'!M70)</f>
        <v>1.7483314773547878</v>
      </c>
      <c r="I71" s="30">
        <f>IF(OR($A71="",$B71=""),"",'OddsRatio_working_2-way'!N70)</f>
        <v>2.3363062095621219</v>
      </c>
      <c r="J71" s="30">
        <f>IF('Log_working_2-way'!$D70="","",A71^('Log_working_2-way'!$D70))</f>
        <v>1.7451629298644922</v>
      </c>
      <c r="K71" s="32">
        <f>IF('Log_working_2-way'!$D70="","",B71^('Log_working_2-way'!$D70))</f>
        <v>2.3419883892799152</v>
      </c>
      <c r="L71" s="37">
        <f t="shared" si="18"/>
        <v>0.569620253164557</v>
      </c>
      <c r="M71" s="37">
        <f t="shared" si="19"/>
        <v>0.43037974683544311</v>
      </c>
      <c r="N71" s="38">
        <v>167</v>
      </c>
      <c r="O71" s="38">
        <f t="shared" si="20"/>
        <v>68.764705882352928</v>
      </c>
      <c r="P71" s="38">
        <f t="shared" si="21"/>
        <v>92.777777777777771</v>
      </c>
      <c r="Q71" s="38">
        <f t="shared" si="22"/>
        <v>74.222222222222214</v>
      </c>
      <c r="R71" s="38">
        <f t="shared" si="23"/>
        <v>98.235294117647058</v>
      </c>
      <c r="S71" s="39">
        <f t="shared" si="24"/>
        <v>-5.4575163398692865</v>
      </c>
      <c r="T71" s="39">
        <f t="shared" si="25"/>
        <v>-5.4575163398692865</v>
      </c>
      <c r="U71" t="s">
        <v>249</v>
      </c>
      <c r="V71" t="s">
        <v>244</v>
      </c>
      <c r="W71" t="s">
        <v>304</v>
      </c>
      <c r="X71" s="48" t="s">
        <v>422</v>
      </c>
      <c r="Y71" s="41"/>
    </row>
    <row r="72" spans="1:25" ht="15" x14ac:dyDescent="0.25">
      <c r="A72">
        <v>1.4</v>
      </c>
      <c r="B72">
        <v>3</v>
      </c>
      <c r="C72" s="29">
        <f t="shared" si="17"/>
        <v>4.7619047619047672E-2</v>
      </c>
      <c r="D72" s="30">
        <f>IF(OR($A72="",$B72=""),"",A72*'MPTO_working_2-way'!$G71)</f>
        <v>1.4666666666666666</v>
      </c>
      <c r="E72" s="32">
        <f>IF(OR($A72="",$B72=""),"",B72*'MPTO_working_2-way'!$G71)</f>
        <v>3.1428571428571432</v>
      </c>
      <c r="F72" s="30">
        <f>IF(OR($A72="",$B72=""),"",'MPTO_working_2-way'!D71)</f>
        <v>1.4482758620689655</v>
      </c>
      <c r="G72" s="32">
        <f>IF(OR($A72="",$B72=""),"",'MPTO_working_2-way'!E71)</f>
        <v>3.2307692307692308</v>
      </c>
      <c r="H72" s="30">
        <f>IF(OR($A72="",$B72=""),"",'OddsRatio_working_2-way'!M71)</f>
        <v>1.4472135954999581</v>
      </c>
      <c r="I72" s="30">
        <f>IF(OR($A72="",$B72=""),"",'OddsRatio_working_2-way'!N71)</f>
        <v>3.2360679774997898</v>
      </c>
      <c r="J72" s="30">
        <f>IF('Log_working_2-way'!$D71="","",A72^('Log_working_2-way'!$D71))</f>
        <v>1.4387092456264723</v>
      </c>
      <c r="K72" s="32">
        <f>IF('Log_working_2-way'!$D71="","",B72^('Log_working_2-way'!$D71))</f>
        <v>3.2794140081664951</v>
      </c>
      <c r="L72" s="37">
        <f t="shared" si="18"/>
        <v>0.68181818181818188</v>
      </c>
      <c r="M72" s="37">
        <f t="shared" si="19"/>
        <v>0.31818181818181812</v>
      </c>
      <c r="N72" s="38">
        <v>168</v>
      </c>
      <c r="O72" s="38">
        <f t="shared" si="20"/>
        <v>47.999999999999993</v>
      </c>
      <c r="P72" s="38">
        <f t="shared" si="21"/>
        <v>112</v>
      </c>
      <c r="Q72" s="38">
        <f t="shared" si="22"/>
        <v>56</v>
      </c>
      <c r="R72" s="38">
        <f t="shared" si="23"/>
        <v>120</v>
      </c>
      <c r="S72" s="39">
        <f t="shared" si="24"/>
        <v>-8.0000000000000071</v>
      </c>
      <c r="T72" s="39">
        <f t="shared" si="25"/>
        <v>-8</v>
      </c>
      <c r="U72" t="s">
        <v>378</v>
      </c>
      <c r="V72" t="s">
        <v>172</v>
      </c>
      <c r="W72" t="s">
        <v>304</v>
      </c>
      <c r="X72" s="48" t="s">
        <v>422</v>
      </c>
      <c r="Y72" s="41"/>
    </row>
    <row r="73" spans="1:25" ht="15" x14ac:dyDescent="0.25">
      <c r="A73">
        <v>2.19</v>
      </c>
      <c r="B73">
        <v>1.74</v>
      </c>
      <c r="C73" s="29">
        <f t="shared" si="17"/>
        <v>3.1333648244370904E-2</v>
      </c>
      <c r="D73" s="30">
        <f>IF(OR($A73="",$B73=""),"",A73*'MPTO_working_2-way'!$G72)</f>
        <v>2.2586206896551722</v>
      </c>
      <c r="E73" s="32">
        <f>IF(OR($A73="",$B73=""),"",B73*'MPTO_working_2-way'!$G72)</f>
        <v>1.7945205479452053</v>
      </c>
      <c r="F73" s="30">
        <f>IF(OR($A73="",$B73=""),"",'MPTO_working_2-way'!D72)</f>
        <v>2.2678093197643276</v>
      </c>
      <c r="G73" s="32">
        <f>IF(OR($A73="",$B73=""),"",'MPTO_working_2-way'!E72)</f>
        <v>1.7887621461765948</v>
      </c>
      <c r="H73" s="30">
        <f>IF(OR($A73="",$B73=""),"",'OddsRatio_working_2-way'!M72)</f>
        <v>2.2681120250624973</v>
      </c>
      <c r="I73" s="30">
        <f>IF(OR($A73="",$B73=""),"",'OddsRatio_working_2-way'!N72)</f>
        <v>1.7885738643245783</v>
      </c>
      <c r="J73" s="30">
        <f>IF('Log_working_2-way'!$D72="","",A73^('Log_working_2-way'!$D72))</f>
        <v>2.2723226675973618</v>
      </c>
      <c r="K73" s="32">
        <f>IF('Log_working_2-way'!$D72="","",B73^('Log_working_2-way'!$D72))</f>
        <v>1.7859641468844982</v>
      </c>
      <c r="L73" s="37">
        <f t="shared" si="18"/>
        <v>0.44274809160305351</v>
      </c>
      <c r="M73" s="37">
        <f t="shared" si="19"/>
        <v>0.5572519083969466</v>
      </c>
      <c r="N73" s="38">
        <v>169</v>
      </c>
      <c r="O73" s="38">
        <f t="shared" si="20"/>
        <v>91.831050228310517</v>
      </c>
      <c r="P73" s="38">
        <f t="shared" si="21"/>
        <v>71.8735632183908</v>
      </c>
      <c r="Q73" s="38">
        <f t="shared" si="22"/>
        <v>97.126436781609186</v>
      </c>
      <c r="R73" s="38">
        <f t="shared" si="23"/>
        <v>77.168949771689498</v>
      </c>
      <c r="S73" s="39">
        <f t="shared" si="24"/>
        <v>-5.2953865532986697</v>
      </c>
      <c r="T73" s="39">
        <f t="shared" si="25"/>
        <v>-5.2953865532986981</v>
      </c>
      <c r="U73" t="s">
        <v>178</v>
      </c>
      <c r="V73" t="s">
        <v>294</v>
      </c>
      <c r="W73" t="s">
        <v>305</v>
      </c>
      <c r="X73" s="48" t="s">
        <v>422</v>
      </c>
      <c r="Y73" s="41"/>
    </row>
    <row r="74" spans="1:25" ht="15" x14ac:dyDescent="0.25">
      <c r="A74">
        <v>2.09</v>
      </c>
      <c r="B74">
        <v>1.8</v>
      </c>
      <c r="C74" s="29">
        <f t="shared" si="17"/>
        <v>3.4024455077086735E-2</v>
      </c>
      <c r="D74" s="30">
        <f>IF(OR($A74="",$B74=""),"",A74*'MPTO_working_2-way'!$G73)</f>
        <v>2.161111111111111</v>
      </c>
      <c r="E74" s="32">
        <f>IF(OR($A74="",$B74=""),"",B74*'MPTO_working_2-way'!$G73)</f>
        <v>1.8612440191387563</v>
      </c>
      <c r="F74" s="30">
        <f>IF(OR($A74="",$B74=""),"",'MPTO_working_2-way'!D73)</f>
        <v>2.1670506912442398</v>
      </c>
      <c r="G74" s="32">
        <f>IF(OR($A74="",$B74=""),"",'MPTO_working_2-way'!E73)</f>
        <v>1.8568608094768018</v>
      </c>
      <c r="H74" s="30">
        <f>IF(OR($A74="",$B74=""),"",'OddsRatio_working_2-way'!M73)</f>
        <v>2.1672617529928755</v>
      </c>
      <c r="I74" s="30">
        <f>IF(OR($A74="",$B74=""),"",'OddsRatio_working_2-way'!N73)</f>
        <v>1.8567058737562385</v>
      </c>
      <c r="J74" s="30">
        <f>IF('Log_working_2-way'!$D73="","",A74^('Log_working_2-way'!$D73))</f>
        <v>2.1699807722915003</v>
      </c>
      <c r="K74" s="32">
        <f>IF('Log_working_2-way'!$D73="","",B74^('Log_working_2-way'!$D73))</f>
        <v>1.8547149010332622</v>
      </c>
      <c r="L74" s="37">
        <f t="shared" si="18"/>
        <v>0.46272493573264784</v>
      </c>
      <c r="M74" s="37">
        <f t="shared" si="19"/>
        <v>0.53727506426735205</v>
      </c>
      <c r="N74" s="38">
        <v>170</v>
      </c>
      <c r="O74" s="38">
        <f t="shared" si="20"/>
        <v>88.660287081339703</v>
      </c>
      <c r="P74" s="38">
        <f t="shared" si="21"/>
        <v>75.555555555555557</v>
      </c>
      <c r="Q74" s="38">
        <f t="shared" si="22"/>
        <v>94.444444444444443</v>
      </c>
      <c r="R74" s="38">
        <f t="shared" si="23"/>
        <v>81.339712918660297</v>
      </c>
      <c r="S74" s="39">
        <f t="shared" si="24"/>
        <v>-5.7841573631047396</v>
      </c>
      <c r="T74" s="39">
        <f t="shared" si="25"/>
        <v>-5.7841573631047396</v>
      </c>
      <c r="U74" t="s">
        <v>293</v>
      </c>
      <c r="V74" t="s">
        <v>259</v>
      </c>
      <c r="W74" t="s">
        <v>305</v>
      </c>
      <c r="X74" s="48" t="s">
        <v>422</v>
      </c>
      <c r="Y74" s="41"/>
    </row>
    <row r="75" spans="1:25" ht="15" x14ac:dyDescent="0.25">
      <c r="A75">
        <v>1.61</v>
      </c>
      <c r="B75">
        <v>2.39</v>
      </c>
      <c r="C75" s="29">
        <f t="shared" si="17"/>
        <v>3.9528054263364254E-2</v>
      </c>
      <c r="D75" s="30">
        <f>IF(OR($A75="",$B75=""),"",A75*'MPTO_working_2-way'!$G74)</f>
        <v>1.6736401673640164</v>
      </c>
      <c r="E75" s="32">
        <f>IF(OR($A75="",$B75=""),"",B75*'MPTO_working_2-way'!$G74)</f>
        <v>2.4844720496894408</v>
      </c>
      <c r="F75" s="30">
        <f>IF(OR($A75="",$B75=""),"",'MPTO_working_2-way'!D74)</f>
        <v>1.6629140646945697</v>
      </c>
      <c r="G75" s="32">
        <f>IF(OR($A75="",$B75=""),"",'MPTO_working_2-way'!E74)</f>
        <v>2.5084911502982492</v>
      </c>
      <c r="H75" s="30">
        <f>IF(OR($A75="",$B75=""),"",'OddsRatio_working_2-way'!M74)</f>
        <v>1.6624567313140606</v>
      </c>
      <c r="I75" s="30">
        <f>IF(OR($A75="",$B75=""),"",'OddsRatio_working_2-way'!N74)</f>
        <v>2.5095325516828586</v>
      </c>
      <c r="J75" s="30">
        <f>IF('Log_working_2-way'!$D74="","",A75^('Log_working_2-way'!$D74))</f>
        <v>1.6575648919074468</v>
      </c>
      <c r="K75" s="32">
        <f>IF('Log_working_2-way'!$D74="","",B75^('Log_working_2-way'!$D74))</f>
        <v>2.5207624560048121</v>
      </c>
      <c r="L75" s="37">
        <f t="shared" si="18"/>
        <v>0.59750000000000014</v>
      </c>
      <c r="M75" s="37">
        <f t="shared" si="19"/>
        <v>0.40250000000000002</v>
      </c>
      <c r="N75" s="38">
        <v>171</v>
      </c>
      <c r="O75" s="38">
        <f t="shared" si="20"/>
        <v>64.788819875776397</v>
      </c>
      <c r="P75" s="38">
        <f t="shared" si="21"/>
        <v>99.45188284518828</v>
      </c>
      <c r="Q75" s="38">
        <f t="shared" si="22"/>
        <v>71.548117154811706</v>
      </c>
      <c r="R75" s="38">
        <f t="shared" si="23"/>
        <v>106.21118012422359</v>
      </c>
      <c r="S75" s="39">
        <f t="shared" si="24"/>
        <v>-6.7592972790353087</v>
      </c>
      <c r="T75" s="39">
        <f t="shared" si="25"/>
        <v>-6.7592972790353087</v>
      </c>
      <c r="U75" t="s">
        <v>256</v>
      </c>
      <c r="V75" t="s">
        <v>255</v>
      </c>
      <c r="W75" t="s">
        <v>305</v>
      </c>
      <c r="X75" s="48" t="s">
        <v>422</v>
      </c>
      <c r="Y75" s="41"/>
    </row>
    <row r="76" spans="1:25" ht="15" x14ac:dyDescent="0.25">
      <c r="A76">
        <v>2.37</v>
      </c>
      <c r="B76">
        <v>1.64</v>
      </c>
      <c r="C76" s="29">
        <f t="shared" si="17"/>
        <v>3.1697025831017633E-2</v>
      </c>
      <c r="D76" s="30">
        <f>IF(OR($A76="",$B76=""),"",A76*'MPTO_working_2-way'!$G75)</f>
        <v>2.4451219512195119</v>
      </c>
      <c r="E76" s="32">
        <f>IF(OR($A76="",$B76=""),"",B76*'MPTO_working_2-way'!$G75)</f>
        <v>1.6919831223628687</v>
      </c>
      <c r="F76" s="30">
        <f>IF(OR($A76="",$B76=""),"",'MPTO_working_2-way'!D75)</f>
        <v>2.4624936644703492</v>
      </c>
      <c r="G76" s="32">
        <f>IF(OR($A76="",$B76=""),"",'MPTO_working_2-way'!E75)</f>
        <v>1.6837636458152829</v>
      </c>
      <c r="H76" s="30">
        <f>IF(OR($A76="",$B76=""),"",'OddsRatio_working_2-way'!M75)</f>
        <v>2.4630874888399528</v>
      </c>
      <c r="I76" s="30">
        <f>IF(OR($A76="",$B76=""),"",'OddsRatio_working_2-way'!N75)</f>
        <v>1.6834861261734084</v>
      </c>
      <c r="J76" s="30">
        <f>IF('Log_working_2-way'!$D75="","",A76^('Log_working_2-way'!$D75))</f>
        <v>2.4711156795001918</v>
      </c>
      <c r="K76" s="32">
        <f>IF('Log_working_2-way'!$D75="","",B76^('Log_working_2-way'!$D75))</f>
        <v>1.6797561972418789</v>
      </c>
      <c r="L76" s="37">
        <f t="shared" si="18"/>
        <v>0.40897755610972575</v>
      </c>
      <c r="M76" s="37">
        <f t="shared" si="19"/>
        <v>0.59102244389027447</v>
      </c>
      <c r="N76" s="38">
        <v>172</v>
      </c>
      <c r="O76" s="38">
        <f t="shared" si="20"/>
        <v>99.426160337552744</v>
      </c>
      <c r="P76" s="38">
        <f t="shared" si="21"/>
        <v>67.121951219512184</v>
      </c>
      <c r="Q76" s="38">
        <f t="shared" si="22"/>
        <v>104.8780487804878</v>
      </c>
      <c r="R76" s="38">
        <f t="shared" si="23"/>
        <v>72.573839662447256</v>
      </c>
      <c r="S76" s="39">
        <f t="shared" si="24"/>
        <v>-5.4518884429350578</v>
      </c>
      <c r="T76" s="39">
        <f t="shared" si="25"/>
        <v>-5.451888442935072</v>
      </c>
      <c r="U76" t="s">
        <v>187</v>
      </c>
      <c r="V76" t="s">
        <v>183</v>
      </c>
      <c r="W76" t="s">
        <v>306</v>
      </c>
      <c r="X76" s="48" t="s">
        <v>422</v>
      </c>
      <c r="Y76" s="41"/>
    </row>
    <row r="77" spans="1:25" ht="15" x14ac:dyDescent="0.25">
      <c r="A77">
        <v>2.86</v>
      </c>
      <c r="B77">
        <v>1.46</v>
      </c>
      <c r="C77" s="29">
        <f t="shared" si="17"/>
        <v>3.458185649966472E-2</v>
      </c>
      <c r="D77" s="30">
        <f>IF(OR($A77="",$B77=""),"",A77*'MPTO_working_2-way'!$G76)</f>
        <v>2.9589041095890409</v>
      </c>
      <c r="E77" s="32">
        <f>IF(OR($A77="",$B77=""),"",B77*'MPTO_working_2-way'!$G76)</f>
        <v>1.5104895104895104</v>
      </c>
      <c r="F77" s="30">
        <f>IF(OR($A77="",$B77=""),"",'MPTO_working_2-way'!D76)</f>
        <v>3.0087908920593742</v>
      </c>
      <c r="G77" s="32">
        <f>IF(OR($A77="",$B77=""),"",'MPTO_working_2-way'!E76)</f>
        <v>1.4978118946839802</v>
      </c>
      <c r="H77" s="30">
        <f>IF(OR($A77="",$B77=""),"",'OddsRatio_working_2-way'!M76)</f>
        <v>3.0108401877995097</v>
      </c>
      <c r="I77" s="30">
        <f>IF(OR($A77="",$B77=""),"",'OddsRatio_working_2-way'!N76)</f>
        <v>1.4973045625740722</v>
      </c>
      <c r="J77" s="30">
        <f>IF('Log_working_2-way'!$D76="","",A77^('Log_working_2-way'!$D76))</f>
        <v>3.0346111713652766</v>
      </c>
      <c r="K77" s="32">
        <f>IF('Log_working_2-way'!$D76="","",B77^('Log_working_2-way'!$D76))</f>
        <v>1.4914944015217653</v>
      </c>
      <c r="L77" s="37">
        <f t="shared" si="18"/>
        <v>0.33796296296296297</v>
      </c>
      <c r="M77" s="37">
        <f t="shared" si="19"/>
        <v>0.66203703703703709</v>
      </c>
      <c r="N77" s="38">
        <v>173</v>
      </c>
      <c r="O77" s="38">
        <f t="shared" si="20"/>
        <v>112.51048951048952</v>
      </c>
      <c r="P77" s="38">
        <f t="shared" si="21"/>
        <v>54.506849315068479</v>
      </c>
      <c r="Q77" s="38">
        <f t="shared" si="22"/>
        <v>118.49315068493151</v>
      </c>
      <c r="R77" s="38">
        <f t="shared" si="23"/>
        <v>60.489510489510494</v>
      </c>
      <c r="S77" s="39">
        <f t="shared" si="24"/>
        <v>-5.9826611744419864</v>
      </c>
      <c r="T77" s="39">
        <f t="shared" si="25"/>
        <v>-5.9826611744420148</v>
      </c>
      <c r="U77" t="s">
        <v>261</v>
      </c>
      <c r="V77" t="s">
        <v>185</v>
      </c>
      <c r="W77" t="s">
        <v>306</v>
      </c>
      <c r="X77" s="48" t="s">
        <v>422</v>
      </c>
      <c r="Y77" s="41"/>
    </row>
    <row r="78" spans="1:25" ht="15" x14ac:dyDescent="0.25">
      <c r="A78">
        <v>2.42</v>
      </c>
      <c r="B78">
        <v>1.61</v>
      </c>
      <c r="C78" s="29">
        <f t="shared" si="17"/>
        <v>3.4341152918228035E-2</v>
      </c>
      <c r="D78" s="30">
        <f>IF(OR($A78="",$B78=""),"",A78*'MPTO_working_2-way'!$G77)</f>
        <v>2.5031055900621118</v>
      </c>
      <c r="E78" s="32">
        <f>IF(OR($A78="",$B78=""),"",B78*'MPTO_working_2-way'!$G77)</f>
        <v>1.6652892561983472</v>
      </c>
      <c r="F78" s="30">
        <f>IF(OR($A78="",$B78=""),"",'MPTO_working_2-way'!D77)</f>
        <v>2.5249173741170372</v>
      </c>
      <c r="G78" s="32">
        <f>IF(OR($A78="",$B78=""),"",'MPTO_working_2-way'!E77)</f>
        <v>1.655773235306617</v>
      </c>
      <c r="H78" s="30">
        <f>IF(OR($A78="",$B78=""),"",'OddsRatio_working_2-way'!M77)</f>
        <v>2.5257355119610394</v>
      </c>
      <c r="I78" s="30">
        <f>IF(OR($A78="",$B78=""),"",'OddsRatio_working_2-way'!N77)</f>
        <v>1.6554215931663621</v>
      </c>
      <c r="J78" s="30">
        <f>IF('Log_working_2-way'!$D77="","",A78^('Log_working_2-way'!$D77))</f>
        <v>2.5358767096666233</v>
      </c>
      <c r="K78" s="32">
        <f>IF('Log_working_2-way'!$D77="","",B78^('Log_working_2-way'!$D77))</f>
        <v>1.6510939281167687</v>
      </c>
      <c r="L78" s="37">
        <f t="shared" si="18"/>
        <v>0.39950372208436724</v>
      </c>
      <c r="M78" s="37">
        <f t="shared" si="19"/>
        <v>0.60049627791563276</v>
      </c>
      <c r="N78" s="38">
        <v>174</v>
      </c>
      <c r="O78" s="38">
        <f t="shared" si="20"/>
        <v>102.099173553719</v>
      </c>
      <c r="P78" s="38">
        <f t="shared" si="21"/>
        <v>65.925465838509339</v>
      </c>
      <c r="Q78" s="38">
        <f t="shared" si="22"/>
        <v>108.07453416149067</v>
      </c>
      <c r="R78" s="38">
        <f t="shared" si="23"/>
        <v>71.900826446280988</v>
      </c>
      <c r="S78" s="39">
        <f t="shared" si="24"/>
        <v>-5.9753606077716768</v>
      </c>
      <c r="T78" s="39">
        <f t="shared" si="25"/>
        <v>-5.9753606077716483</v>
      </c>
      <c r="U78" t="s">
        <v>105</v>
      </c>
      <c r="V78" t="s">
        <v>184</v>
      </c>
      <c r="W78" t="s">
        <v>306</v>
      </c>
      <c r="X78" s="48" t="s">
        <v>422</v>
      </c>
      <c r="Y78" s="41"/>
    </row>
    <row r="79" spans="1:25" ht="15" x14ac:dyDescent="0.25">
      <c r="A79">
        <v>1.87</v>
      </c>
      <c r="B79">
        <v>1.93</v>
      </c>
      <c r="C79" s="29">
        <f t="shared" si="17"/>
        <v>5.2894073314676771E-2</v>
      </c>
      <c r="D79" s="30">
        <f>IF(OR($A79="",$B79=""),"",A79*'MPTO_working_2-way'!$G78)</f>
        <v>1.9689119170984457</v>
      </c>
      <c r="E79" s="32">
        <f>IF(OR($A79="",$B79=""),"",B79*'MPTO_working_2-way'!$G78)</f>
        <v>2.0320855614973259</v>
      </c>
      <c r="F79" s="30">
        <f>IF(OR($A79="",$B79=""),"",'MPTO_working_2-way'!D78)</f>
        <v>1.9672944318770271</v>
      </c>
      <c r="G79" s="32">
        <f>IF(OR($A79="",$B79=""),"",'MPTO_working_2-way'!E78)</f>
        <v>2.0338113888027949</v>
      </c>
      <c r="H79" s="30">
        <f>IF(OR($A79="",$B79=""),"",'OddsRatio_working_2-way'!M78)</f>
        <v>1.9672041516493519</v>
      </c>
      <c r="I79" s="30">
        <f>IF(OR($A79="",$B79=""),"",'OddsRatio_working_2-way'!N78)</f>
        <v>2.0339078862458586</v>
      </c>
      <c r="J79" s="30">
        <f>IF('Log_working_2-way'!$D78="","",A79^('Log_working_2-way'!$D78))</f>
        <v>1.9664563180322503</v>
      </c>
      <c r="K79" s="32">
        <f>IF('Log_working_2-way'!$D78="","",B79^('Log_working_2-way'!$D78))</f>
        <v>2.0347079131673405</v>
      </c>
      <c r="L79" s="37">
        <f t="shared" si="18"/>
        <v>0.50789473684210529</v>
      </c>
      <c r="M79" s="37">
        <f t="shared" si="19"/>
        <v>0.49210526315789482</v>
      </c>
      <c r="N79" s="38">
        <v>175</v>
      </c>
      <c r="O79" s="38">
        <f t="shared" si="20"/>
        <v>81.417112299465231</v>
      </c>
      <c r="P79" s="38">
        <f t="shared" si="21"/>
        <v>84.326424870466326</v>
      </c>
      <c r="Q79" s="38">
        <f t="shared" si="22"/>
        <v>90.673575129533688</v>
      </c>
      <c r="R79" s="38">
        <f t="shared" si="23"/>
        <v>93.582887700534741</v>
      </c>
      <c r="S79" s="39">
        <f t="shared" si="24"/>
        <v>-9.2564628300684575</v>
      </c>
      <c r="T79" s="39">
        <f t="shared" si="25"/>
        <v>-9.2564628300684149</v>
      </c>
      <c r="U79" t="s">
        <v>106</v>
      </c>
      <c r="V79" t="s">
        <v>266</v>
      </c>
      <c r="W79" t="s">
        <v>306</v>
      </c>
      <c r="X79" s="48" t="s">
        <v>422</v>
      </c>
      <c r="Y79" s="41"/>
    </row>
    <row r="80" spans="1:25" ht="15" x14ac:dyDescent="0.25">
      <c r="A80">
        <v>1.97</v>
      </c>
      <c r="B80">
        <v>1.92</v>
      </c>
      <c r="C80" s="29">
        <f t="shared" si="17"/>
        <v>2.844754653130277E-2</v>
      </c>
      <c r="D80" s="30">
        <f>IF(OR($A80="",$B80=""),"",A80*'MPTO_working_2-way'!$G79)</f>
        <v>2.0260416666666665</v>
      </c>
      <c r="E80" s="32">
        <f>IF(OR($A80="",$B80=""),"",B80*'MPTO_working_2-way'!$G79)</f>
        <v>1.9746192893401013</v>
      </c>
      <c r="F80" s="30">
        <f>IF(OR($A80="",$B80=""),"",'MPTO_working_2-way'!D79)</f>
        <v>2.0267924123888115</v>
      </c>
      <c r="G80" s="32">
        <f>IF(OR($A80="",$B80=""),"",'MPTO_working_2-way'!E79)</f>
        <v>1.9739066903246005</v>
      </c>
      <c r="H80" s="30">
        <f>IF(OR($A80="",$B80=""),"",'OddsRatio_working_2-way'!M79)</f>
        <v>2.0268144068364817</v>
      </c>
      <c r="I80" s="30">
        <f>IF(OR($A80="",$B80=""),"",'OddsRatio_working_2-way'!N79)</f>
        <v>1.9738858291644976</v>
      </c>
      <c r="J80" s="30">
        <f>IF('Log_working_2-way'!$D79="","",A80^('Log_working_2-way'!$D79))</f>
        <v>2.0271548987306875</v>
      </c>
      <c r="K80" s="32">
        <f>IF('Log_working_2-way'!$D79="","",B80^('Log_working_2-way'!$D79))</f>
        <v>1.9735629954505829</v>
      </c>
      <c r="L80" s="37">
        <f t="shared" si="18"/>
        <v>0.49357326478149105</v>
      </c>
      <c r="M80" s="37">
        <f t="shared" si="19"/>
        <v>0.50642673521850901</v>
      </c>
      <c r="N80" s="38">
        <v>176</v>
      </c>
      <c r="O80" s="38">
        <f t="shared" si="20"/>
        <v>86.659898477157341</v>
      </c>
      <c r="P80" s="38">
        <f t="shared" si="21"/>
        <v>84.333333333333314</v>
      </c>
      <c r="Q80" s="38">
        <f t="shared" si="22"/>
        <v>91.666666666666671</v>
      </c>
      <c r="R80" s="38">
        <f t="shared" si="23"/>
        <v>89.34010152284263</v>
      </c>
      <c r="S80" s="39">
        <f t="shared" si="24"/>
        <v>-5.0067681895093301</v>
      </c>
      <c r="T80" s="39">
        <f t="shared" si="25"/>
        <v>-5.0067681895093159</v>
      </c>
      <c r="U80" t="s">
        <v>186</v>
      </c>
      <c r="V80" t="s">
        <v>265</v>
      </c>
      <c r="W80" t="s">
        <v>306</v>
      </c>
      <c r="X80" s="48" t="s">
        <v>422</v>
      </c>
      <c r="Y80" s="41"/>
    </row>
    <row r="81" spans="1:25" ht="15" x14ac:dyDescent="0.25">
      <c r="A81">
        <v>2.09</v>
      </c>
      <c r="B81">
        <v>1.8</v>
      </c>
      <c r="C81" s="29">
        <f t="shared" si="17"/>
        <v>3.4024455077086735E-2</v>
      </c>
      <c r="D81" s="30">
        <f>IF(OR($A81="",$B81=""),"",A81*'MPTO_working_2-way'!$G80)</f>
        <v>2.161111111111111</v>
      </c>
      <c r="E81" s="32">
        <f>IF(OR($A81="",$B81=""),"",B81*'MPTO_working_2-way'!$G80)</f>
        <v>1.8612440191387563</v>
      </c>
      <c r="F81" s="30">
        <f>IF(OR($A81="",$B81=""),"",'MPTO_working_2-way'!D80)</f>
        <v>2.1670506912442398</v>
      </c>
      <c r="G81" s="32">
        <f>IF(OR($A81="",$B81=""),"",'MPTO_working_2-way'!E80)</f>
        <v>1.8568608094768018</v>
      </c>
      <c r="H81" s="30">
        <f>IF(OR($A81="",$B81=""),"",'OddsRatio_working_2-way'!M80)</f>
        <v>2.1672617529928755</v>
      </c>
      <c r="I81" s="30">
        <f>IF(OR($A81="",$B81=""),"",'OddsRatio_working_2-way'!N80)</f>
        <v>1.8567058737562385</v>
      </c>
      <c r="J81" s="30">
        <f>IF('Log_working_2-way'!$D80="","",A81^('Log_working_2-way'!$D80))</f>
        <v>2.1699807722915003</v>
      </c>
      <c r="K81" s="32">
        <f>IF('Log_working_2-way'!$D80="","",B81^('Log_working_2-way'!$D80))</f>
        <v>1.8547149010332622</v>
      </c>
      <c r="L81" s="37">
        <f t="shared" si="18"/>
        <v>0.46272493573264784</v>
      </c>
      <c r="M81" s="37">
        <f t="shared" si="19"/>
        <v>0.53727506426735205</v>
      </c>
      <c r="N81" s="38">
        <v>177</v>
      </c>
      <c r="O81" s="38">
        <f t="shared" si="20"/>
        <v>92.311004784688976</v>
      </c>
      <c r="P81" s="38">
        <f t="shared" si="21"/>
        <v>78.666666666666686</v>
      </c>
      <c r="Q81" s="38">
        <f t="shared" si="22"/>
        <v>98.333333333333343</v>
      </c>
      <c r="R81" s="38">
        <f t="shared" si="23"/>
        <v>84.68899521531101</v>
      </c>
      <c r="S81" s="39">
        <f t="shared" si="24"/>
        <v>-6.0223285486443672</v>
      </c>
      <c r="T81" s="39">
        <f t="shared" si="25"/>
        <v>-6.0223285486443245</v>
      </c>
      <c r="U81" t="s">
        <v>263</v>
      </c>
      <c r="V81" t="s">
        <v>181</v>
      </c>
      <c r="W81" t="s">
        <v>306</v>
      </c>
      <c r="X81" s="48" t="s">
        <v>422</v>
      </c>
      <c r="Y81" s="41"/>
    </row>
    <row r="82" spans="1:25" ht="15" x14ac:dyDescent="0.25">
      <c r="A82">
        <v>2.27</v>
      </c>
      <c r="B82">
        <v>1.68</v>
      </c>
      <c r="C82" s="29">
        <f t="shared" si="17"/>
        <v>3.5766729599328695E-2</v>
      </c>
      <c r="D82" s="30">
        <f>IF(OR($A82="",$B82=""),"",A82*'MPTO_working_2-way'!$G81)</f>
        <v>2.3511904761904763</v>
      </c>
      <c r="E82" s="32">
        <f>IF(OR($A82="",$B82=""),"",B82*'MPTO_working_2-way'!$G81)</f>
        <v>1.7400881057268722</v>
      </c>
      <c r="F82" s="30">
        <f>IF(OR($A82="",$B82=""),"",'MPTO_working_2-way'!D81)</f>
        <v>2.3660503784588656</v>
      </c>
      <c r="G82" s="32">
        <f>IF(OR($A82="",$B82=""),"",'MPTO_working_2-way'!E81)</f>
        <v>1.7320374239258789</v>
      </c>
      <c r="H82" s="30">
        <f>IF(OR($A82="",$B82=""),"",'OddsRatio_working_2-way'!M81)</f>
        <v>2.3666188418222287</v>
      </c>
      <c r="I82" s="30">
        <f>IF(OR($A82="",$B82=""),"",'OddsRatio_working_2-way'!N81)</f>
        <v>1.7317329231804059</v>
      </c>
      <c r="J82" s="30">
        <f>IF('Log_working_2-way'!$D81="","",A82^('Log_working_2-way'!$D81))</f>
        <v>2.37348902776783</v>
      </c>
      <c r="K82" s="32">
        <f>IF('Log_working_2-way'!$D81="","",B82^('Log_working_2-way'!$D81))</f>
        <v>1.72807279838637</v>
      </c>
      <c r="L82" s="37">
        <f t="shared" si="18"/>
        <v>0.42531645569620252</v>
      </c>
      <c r="M82" s="37">
        <f t="shared" si="19"/>
        <v>0.57468354430379742</v>
      </c>
      <c r="N82" s="38">
        <v>178</v>
      </c>
      <c r="O82" s="38">
        <f t="shared" si="20"/>
        <v>99.585903083700444</v>
      </c>
      <c r="P82" s="38">
        <f t="shared" si="21"/>
        <v>72.047619047619023</v>
      </c>
      <c r="Q82" s="38">
        <f t="shared" si="22"/>
        <v>105.95238095238095</v>
      </c>
      <c r="R82" s="38">
        <f t="shared" si="23"/>
        <v>78.414096916299556</v>
      </c>
      <c r="S82" s="39">
        <f t="shared" si="24"/>
        <v>-6.366477868680505</v>
      </c>
      <c r="T82" s="39">
        <f t="shared" si="25"/>
        <v>-6.3664778686805334</v>
      </c>
      <c r="U82" t="s">
        <v>180</v>
      </c>
      <c r="V82" t="s">
        <v>267</v>
      </c>
      <c r="W82" t="s">
        <v>306</v>
      </c>
      <c r="X82" s="48" t="s">
        <v>422</v>
      </c>
      <c r="Y82" s="41"/>
    </row>
    <row r="83" spans="1:25" ht="15" x14ac:dyDescent="0.25">
      <c r="A83">
        <v>1.45</v>
      </c>
      <c r="B83">
        <v>2.87</v>
      </c>
      <c r="C83" s="29">
        <f t="shared" si="17"/>
        <v>3.8087228162922093E-2</v>
      </c>
      <c r="D83" s="30">
        <f>IF(OR($A83="",$B83=""),"",A83*'MPTO_working_2-way'!$G82)</f>
        <v>1.505226480836237</v>
      </c>
      <c r="E83" s="32">
        <f>IF(OR($A83="",$B83=""),"",B83*'MPTO_working_2-way'!$G82)</f>
        <v>2.9793103448275864</v>
      </c>
      <c r="F83" s="30">
        <f>IF(OR($A83="",$B83=""),"",'MPTO_working_2-way'!D82)</f>
        <v>1.4911762071127834</v>
      </c>
      <c r="G83" s="32">
        <f>IF(OR($A83="",$B83=""),"",'MPTO_working_2-way'!E82)</f>
        <v>3.0359292358198071</v>
      </c>
      <c r="H83" s="30">
        <f>IF(OR($A83="",$B83=""),"",'OddsRatio_working_2-way'!M82)</f>
        <v>1.4905524551257965</v>
      </c>
      <c r="I83" s="30">
        <f>IF(OR($A83="",$B83=""),"",'OddsRatio_working_2-way'!N82)</f>
        <v>3.0385179801894218</v>
      </c>
      <c r="J83" s="30">
        <f>IF('Log_working_2-way'!$D82="","",A83^('Log_working_2-way'!$D82))</f>
        <v>1.4841008009425416</v>
      </c>
      <c r="K83" s="32">
        <f>IF('Log_working_2-way'!$D82="","",B83^('Log_working_2-way'!$D82))</f>
        <v>3.0656854895762686</v>
      </c>
      <c r="L83" s="37">
        <f t="shared" si="18"/>
        <v>0.66435185185185186</v>
      </c>
      <c r="M83" s="37">
        <f t="shared" si="19"/>
        <v>0.33564814814814814</v>
      </c>
      <c r="N83" s="38">
        <v>179</v>
      </c>
      <c r="O83" s="38">
        <f t="shared" si="20"/>
        <v>55.551724137931046</v>
      </c>
      <c r="P83" s="38">
        <f t="shared" si="21"/>
        <v>116.63066202090592</v>
      </c>
      <c r="Q83" s="38">
        <f t="shared" si="22"/>
        <v>62.36933797909407</v>
      </c>
      <c r="R83" s="38">
        <f t="shared" si="23"/>
        <v>123.44827586206897</v>
      </c>
      <c r="S83" s="39">
        <f t="shared" si="24"/>
        <v>-6.8176138411630234</v>
      </c>
      <c r="T83" s="39">
        <f t="shared" si="25"/>
        <v>-6.8176138411630518</v>
      </c>
      <c r="U83" t="s">
        <v>269</v>
      </c>
      <c r="V83" t="s">
        <v>192</v>
      </c>
      <c r="W83" t="s">
        <v>307</v>
      </c>
      <c r="X83" s="48" t="s">
        <v>422</v>
      </c>
      <c r="Y83" s="41"/>
    </row>
    <row r="84" spans="1:25" ht="15" x14ac:dyDescent="0.25">
      <c r="A84">
        <v>1.79</v>
      </c>
      <c r="B84">
        <v>2.11</v>
      </c>
      <c r="C84" s="29">
        <f t="shared" si="17"/>
        <v>3.2592867166194583E-2</v>
      </c>
      <c r="D84" s="30">
        <f>IF(OR($A84="",$B84=""),"",A84*'MPTO_working_2-way'!$G83)</f>
        <v>1.8483412322274884</v>
      </c>
      <c r="E84" s="32">
        <f>IF(OR($A84="",$B84=""),"",B84*'MPTO_working_2-way'!$G83)</f>
        <v>2.1787709497206706</v>
      </c>
      <c r="F84" s="30">
        <f>IF(OR($A84="",$B84=""),"",'MPTO_working_2-way'!D83)</f>
        <v>1.8437843247333352</v>
      </c>
      <c r="G84" s="32">
        <f>IF(OR($A84="",$B84=""),"",'MPTO_working_2-way'!E83)</f>
        <v>2.1851369724319478</v>
      </c>
      <c r="H84" s="30">
        <f>IF(OR($A84="",$B84=""),"",'OddsRatio_working_2-way'!M83)</f>
        <v>1.8436300798997822</v>
      </c>
      <c r="I84" s="30">
        <f>IF(OR($A84="",$B84=""),"",'OddsRatio_working_2-way'!N83)</f>
        <v>2.1853536565680476</v>
      </c>
      <c r="J84" s="30">
        <f>IF('Log_working_2-way'!$D83="","",A84^('Log_working_2-way'!$D83))</f>
        <v>1.8415626408173078</v>
      </c>
      <c r="K84" s="32">
        <f>IF('Log_working_2-way'!$D83="","",B84^('Log_working_2-way'!$D83))</f>
        <v>2.1882656756587764</v>
      </c>
      <c r="L84" s="37">
        <f t="shared" si="18"/>
        <v>0.54102564102564099</v>
      </c>
      <c r="M84" s="37">
        <f t="shared" si="19"/>
        <v>0.4589743589743589</v>
      </c>
      <c r="N84" s="38">
        <v>180</v>
      </c>
      <c r="O84" s="38">
        <f t="shared" si="20"/>
        <v>79.441340782122893</v>
      </c>
      <c r="P84" s="38">
        <f t="shared" si="21"/>
        <v>94.691943127962062</v>
      </c>
      <c r="Q84" s="38">
        <f t="shared" si="22"/>
        <v>85.308056872037923</v>
      </c>
      <c r="R84" s="38">
        <f t="shared" si="23"/>
        <v>100.55865921787709</v>
      </c>
      <c r="S84" s="39">
        <f t="shared" si="24"/>
        <v>-5.8667160899150304</v>
      </c>
      <c r="T84" s="39">
        <f t="shared" si="25"/>
        <v>-5.8667160899150304</v>
      </c>
      <c r="U84" t="s">
        <v>108</v>
      </c>
      <c r="V84" t="s">
        <v>272</v>
      </c>
      <c r="W84" t="s">
        <v>307</v>
      </c>
      <c r="X84" s="48" t="s">
        <v>422</v>
      </c>
      <c r="Y84" s="41"/>
    </row>
    <row r="85" spans="1:25" ht="15" x14ac:dyDescent="0.25">
      <c r="A85">
        <v>1.49</v>
      </c>
      <c r="B85">
        <v>2.69</v>
      </c>
      <c r="C85" s="29">
        <f t="shared" si="17"/>
        <v>4.2888151493226223E-2</v>
      </c>
      <c r="D85" s="30">
        <f>IF(OR($A85="",$B85=""),"",A85*'MPTO_working_2-way'!$G84)</f>
        <v>1.553903345724907</v>
      </c>
      <c r="E85" s="32">
        <f>IF(OR($A85="",$B85=""),"",B85*'MPTO_working_2-way'!$G84)</f>
        <v>2.8053691275167787</v>
      </c>
      <c r="F85" s="30">
        <f>IF(OR($A85="",$B85=""),"",'MPTO_working_2-way'!D84)</f>
        <v>1.5391793552351145</v>
      </c>
      <c r="G85" s="32">
        <f>IF(OR($A85="",$B85=""),"",'MPTO_working_2-way'!E84)</f>
        <v>2.8546704177201665</v>
      </c>
      <c r="H85" s="30">
        <f>IF(OR($A85="",$B85=""),"",'OddsRatio_working_2-way'!M84)</f>
        <v>1.5384615384615383</v>
      </c>
      <c r="I85" s="30">
        <f>IF(OR($A85="",$B85=""),"",'OddsRatio_working_2-way'!N84)</f>
        <v>2.8571428571428568</v>
      </c>
      <c r="J85" s="30">
        <f>IF('Log_working_2-way'!$D84="","",A85^('Log_working_2-way'!$D84))</f>
        <v>1.5317069399687815</v>
      </c>
      <c r="K85" s="32">
        <f>IF('Log_working_2-way'!$D84="","",B85^('Log_working_2-way'!$D84))</f>
        <v>2.880735278831422</v>
      </c>
      <c r="L85" s="37">
        <f t="shared" si="18"/>
        <v>0.64354066985645941</v>
      </c>
      <c r="M85" s="37">
        <f t="shared" si="19"/>
        <v>0.35645933014354064</v>
      </c>
      <c r="N85" s="38">
        <v>181</v>
      </c>
      <c r="O85" s="38">
        <f t="shared" si="20"/>
        <v>59.523489932885909</v>
      </c>
      <c r="P85" s="38">
        <f t="shared" si="21"/>
        <v>113.71375464684016</v>
      </c>
      <c r="Q85" s="38">
        <f t="shared" si="22"/>
        <v>67.286245353159856</v>
      </c>
      <c r="R85" s="38">
        <f t="shared" si="23"/>
        <v>121.47651006711411</v>
      </c>
      <c r="S85" s="39">
        <f t="shared" si="24"/>
        <v>-7.7627554202739475</v>
      </c>
      <c r="T85" s="39">
        <f t="shared" si="25"/>
        <v>-7.7627554202739475</v>
      </c>
      <c r="U85" t="s">
        <v>271</v>
      </c>
      <c r="V85" t="s">
        <v>190</v>
      </c>
      <c r="W85" t="s">
        <v>307</v>
      </c>
      <c r="X85" s="48" t="s">
        <v>422</v>
      </c>
      <c r="Y85" s="41"/>
    </row>
    <row r="86" spans="1:25" ht="15" x14ac:dyDescent="0.25">
      <c r="A86">
        <v>2.13</v>
      </c>
      <c r="B86">
        <v>1.78</v>
      </c>
      <c r="C86" s="29">
        <f t="shared" si="17"/>
        <v>3.128132088410629E-2</v>
      </c>
      <c r="D86" s="30">
        <f>IF(OR($A86="",$B86=""),"",A86*'MPTO_working_2-way'!$G85)</f>
        <v>2.1966292134831464</v>
      </c>
      <c r="E86" s="32">
        <f>IF(OR($A86="",$B86=""),"",B86*'MPTO_working_2-way'!$G85)</f>
        <v>1.8356807511737092</v>
      </c>
      <c r="F86" s="30">
        <f>IF(OR($A86="",$B86=""),"",'MPTO_working_2-way'!D85)</f>
        <v>2.2034055907479515</v>
      </c>
      <c r="G86" s="32">
        <f>IF(OR($A86="",$B86=""),"",'MPTO_working_2-way'!E85)</f>
        <v>1.8309750325976726</v>
      </c>
      <c r="H86" s="30">
        <f>IF(OR($A86="",$B86=""),"",'OddsRatio_working_2-way'!M85)</f>
        <v>2.2036269973367788</v>
      </c>
      <c r="I86" s="30">
        <f>IF(OR($A86="",$B86=""),"",'OddsRatio_working_2-way'!N85)</f>
        <v>1.8308221751528204</v>
      </c>
      <c r="J86" s="30">
        <f>IF('Log_working_2-way'!$D85="","",A86^('Log_working_2-way'!$D85))</f>
        <v>2.2067247005110642</v>
      </c>
      <c r="K86" s="32">
        <f>IF('Log_working_2-way'!$D85="","",B86^('Log_working_2-way'!$D85))</f>
        <v>1.8286894264917752</v>
      </c>
      <c r="L86" s="37">
        <f t="shared" si="18"/>
        <v>0.45524296675191805</v>
      </c>
      <c r="M86" s="37">
        <f t="shared" si="19"/>
        <v>0.54475703324808178</v>
      </c>
      <c r="N86" s="38">
        <v>182</v>
      </c>
      <c r="O86" s="38">
        <f t="shared" si="20"/>
        <v>96.553990610328626</v>
      </c>
      <c r="P86" s="38">
        <f t="shared" si="21"/>
        <v>79.752808988764045</v>
      </c>
      <c r="Q86" s="38">
        <f t="shared" si="22"/>
        <v>102.24719101123597</v>
      </c>
      <c r="R86" s="38">
        <f t="shared" si="23"/>
        <v>85.44600938967136</v>
      </c>
      <c r="S86" s="39">
        <f t="shared" si="24"/>
        <v>-5.6932004009073438</v>
      </c>
      <c r="T86" s="39">
        <f t="shared" si="25"/>
        <v>-5.6932004009073154</v>
      </c>
      <c r="U86" t="s">
        <v>379</v>
      </c>
      <c r="V86" t="s">
        <v>380</v>
      </c>
      <c r="W86" t="s">
        <v>425</v>
      </c>
      <c r="X86" s="48" t="s">
        <v>422</v>
      </c>
      <c r="Y86" s="41"/>
    </row>
    <row r="87" spans="1:25" ht="15" x14ac:dyDescent="0.25">
      <c r="A87">
        <v>1.79</v>
      </c>
      <c r="B87">
        <v>2.1</v>
      </c>
      <c r="C87" s="29">
        <f t="shared" si="17"/>
        <v>3.4849694067571102E-2</v>
      </c>
      <c r="D87" s="30">
        <f>IF(OR($A87="",$B87=""),"",A87*'MPTO_working_2-way'!$G86)</f>
        <v>1.8523809523809522</v>
      </c>
      <c r="E87" s="32">
        <f>IF(OR($A87="",$B87=""),"",B87*'MPTO_working_2-way'!$G86)</f>
        <v>2.1731843575418992</v>
      </c>
      <c r="F87" s="30">
        <f>IF(OR($A87="",$B87=""),"",'MPTO_working_2-way'!D86)</f>
        <v>1.8476284099287292</v>
      </c>
      <c r="G87" s="32">
        <f>IF(OR($A87="",$B87=""),"",'MPTO_working_2-way'!E86)</f>
        <v>2.1797622499275153</v>
      </c>
      <c r="H87" s="30">
        <f>IF(OR($A87="",$B87=""),"",'OddsRatio_working_2-way'!M86)</f>
        <v>1.8474560862851939</v>
      </c>
      <c r="I87" s="30">
        <f>IF(OR($A87="",$B87=""),"",'OddsRatio_working_2-way'!N86)</f>
        <v>2.1800021454603971</v>
      </c>
      <c r="J87" s="30">
        <f>IF('Log_working_2-way'!$D86="","",A87^('Log_working_2-way'!$D86))</f>
        <v>1.8452962428833544</v>
      </c>
      <c r="K87" s="32">
        <f>IF('Log_working_2-way'!$D86="","",B87^('Log_working_2-way'!$D86))</f>
        <v>2.1830172065936067</v>
      </c>
      <c r="L87" s="37">
        <f t="shared" si="18"/>
        <v>0.53984575835475579</v>
      </c>
      <c r="M87" s="37">
        <f t="shared" si="19"/>
        <v>0.46015424164524427</v>
      </c>
      <c r="N87" s="38">
        <v>183</v>
      </c>
      <c r="O87" s="38">
        <f t="shared" si="20"/>
        <v>80.765363128491614</v>
      </c>
      <c r="P87" s="38">
        <f t="shared" si="21"/>
        <v>95.857142857142861</v>
      </c>
      <c r="Q87" s="38">
        <f t="shared" si="22"/>
        <v>87.142857142857139</v>
      </c>
      <c r="R87" s="38">
        <f t="shared" si="23"/>
        <v>102.23463687150837</v>
      </c>
      <c r="S87" s="39">
        <f t="shared" si="24"/>
        <v>-6.3774940143655243</v>
      </c>
      <c r="T87" s="39">
        <f t="shared" si="25"/>
        <v>-6.3774940143655101</v>
      </c>
      <c r="U87" t="s">
        <v>381</v>
      </c>
      <c r="V87" t="s">
        <v>382</v>
      </c>
      <c r="W87" t="s">
        <v>425</v>
      </c>
      <c r="X87" s="48" t="s">
        <v>422</v>
      </c>
      <c r="Y87" s="41"/>
    </row>
    <row r="88" spans="1:25" ht="15" x14ac:dyDescent="0.25">
      <c r="A88">
        <v>1.76</v>
      </c>
      <c r="B88">
        <v>2.13</v>
      </c>
      <c r="C88" s="29">
        <f t="shared" si="17"/>
        <v>3.7665386256935607E-2</v>
      </c>
      <c r="D88" s="30">
        <f>IF(OR($A88="",$B88=""),"",A88*'MPTO_working_2-way'!$G87)</f>
        <v>1.8262910798122067</v>
      </c>
      <c r="E88" s="32">
        <f>IF(OR($A88="",$B88=""),"",B88*'MPTO_working_2-way'!$G87)</f>
        <v>2.2102272727272729</v>
      </c>
      <c r="F88" s="30">
        <f>IF(OR($A88="",$B88=""),"",'MPTO_working_2-way'!D87)</f>
        <v>1.8203360202000585</v>
      </c>
      <c r="G88" s="32">
        <f>IF(OR($A88="",$B88=""),"",'MPTO_working_2-way'!E87)</f>
        <v>2.2190126672191313</v>
      </c>
      <c r="H88" s="30">
        <f>IF(OR($A88="",$B88=""),"",'OddsRatio_working_2-way'!M87)</f>
        <v>1.8201014398727853</v>
      </c>
      <c r="I88" s="30">
        <f>IF(OR($A88="",$B88=""),"",'OddsRatio_working_2-way'!N87)</f>
        <v>2.2193613513897996</v>
      </c>
      <c r="J88" s="30">
        <f>IF('Log_working_2-way'!$D87="","",A88^('Log_working_2-way'!$D87))</f>
        <v>1.8173902621748135</v>
      </c>
      <c r="K88" s="32">
        <f>IF('Log_working_2-way'!$D87="","",B88^('Log_working_2-way'!$D87))</f>
        <v>2.2234058151600675</v>
      </c>
      <c r="L88" s="37">
        <f t="shared" si="18"/>
        <v>0.54755784061696655</v>
      </c>
      <c r="M88" s="37">
        <f t="shared" si="19"/>
        <v>0.45244215938303339</v>
      </c>
      <c r="N88" s="38">
        <v>184</v>
      </c>
      <c r="O88" s="38">
        <f t="shared" si="20"/>
        <v>79.454545454545453</v>
      </c>
      <c r="P88" s="38">
        <f t="shared" si="21"/>
        <v>97.615023474178386</v>
      </c>
      <c r="Q88" s="38">
        <f t="shared" si="22"/>
        <v>86.3849765258216</v>
      </c>
      <c r="R88" s="38">
        <f t="shared" si="23"/>
        <v>104.54545454545456</v>
      </c>
      <c r="S88" s="39">
        <f t="shared" si="24"/>
        <v>-6.9304310712761463</v>
      </c>
      <c r="T88" s="39">
        <f t="shared" si="25"/>
        <v>-6.9304310712761747</v>
      </c>
      <c r="U88" t="s">
        <v>383</v>
      </c>
      <c r="V88" t="s">
        <v>384</v>
      </c>
      <c r="W88" t="s">
        <v>425</v>
      </c>
      <c r="X88" s="48" t="s">
        <v>422</v>
      </c>
      <c r="Y88" s="41"/>
    </row>
    <row r="89" spans="1:25" ht="15" x14ac:dyDescent="0.25">
      <c r="A89">
        <v>1.98</v>
      </c>
      <c r="B89">
        <v>1.91</v>
      </c>
      <c r="C89" s="29">
        <f t="shared" si="17"/>
        <v>2.861071447458885E-2</v>
      </c>
      <c r="D89" s="30">
        <f>IF(OR($A89="",$B89=""),"",A89*'MPTO_working_2-way'!$G88)</f>
        <v>2.0366492146596857</v>
      </c>
      <c r="E89" s="32">
        <f>IF(OR($A89="",$B89=""),"",B89*'MPTO_working_2-way'!$G88)</f>
        <v>1.9646464646464645</v>
      </c>
      <c r="F89" s="30">
        <f>IF(OR($A89="",$B89=""),"",'MPTO_working_2-way'!D88)</f>
        <v>2.0377175494369308</v>
      </c>
      <c r="G89" s="32">
        <f>IF(OR($A89="",$B89=""),"",'MPTO_working_2-way'!E88)</f>
        <v>1.9636533568721115</v>
      </c>
      <c r="H89" s="30">
        <f>IF(OR($A89="",$B89=""),"",'OddsRatio_working_2-way'!M88)</f>
        <v>2.0377490433255412</v>
      </c>
      <c r="I89" s="30">
        <f>IF(OR($A89="",$B89=""),"",'OddsRatio_working_2-way'!N88)</f>
        <v>1.9636241116594322</v>
      </c>
      <c r="J89" s="30">
        <f>IF('Log_working_2-way'!$D88="","",A89^('Log_working_2-way'!$D88))</f>
        <v>2.0382337672504618</v>
      </c>
      <c r="K89" s="32">
        <f>IF('Log_working_2-way'!$D88="","",B89^('Log_working_2-way'!$D88))</f>
        <v>1.9631742210121639</v>
      </c>
      <c r="L89" s="37">
        <f t="shared" si="18"/>
        <v>0.49100257069408743</v>
      </c>
      <c r="M89" s="37">
        <f t="shared" si="19"/>
        <v>0.50899742930591263</v>
      </c>
      <c r="N89" s="38">
        <v>185</v>
      </c>
      <c r="O89" s="38">
        <f t="shared" si="20"/>
        <v>91.565656565656582</v>
      </c>
      <c r="P89" s="38">
        <f t="shared" si="21"/>
        <v>88.141361256544485</v>
      </c>
      <c r="Q89" s="38">
        <f t="shared" si="22"/>
        <v>96.858638743455501</v>
      </c>
      <c r="R89" s="38">
        <f t="shared" si="23"/>
        <v>93.434343434343447</v>
      </c>
      <c r="S89" s="39">
        <f t="shared" si="24"/>
        <v>-5.292982177798919</v>
      </c>
      <c r="T89" s="39">
        <f t="shared" si="25"/>
        <v>-5.2929821777989616</v>
      </c>
      <c r="U89" t="s">
        <v>365</v>
      </c>
      <c r="V89" t="s">
        <v>362</v>
      </c>
      <c r="W89" t="s">
        <v>311</v>
      </c>
      <c r="X89" s="48" t="s">
        <v>422</v>
      </c>
      <c r="Y89" s="41"/>
    </row>
    <row r="90" spans="1:25" ht="15" x14ac:dyDescent="0.25">
      <c r="A90">
        <v>2.0699999999999998</v>
      </c>
      <c r="B90">
        <v>1.83</v>
      </c>
      <c r="C90" s="29">
        <f t="shared" si="17"/>
        <v>2.9539874871307603E-2</v>
      </c>
      <c r="D90" s="30">
        <f>IF(OR($A90="",$B90=""),"",A90*'MPTO_working_2-way'!$G89)</f>
        <v>2.1311475409836067</v>
      </c>
      <c r="E90" s="32">
        <f>IF(OR($A90="",$B90=""),"",B90*'MPTO_working_2-way'!$G89)</f>
        <v>1.8840579710144929</v>
      </c>
      <c r="F90" s="30">
        <f>IF(OR($A90="",$B90=""),"",'MPTO_working_2-way'!D89)</f>
        <v>2.1352836729517204</v>
      </c>
      <c r="G90" s="32">
        <f>IF(OR($A90="",$B90=""),"",'MPTO_working_2-way'!E89)</f>
        <v>1.8808371192373576</v>
      </c>
      <c r="H90" s="30">
        <f>IF(OR($A90="",$B90=""),"",'OddsRatio_working_2-way'!M89)</f>
        <v>2.1354103339788768</v>
      </c>
      <c r="I90" s="30">
        <f>IF(OR($A90="",$B90=""),"",'OddsRatio_working_2-way'!N89)</f>
        <v>1.8807388571985679</v>
      </c>
      <c r="J90" s="30">
        <f>IF('Log_working_2-way'!$D89="","",A90^('Log_working_2-way'!$D89))</f>
        <v>2.137293622577233</v>
      </c>
      <c r="K90" s="32">
        <f>IF('Log_working_2-way'!$D89="","",B90^('Log_working_2-way'!$D89))</f>
        <v>1.8792804075818812</v>
      </c>
      <c r="L90" s="37">
        <f t="shared" si="18"/>
        <v>0.46923076923076917</v>
      </c>
      <c r="M90" s="37">
        <f t="shared" si="19"/>
        <v>0.53076923076923077</v>
      </c>
      <c r="N90" s="38">
        <v>186</v>
      </c>
      <c r="O90" s="38">
        <f t="shared" si="20"/>
        <v>96.144927536231876</v>
      </c>
      <c r="P90" s="38">
        <f t="shared" si="21"/>
        <v>84.360655737704903</v>
      </c>
      <c r="Q90" s="38">
        <f t="shared" si="22"/>
        <v>101.63934426229507</v>
      </c>
      <c r="R90" s="38">
        <f t="shared" si="23"/>
        <v>89.855072463768124</v>
      </c>
      <c r="S90" s="39">
        <f t="shared" si="24"/>
        <v>-5.4944167260631929</v>
      </c>
      <c r="T90" s="39">
        <f t="shared" si="25"/>
        <v>-5.4944167260632213</v>
      </c>
      <c r="U90" t="s">
        <v>197</v>
      </c>
      <c r="V90" t="s">
        <v>361</v>
      </c>
      <c r="W90" t="s">
        <v>311</v>
      </c>
      <c r="X90" s="48" t="s">
        <v>422</v>
      </c>
      <c r="Y90" s="41"/>
    </row>
    <row r="91" spans="1:25" ht="15" x14ac:dyDescent="0.25">
      <c r="A91">
        <v>2.33</v>
      </c>
      <c r="B91">
        <v>1.65</v>
      </c>
      <c r="C91" s="29">
        <f t="shared" si="17"/>
        <v>3.5245155416829377E-2</v>
      </c>
      <c r="D91" s="30">
        <f>IF(OR($A91="",$B91=""),"",A91*'MPTO_working_2-way'!$G90)</f>
        <v>2.4121212121212126</v>
      </c>
      <c r="E91" s="32">
        <f>IF(OR($A91="",$B91=""),"",B91*'MPTO_working_2-way'!$G90)</f>
        <v>1.7081545064377683</v>
      </c>
      <c r="F91" s="30">
        <f>IF(OR($A91="",$B91=""),"",'MPTO_working_2-way'!D90)</f>
        <v>2.4297677358192451</v>
      </c>
      <c r="G91" s="32">
        <f>IF(OR($A91="",$B91=""),"",'MPTO_working_2-way'!E90)</f>
        <v>1.6994142999226434</v>
      </c>
      <c r="H91" s="30">
        <f>IF(OR($A91="",$B91=""),"",'OddsRatio_working_2-way'!M90)</f>
        <v>2.4304383405634256</v>
      </c>
      <c r="I91" s="30">
        <f>IF(OR($A91="",$B91=""),"",'OddsRatio_working_2-way'!N90)</f>
        <v>1.6990864070422753</v>
      </c>
      <c r="J91" s="30">
        <f>IF('Log_working_2-way'!$D90="","",A91^('Log_working_2-way'!$D90))</f>
        <v>2.4386155296037653</v>
      </c>
      <c r="K91" s="32">
        <f>IF('Log_working_2-way'!$D90="","",B91^('Log_working_2-way'!$D90))</f>
        <v>1.6951127521022427</v>
      </c>
      <c r="L91" s="37">
        <f t="shared" si="18"/>
        <v>0.41457286432160795</v>
      </c>
      <c r="M91" s="37">
        <f t="shared" si="19"/>
        <v>0.58542713567839189</v>
      </c>
      <c r="N91" s="38">
        <v>187</v>
      </c>
      <c r="O91" s="38">
        <f t="shared" si="20"/>
        <v>106.74248927038629</v>
      </c>
      <c r="P91" s="38">
        <f t="shared" si="21"/>
        <v>73.666666666666671</v>
      </c>
      <c r="Q91" s="38">
        <f t="shared" si="22"/>
        <v>113.33333333333334</v>
      </c>
      <c r="R91" s="38">
        <f t="shared" si="23"/>
        <v>80.257510729613742</v>
      </c>
      <c r="S91" s="39">
        <f t="shared" si="24"/>
        <v>-6.5908440629470562</v>
      </c>
      <c r="T91" s="39">
        <f t="shared" si="25"/>
        <v>-6.5908440629470704</v>
      </c>
      <c r="U91" t="s">
        <v>199</v>
      </c>
      <c r="V91" t="s">
        <v>363</v>
      </c>
      <c r="W91" t="s">
        <v>311</v>
      </c>
      <c r="X91" s="48" t="s">
        <v>422</v>
      </c>
      <c r="Y91" s="41"/>
    </row>
    <row r="92" spans="1:25" ht="15" x14ac:dyDescent="0.25">
      <c r="A92">
        <v>1.46</v>
      </c>
      <c r="B92">
        <v>2.79</v>
      </c>
      <c r="C92" s="29">
        <f t="shared" si="17"/>
        <v>4.335444591741533E-2</v>
      </c>
      <c r="D92" s="30">
        <f>IF(OR($A92="",$B92=""),"",A92*'MPTO_working_2-way'!$G91)</f>
        <v>1.5232974910394264</v>
      </c>
      <c r="E92" s="32">
        <f>IF(OR($A92="",$B92=""),"",B92*'MPTO_working_2-way'!$G91)</f>
        <v>2.9109589041095889</v>
      </c>
      <c r="F92" s="30">
        <f>IF(OR($A92="",$B92=""),"",'MPTO_working_2-way'!D91)</f>
        <v>1.5077173631417253</v>
      </c>
      <c r="G92" s="32">
        <f>IF(OR($A92="",$B92=""),"",'MPTO_working_2-way'!E91)</f>
        <v>2.9695997667128378</v>
      </c>
      <c r="H92" s="30">
        <f>IF(OR($A92="",$B92=""),"",'OddsRatio_working_2-way'!M91)</f>
        <v>1.5069351440011465</v>
      </c>
      <c r="I92" s="30">
        <f>IF(OR($A92="",$B92=""),"",'OddsRatio_working_2-way'!N91)</f>
        <v>2.9726389299175064</v>
      </c>
      <c r="J92" s="30">
        <f>IF('Log_working_2-way'!$D91="","",A92^('Log_working_2-way'!$D91))</f>
        <v>1.4997735996561257</v>
      </c>
      <c r="K92" s="32">
        <f>IF('Log_working_2-way'!$D91="","",B92^('Log_working_2-way'!$D91))</f>
        <v>3.0009060116146968</v>
      </c>
      <c r="L92" s="37">
        <f t="shared" si="18"/>
        <v>0.65647058823529414</v>
      </c>
      <c r="M92" s="37">
        <f t="shared" si="19"/>
        <v>0.34352941176470592</v>
      </c>
      <c r="N92" s="38">
        <v>188</v>
      </c>
      <c r="O92" s="38">
        <f t="shared" si="20"/>
        <v>59.232876712328775</v>
      </c>
      <c r="P92" s="38">
        <f t="shared" si="21"/>
        <v>120.61648745519713</v>
      </c>
      <c r="Q92" s="38">
        <f t="shared" si="22"/>
        <v>67.383512544802869</v>
      </c>
      <c r="R92" s="38">
        <f t="shared" si="23"/>
        <v>128.76712328767124</v>
      </c>
      <c r="S92" s="39">
        <f t="shared" si="24"/>
        <v>-8.1506358324740944</v>
      </c>
      <c r="T92" s="39">
        <f t="shared" si="25"/>
        <v>-8.1506358324741086</v>
      </c>
      <c r="U92" t="s">
        <v>364</v>
      </c>
      <c r="V92" t="s">
        <v>198</v>
      </c>
      <c r="W92" t="s">
        <v>311</v>
      </c>
      <c r="X92" s="48" t="s">
        <v>422</v>
      </c>
      <c r="Y92" s="41"/>
    </row>
    <row r="93" spans="1:25" ht="15" x14ac:dyDescent="0.25">
      <c r="A93">
        <v>2.5</v>
      </c>
      <c r="B93">
        <v>1.58</v>
      </c>
      <c r="C93" s="29">
        <f t="shared" si="17"/>
        <v>3.2911392405063244E-2</v>
      </c>
      <c r="D93" s="30">
        <f>IF(OR($A93="",$B93=""),"",A93*'MPTO_working_2-way'!$G92)</f>
        <v>2.5822784810126582</v>
      </c>
      <c r="E93" s="32">
        <f>IF(OR($A93="",$B93=""),"",B93*'MPTO_working_2-way'!$G92)</f>
        <v>1.6319999999999999</v>
      </c>
      <c r="F93" s="30">
        <f>IF(OR($A93="",$B93=""),"",'MPTO_working_2-way'!D92)</f>
        <v>2.6072607260726071</v>
      </c>
      <c r="G93" s="32">
        <f>IF(OR($A93="",$B93=""),"",'MPTO_working_2-way'!E92)</f>
        <v>1.62217659137577</v>
      </c>
      <c r="H93" s="30">
        <f>IF(OR($A93="",$B93=""),"",'OddsRatio_working_2-way'!M92)</f>
        <v>2.6081688022566918</v>
      </c>
      <c r="I93" s="30">
        <f>IF(OR($A93="",$B93=""),"",'OddsRatio_working_2-way'!N92)</f>
        <v>1.6218252702059208</v>
      </c>
      <c r="J93" s="30">
        <f>IF('Log_working_2-way'!$D92="","",A93^('Log_working_2-way'!$D92))</f>
        <v>2.6198085173024386</v>
      </c>
      <c r="K93" s="32">
        <f>IF('Log_working_2-way'!$D92="","",B93^('Log_working_2-way'!$D92))</f>
        <v>1.6173569217090376</v>
      </c>
      <c r="L93" s="37">
        <f t="shared" si="18"/>
        <v>0.38725490196078433</v>
      </c>
      <c r="M93" s="37">
        <f t="shared" si="19"/>
        <v>0.61274509803921573</v>
      </c>
      <c r="N93" s="38">
        <v>189</v>
      </c>
      <c r="O93" s="38">
        <f t="shared" si="20"/>
        <v>113.4</v>
      </c>
      <c r="P93" s="38">
        <f t="shared" si="21"/>
        <v>69.379746835443029</v>
      </c>
      <c r="Q93" s="38">
        <f t="shared" si="22"/>
        <v>119.62025316455694</v>
      </c>
      <c r="R93" s="38">
        <f t="shared" si="23"/>
        <v>75.600000000000009</v>
      </c>
      <c r="S93" s="39">
        <f t="shared" si="24"/>
        <v>-6.2202531645569366</v>
      </c>
      <c r="T93" s="39">
        <f t="shared" si="25"/>
        <v>-6.2202531645569792</v>
      </c>
      <c r="U93" t="s">
        <v>360</v>
      </c>
      <c r="V93" t="s">
        <v>200</v>
      </c>
      <c r="W93" t="s">
        <v>311</v>
      </c>
      <c r="X93" s="48" t="s">
        <v>422</v>
      </c>
      <c r="Y93" s="41"/>
    </row>
    <row r="94" spans="1:25" ht="15" x14ac:dyDescent="0.25">
      <c r="A94">
        <v>1.91</v>
      </c>
      <c r="B94">
        <v>1.93</v>
      </c>
      <c r="C94" s="29">
        <f t="shared" si="17"/>
        <v>4.1694924449990456E-2</v>
      </c>
      <c r="D94" s="30">
        <f>IF(OR($A94="",$B94=""),"",A94*'MPTO_working_2-way'!$G93)</f>
        <v>1.9896373056994816</v>
      </c>
      <c r="E94" s="32">
        <f>IF(OR($A94="",$B94=""),"",B94*'MPTO_working_2-way'!$G93)</f>
        <v>2.0104712041884816</v>
      </c>
      <c r="F94" s="30">
        <f>IF(OR($A94="",$B94=""),"",'MPTO_working_2-way'!D93)</f>
        <v>1.9892075654965866</v>
      </c>
      <c r="G94" s="32">
        <f>IF(OR($A94="",$B94=""),"",'MPTO_working_2-way'!E93)</f>
        <v>2.0109101819272834</v>
      </c>
      <c r="H94" s="30">
        <f>IF(OR($A94="",$B94=""),"",'OddsRatio_working_2-way'!M93)</f>
        <v>1.9891888715790902</v>
      </c>
      <c r="I94" s="30">
        <f>IF(OR($A94="",$B94=""),"",'OddsRatio_working_2-way'!N93)</f>
        <v>2.0109292863390706</v>
      </c>
      <c r="J94" s="30">
        <f>IF('Log_working_2-way'!$D93="","",A94^('Log_working_2-way'!$D93))</f>
        <v>1.9889919289180891</v>
      </c>
      <c r="K94" s="32">
        <f>IF('Log_working_2-way'!$D93="","",B94^('Log_working_2-way'!$D93))</f>
        <v>2.0111305974900358</v>
      </c>
      <c r="L94" s="37">
        <f t="shared" si="18"/>
        <v>0.50260416666666674</v>
      </c>
      <c r="M94" s="37">
        <f t="shared" si="19"/>
        <v>0.49739583333333337</v>
      </c>
      <c r="N94" s="38">
        <v>190</v>
      </c>
      <c r="O94" s="38">
        <f t="shared" si="20"/>
        <v>90.523560209424076</v>
      </c>
      <c r="P94" s="38">
        <f t="shared" si="21"/>
        <v>91.554404145077726</v>
      </c>
      <c r="Q94" s="38">
        <f t="shared" si="22"/>
        <v>98.445595854922288</v>
      </c>
      <c r="R94" s="38">
        <f t="shared" si="23"/>
        <v>99.47643979057591</v>
      </c>
      <c r="S94" s="39">
        <f t="shared" si="24"/>
        <v>-7.9220356454982124</v>
      </c>
      <c r="T94" s="39">
        <f t="shared" si="25"/>
        <v>-7.922035645498184</v>
      </c>
      <c r="U94" t="s">
        <v>385</v>
      </c>
      <c r="V94" t="s">
        <v>386</v>
      </c>
      <c r="W94" t="s">
        <v>426</v>
      </c>
      <c r="X94" s="48" t="s">
        <v>422</v>
      </c>
      <c r="Y94" s="41"/>
    </row>
    <row r="95" spans="1:25" ht="15" x14ac:dyDescent="0.25">
      <c r="A95">
        <v>1.93</v>
      </c>
      <c r="B95">
        <v>1.89</v>
      </c>
      <c r="C95" s="29">
        <f t="shared" si="17"/>
        <v>4.7235244126436093E-2</v>
      </c>
      <c r="D95" s="30">
        <f>IF(OR($A95="",$B95=""),"",A95*'MPTO_working_2-way'!$G94)</f>
        <v>2.0211640211640214</v>
      </c>
      <c r="E95" s="32">
        <f>IF(OR($A95="",$B95=""),"",B95*'MPTO_working_2-way'!$G94)</f>
        <v>1.9792746113989641</v>
      </c>
      <c r="F95" s="30">
        <f>IF(OR($A95="",$B95=""),"",'MPTO_working_2-way'!D94)</f>
        <v>2.0221747928042801</v>
      </c>
      <c r="G95" s="32">
        <f>IF(OR($A95="",$B95=""),"",'MPTO_working_2-way'!E94)</f>
        <v>1.9783062613553166</v>
      </c>
      <c r="H95" s="30">
        <f>IF(OR($A95="",$B95=""),"",'OddsRatio_working_2-way'!M94)</f>
        <v>2.0222249362174249</v>
      </c>
      <c r="I95" s="30">
        <f>IF(OR($A95="",$B95=""),"",'OddsRatio_working_2-way'!N94)</f>
        <v>1.9782582722940953</v>
      </c>
      <c r="J95" s="30">
        <f>IF('Log_working_2-way'!$D94="","",A95^('Log_working_2-way'!$D94))</f>
        <v>2.0226909100425914</v>
      </c>
      <c r="K95" s="32">
        <f>IF('Log_working_2-way'!$D94="","",B95^('Log_working_2-way'!$D94))</f>
        <v>1.9778125435355127</v>
      </c>
      <c r="L95" s="37">
        <f t="shared" si="18"/>
        <v>0.4947643979057591</v>
      </c>
      <c r="M95" s="37">
        <f t="shared" si="19"/>
        <v>0.50523560209424079</v>
      </c>
      <c r="N95" s="38">
        <v>191</v>
      </c>
      <c r="O95" s="38">
        <f t="shared" si="20"/>
        <v>92.036269430051817</v>
      </c>
      <c r="P95" s="38">
        <f t="shared" si="21"/>
        <v>89.941798941798965</v>
      </c>
      <c r="Q95" s="38">
        <f t="shared" si="22"/>
        <v>101.05820105820108</v>
      </c>
      <c r="R95" s="38">
        <f t="shared" si="23"/>
        <v>98.963730569948197</v>
      </c>
      <c r="S95" s="39">
        <f t="shared" si="24"/>
        <v>-9.021931628149261</v>
      </c>
      <c r="T95" s="39">
        <f t="shared" si="25"/>
        <v>-9.0219316281492326</v>
      </c>
      <c r="U95" t="s">
        <v>387</v>
      </c>
      <c r="V95" t="s">
        <v>388</v>
      </c>
      <c r="W95" t="s">
        <v>426</v>
      </c>
      <c r="X95" s="48" t="s">
        <v>422</v>
      </c>
      <c r="Y95" s="41"/>
    </row>
    <row r="96" spans="1:25" ht="15" x14ac:dyDescent="0.25">
      <c r="A96">
        <v>1.61</v>
      </c>
      <c r="B96">
        <v>2.34</v>
      </c>
      <c r="C96" s="29">
        <f t="shared" si="17"/>
        <v>4.8468439772787697E-2</v>
      </c>
      <c r="D96" s="30">
        <f>IF(OR($A96="",$B96=""),"",A96*'MPTO_working_2-way'!$G95)</f>
        <v>1.6880341880341883</v>
      </c>
      <c r="E96" s="32">
        <f>IF(OR($A96="",$B96=""),"",B96*'MPTO_working_2-way'!$G95)</f>
        <v>2.4534161490683233</v>
      </c>
      <c r="F96" s="30">
        <f>IF(OR($A96="",$B96=""),"",'MPTO_working_2-way'!D95)</f>
        <v>1.6753679903944503</v>
      </c>
      <c r="G96" s="32">
        <f>IF(OR($A96="",$B96=""),"",'MPTO_working_2-way'!E95)</f>
        <v>2.4806742608810168</v>
      </c>
      <c r="H96" s="30">
        <f>IF(OR($A96="",$B96=""),"",'OddsRatio_working_2-way'!M95)</f>
        <v>1.6747028090922811</v>
      </c>
      <c r="I96" s="30">
        <f>IF(OR($A96="",$B96=""),"",'OddsRatio_working_2-way'!N95)</f>
        <v>2.4821340396453389</v>
      </c>
      <c r="J96" s="30">
        <f>IF('Log_working_2-way'!$D95="","",A96^('Log_working_2-way'!$D95))</f>
        <v>1.6688964257091188</v>
      </c>
      <c r="K96" s="32">
        <f>IF('Log_working_2-way'!$D95="","",B96^('Log_working_2-way'!$D95))</f>
        <v>2.4949997661274943</v>
      </c>
      <c r="L96" s="37">
        <f t="shared" si="18"/>
        <v>0.59240506329113918</v>
      </c>
      <c r="M96" s="37">
        <f t="shared" si="19"/>
        <v>0.40759493670886071</v>
      </c>
      <c r="N96" s="38">
        <v>192</v>
      </c>
      <c r="O96" s="38">
        <f t="shared" si="20"/>
        <v>72.745341614906835</v>
      </c>
      <c r="P96" s="38">
        <f t="shared" si="21"/>
        <v>109.94871794871794</v>
      </c>
      <c r="Q96" s="38">
        <f t="shared" si="22"/>
        <v>82.051282051282058</v>
      </c>
      <c r="R96" s="38">
        <f t="shared" si="23"/>
        <v>119.25465838509317</v>
      </c>
      <c r="S96" s="39">
        <f t="shared" si="24"/>
        <v>-9.3059404363752236</v>
      </c>
      <c r="T96" s="39">
        <f t="shared" si="25"/>
        <v>-9.3059404363752236</v>
      </c>
      <c r="U96" t="s">
        <v>389</v>
      </c>
      <c r="V96" t="s">
        <v>390</v>
      </c>
      <c r="W96" t="s">
        <v>426</v>
      </c>
      <c r="X96" s="48" t="s">
        <v>422</v>
      </c>
      <c r="Y96" s="41"/>
    </row>
    <row r="97" spans="1:25" ht="15" x14ac:dyDescent="0.25">
      <c r="A97">
        <v>1.97</v>
      </c>
      <c r="B97">
        <v>1.86</v>
      </c>
      <c r="C97" s="29">
        <f t="shared" si="17"/>
        <v>4.5248621800120015E-2</v>
      </c>
      <c r="D97" s="30">
        <f>IF(OR($A97="",$B97=""),"",A97*'MPTO_working_2-way'!$G96)</f>
        <v>2.0591397849462365</v>
      </c>
      <c r="E97" s="32">
        <f>IF(OR($A97="",$B97=""),"",B97*'MPTO_working_2-way'!$G96)</f>
        <v>1.9441624365482233</v>
      </c>
      <c r="F97" s="30">
        <f>IF(OR($A97="",$B97=""),"",'MPTO_working_2-way'!D96)</f>
        <v>2.0618985988408078</v>
      </c>
      <c r="G97" s="32">
        <f>IF(OR($A97="",$B97=""),"",'MPTO_working_2-way'!E96)</f>
        <v>1.9417095013512797</v>
      </c>
      <c r="H97" s="30">
        <f>IF(OR($A97="",$B97=""),"",'OddsRatio_working_2-way'!M96)</f>
        <v>2.062029649653994</v>
      </c>
      <c r="I97" s="30">
        <f>IF(OR($A97="",$B97=""),"",'OddsRatio_working_2-way'!N96)</f>
        <v>1.9415932976313763</v>
      </c>
      <c r="J97" s="30">
        <f>IF('Log_working_2-way'!$D96="","",A97^('Log_working_2-way'!$D96))</f>
        <v>2.0633011023686705</v>
      </c>
      <c r="K97" s="32">
        <f>IF('Log_working_2-way'!$D96="","",B97^('Log_working_2-way'!$D96))</f>
        <v>1.9404673782166724</v>
      </c>
      <c r="L97" s="37">
        <f t="shared" si="18"/>
        <v>0.48563968668407315</v>
      </c>
      <c r="M97" s="37">
        <f t="shared" si="19"/>
        <v>0.51436031331592691</v>
      </c>
      <c r="N97" s="38">
        <v>193</v>
      </c>
      <c r="O97" s="38">
        <f t="shared" si="20"/>
        <v>95.030456852791858</v>
      </c>
      <c r="P97" s="38">
        <f t="shared" si="21"/>
        <v>89.236559139784944</v>
      </c>
      <c r="Q97" s="38">
        <f t="shared" si="22"/>
        <v>103.76344086021504</v>
      </c>
      <c r="R97" s="38">
        <f t="shared" si="23"/>
        <v>97.969543147208114</v>
      </c>
      <c r="S97" s="39">
        <f t="shared" si="24"/>
        <v>-8.7329840074231839</v>
      </c>
      <c r="T97" s="39">
        <f t="shared" si="25"/>
        <v>-8.7329840074231697</v>
      </c>
      <c r="U97" t="s">
        <v>391</v>
      </c>
      <c r="V97" t="s">
        <v>392</v>
      </c>
      <c r="W97" t="s">
        <v>426</v>
      </c>
      <c r="X97" s="48" t="s">
        <v>422</v>
      </c>
      <c r="Y97" s="41"/>
    </row>
    <row r="98" spans="1:25" ht="15" x14ac:dyDescent="0.25">
      <c r="A98">
        <v>1.7</v>
      </c>
      <c r="B98">
        <v>2.14</v>
      </c>
      <c r="C98" s="29">
        <f t="shared" si="17"/>
        <v>5.5525013743815244E-2</v>
      </c>
      <c r="D98" s="30">
        <f>IF(OR($A98="",$B98=""),"",A98*'MPTO_working_2-way'!$G97)</f>
        <v>1.794392523364486</v>
      </c>
      <c r="E98" s="32">
        <f>IF(OR($A98="",$B98=""),"",B98*'MPTO_working_2-way'!$G97)</f>
        <v>2.2588235294117647</v>
      </c>
      <c r="F98" s="30">
        <f>IF(OR($A98="",$B98=""),"",'MPTO_working_2-way'!D97)</f>
        <v>1.7842079450711132</v>
      </c>
      <c r="G98" s="32">
        <f>IF(OR($A98="",$B98=""),"",'MPTO_working_2-way'!E97)</f>
        <v>2.2751719824890557</v>
      </c>
      <c r="H98" s="30">
        <f>IF(OR($A98="",$B98=""),"",'OddsRatio_working_2-way'!M97)</f>
        <v>1.783603909969379</v>
      </c>
      <c r="I98" s="30">
        <f>IF(OR($A98="",$B98=""),"",'OddsRatio_working_2-way'!N97)</f>
        <v>2.2761549390929883</v>
      </c>
      <c r="J98" s="30">
        <f>IF('Log_working_2-way'!$D97="","",A98^('Log_working_2-way'!$D97))</f>
        <v>1.7789102233960266</v>
      </c>
      <c r="K98" s="32">
        <f>IF('Log_working_2-way'!$D97="","",B98^('Log_working_2-way'!$D97))</f>
        <v>2.2838450054453689</v>
      </c>
      <c r="L98" s="37">
        <f t="shared" si="18"/>
        <v>0.55729166666666663</v>
      </c>
      <c r="M98" s="37">
        <f t="shared" si="19"/>
        <v>0.44270833333333331</v>
      </c>
      <c r="N98" s="38">
        <v>194</v>
      </c>
      <c r="O98" s="38">
        <f t="shared" si="20"/>
        <v>79.882352941176478</v>
      </c>
      <c r="P98" s="38">
        <f t="shared" si="21"/>
        <v>103.34579439252337</v>
      </c>
      <c r="Q98" s="38">
        <f t="shared" si="22"/>
        <v>90.654205607476641</v>
      </c>
      <c r="R98" s="38">
        <f t="shared" si="23"/>
        <v>114.11764705882354</v>
      </c>
      <c r="S98" s="39">
        <f t="shared" si="24"/>
        <v>-10.771852666300163</v>
      </c>
      <c r="T98" s="39">
        <f t="shared" si="25"/>
        <v>-10.771852666300163</v>
      </c>
      <c r="U98" t="s">
        <v>393</v>
      </c>
      <c r="V98" t="s">
        <v>394</v>
      </c>
      <c r="W98" t="s">
        <v>427</v>
      </c>
      <c r="X98" s="48" t="s">
        <v>422</v>
      </c>
      <c r="Y98" s="41"/>
    </row>
    <row r="99" spans="1:25" ht="15" x14ac:dyDescent="0.25">
      <c r="A99">
        <v>1.61</v>
      </c>
      <c r="B99">
        <v>2.29</v>
      </c>
      <c r="C99" s="29">
        <f t="shared" si="17"/>
        <v>5.7799235129783799E-2</v>
      </c>
      <c r="D99" s="30">
        <f>IF(OR($A99="",$B99=""),"",A99*'MPTO_working_2-way'!$G98)</f>
        <v>1.7030567685589519</v>
      </c>
      <c r="E99" s="32">
        <f>IF(OR($A99="",$B99=""),"",B99*'MPTO_working_2-way'!$G98)</f>
        <v>2.4223602484472049</v>
      </c>
      <c r="F99" s="30">
        <f>IF(OR($A99="",$B99=""),"",'MPTO_working_2-way'!D98)</f>
        <v>1.6885662598181777</v>
      </c>
      <c r="G99" s="32">
        <f>IF(OR($A99="",$B99=""),"",'MPTO_working_2-way'!E98)</f>
        <v>2.4522930592969501</v>
      </c>
      <c r="H99" s="30">
        <f>IF(OR($A99="",$B99=""),"",'OddsRatio_working_2-way'!M98)</f>
        <v>1.6876541405781429</v>
      </c>
      <c r="I99" s="30">
        <f>IF(OR($A99="",$B99=""),"",'OddsRatio_working_2-way'!N98)</f>
        <v>2.4542194120423009</v>
      </c>
      <c r="J99" s="30">
        <f>IF('Log_working_2-way'!$D98="","",A99^('Log_working_2-way'!$D98))</f>
        <v>1.680973562340814</v>
      </c>
      <c r="K99" s="32">
        <f>IF('Log_working_2-way'!$D98="","",B99^('Log_working_2-way'!$D98))</f>
        <v>2.468485790487303</v>
      </c>
      <c r="L99" s="37">
        <f t="shared" si="18"/>
        <v>0.5871794871794872</v>
      </c>
      <c r="M99" s="37">
        <f t="shared" si="19"/>
        <v>0.41282051282051285</v>
      </c>
      <c r="N99" s="38">
        <v>195</v>
      </c>
      <c r="O99" s="38">
        <f t="shared" si="20"/>
        <v>73.881987577639777</v>
      </c>
      <c r="P99" s="38">
        <f t="shared" si="21"/>
        <v>109.84716157205241</v>
      </c>
      <c r="Q99" s="38">
        <f t="shared" si="22"/>
        <v>85.1528384279476</v>
      </c>
      <c r="R99" s="38">
        <f t="shared" si="23"/>
        <v>121.11801242236024</v>
      </c>
      <c r="S99" s="39">
        <f t="shared" si="24"/>
        <v>-11.270850850307824</v>
      </c>
      <c r="T99" s="39">
        <f t="shared" si="25"/>
        <v>-11.270850850307824</v>
      </c>
      <c r="U99" t="s">
        <v>395</v>
      </c>
      <c r="V99" t="s">
        <v>396</v>
      </c>
      <c r="W99" t="s">
        <v>427</v>
      </c>
      <c r="X99" s="48" t="s">
        <v>422</v>
      </c>
      <c r="Y99" s="41"/>
    </row>
    <row r="100" spans="1:25" ht="15" x14ac:dyDescent="0.25">
      <c r="A100">
        <v>1.57</v>
      </c>
      <c r="B100">
        <v>2.33</v>
      </c>
      <c r="C100" s="29">
        <f t="shared" si="17"/>
        <v>6.6127224515458938E-2</v>
      </c>
      <c r="D100" s="30">
        <f>IF(OR($A100="",$B100=""),"",A100*'MPTO_working_2-way'!$G99)</f>
        <v>1.6738197424892707</v>
      </c>
      <c r="E100" s="32">
        <f>IF(OR($A100="",$B100=""),"",B100*'MPTO_working_2-way'!$G99)</f>
        <v>2.4840764331210194</v>
      </c>
      <c r="F100" s="30">
        <f>IF(OR($A100="",$B100=""),"",'MPTO_working_2-way'!D99)</f>
        <v>1.6559607070912838</v>
      </c>
      <c r="G100" s="32">
        <f>IF(OR($A100="",$B100=""),"",'MPTO_working_2-way'!E99)</f>
        <v>2.5244815568820957</v>
      </c>
      <c r="H100" s="30">
        <f>IF(OR($A100="",$B100=""),"",'OddsRatio_working_2-way'!M99)</f>
        <v>1.6546536707079771</v>
      </c>
      <c r="I100" s="30">
        <f>IF(OR($A100="",$B100=""),"",'OddsRatio_working_2-way'!N99)</f>
        <v>2.5275252316519468</v>
      </c>
      <c r="J100" s="30">
        <f>IF('Log_working_2-way'!$D99="","",A100^('Log_working_2-way'!$D99))</f>
        <v>1.6463795061421538</v>
      </c>
      <c r="K100" s="32">
        <f>IF('Log_working_2-way'!$D99="","",B100^('Log_working_2-way'!$D99))</f>
        <v>2.5470787524685248</v>
      </c>
      <c r="L100" s="37">
        <f t="shared" si="18"/>
        <v>0.59743589743589731</v>
      </c>
      <c r="M100" s="37">
        <f t="shared" si="19"/>
        <v>0.40256410256410252</v>
      </c>
      <c r="N100" s="38">
        <v>196</v>
      </c>
      <c r="O100" s="38">
        <f t="shared" si="20"/>
        <v>71.159235668789819</v>
      </c>
      <c r="P100" s="38">
        <f t="shared" si="21"/>
        <v>111.87982832618026</v>
      </c>
      <c r="Q100" s="38">
        <f t="shared" si="22"/>
        <v>84.12017167381974</v>
      </c>
      <c r="R100" s="38">
        <f t="shared" si="23"/>
        <v>124.84076433121018</v>
      </c>
      <c r="S100" s="39">
        <f t="shared" si="24"/>
        <v>-12.960936005029922</v>
      </c>
      <c r="T100" s="39">
        <f t="shared" si="25"/>
        <v>-12.960936005029922</v>
      </c>
      <c r="U100" t="s">
        <v>397</v>
      </c>
      <c r="V100" t="s">
        <v>398</v>
      </c>
      <c r="W100" t="s">
        <v>427</v>
      </c>
      <c r="X100" s="48" t="s">
        <v>422</v>
      </c>
      <c r="Y100" s="41"/>
    </row>
    <row r="101" spans="1:25" s="35" customFormat="1" ht="15" x14ac:dyDescent="0.25">
      <c r="A101">
        <v>1.57</v>
      </c>
      <c r="B101">
        <v>2.36</v>
      </c>
      <c r="C101" s="29">
        <f t="shared" si="17"/>
        <v>6.0671488718557764E-2</v>
      </c>
      <c r="D101" s="30">
        <f>IF(OR($A101="",$B101=""),"",A101*'MPTO_working_2-way'!$G100)</f>
        <v>1.6652542372881358</v>
      </c>
      <c r="E101" s="32">
        <f>IF(OR($A101="",$B101=""),"",B101*'MPTO_working_2-way'!$G100)</f>
        <v>2.5031847133757963</v>
      </c>
      <c r="F101" s="30">
        <f>IF(OR($A101="",$B101=""),"",'MPTO_working_2-way'!D100)</f>
        <v>1.648513970457377</v>
      </c>
      <c r="G101" s="32">
        <f>IF(OR($A101="",$B101=""),"",'MPTO_working_2-way'!E100)</f>
        <v>2.5419868276619102</v>
      </c>
      <c r="H101" s="30">
        <f>IF(OR($A101="",$B101=""),"",'OddsRatio_working_2-way'!M100)</f>
        <v>1.6473929618545631</v>
      </c>
      <c r="I101" s="30">
        <f>IF(OR($A101="",$B101=""),"",'OddsRatio_working_2-way'!N100)</f>
        <v>2.5446568914424659</v>
      </c>
      <c r="J101" s="30">
        <f>IF('Log_working_2-way'!$D100="","",A101^('Log_working_2-way'!$D100))</f>
        <v>1.639662280302489</v>
      </c>
      <c r="K101" s="32">
        <f>IF('Log_working_2-way'!$D100="","",B101^('Log_working_2-way'!$D100))</f>
        <v>2.5633249462800256</v>
      </c>
      <c r="L101" s="37">
        <f t="shared" si="18"/>
        <v>0.60050890585241723</v>
      </c>
      <c r="M101" s="37">
        <f t="shared" si="19"/>
        <v>0.39949109414758266</v>
      </c>
      <c r="N101" s="38">
        <v>197</v>
      </c>
      <c r="O101" s="38">
        <f t="shared" si="20"/>
        <v>71.522292993630586</v>
      </c>
      <c r="P101" s="38">
        <f t="shared" si="21"/>
        <v>113.52542372881355</v>
      </c>
      <c r="Q101" s="38">
        <f t="shared" si="22"/>
        <v>83.47457627118645</v>
      </c>
      <c r="R101" s="38">
        <f t="shared" si="23"/>
        <v>125.47770700636941</v>
      </c>
      <c r="S101" s="39">
        <f t="shared" si="24"/>
        <v>-11.952283277555864</v>
      </c>
      <c r="T101" s="39">
        <f t="shared" si="25"/>
        <v>-11.952283277555864</v>
      </c>
      <c r="U101" t="s">
        <v>399</v>
      </c>
      <c r="V101" t="s">
        <v>400</v>
      </c>
      <c r="W101" t="s">
        <v>427</v>
      </c>
      <c r="X101" s="48" t="s">
        <v>422</v>
      </c>
      <c r="Y101" s="41"/>
    </row>
    <row r="102" spans="1:25" ht="15" x14ac:dyDescent="0.25">
      <c r="A102">
        <v>1.62</v>
      </c>
      <c r="B102">
        <v>2.2400000000000002</v>
      </c>
      <c r="C102" s="29">
        <f t="shared" si="17"/>
        <v>6.3712522045855202E-2</v>
      </c>
      <c r="D102" s="30">
        <f>IF(OR($A102="",$B102=""),"",A102*'MPTO_working_2-way'!$G101)</f>
        <v>1.7232142857142856</v>
      </c>
      <c r="E102" s="32">
        <f>IF(OR($A102="",$B102=""),"",B102*'MPTO_working_2-way'!$G101)</f>
        <v>2.382716049382716</v>
      </c>
      <c r="F102" s="30">
        <f>IF(OR($A102="",$B102=""),"",'MPTO_working_2-way'!D101)</f>
        <v>1.7081528902278289</v>
      </c>
      <c r="G102" s="32">
        <f>IF(OR($A102="",$B102=""),"",'MPTO_working_2-way'!E101)</f>
        <v>2.4121244349906936</v>
      </c>
      <c r="H102" s="30">
        <f>IF(OR($A102="",$B102=""),"",'OddsRatio_working_2-way'!M101)</f>
        <v>1.7071067811865468</v>
      </c>
      <c r="I102" s="30">
        <f>IF(OR($A102="",$B102=""),"",'OddsRatio_working_2-way'!N101)</f>
        <v>2.4142135623730945</v>
      </c>
      <c r="J102" s="30">
        <f>IF('Log_working_2-way'!$D101="","",A102^('Log_working_2-way'!$D101))</f>
        <v>1.7001357078371182</v>
      </c>
      <c r="K102" s="32">
        <f>IF('Log_working_2-way'!$D101="","",B102^('Log_working_2-way'!$D101))</f>
        <v>2.4282945274701713</v>
      </c>
      <c r="L102" s="37">
        <f t="shared" si="18"/>
        <v>0.58031088082901561</v>
      </c>
      <c r="M102" s="37">
        <f t="shared" si="19"/>
        <v>0.41968911917098445</v>
      </c>
      <c r="N102" s="38">
        <v>198</v>
      </c>
      <c r="O102" s="38">
        <f t="shared" si="20"/>
        <v>75.7777777777778</v>
      </c>
      <c r="P102" s="38">
        <f t="shared" si="21"/>
        <v>109.60714285714286</v>
      </c>
      <c r="Q102" s="38">
        <f t="shared" si="22"/>
        <v>88.392857142857139</v>
      </c>
      <c r="R102" s="38">
        <f t="shared" si="23"/>
        <v>122.22222222222221</v>
      </c>
      <c r="S102" s="39">
        <f t="shared" si="24"/>
        <v>-12.615079365079339</v>
      </c>
      <c r="T102" s="39">
        <f t="shared" si="25"/>
        <v>-12.615079365079353</v>
      </c>
      <c r="U102" t="s">
        <v>401</v>
      </c>
      <c r="V102" t="s">
        <v>402</v>
      </c>
      <c r="W102" t="s">
        <v>427</v>
      </c>
      <c r="X102" s="48" t="s">
        <v>422</v>
      </c>
      <c r="Y102" s="41"/>
    </row>
    <row r="103" spans="1:25" ht="15" x14ac:dyDescent="0.25">
      <c r="A103">
        <v>1.87</v>
      </c>
      <c r="B103">
        <v>1.95</v>
      </c>
      <c r="C103" s="29">
        <f t="shared" si="17"/>
        <v>4.7579871109282745E-2</v>
      </c>
      <c r="D103" s="30">
        <f>IF(OR($A103="",$B103=""),"",A103*'MPTO_working_2-way'!$G102)</f>
        <v>1.9589743589743589</v>
      </c>
      <c r="E103" s="32">
        <f>IF(OR($A103="",$B103=""),"",B103*'MPTO_working_2-way'!$G102)</f>
        <v>2.0427807486631013</v>
      </c>
      <c r="F103" s="30">
        <f>IF(OR($A103="",$B103=""),"",'MPTO_working_2-way'!D102)</f>
        <v>1.9570642694217093</v>
      </c>
      <c r="G103" s="32">
        <f>IF(OR($A103="",$B103=""),"",'MPTO_working_2-way'!E102)</f>
        <v>2.0448619094350202</v>
      </c>
      <c r="H103" s="30">
        <f>IF(OR($A103="",$B103=""),"",'OddsRatio_working_2-way'!M102)</f>
        <v>1.9569688990161649</v>
      </c>
      <c r="I103" s="30">
        <f>IF(OR($A103="",$B103=""),"",'OddsRatio_working_2-way'!N102)</f>
        <v>2.0449660391555815</v>
      </c>
      <c r="J103" s="30">
        <f>IF('Log_working_2-way'!$D102="","",A103^('Log_working_2-way'!$D102))</f>
        <v>1.9560900444564779</v>
      </c>
      <c r="K103" s="32">
        <f>IF('Log_working_2-way'!$D102="","",B103^('Log_working_2-way'!$D102))</f>
        <v>2.0459265900711681</v>
      </c>
      <c r="L103" s="37">
        <f t="shared" si="18"/>
        <v>0.51047120418848169</v>
      </c>
      <c r="M103" s="37">
        <f t="shared" si="19"/>
        <v>0.48952879581151837</v>
      </c>
      <c r="N103" s="38">
        <v>199</v>
      </c>
      <c r="O103" s="38">
        <f t="shared" si="20"/>
        <v>92.582887700534741</v>
      </c>
      <c r="P103" s="38">
        <f t="shared" si="21"/>
        <v>96.94871794871797</v>
      </c>
      <c r="Q103" s="38">
        <f t="shared" si="22"/>
        <v>102.05128205128206</v>
      </c>
      <c r="R103" s="38">
        <f t="shared" si="23"/>
        <v>106.41711229946523</v>
      </c>
      <c r="S103" s="39">
        <f t="shared" si="24"/>
        <v>-9.4683943507473174</v>
      </c>
      <c r="T103" s="39">
        <f t="shared" si="25"/>
        <v>-9.4683943507472605</v>
      </c>
      <c r="U103" t="s">
        <v>403</v>
      </c>
      <c r="V103" t="s">
        <v>404</v>
      </c>
      <c r="W103" t="s">
        <v>428</v>
      </c>
      <c r="X103" s="48" t="s">
        <v>422</v>
      </c>
      <c r="Y103" s="41"/>
    </row>
    <row r="104" spans="1:25" ht="15" x14ac:dyDescent="0.25">
      <c r="A104">
        <v>1.79</v>
      </c>
      <c r="B104">
        <v>2.0099999999999998</v>
      </c>
      <c r="C104" s="29">
        <f t="shared" si="17"/>
        <v>5.6171655688040278E-2</v>
      </c>
      <c r="D104" s="30">
        <f>IF(OR($A104="",$B104=""),"",A104*'MPTO_working_2-way'!$G103)</f>
        <v>1.8905472636815921</v>
      </c>
      <c r="E104" s="32">
        <f>IF(OR($A104="",$B104=""),"",B104*'MPTO_working_2-way'!$G103)</f>
        <v>2.1229050279329607</v>
      </c>
      <c r="F104" s="30">
        <f>IF(OR($A104="",$B104=""),"",'MPTO_working_2-way'!D103)</f>
        <v>1.8847533984651248</v>
      </c>
      <c r="G104" s="32">
        <f>IF(OR($A104="",$B104=""),"",'MPTO_working_2-way'!E103)</f>
        <v>2.1302584445957544</v>
      </c>
      <c r="H104" s="30">
        <f>IF(OR($A104="",$B104=""),"",'OddsRatio_working_2-way'!M103)</f>
        <v>1.884408399904582</v>
      </c>
      <c r="I104" s="30">
        <f>IF(OR($A104="",$B104=""),"",'OddsRatio_working_2-way'!N103)</f>
        <v>2.1306993467134521</v>
      </c>
      <c r="J104" s="30">
        <f>IF('Log_working_2-way'!$D103="","",A104^('Log_working_2-way'!$D103))</f>
        <v>1.8817300657088789</v>
      </c>
      <c r="K104" s="32">
        <f>IF('Log_working_2-way'!$D103="","",B104^('Log_working_2-way'!$D103))</f>
        <v>2.1341339474384169</v>
      </c>
      <c r="L104" s="37">
        <f t="shared" si="18"/>
        <v>0.52894736842105261</v>
      </c>
      <c r="M104" s="37">
        <f t="shared" si="19"/>
        <v>0.47105263157894744</v>
      </c>
      <c r="N104" s="38">
        <v>200</v>
      </c>
      <c r="O104" s="38">
        <f t="shared" si="20"/>
        <v>88.268156424580994</v>
      </c>
      <c r="P104" s="38">
        <f t="shared" si="21"/>
        <v>100.49751243781093</v>
      </c>
      <c r="Q104" s="38">
        <f t="shared" si="22"/>
        <v>99.502487562189074</v>
      </c>
      <c r="R104" s="38">
        <f t="shared" si="23"/>
        <v>111.73184357541899</v>
      </c>
      <c r="S104" s="39">
        <f t="shared" si="24"/>
        <v>-11.234331137608081</v>
      </c>
      <c r="T104" s="39">
        <f t="shared" si="25"/>
        <v>-11.234331137608066</v>
      </c>
      <c r="U104" t="s">
        <v>405</v>
      </c>
      <c r="V104" t="s">
        <v>406</v>
      </c>
      <c r="W104" t="s">
        <v>428</v>
      </c>
      <c r="X104" s="48" t="s">
        <v>422</v>
      </c>
      <c r="Y104" s="41"/>
    </row>
    <row r="105" spans="1:25" ht="15" x14ac:dyDescent="0.25">
      <c r="A105">
        <v>1.88</v>
      </c>
      <c r="B105">
        <v>1.93</v>
      </c>
      <c r="C105" s="29">
        <f t="shared" si="17"/>
        <v>5.0049608642928067E-2</v>
      </c>
      <c r="D105" s="30">
        <f>IF(OR($A105="",$B105=""),"",A105*'MPTO_working_2-way'!$G104)</f>
        <v>1.9740932642487046</v>
      </c>
      <c r="E105" s="32">
        <f>IF(OR($A105="",$B105=""),"",B105*'MPTO_working_2-way'!$G104)</f>
        <v>2.0265957446808511</v>
      </c>
      <c r="F105" s="30">
        <f>IF(OR($A105="",$B105=""),"",'MPTO_working_2-way'!D104)</f>
        <v>1.9728142670726401</v>
      </c>
      <c r="G105" s="32">
        <f>IF(OR($A105="",$B105=""),"",'MPTO_working_2-way'!E104)</f>
        <v>2.027945450480662</v>
      </c>
      <c r="H105" s="30">
        <f>IF(OR($A105="",$B105=""),"",'OddsRatio_working_2-way'!M104)</f>
        <v>1.97274691422784</v>
      </c>
      <c r="I105" s="30">
        <f>IF(OR($A105="",$B105=""),"",'OddsRatio_working_2-way'!N104)</f>
        <v>2.0280166252635121</v>
      </c>
      <c r="J105" s="30">
        <f>IF('Log_working_2-way'!$D104="","",A105^('Log_working_2-way'!$D104))</f>
        <v>1.972156892091637</v>
      </c>
      <c r="K105" s="32">
        <f>IF('Log_working_2-way'!$D104="","",B105^('Log_working_2-way'!$D104))</f>
        <v>2.0286405498267945</v>
      </c>
      <c r="L105" s="37">
        <f t="shared" si="18"/>
        <v>0.50656167979002631</v>
      </c>
      <c r="M105" s="37">
        <f t="shared" si="19"/>
        <v>0.49343832020997375</v>
      </c>
      <c r="N105" s="38">
        <v>201</v>
      </c>
      <c r="O105" s="38">
        <f t="shared" si="20"/>
        <v>94.085106382978722</v>
      </c>
      <c r="P105" s="38">
        <f t="shared" si="21"/>
        <v>96.85492227979276</v>
      </c>
      <c r="Q105" s="38">
        <f t="shared" si="22"/>
        <v>104.14507772020727</v>
      </c>
      <c r="R105" s="38">
        <f t="shared" si="23"/>
        <v>106.91489361702128</v>
      </c>
      <c r="S105" s="39">
        <f t="shared" si="24"/>
        <v>-10.059971337228546</v>
      </c>
      <c r="T105" s="39">
        <f t="shared" si="25"/>
        <v>-10.059971337228518</v>
      </c>
      <c r="U105" t="s">
        <v>407</v>
      </c>
      <c r="V105" t="s">
        <v>408</v>
      </c>
      <c r="W105" t="s">
        <v>428</v>
      </c>
      <c r="X105" s="48" t="s">
        <v>422</v>
      </c>
      <c r="Y105" s="41"/>
    </row>
    <row r="106" spans="1:25" ht="15" x14ac:dyDescent="0.25">
      <c r="A106">
        <v>1.74</v>
      </c>
      <c r="B106">
        <v>2.0499999999999998</v>
      </c>
      <c r="C106" s="29">
        <f t="shared" si="17"/>
        <v>6.2517521726941361E-2</v>
      </c>
      <c r="D106" s="30">
        <f>IF(OR($A106="",$B106=""),"",A106*'MPTO_working_2-way'!$G105)</f>
        <v>1.8487804878048779</v>
      </c>
      <c r="E106" s="32">
        <f>IF(OR($A106="",$B106=""),"",B106*'MPTO_working_2-way'!$G105)</f>
        <v>2.1781609195402294</v>
      </c>
      <c r="F106" s="30">
        <f>IF(OR($A106="",$B106=""),"",'MPTO_working_2-way'!D105)</f>
        <v>1.84008253804488</v>
      </c>
      <c r="G106" s="32">
        <f>IF(OR($A106="",$B106=""),"",'MPTO_working_2-way'!E105)</f>
        <v>2.1903592262818541</v>
      </c>
      <c r="H106" s="30">
        <f>IF(OR($A106="",$B106=""),"",'OddsRatio_working_2-way'!M105)</f>
        <v>1.8395009855633908</v>
      </c>
      <c r="I106" s="30">
        <f>IF(OR($A106="",$B106=""),"",'OddsRatio_working_2-way'!N105)</f>
        <v>2.1911838308669731</v>
      </c>
      <c r="J106" s="30">
        <f>IF('Log_working_2-way'!$D105="","",A106^('Log_working_2-way'!$D105))</f>
        <v>1.8354661186592685</v>
      </c>
      <c r="K106" s="32">
        <f>IF('Log_working_2-way'!$D105="","",B106^('Log_working_2-way'!$D105))</f>
        <v>2.1969366293379053</v>
      </c>
      <c r="L106" s="37">
        <f t="shared" si="18"/>
        <v>0.54089709762532989</v>
      </c>
      <c r="M106" s="37">
        <f t="shared" si="19"/>
        <v>0.45910290237467027</v>
      </c>
      <c r="N106" s="38">
        <v>202</v>
      </c>
      <c r="O106" s="38">
        <f t="shared" si="20"/>
        <v>85.908045977011497</v>
      </c>
      <c r="P106" s="38">
        <f t="shared" si="21"/>
        <v>103.46341463414633</v>
      </c>
      <c r="Q106" s="38">
        <f t="shared" si="22"/>
        <v>98.536585365853668</v>
      </c>
      <c r="R106" s="38">
        <f t="shared" si="23"/>
        <v>116.0919540229885</v>
      </c>
      <c r="S106" s="39">
        <f t="shared" si="24"/>
        <v>-12.628539388842171</v>
      </c>
      <c r="T106" s="39">
        <f t="shared" si="25"/>
        <v>-12.628539388842171</v>
      </c>
      <c r="U106" t="s">
        <v>409</v>
      </c>
      <c r="V106" t="s">
        <v>410</v>
      </c>
      <c r="W106" t="s">
        <v>428</v>
      </c>
      <c r="X106" s="48" t="s">
        <v>422</v>
      </c>
      <c r="Y106" s="41"/>
    </row>
    <row r="107" spans="1:25" ht="15" x14ac:dyDescent="0.25">
      <c r="A107">
        <v>1.86</v>
      </c>
      <c r="B107">
        <v>1.96</v>
      </c>
      <c r="C107" s="29">
        <f t="shared" si="17"/>
        <v>4.7838490234803466E-2</v>
      </c>
      <c r="D107" s="30">
        <f>IF(OR($A107="",$B107=""),"",A107*'MPTO_working_2-way'!$G106)</f>
        <v>1.9489795918367345</v>
      </c>
      <c r="E107" s="32">
        <f>IF(OR($A107="",$B107=""),"",B107*'MPTO_working_2-way'!$G106)</f>
        <v>2.0537634408602146</v>
      </c>
      <c r="F107" s="30">
        <f>IF(OR($A107="",$B107=""),"",'MPTO_working_2-way'!D106)</f>
        <v>1.9466040153780435</v>
      </c>
      <c r="G107" s="32">
        <f>IF(OR($A107="",$B107=""),"",'MPTO_working_2-way'!E106)</f>
        <v>2.0564079422382671</v>
      </c>
      <c r="H107" s="30">
        <f>IF(OR($A107="",$B107=""),"",'OddsRatio_working_2-way'!M106)</f>
        <v>1.9464847243000454</v>
      </c>
      <c r="I107" s="30">
        <f>IF(OR($A107="",$B107=""),"",'OddsRatio_working_2-way'!N106)</f>
        <v>2.0565410875907482</v>
      </c>
      <c r="J107" s="30">
        <f>IF('Log_working_2-way'!$D106="","",A107^('Log_working_2-way'!$D106))</f>
        <v>1.9453918188381349</v>
      </c>
      <c r="K107" s="32">
        <f>IF('Log_working_2-way'!$D106="","",B107^('Log_working_2-way'!$D106))</f>
        <v>2.0577624854299059</v>
      </c>
      <c r="L107" s="37">
        <f t="shared" si="18"/>
        <v>0.51308900523560219</v>
      </c>
      <c r="M107" s="37">
        <f t="shared" si="19"/>
        <v>0.48691099476439803</v>
      </c>
      <c r="N107" s="38">
        <v>203</v>
      </c>
      <c r="O107" s="38">
        <f t="shared" si="20"/>
        <v>93.860215053763454</v>
      </c>
      <c r="P107" s="38">
        <f t="shared" si="21"/>
        <v>99.428571428571431</v>
      </c>
      <c r="Q107" s="38">
        <f t="shared" si="22"/>
        <v>103.57142857142857</v>
      </c>
      <c r="R107" s="38">
        <f t="shared" si="23"/>
        <v>109.13978494623655</v>
      </c>
      <c r="S107" s="39">
        <f t="shared" si="24"/>
        <v>-9.7112135176651151</v>
      </c>
      <c r="T107" s="39">
        <f t="shared" si="25"/>
        <v>-9.7112135176651151</v>
      </c>
      <c r="U107" t="s">
        <v>411</v>
      </c>
      <c r="V107" t="s">
        <v>412</v>
      </c>
      <c r="W107" t="s">
        <v>428</v>
      </c>
      <c r="X107" s="48" t="s">
        <v>422</v>
      </c>
      <c r="Y107" s="41"/>
    </row>
    <row r="108" spans="1:25" ht="15" x14ac:dyDescent="0.25">
      <c r="A108">
        <v>2.69</v>
      </c>
      <c r="B108">
        <v>1.51</v>
      </c>
      <c r="C108" s="29">
        <f t="shared" si="17"/>
        <v>3.3998867525049992E-2</v>
      </c>
      <c r="D108" s="30">
        <f>IF(OR($A108="",$B108=""),"",A108*'MPTO_working_2-way'!$G107)</f>
        <v>2.7814569536423845</v>
      </c>
      <c r="E108" s="32">
        <f>IF(OR($A108="",$B108=""),"",B108*'MPTO_working_2-way'!$G107)</f>
        <v>1.5613382899628254</v>
      </c>
      <c r="F108" s="30">
        <f>IF(OR($A108="",$B108=""),"",'MPTO_working_2-way'!D107)</f>
        <v>2.8189041951490341</v>
      </c>
      <c r="G108" s="32">
        <f>IF(OR($A108="",$B108=""),"",'MPTO_working_2-way'!E107)</f>
        <v>1.5497815677521511</v>
      </c>
      <c r="H108" s="30">
        <f>IF(OR($A108="",$B108=""),"",'OddsRatio_working_2-way'!M107)</f>
        <v>2.8203641092364129</v>
      </c>
      <c r="I108" s="30">
        <f>IF(OR($A108="",$B108=""),"",'OddsRatio_working_2-way'!N107)</f>
        <v>1.5493406483494501</v>
      </c>
      <c r="J108" s="30">
        <f>IF('Log_working_2-way'!$D107="","",A108^('Log_working_2-way'!$D107))</f>
        <v>2.8380197684281701</v>
      </c>
      <c r="K108" s="32">
        <f>IF('Log_working_2-way'!$D107="","",B108^('Log_working_2-way'!$D107))</f>
        <v>1.5440637892893805</v>
      </c>
      <c r="L108" s="37">
        <f t="shared" si="18"/>
        <v>0.35952380952380947</v>
      </c>
      <c r="M108" s="37">
        <f t="shared" si="19"/>
        <v>0.64047619047619042</v>
      </c>
      <c r="N108" s="38">
        <v>204</v>
      </c>
      <c r="O108" s="38">
        <f t="shared" si="20"/>
        <v>128.1635687732342</v>
      </c>
      <c r="P108" s="38">
        <f t="shared" si="21"/>
        <v>68.900662251655646</v>
      </c>
      <c r="Q108" s="38">
        <f t="shared" si="22"/>
        <v>135.09933774834437</v>
      </c>
      <c r="R108" s="38">
        <f t="shared" si="23"/>
        <v>75.836431226765811</v>
      </c>
      <c r="S108" s="39">
        <f t="shared" si="24"/>
        <v>-6.9357689751101645</v>
      </c>
      <c r="T108" s="39">
        <f t="shared" si="25"/>
        <v>-6.9357689751101645</v>
      </c>
      <c r="U108" t="s">
        <v>281</v>
      </c>
      <c r="V108" t="s">
        <v>202</v>
      </c>
      <c r="W108" t="s">
        <v>308</v>
      </c>
      <c r="X108" s="48" t="s">
        <v>422</v>
      </c>
      <c r="Y108" s="41"/>
    </row>
    <row r="109" spans="1:25" ht="15" x14ac:dyDescent="0.25">
      <c r="A109">
        <v>1.78</v>
      </c>
      <c r="B109">
        <v>2.12</v>
      </c>
      <c r="C109" s="29">
        <f t="shared" si="17"/>
        <v>3.3495866016535869E-2</v>
      </c>
      <c r="D109" s="30">
        <f>IF(OR($A109="",$B109=""),"",A109*'MPTO_working_2-way'!$G108)</f>
        <v>1.8396226415094339</v>
      </c>
      <c r="E109" s="32">
        <f>IF(OR($A109="",$B109=""),"",B109*'MPTO_working_2-way'!$G108)</f>
        <v>2.191011235955056</v>
      </c>
      <c r="F109" s="30">
        <f>IF(OR($A109="",$B109=""),"",'MPTO_working_2-way'!D108)</f>
        <v>1.8346946713341112</v>
      </c>
      <c r="G109" s="32">
        <f>IF(OR($A109="",$B109=""),"",'MPTO_working_2-way'!E108)</f>
        <v>2.1980428704566637</v>
      </c>
      <c r="H109" s="30">
        <f>IF(OR($A109="",$B109=""),"",'OddsRatio_working_2-way'!M108)</f>
        <v>1.83452296039628</v>
      </c>
      <c r="I109" s="30">
        <f>IF(OR($A109="",$B109=""),"",'OddsRatio_working_2-way'!N108)</f>
        <v>2.1982893790305562</v>
      </c>
      <c r="J109" s="30">
        <f>IF('Log_working_2-way'!$D108="","",A109^('Log_working_2-way'!$D108))</f>
        <v>1.8322858584832242</v>
      </c>
      <c r="K109" s="32">
        <f>IF('Log_working_2-way'!$D108="","",B109^('Log_working_2-way'!$D108))</f>
        <v>2.2015102621380289</v>
      </c>
      <c r="L109" s="37">
        <f t="shared" si="18"/>
        <v>0.54358974358974366</v>
      </c>
      <c r="M109" s="37">
        <f t="shared" si="19"/>
        <v>0.45641025641025645</v>
      </c>
      <c r="N109" s="38">
        <v>205</v>
      </c>
      <c r="O109" s="38">
        <f t="shared" si="20"/>
        <v>89.831460674157299</v>
      </c>
      <c r="P109" s="38">
        <f t="shared" si="21"/>
        <v>108.30188679245283</v>
      </c>
      <c r="Q109" s="38">
        <f t="shared" si="22"/>
        <v>96.698113207547166</v>
      </c>
      <c r="R109" s="38">
        <f t="shared" si="23"/>
        <v>115.1685393258427</v>
      </c>
      <c r="S109" s="39">
        <f t="shared" si="24"/>
        <v>-6.8666525333898676</v>
      </c>
      <c r="T109" s="39">
        <f t="shared" si="25"/>
        <v>-6.8666525333898676</v>
      </c>
      <c r="U109" t="s">
        <v>274</v>
      </c>
      <c r="V109" t="s">
        <v>204</v>
      </c>
      <c r="W109" t="s">
        <v>308</v>
      </c>
      <c r="X109" s="48" t="s">
        <v>422</v>
      </c>
      <c r="Y109" s="41"/>
    </row>
    <row r="110" spans="1:25" ht="15" x14ac:dyDescent="0.25">
      <c r="A110">
        <v>1.96</v>
      </c>
      <c r="B110">
        <v>1.93</v>
      </c>
      <c r="C110" s="29">
        <f t="shared" si="17"/>
        <v>2.8338796658559762E-2</v>
      </c>
      <c r="D110" s="30">
        <f>IF(OR($A110="",$B110=""),"",A110*'MPTO_working_2-way'!$G109)</f>
        <v>2.0155440414507773</v>
      </c>
      <c r="E110" s="32">
        <f>IF(OR($A110="",$B110=""),"",B110*'MPTO_working_2-way'!$G109)</f>
        <v>1.9846938775510203</v>
      </c>
      <c r="F110" s="30">
        <f>IF(OR($A110="",$B110=""),"",'MPTO_working_2-way'!D109)</f>
        <v>2.0159880622468553</v>
      </c>
      <c r="G110" s="32">
        <f>IF(OR($A110="",$B110=""),"",'MPTO_working_2-way'!E109)</f>
        <v>1.9842635333613092</v>
      </c>
      <c r="H110" s="30">
        <f>IF(OR($A110="",$B110=""),"",'OddsRatio_working_2-way'!M109)</f>
        <v>2.0160010160015238</v>
      </c>
      <c r="I110" s="30">
        <f>IF(OR($A110="",$B110=""),"",'OddsRatio_working_2-way'!N109)</f>
        <v>1.9842509842514759</v>
      </c>
      <c r="J110" s="30">
        <f>IF('Log_working_2-way'!$D109="","",A110^('Log_working_2-way'!$D109))</f>
        <v>2.0162023284286739</v>
      </c>
      <c r="K110" s="32">
        <f>IF('Log_working_2-way'!$D109="","",B110^('Log_working_2-way'!$D109))</f>
        <v>1.9840560014719333</v>
      </c>
      <c r="L110" s="37">
        <f t="shared" si="18"/>
        <v>0.49614395886889456</v>
      </c>
      <c r="M110" s="37">
        <f t="shared" si="19"/>
        <v>0.50385604113110538</v>
      </c>
      <c r="N110" s="38">
        <v>206</v>
      </c>
      <c r="O110" s="38">
        <f t="shared" si="20"/>
        <v>100.89795918367346</v>
      </c>
      <c r="P110" s="38">
        <f t="shared" si="21"/>
        <v>99.264248704663217</v>
      </c>
      <c r="Q110" s="38">
        <f t="shared" si="22"/>
        <v>106.7357512953368</v>
      </c>
      <c r="R110" s="38">
        <f t="shared" si="23"/>
        <v>105.10204081632654</v>
      </c>
      <c r="S110" s="39">
        <f t="shared" si="24"/>
        <v>-5.8377921116633331</v>
      </c>
      <c r="T110" s="39">
        <f t="shared" si="25"/>
        <v>-5.8377921116633189</v>
      </c>
      <c r="U110" t="s">
        <v>297</v>
      </c>
      <c r="V110" t="s">
        <v>277</v>
      </c>
      <c r="W110" t="s">
        <v>308</v>
      </c>
      <c r="X110" s="48" t="s">
        <v>422</v>
      </c>
      <c r="Y110" s="41"/>
    </row>
    <row r="111" spans="1:25" ht="15" x14ac:dyDescent="0.25">
      <c r="A111">
        <v>2.4700000000000002</v>
      </c>
      <c r="B111">
        <v>1.59</v>
      </c>
      <c r="C111" s="29">
        <f t="shared" si="17"/>
        <v>3.37891172052045E-2</v>
      </c>
      <c r="D111" s="30">
        <f>IF(OR($A111="",$B111=""),"",A111*'MPTO_working_2-way'!$G110)</f>
        <v>2.5534591194968552</v>
      </c>
      <c r="E111" s="32">
        <f>IF(OR($A111="",$B111=""),"",B111*'MPTO_working_2-way'!$G110)</f>
        <v>1.6437246963562753</v>
      </c>
      <c r="F111" s="30">
        <f>IF(OR($A111="",$B111=""),"",'MPTO_working_2-way'!D110)</f>
        <v>2.5775604633610079</v>
      </c>
      <c r="G111" s="32">
        <f>IF(OR($A111="",$B111=""),"",'MPTO_working_2-way'!E110)</f>
        <v>1.6338901254342355</v>
      </c>
      <c r="H111" s="30">
        <f>IF(OR($A111="",$B111=""),"",'OddsRatio_working_2-way'!M110)</f>
        <v>2.5784566588059405</v>
      </c>
      <c r="I111" s="30">
        <f>IF(OR($A111="",$B111=""),"",'OddsRatio_working_2-way'!N110)</f>
        <v>1.6335302236023845</v>
      </c>
      <c r="J111" s="30">
        <f>IF('Log_working_2-way'!$D110="","",A111^('Log_working_2-way'!$D110))</f>
        <v>2.5896826442672194</v>
      </c>
      <c r="K111" s="32">
        <f>IF('Log_working_2-way'!$D110="","",B111^('Log_working_2-way'!$D110))</f>
        <v>1.6290563739914652</v>
      </c>
      <c r="L111" s="37">
        <f t="shared" si="18"/>
        <v>0.39162561576354682</v>
      </c>
      <c r="M111" s="37">
        <f t="shared" si="19"/>
        <v>0.60837438423645318</v>
      </c>
      <c r="N111" s="38">
        <v>207</v>
      </c>
      <c r="O111" s="38">
        <f t="shared" si="20"/>
        <v>123.19433198380567</v>
      </c>
      <c r="P111" s="38">
        <f t="shared" si="21"/>
        <v>76.811320754716974</v>
      </c>
      <c r="Q111" s="38">
        <f t="shared" si="22"/>
        <v>130.18867924528303</v>
      </c>
      <c r="R111" s="38">
        <f t="shared" si="23"/>
        <v>83.805668016194332</v>
      </c>
      <c r="S111" s="39">
        <f t="shared" si="24"/>
        <v>-6.9943472614773583</v>
      </c>
      <c r="T111" s="39">
        <f t="shared" si="25"/>
        <v>-6.9943472614773583</v>
      </c>
      <c r="U111" t="s">
        <v>369</v>
      </c>
      <c r="V111" t="s">
        <v>206</v>
      </c>
      <c r="W111" t="s">
        <v>308</v>
      </c>
      <c r="X111" s="48" t="s">
        <v>422</v>
      </c>
      <c r="Y111" s="41"/>
    </row>
    <row r="112" spans="1:25" ht="15" x14ac:dyDescent="0.25">
      <c r="A112">
        <v>1.97</v>
      </c>
      <c r="B112">
        <v>1.92</v>
      </c>
      <c r="C112" s="29">
        <f t="shared" si="17"/>
        <v>2.844754653130277E-2</v>
      </c>
      <c r="D112" s="30">
        <f>IF(OR($A112="",$B112=""),"",A112*'MPTO_working_2-way'!$G111)</f>
        <v>2.0260416666666665</v>
      </c>
      <c r="E112" s="32">
        <f>IF(OR($A112="",$B112=""),"",B112*'MPTO_working_2-way'!$G111)</f>
        <v>1.9746192893401013</v>
      </c>
      <c r="F112" s="30">
        <f>IF(OR($A112="",$B112=""),"",'MPTO_working_2-way'!D111)</f>
        <v>2.0267924123888115</v>
      </c>
      <c r="G112" s="32">
        <f>IF(OR($A112="",$B112=""),"",'MPTO_working_2-way'!E111)</f>
        <v>1.9739066903246005</v>
      </c>
      <c r="H112" s="30">
        <f>IF(OR($A112="",$B112=""),"",'OddsRatio_working_2-way'!M111)</f>
        <v>2.0268144068364817</v>
      </c>
      <c r="I112" s="30">
        <f>IF(OR($A112="",$B112=""),"",'OddsRatio_working_2-way'!N111)</f>
        <v>1.9738858291644976</v>
      </c>
      <c r="J112" s="30">
        <f>IF('Log_working_2-way'!$D111="","",A112^('Log_working_2-way'!$D111))</f>
        <v>2.0271548987306875</v>
      </c>
      <c r="K112" s="32">
        <f>IF('Log_working_2-way'!$D111="","",B112^('Log_working_2-way'!$D111))</f>
        <v>1.9735629954505829</v>
      </c>
      <c r="L112" s="37">
        <f t="shared" si="18"/>
        <v>0.49357326478149105</v>
      </c>
      <c r="M112" s="37">
        <f t="shared" si="19"/>
        <v>0.50642673521850901</v>
      </c>
      <c r="N112" s="38">
        <v>208</v>
      </c>
      <c r="O112" s="38">
        <f t="shared" si="20"/>
        <v>102.41624365482232</v>
      </c>
      <c r="P112" s="38">
        <f t="shared" si="21"/>
        <v>99.666666666666686</v>
      </c>
      <c r="Q112" s="38">
        <f t="shared" si="22"/>
        <v>108.33333333333334</v>
      </c>
      <c r="R112" s="38">
        <f t="shared" si="23"/>
        <v>105.58375634517766</v>
      </c>
      <c r="S112" s="39">
        <f t="shared" si="24"/>
        <v>-5.9170896785110187</v>
      </c>
      <c r="T112" s="39">
        <f t="shared" si="25"/>
        <v>-5.9170896785109761</v>
      </c>
      <c r="U112" t="s">
        <v>70</v>
      </c>
      <c r="V112" t="s">
        <v>68</v>
      </c>
      <c r="W112" t="s">
        <v>90</v>
      </c>
      <c r="X112" s="48" t="s">
        <v>422</v>
      </c>
      <c r="Y112" s="41"/>
    </row>
    <row r="113" spans="1:25" s="35" customFormat="1" ht="15" x14ac:dyDescent="0.25">
      <c r="A113">
        <v>2.08</v>
      </c>
      <c r="B113">
        <v>1.81</v>
      </c>
      <c r="C113" s="29">
        <f t="shared" si="17"/>
        <v>3.3255418614534626E-2</v>
      </c>
      <c r="D113" s="30">
        <f>IF(OR($A113="",$B113=""),"",A113*'MPTO_working_2-way'!$G112)</f>
        <v>2.1491712707182322</v>
      </c>
      <c r="E113" s="32">
        <f>IF(OR($A113="",$B113=""),"",B113*'MPTO_working_2-way'!$G112)</f>
        <v>1.8701923076923077</v>
      </c>
      <c r="F113" s="30">
        <f>IF(OR($A113="",$B113=""),"",'MPTO_working_2-way'!D112)</f>
        <v>2.1545152798443401</v>
      </c>
      <c r="G113" s="32">
        <f>IF(OR($A113="",$B113=""),"",'MPTO_working_2-way'!E112)</f>
        <v>1.8661643699811639</v>
      </c>
      <c r="H113" s="30">
        <f>IF(OR($A113="",$B113=""),"",'OddsRatio_working_2-way'!M112)</f>
        <v>2.1547005383792519</v>
      </c>
      <c r="I113" s="30">
        <f>IF(OR($A113="",$B113=""),"",'OddsRatio_working_2-way'!N112)</f>
        <v>1.8660254037844384</v>
      </c>
      <c r="J113" s="30">
        <f>IF('Log_working_2-way'!$D112="","",A113^('Log_working_2-way'!$D112))</f>
        <v>2.1571440120474694</v>
      </c>
      <c r="K113" s="32">
        <f>IF('Log_working_2-way'!$D112="","",B113^('Log_working_2-way'!$D112))</f>
        <v>1.8641966683390954</v>
      </c>
      <c r="L113" s="37">
        <f t="shared" si="18"/>
        <v>0.46529562982005135</v>
      </c>
      <c r="M113" s="37">
        <f t="shared" si="19"/>
        <v>0.53470437017994854</v>
      </c>
      <c r="N113" s="38">
        <v>209</v>
      </c>
      <c r="O113" s="38">
        <f t="shared" si="20"/>
        <v>108.51923076923077</v>
      </c>
      <c r="P113" s="38">
        <f t="shared" si="21"/>
        <v>93.530386740331508</v>
      </c>
      <c r="Q113" s="38">
        <f t="shared" si="22"/>
        <v>115.46961325966852</v>
      </c>
      <c r="R113" s="38">
        <f t="shared" si="23"/>
        <v>100.48076923076923</v>
      </c>
      <c r="S113" s="39">
        <f t="shared" si="24"/>
        <v>-6.9503824904377467</v>
      </c>
      <c r="T113" s="39">
        <f t="shared" si="25"/>
        <v>-6.9503824904377183</v>
      </c>
      <c r="U113" t="s">
        <v>71</v>
      </c>
      <c r="V113" t="s">
        <v>69</v>
      </c>
      <c r="W113" t="s">
        <v>90</v>
      </c>
      <c r="X113" s="48" t="s">
        <v>422</v>
      </c>
      <c r="Y113" s="41"/>
    </row>
    <row r="114" spans="1:25" ht="15" x14ac:dyDescent="0.25">
      <c r="A114">
        <v>2.4900000000000002</v>
      </c>
      <c r="B114">
        <v>1.58</v>
      </c>
      <c r="C114" s="29">
        <f t="shared" si="17"/>
        <v>3.4517818107874465E-2</v>
      </c>
      <c r="D114" s="30">
        <f>IF(OR($A114="",$B114=""),"",A114*'MPTO_working_2-way'!$G113)</f>
        <v>2.5759493670886076</v>
      </c>
      <c r="E114" s="32">
        <f>IF(OR($A114="",$B114=""),"",B114*'MPTO_working_2-way'!$G113)</f>
        <v>1.6345381526104417</v>
      </c>
      <c r="F114" s="30">
        <f>IF(OR($A114="",$B114=""),"",'MPTO_working_2-way'!D113)</f>
        <v>2.6018120494676276</v>
      </c>
      <c r="G114" s="32">
        <f>IF(OR($A114="",$B114=""),"",'MPTO_working_2-way'!E113)</f>
        <v>1.6242929689112753</v>
      </c>
      <c r="H114" s="30">
        <f>IF(OR($A114="",$B114=""),"",'OddsRatio_working_2-way'!M113)</f>
        <v>2.6027992754058067</v>
      </c>
      <c r="I114" s="30">
        <f>IF(OR($A114="",$B114=""),"",'OddsRatio_working_2-way'!N113)</f>
        <v>1.6239084427754149</v>
      </c>
      <c r="J114" s="30">
        <f>IF('Log_working_2-way'!$D113="","",A114^('Log_working_2-way'!$D113))</f>
        <v>2.6148709324694677</v>
      </c>
      <c r="K114" s="32">
        <f>IF('Log_working_2-way'!$D113="","",B114^('Log_working_2-way'!$D113))</f>
        <v>1.6192445352091833</v>
      </c>
      <c r="L114" s="37">
        <f t="shared" si="18"/>
        <v>0.3882063882063882</v>
      </c>
      <c r="M114" s="37">
        <f t="shared" si="19"/>
        <v>0.6117936117936118</v>
      </c>
      <c r="N114" s="38">
        <v>210</v>
      </c>
      <c r="O114" s="38">
        <f t="shared" si="20"/>
        <v>125.66265060240966</v>
      </c>
      <c r="P114" s="38">
        <f t="shared" si="21"/>
        <v>77.088607594936704</v>
      </c>
      <c r="Q114" s="38">
        <f t="shared" si="22"/>
        <v>132.91139240506328</v>
      </c>
      <c r="R114" s="38">
        <f t="shared" si="23"/>
        <v>84.337349397590344</v>
      </c>
      <c r="S114" s="39">
        <f t="shared" si="24"/>
        <v>-7.2487418026536261</v>
      </c>
      <c r="T114" s="39">
        <f t="shared" si="25"/>
        <v>-7.2487418026536403</v>
      </c>
      <c r="U114" t="s">
        <v>78</v>
      </c>
      <c r="V114" t="s">
        <v>86</v>
      </c>
      <c r="W114" t="s">
        <v>90</v>
      </c>
      <c r="X114" s="48" t="s">
        <v>422</v>
      </c>
      <c r="Y114" s="41"/>
    </row>
    <row r="115" spans="1:25" ht="15" x14ac:dyDescent="0.25">
      <c r="A115">
        <v>2.0499999999999998</v>
      </c>
      <c r="B115">
        <v>1.85</v>
      </c>
      <c r="C115" s="29">
        <f t="shared" si="17"/>
        <v>2.8345418589321048E-2</v>
      </c>
      <c r="D115" s="30">
        <f>IF(OR($A115="",$B115=""),"",A115*'MPTO_working_2-way'!$G114)</f>
        <v>2.1081081081081079</v>
      </c>
      <c r="E115" s="32">
        <f>IF(OR($A115="",$B115=""),"",B115*'MPTO_working_2-way'!$G114)</f>
        <v>1.902439024390244</v>
      </c>
      <c r="F115" s="30">
        <f>IF(OR($A115="",$B115=""),"",'MPTO_working_2-way'!D114)</f>
        <v>2.1113430758524703</v>
      </c>
      <c r="G115" s="32">
        <f>IF(OR($A115="",$B115=""),"",'MPTO_working_2-way'!E114)</f>
        <v>1.8998121477770822</v>
      </c>
      <c r="H115" s="30">
        <f>IF(OR($A115="",$B115=""),"",'OddsRatio_working_2-way'!M114)</f>
        <v>2.1114378604524222</v>
      </c>
      <c r="I115" s="30">
        <f>IF(OR($A115="",$B115=""),"",'OddsRatio_working_2-way'!N114)</f>
        <v>1.8997354108424378</v>
      </c>
      <c r="J115" s="30">
        <f>IF('Log_working_2-way'!$D114="","",A115^('Log_working_2-way'!$D114))</f>
        <v>2.1129081281913611</v>
      </c>
      <c r="K115" s="32">
        <f>IF('Log_working_2-way'!$D114="","",B115^('Log_working_2-way'!$D114))</f>
        <v>1.8985467665018629</v>
      </c>
      <c r="L115" s="37">
        <f t="shared" si="18"/>
        <v>0.47435897435897439</v>
      </c>
      <c r="M115" s="37">
        <f t="shared" si="19"/>
        <v>0.52564102564102555</v>
      </c>
      <c r="N115" s="38">
        <v>211</v>
      </c>
      <c r="O115" s="38">
        <f t="shared" si="20"/>
        <v>108.07317073170731</v>
      </c>
      <c r="P115" s="38">
        <f t="shared" si="21"/>
        <v>96.945945945945937</v>
      </c>
      <c r="Q115" s="38">
        <f t="shared" si="22"/>
        <v>114.05405405405403</v>
      </c>
      <c r="R115" s="38">
        <f t="shared" si="23"/>
        <v>102.92682926829269</v>
      </c>
      <c r="S115" s="39">
        <f t="shared" si="24"/>
        <v>-5.9808833223467275</v>
      </c>
      <c r="T115" s="39">
        <f t="shared" si="25"/>
        <v>-5.9808833223467559</v>
      </c>
      <c r="U115" t="s">
        <v>286</v>
      </c>
      <c r="V115" t="s">
        <v>282</v>
      </c>
      <c r="W115" t="s">
        <v>309</v>
      </c>
      <c r="X115" s="48" t="s">
        <v>422</v>
      </c>
      <c r="Y115" s="41"/>
    </row>
    <row r="116" spans="1:25" ht="15" x14ac:dyDescent="0.25">
      <c r="A116">
        <v>1.74</v>
      </c>
      <c r="B116">
        <v>2.08</v>
      </c>
      <c r="C116" s="29">
        <f t="shared" si="17"/>
        <v>5.5481874447391721E-2</v>
      </c>
      <c r="D116" s="30">
        <f>IF(OR($A116="",$B116=""),"",A116*'MPTO_working_2-way'!$G115)</f>
        <v>1.8365384615384617</v>
      </c>
      <c r="E116" s="32">
        <f>IF(OR($A116="",$B116=""),"",B116*'MPTO_working_2-way'!$G115)</f>
        <v>2.195402298850575</v>
      </c>
      <c r="F116" s="30">
        <f>IF(OR($A116="",$B116=""),"",'MPTO_working_2-way'!D115)</f>
        <v>1.8282481309355427</v>
      </c>
      <c r="G116" s="32">
        <f>IF(OR($A116="",$B116=""),"",'MPTO_working_2-way'!E115)</f>
        <v>2.2073676506464994</v>
      </c>
      <c r="H116" s="30">
        <f>IF(OR($A116="",$B116=""),"",'OddsRatio_working_2-way'!M115)</f>
        <v>1.8277591347639637</v>
      </c>
      <c r="I116" s="30">
        <f>IF(OR($A116="",$B116=""),"",'OddsRatio_working_2-way'!N115)</f>
        <v>2.2080808993852443</v>
      </c>
      <c r="J116" s="30">
        <f>IF('Log_working_2-way'!$D115="","",A116^('Log_working_2-way'!$D115))</f>
        <v>1.823934898859128</v>
      </c>
      <c r="K116" s="32">
        <f>IF('Log_working_2-way'!$D115="","",B116^('Log_working_2-way'!$D115))</f>
        <v>2.2136881219405091</v>
      </c>
      <c r="L116" s="37">
        <f t="shared" si="18"/>
        <v>0.54450261780104703</v>
      </c>
      <c r="M116" s="37">
        <f t="shared" si="19"/>
        <v>0.4554973821989528</v>
      </c>
      <c r="N116" s="38">
        <v>212</v>
      </c>
      <c r="O116" s="38">
        <f t="shared" si="20"/>
        <v>90.160919540229884</v>
      </c>
      <c r="P116" s="38">
        <f t="shared" si="21"/>
        <v>110.07692307692308</v>
      </c>
      <c r="Q116" s="38">
        <f t="shared" si="22"/>
        <v>101.92307692307692</v>
      </c>
      <c r="R116" s="38">
        <f t="shared" si="23"/>
        <v>121.8390804597701</v>
      </c>
      <c r="S116" s="39">
        <f t="shared" si="24"/>
        <v>-11.762157382847036</v>
      </c>
      <c r="T116" s="39">
        <f t="shared" si="25"/>
        <v>-11.762157382847022</v>
      </c>
      <c r="U116" t="s">
        <v>285</v>
      </c>
      <c r="V116" t="s">
        <v>113</v>
      </c>
      <c r="W116" t="s">
        <v>309</v>
      </c>
      <c r="X116" s="48" t="s">
        <v>422</v>
      </c>
      <c r="Y116" s="41"/>
    </row>
    <row r="117" spans="1:25" ht="15" x14ac:dyDescent="0.25">
      <c r="A117">
        <v>1.78</v>
      </c>
      <c r="B117">
        <v>2.02</v>
      </c>
      <c r="C117" s="29">
        <f t="shared" si="17"/>
        <v>5.6847257759483849E-2</v>
      </c>
      <c r="D117" s="30">
        <f>IF(OR($A117="",$B117=""),"",A117*'MPTO_working_2-way'!$G116)</f>
        <v>1.8811881188118813</v>
      </c>
      <c r="E117" s="32">
        <f>IF(OR($A117="",$B117=""),"",B117*'MPTO_working_2-way'!$G116)</f>
        <v>2.1348314606741572</v>
      </c>
      <c r="F117" s="30">
        <f>IF(OR($A117="",$B117=""),"",'MPTO_working_2-way'!D116)</f>
        <v>1.8748566065283139</v>
      </c>
      <c r="G117" s="32">
        <f>IF(OR($A117="",$B117=""),"",'MPTO_working_2-way'!E116)</f>
        <v>2.1430444629872452</v>
      </c>
      <c r="H117" s="30">
        <f>IF(OR($A117="",$B117=""),"",'OddsRatio_working_2-way'!M116)</f>
        <v>1.8744746321952062</v>
      </c>
      <c r="I117" s="30">
        <f>IF(OR($A117="",$B117=""),"",'OddsRatio_working_2-way'!N116)</f>
        <v>2.1435437497937313</v>
      </c>
      <c r="J117" s="30">
        <f>IF('Log_working_2-way'!$D116="","",A117^('Log_working_2-way'!$D116))</f>
        <v>1.8715471181062422</v>
      </c>
      <c r="K117" s="32">
        <f>IF('Log_working_2-way'!$D116="","",B117^('Log_working_2-way'!$D116))</f>
        <v>2.1473848966079383</v>
      </c>
      <c r="L117" s="37">
        <f t="shared" si="18"/>
        <v>0.53157894736842104</v>
      </c>
      <c r="M117" s="37">
        <f t="shared" si="19"/>
        <v>0.46842105263157896</v>
      </c>
      <c r="N117" s="38">
        <v>213</v>
      </c>
      <c r="O117" s="38">
        <f t="shared" si="20"/>
        <v>93.337078651685388</v>
      </c>
      <c r="P117" s="38">
        <f t="shared" si="21"/>
        <v>107.55445544554455</v>
      </c>
      <c r="Q117" s="38">
        <f t="shared" si="22"/>
        <v>105.44554455445544</v>
      </c>
      <c r="R117" s="38">
        <f t="shared" si="23"/>
        <v>119.66292134831461</v>
      </c>
      <c r="S117" s="39">
        <f t="shared" si="24"/>
        <v>-12.10846590277005</v>
      </c>
      <c r="T117" s="39">
        <f t="shared" si="25"/>
        <v>-12.108465902770064</v>
      </c>
      <c r="U117" t="s">
        <v>298</v>
      </c>
      <c r="V117" t="s">
        <v>289</v>
      </c>
      <c r="W117" t="s">
        <v>309</v>
      </c>
      <c r="X117" s="48" t="s">
        <v>422</v>
      </c>
      <c r="Y117" s="41"/>
    </row>
    <row r="118" spans="1:25" ht="15" x14ac:dyDescent="0.25">
      <c r="A118">
        <v>1.65</v>
      </c>
      <c r="B118">
        <v>2.2599999999999998</v>
      </c>
      <c r="C118" s="29">
        <f t="shared" si="17"/>
        <v>4.85384821668009E-2</v>
      </c>
      <c r="D118" s="30">
        <f>IF(OR($A118="",$B118=""),"",A118*'MPTO_working_2-way'!$G117)</f>
        <v>1.7300884955752214</v>
      </c>
      <c r="E118" s="32">
        <f>IF(OR($A118="",$B118=""),"",B118*'MPTO_working_2-way'!$G117)</f>
        <v>2.3696969696969696</v>
      </c>
      <c r="F118" s="30">
        <f>IF(OR($A118="",$B118=""),"",'MPTO_working_2-way'!D117)</f>
        <v>1.7188292233233464</v>
      </c>
      <c r="G118" s="32">
        <f>IF(OR($A118="",$B118=""),"",'MPTO_working_2-way'!E117)</f>
        <v>2.3911510099390831</v>
      </c>
      <c r="H118" s="30">
        <f>IF(OR($A118="",$B118=""),"",'OddsRatio_working_2-way'!M117)</f>
        <v>1.7182430061427794</v>
      </c>
      <c r="I118" s="30">
        <f>IF(OR($A118="",$B118=""),"",'OddsRatio_working_2-way'!N117)</f>
        <v>2.3922864426767716</v>
      </c>
      <c r="J118" s="30">
        <f>IF('Log_working_2-way'!$D117="","",A118^('Log_working_2-way'!$D117))</f>
        <v>1.7130819075338126</v>
      </c>
      <c r="K118" s="32">
        <f>IF('Log_working_2-way'!$D117="","",B118^('Log_working_2-way'!$D117))</f>
        <v>2.4023634444146</v>
      </c>
      <c r="L118" s="37">
        <f t="shared" si="18"/>
        <v>0.57800511508951402</v>
      </c>
      <c r="M118" s="37">
        <f t="shared" si="19"/>
        <v>0.42199488491048592</v>
      </c>
      <c r="N118" s="38">
        <v>214</v>
      </c>
      <c r="O118" s="38">
        <f t="shared" si="20"/>
        <v>84.303030303030283</v>
      </c>
      <c r="P118" s="38">
        <f t="shared" si="21"/>
        <v>119.30973451327431</v>
      </c>
      <c r="Q118" s="38">
        <f t="shared" si="22"/>
        <v>94.690265486725664</v>
      </c>
      <c r="R118" s="38">
        <f t="shared" si="23"/>
        <v>129.69696969696969</v>
      </c>
      <c r="S118" s="39">
        <f t="shared" si="24"/>
        <v>-10.387235183695381</v>
      </c>
      <c r="T118" s="39">
        <f t="shared" si="25"/>
        <v>-10.387235183695381</v>
      </c>
      <c r="U118" t="s">
        <v>115</v>
      </c>
      <c r="V118" t="s">
        <v>213</v>
      </c>
      <c r="W118" t="s">
        <v>300</v>
      </c>
      <c r="X118" s="48" t="s">
        <v>423</v>
      </c>
      <c r="Y118" s="41"/>
    </row>
    <row r="119" spans="1:25" ht="15" x14ac:dyDescent="0.25">
      <c r="A119">
        <v>1.43</v>
      </c>
      <c r="B119">
        <v>2.82</v>
      </c>
      <c r="C119" s="29">
        <f t="shared" si="17"/>
        <v>5.3910628378713632E-2</v>
      </c>
      <c r="D119" s="30">
        <f>IF(OR($A119="",$B119=""),"",A119*'MPTO_working_2-way'!$G118)</f>
        <v>1.5070921985815604</v>
      </c>
      <c r="E119" s="32">
        <f>IF(OR($A119="",$B119=""),"",B119*'MPTO_working_2-way'!$G118)</f>
        <v>2.9720279720279721</v>
      </c>
      <c r="F119" s="30">
        <f>IF(OR($A119="",$B119=""),"",'MPTO_working_2-way'!D118)</f>
        <v>1.4873308007229005</v>
      </c>
      <c r="G119" s="32">
        <f>IF(OR($A119="",$B119=""),"",'MPTO_working_2-way'!E118)</f>
        <v>3.0519942480890037</v>
      </c>
      <c r="H119" s="30">
        <f>IF(OR($A119="",$B119=""),"",'OddsRatio_working_2-way'!M118)</f>
        <v>1.4860696825186039</v>
      </c>
      <c r="I119" s="30">
        <f>IF(OR($A119="",$B119=""),"",'OddsRatio_working_2-way'!N118)</f>
        <v>3.0573181911252538</v>
      </c>
      <c r="J119" s="30">
        <f>IF('Log_working_2-way'!$D118="","",A119^('Log_working_2-way'!$D118))</f>
        <v>1.4769349528966507</v>
      </c>
      <c r="K119" s="32">
        <f>IF('Log_working_2-way'!$D118="","",B119^('Log_working_2-way'!$D118))</f>
        <v>3.0967219825572672</v>
      </c>
      <c r="L119" s="37">
        <f t="shared" si="18"/>
        <v>0.66352941176470581</v>
      </c>
      <c r="M119" s="37">
        <f t="shared" si="19"/>
        <v>0.33647058823529413</v>
      </c>
      <c r="N119" s="38">
        <v>215</v>
      </c>
      <c r="O119" s="38">
        <f t="shared" si="20"/>
        <v>64.650349650349654</v>
      </c>
      <c r="P119" s="38">
        <f t="shared" si="21"/>
        <v>138.75886524822693</v>
      </c>
      <c r="Q119" s="38">
        <f t="shared" si="22"/>
        <v>76.241134751773046</v>
      </c>
      <c r="R119" s="38">
        <f t="shared" si="23"/>
        <v>150.34965034965037</v>
      </c>
      <c r="S119" s="39">
        <f t="shared" si="24"/>
        <v>-11.590785101423393</v>
      </c>
      <c r="T119" s="39">
        <f t="shared" si="25"/>
        <v>-11.59078510142345</v>
      </c>
      <c r="U119" t="s">
        <v>117</v>
      </c>
      <c r="V119" t="s">
        <v>220</v>
      </c>
      <c r="W119" t="s">
        <v>300</v>
      </c>
      <c r="X119" s="48" t="s">
        <v>423</v>
      </c>
      <c r="Y119" s="41"/>
    </row>
    <row r="120" spans="1:25" ht="15" x14ac:dyDescent="0.25">
      <c r="A120">
        <v>1.67</v>
      </c>
      <c r="B120">
        <v>2.23</v>
      </c>
      <c r="C120" s="29">
        <f t="shared" si="17"/>
        <v>4.7232888483123459E-2</v>
      </c>
      <c r="D120" s="30">
        <f>IF(OR($A120="",$B120=""),"",A120*'MPTO_working_2-way'!$G119)</f>
        <v>1.7488789237668161</v>
      </c>
      <c r="E120" s="32">
        <f>IF(OR($A120="",$B120=""),"",B120*'MPTO_working_2-way'!$G119)</f>
        <v>2.3353293413173652</v>
      </c>
      <c r="F120" s="30">
        <f>IF(OR($A120="",$B120=""),"",'MPTO_working_2-way'!D119)</f>
        <v>1.7385681940197473</v>
      </c>
      <c r="G120" s="32">
        <f>IF(OR($A120="",$B120=""),"",'MPTO_working_2-way'!E119)</f>
        <v>2.3539711134287793</v>
      </c>
      <c r="H120" s="30">
        <f>IF(OR($A120="",$B120=""),"",'OddsRatio_working_2-way'!M119)</f>
        <v>1.7380484043438287</v>
      </c>
      <c r="I120" s="30">
        <f>IF(OR($A120="",$B120=""),"",'OddsRatio_working_2-way'!N119)</f>
        <v>2.3549246826013568</v>
      </c>
      <c r="J120" s="30">
        <f>IF('Log_working_2-way'!$D119="","",A120^('Log_working_2-way'!$D119))</f>
        <v>1.7333258264811959</v>
      </c>
      <c r="K120" s="32">
        <f>IF('Log_working_2-way'!$D119="","",B120^('Log_working_2-way'!$D119))</f>
        <v>2.3636503228006438</v>
      </c>
      <c r="L120" s="37">
        <f t="shared" si="18"/>
        <v>0.57179487179487176</v>
      </c>
      <c r="M120" s="37">
        <f t="shared" si="19"/>
        <v>0.42820512820512818</v>
      </c>
      <c r="N120" s="38">
        <v>216</v>
      </c>
      <c r="O120" s="38">
        <f t="shared" si="20"/>
        <v>86.658682634730525</v>
      </c>
      <c r="P120" s="38">
        <f t="shared" si="21"/>
        <v>119.13901345291481</v>
      </c>
      <c r="Q120" s="38">
        <f t="shared" si="22"/>
        <v>96.860986547085204</v>
      </c>
      <c r="R120" s="38">
        <f t="shared" si="23"/>
        <v>129.34131736526948</v>
      </c>
      <c r="S120" s="39">
        <f t="shared" si="24"/>
        <v>-10.202303912354679</v>
      </c>
      <c r="T120" s="39">
        <f t="shared" si="25"/>
        <v>-10.202303912354665</v>
      </c>
      <c r="U120" t="s">
        <v>119</v>
      </c>
      <c r="V120" t="s">
        <v>218</v>
      </c>
      <c r="W120" t="s">
        <v>300</v>
      </c>
      <c r="X120" s="48" t="s">
        <v>423</v>
      </c>
      <c r="Y120" s="41"/>
    </row>
    <row r="121" spans="1:25" ht="15" x14ac:dyDescent="0.25">
      <c r="A121">
        <v>1.76</v>
      </c>
      <c r="B121">
        <v>2.09</v>
      </c>
      <c r="C121" s="29">
        <f t="shared" si="17"/>
        <v>4.6650717703349276E-2</v>
      </c>
      <c r="D121" s="30">
        <f>IF(OR($A121="",$B121=""),"",A121*'MPTO_working_2-way'!$G120)</f>
        <v>1.8421052631578947</v>
      </c>
      <c r="E121" s="32">
        <f>IF(OR($A121="",$B121=""),"",B121*'MPTO_working_2-way'!$G120)</f>
        <v>2.1875</v>
      </c>
      <c r="F121" s="30">
        <f>IF(OR($A121="",$B121=""),"",'MPTO_working_2-way'!D120)</f>
        <v>1.8353457738748626</v>
      </c>
      <c r="G121" s="32">
        <f>IF(OR($A121="",$B121=""),"",'MPTO_working_2-way'!E120)</f>
        <v>2.1971090670170828</v>
      </c>
      <c r="H121" s="30">
        <f>IF(OR($A121="",$B121=""),"",'OddsRatio_working_2-way'!M120)</f>
        <v>1.8350135965491927</v>
      </c>
      <c r="I121" s="30">
        <f>IF(OR($A121="",$B121=""),"",'OddsRatio_working_2-way'!N120)</f>
        <v>2.197585289787658</v>
      </c>
      <c r="J121" s="30">
        <f>IF('Log_working_2-way'!$D120="","",A121^('Log_working_2-way'!$D120))</f>
        <v>1.8319153686125185</v>
      </c>
      <c r="K121" s="32">
        <f>IF('Log_working_2-way'!$D120="","",B121^('Log_working_2-way'!$D120))</f>
        <v>2.2020453494773053</v>
      </c>
      <c r="L121" s="37">
        <f t="shared" si="18"/>
        <v>0.54285714285714282</v>
      </c>
      <c r="M121" s="37">
        <f t="shared" si="19"/>
        <v>0.45714285714285713</v>
      </c>
      <c r="N121" s="38">
        <v>217</v>
      </c>
      <c r="O121" s="38">
        <f t="shared" si="20"/>
        <v>93.704545454545467</v>
      </c>
      <c r="P121" s="38">
        <f t="shared" si="21"/>
        <v>113.17224880382776</v>
      </c>
      <c r="Q121" s="38">
        <f t="shared" si="22"/>
        <v>103.82775119617226</v>
      </c>
      <c r="R121" s="38">
        <f t="shared" si="23"/>
        <v>123.29545454545456</v>
      </c>
      <c r="S121" s="39">
        <f t="shared" si="24"/>
        <v>-10.123205741626791</v>
      </c>
      <c r="T121" s="39">
        <f t="shared" si="25"/>
        <v>-10.123205741626805</v>
      </c>
      <c r="U121" t="s">
        <v>118</v>
      </c>
      <c r="V121" t="s">
        <v>216</v>
      </c>
      <c r="W121" t="s">
        <v>300</v>
      </c>
      <c r="X121" s="48" t="s">
        <v>423</v>
      </c>
      <c r="Y121" s="41"/>
    </row>
    <row r="122" spans="1:25" ht="15" x14ac:dyDescent="0.25">
      <c r="A122">
        <v>1.54</v>
      </c>
      <c r="B122">
        <v>2.59</v>
      </c>
      <c r="C122" s="29">
        <f t="shared" si="17"/>
        <v>3.5451035451035562E-2</v>
      </c>
      <c r="D122" s="30">
        <f>IF(OR($A122="",$B122=""),"",A122*'MPTO_working_2-way'!$G121)</f>
        <v>1.5945945945945947</v>
      </c>
      <c r="E122" s="32">
        <f>IF(OR($A122="",$B122=""),"",B122*'MPTO_working_2-way'!$G121)</f>
        <v>2.6818181818181821</v>
      </c>
      <c r="F122" s="30">
        <f>IF(OR($A122="",$B122=""),"",'MPTO_working_2-way'!D121)</f>
        <v>1.583217560433454</v>
      </c>
      <c r="G122" s="32">
        <f>IF(OR($A122="",$B122=""),"",'MPTO_working_2-way'!E121)</f>
        <v>2.7146260123868511</v>
      </c>
      <c r="H122" s="30">
        <f>IF(OR($A122="",$B122=""),"",'OddsRatio_working_2-way'!M121)</f>
        <v>1.5827715174143586</v>
      </c>
      <c r="I122" s="30">
        <f>IF(OR($A122="",$B122=""),"",'OddsRatio_working_2-way'!N121)</f>
        <v>2.7159383568311668</v>
      </c>
      <c r="J122" s="30">
        <f>IF('Log_working_2-way'!$D121="","",A122^('Log_working_2-way'!$D121))</f>
        <v>1.5775817480869365</v>
      </c>
      <c r="K122" s="32">
        <f>IF('Log_working_2-way'!$D121="","",B122^('Log_working_2-way'!$D121))</f>
        <v>2.7313566491877532</v>
      </c>
      <c r="L122" s="37">
        <f t="shared" si="18"/>
        <v>0.6271186440677966</v>
      </c>
      <c r="M122" s="37">
        <f t="shared" si="19"/>
        <v>0.37288135593220334</v>
      </c>
      <c r="N122" s="38">
        <v>218</v>
      </c>
      <c r="O122" s="38">
        <f t="shared" si="20"/>
        <v>76.441558441558456</v>
      </c>
      <c r="P122" s="38">
        <f t="shared" si="21"/>
        <v>133.83011583011583</v>
      </c>
      <c r="Q122" s="38">
        <f t="shared" si="22"/>
        <v>84.16988416988417</v>
      </c>
      <c r="R122" s="38">
        <f t="shared" si="23"/>
        <v>141.55844155844156</v>
      </c>
      <c r="S122" s="39">
        <f t="shared" si="24"/>
        <v>-7.7283257283257143</v>
      </c>
      <c r="T122" s="39">
        <f t="shared" si="25"/>
        <v>-7.7283257283257285</v>
      </c>
      <c r="U122" t="s">
        <v>127</v>
      </c>
      <c r="V122" t="s">
        <v>223</v>
      </c>
      <c r="W122" t="s">
        <v>301</v>
      </c>
      <c r="X122" s="48" t="s">
        <v>423</v>
      </c>
      <c r="Y122" s="41"/>
    </row>
    <row r="123" spans="1:25" ht="15" x14ac:dyDescent="0.25">
      <c r="A123">
        <v>1.94</v>
      </c>
      <c r="B123">
        <v>1.94</v>
      </c>
      <c r="C123" s="29">
        <f t="shared" si="17"/>
        <v>3.0927835051546504E-2</v>
      </c>
      <c r="D123" s="30">
        <f>IF(OR($A123="",$B123=""),"",A123*'MPTO_working_2-way'!$G122)</f>
        <v>2</v>
      </c>
      <c r="E123" s="32">
        <f>IF(OR($A123="",$B123=""),"",B123*'MPTO_working_2-way'!$G122)</f>
        <v>2</v>
      </c>
      <c r="F123" s="30">
        <f>IF(OR($A123="",$B123=""),"",'MPTO_working_2-way'!D122)</f>
        <v>2.0000000000000004</v>
      </c>
      <c r="G123" s="32">
        <f>IF(OR($A123="",$B123=""),"",'MPTO_working_2-way'!E122)</f>
        <v>2.0000000000000004</v>
      </c>
      <c r="H123" s="30">
        <f>IF(OR($A123="",$B123=""),"",'OddsRatio_working_2-way'!M122)</f>
        <v>2.0000000000000004</v>
      </c>
      <c r="I123" s="30">
        <f>IF(OR($A123="",$B123=""),"",'OddsRatio_working_2-way'!N122)</f>
        <v>2.0000000000000004</v>
      </c>
      <c r="J123" s="30">
        <f>IF('Log_working_2-way'!$D122="","",A123^('Log_working_2-way'!$D122))</f>
        <v>1.9999999999999891</v>
      </c>
      <c r="K123" s="32">
        <f>IF('Log_working_2-way'!$D122="","",B123^('Log_working_2-way'!$D122))</f>
        <v>1.9999999999999891</v>
      </c>
      <c r="L123" s="37">
        <f t="shared" si="18"/>
        <v>0.5</v>
      </c>
      <c r="M123" s="37">
        <f t="shared" si="19"/>
        <v>0.5</v>
      </c>
      <c r="N123" s="38">
        <v>219</v>
      </c>
      <c r="O123" s="38">
        <f t="shared" si="20"/>
        <v>106.11340206185569</v>
      </c>
      <c r="P123" s="38">
        <f t="shared" si="21"/>
        <v>106.11340206185569</v>
      </c>
      <c r="Q123" s="38">
        <f t="shared" si="22"/>
        <v>112.88659793814435</v>
      </c>
      <c r="R123" s="38">
        <f t="shared" si="23"/>
        <v>112.88659793814435</v>
      </c>
      <c r="S123" s="39">
        <f t="shared" si="24"/>
        <v>-6.7731958762886535</v>
      </c>
      <c r="T123" s="39">
        <f t="shared" si="25"/>
        <v>-6.7731958762886535</v>
      </c>
      <c r="U123" t="s">
        <v>132</v>
      </c>
      <c r="V123" t="s">
        <v>94</v>
      </c>
      <c r="W123" t="s">
        <v>301</v>
      </c>
      <c r="X123" s="48" t="s">
        <v>423</v>
      </c>
      <c r="Y123" s="41"/>
    </row>
    <row r="124" spans="1:25" ht="15" x14ac:dyDescent="0.25">
      <c r="A124">
        <v>1.59</v>
      </c>
      <c r="B124">
        <v>2.4700000000000002</v>
      </c>
      <c r="C124" s="29">
        <f t="shared" si="17"/>
        <v>3.37891172052045E-2</v>
      </c>
      <c r="D124" s="30">
        <f>IF(OR($A124="",$B124=""),"",A124*'MPTO_working_2-way'!$G123)</f>
        <v>1.6437246963562753</v>
      </c>
      <c r="E124" s="32">
        <f>IF(OR($A124="",$B124=""),"",B124*'MPTO_working_2-way'!$G123)</f>
        <v>2.5534591194968552</v>
      </c>
      <c r="F124" s="30">
        <f>IF(OR($A124="",$B124=""),"",'MPTO_working_2-way'!D123)</f>
        <v>1.6338901254342355</v>
      </c>
      <c r="G124" s="32">
        <f>IF(OR($A124="",$B124=""),"",'MPTO_working_2-way'!E123)</f>
        <v>2.5775604633610079</v>
      </c>
      <c r="H124" s="30">
        <f>IF(OR($A124="",$B124=""),"",'OddsRatio_working_2-way'!M123)</f>
        <v>1.6335302236023845</v>
      </c>
      <c r="I124" s="30">
        <f>IF(OR($A124="",$B124=""),"",'OddsRatio_working_2-way'!N123)</f>
        <v>2.5784566588059405</v>
      </c>
      <c r="J124" s="30">
        <f>IF('Log_working_2-way'!$D123="","",A124^('Log_working_2-way'!$D123))</f>
        <v>1.6290563739914652</v>
      </c>
      <c r="K124" s="32">
        <f>IF('Log_working_2-way'!$D123="","",B124^('Log_working_2-way'!$D123))</f>
        <v>2.5896826442672194</v>
      </c>
      <c r="L124" s="37">
        <f t="shared" si="18"/>
        <v>0.60837438423645318</v>
      </c>
      <c r="M124" s="37">
        <f t="shared" si="19"/>
        <v>0.39162561576354682</v>
      </c>
      <c r="N124" s="38">
        <v>220</v>
      </c>
      <c r="O124" s="38">
        <f t="shared" si="20"/>
        <v>81.635220125786162</v>
      </c>
      <c r="P124" s="38">
        <f t="shared" si="21"/>
        <v>130.93117408906886</v>
      </c>
      <c r="Q124" s="38">
        <f t="shared" si="22"/>
        <v>89.068825910931167</v>
      </c>
      <c r="R124" s="38">
        <f t="shared" si="23"/>
        <v>138.36477987421384</v>
      </c>
      <c r="S124" s="39">
        <f t="shared" si="24"/>
        <v>-7.433605785145005</v>
      </c>
      <c r="T124" s="39">
        <f t="shared" si="25"/>
        <v>-7.4336057851449766</v>
      </c>
      <c r="U124" t="s">
        <v>228</v>
      </c>
      <c r="V124" t="s">
        <v>226</v>
      </c>
      <c r="W124" t="s">
        <v>302</v>
      </c>
      <c r="X124" s="48" t="s">
        <v>423</v>
      </c>
      <c r="Y124" s="41"/>
    </row>
    <row r="125" spans="1:25" ht="15" x14ac:dyDescent="0.25">
      <c r="A125">
        <v>1.55</v>
      </c>
      <c r="B125">
        <v>2.57</v>
      </c>
      <c r="C125" s="29">
        <f t="shared" si="17"/>
        <v>3.4266348688339443E-2</v>
      </c>
      <c r="D125" s="30">
        <f>IF(OR($A125="",$B125=""),"",A125*'MPTO_working_2-way'!$G124)</f>
        <v>1.6031128404669261</v>
      </c>
      <c r="E125" s="32">
        <f>IF(OR($A125="",$B125=""),"",B125*'MPTO_working_2-way'!$G124)</f>
        <v>2.6580645161290324</v>
      </c>
      <c r="F125" s="30">
        <f>IF(OR($A125="",$B125=""),"",'MPTO_working_2-way'!D124)</f>
        <v>1.5922854002198461</v>
      </c>
      <c r="G125" s="32">
        <f>IF(OR($A125="",$B125=""),"",'MPTO_working_2-way'!E124)</f>
        <v>2.6883752319892018</v>
      </c>
      <c r="H125" s="30">
        <f>IF(OR($A125="",$B125=""),"",'OddsRatio_working_2-way'!M124)</f>
        <v>1.5918770745159672</v>
      </c>
      <c r="I125" s="30">
        <f>IF(OR($A125="",$B125=""),"",'OddsRatio_working_2-way'!N124)</f>
        <v>2.6895400127092146</v>
      </c>
      <c r="J125" s="30">
        <f>IF('Log_working_2-way'!$D124="","",A125^('Log_working_2-way'!$D124))</f>
        <v>1.5869428836481319</v>
      </c>
      <c r="K125" s="32">
        <f>IF('Log_working_2-way'!$D124="","",B125^('Log_working_2-way'!$D124))</f>
        <v>2.7037432906322652</v>
      </c>
      <c r="L125" s="37">
        <f t="shared" si="18"/>
        <v>0.62378640776699024</v>
      </c>
      <c r="M125" s="37">
        <f t="shared" si="19"/>
        <v>0.37621359223300971</v>
      </c>
      <c r="N125" s="38">
        <v>221</v>
      </c>
      <c r="O125" s="38">
        <f t="shared" si="20"/>
        <v>78.41935483870968</v>
      </c>
      <c r="P125" s="38">
        <f t="shared" si="21"/>
        <v>135.00778210116729</v>
      </c>
      <c r="Q125" s="38">
        <f t="shared" si="22"/>
        <v>85.992217898832692</v>
      </c>
      <c r="R125" s="38">
        <f t="shared" si="23"/>
        <v>142.58064516129031</v>
      </c>
      <c r="S125" s="39">
        <f t="shared" si="24"/>
        <v>-7.5728630601230122</v>
      </c>
      <c r="T125" s="39">
        <f t="shared" si="25"/>
        <v>-7.5728630601230122</v>
      </c>
      <c r="U125" t="s">
        <v>96</v>
      </c>
      <c r="V125" t="s">
        <v>225</v>
      </c>
      <c r="W125" t="s">
        <v>302</v>
      </c>
      <c r="X125" s="48" t="s">
        <v>423</v>
      </c>
      <c r="Y125" s="41"/>
    </row>
    <row r="126" spans="1:25" ht="15" x14ac:dyDescent="0.25">
      <c r="A126">
        <v>1.73</v>
      </c>
      <c r="B126">
        <v>2.19</v>
      </c>
      <c r="C126" s="29">
        <f t="shared" si="17"/>
        <v>3.4655686647135031E-2</v>
      </c>
      <c r="D126" s="30">
        <f>IF(OR($A126="",$B126=""),"",A126*'MPTO_working_2-way'!$G125)</f>
        <v>1.7899543378995435</v>
      </c>
      <c r="E126" s="32">
        <f>IF(OR($A126="",$B126=""),"",B126*'MPTO_working_2-way'!$G125)</f>
        <v>2.2658959537572256</v>
      </c>
      <c r="F126" s="30">
        <f>IF(OR($A126="",$B126=""),"",'MPTO_working_2-way'!D125)</f>
        <v>1.7834631769717797</v>
      </c>
      <c r="G126" s="32">
        <f>IF(OR($A126="",$B126=""),"",'MPTO_working_2-way'!E125)</f>
        <v>2.2763841740018629</v>
      </c>
      <c r="H126" s="30">
        <f>IF(OR($A126="",$B126=""),"",'OddsRatio_working_2-way'!M125)</f>
        <v>1.7832275391935992</v>
      </c>
      <c r="I126" s="30">
        <f>IF(OR($A126="",$B126=""),"",'OddsRatio_working_2-way'!N125)</f>
        <v>2.2767681803292916</v>
      </c>
      <c r="J126" s="30">
        <f>IF('Log_working_2-way'!$D125="","",A126^('Log_working_2-way'!$D125))</f>
        <v>1.7802790428165938</v>
      </c>
      <c r="K126" s="32">
        <f>IF('Log_working_2-way'!$D125="","",B126^('Log_working_2-way'!$D125))</f>
        <v>2.2815927958159761</v>
      </c>
      <c r="L126" s="37">
        <f t="shared" si="18"/>
        <v>0.55867346938775508</v>
      </c>
      <c r="M126" s="37">
        <f t="shared" si="19"/>
        <v>0.44132653061224486</v>
      </c>
      <c r="N126" s="38">
        <v>222</v>
      </c>
      <c r="O126" s="38">
        <f t="shared" si="20"/>
        <v>93.676300578034684</v>
      </c>
      <c r="P126" s="38">
        <f t="shared" si="21"/>
        <v>120.63013698630138</v>
      </c>
      <c r="Q126" s="38">
        <f t="shared" si="22"/>
        <v>101.36986301369863</v>
      </c>
      <c r="R126" s="38">
        <f t="shared" si="23"/>
        <v>128.32369942196533</v>
      </c>
      <c r="S126" s="39">
        <f t="shared" si="24"/>
        <v>-7.6935624356639494</v>
      </c>
      <c r="T126" s="39">
        <f t="shared" si="25"/>
        <v>-7.6935624356639494</v>
      </c>
      <c r="U126" t="s">
        <v>230</v>
      </c>
      <c r="V126" t="s">
        <v>135</v>
      </c>
      <c r="W126" t="s">
        <v>302</v>
      </c>
      <c r="X126" s="48" t="s">
        <v>423</v>
      </c>
      <c r="Y126" s="41"/>
    </row>
    <row r="127" spans="1:25" ht="15" x14ac:dyDescent="0.25">
      <c r="A127">
        <v>1.8</v>
      </c>
      <c r="B127">
        <v>2.09</v>
      </c>
      <c r="C127" s="29">
        <f t="shared" si="17"/>
        <v>3.4024455077086735E-2</v>
      </c>
      <c r="D127" s="30">
        <f>IF(OR($A127="",$B127=""),"",A127*'MPTO_working_2-way'!$G126)</f>
        <v>1.8612440191387563</v>
      </c>
      <c r="E127" s="32">
        <f>IF(OR($A127="",$B127=""),"",B127*'MPTO_working_2-way'!$G126)</f>
        <v>2.161111111111111</v>
      </c>
      <c r="F127" s="30">
        <f>IF(OR($A127="",$B127=""),"",'MPTO_working_2-way'!D126)</f>
        <v>1.8568608094768018</v>
      </c>
      <c r="G127" s="32">
        <f>IF(OR($A127="",$B127=""),"",'MPTO_working_2-way'!E126)</f>
        <v>2.1670506912442398</v>
      </c>
      <c r="H127" s="30">
        <f>IF(OR($A127="",$B127=""),"",'OddsRatio_working_2-way'!M126)</f>
        <v>1.8567058737562385</v>
      </c>
      <c r="I127" s="30">
        <f>IF(OR($A127="",$B127=""),"",'OddsRatio_working_2-way'!N126)</f>
        <v>2.1672617529928755</v>
      </c>
      <c r="J127" s="30">
        <f>IF('Log_working_2-way'!$D126="","",A127^('Log_working_2-way'!$D126))</f>
        <v>1.8547149010332622</v>
      </c>
      <c r="K127" s="32">
        <f>IF('Log_working_2-way'!$D126="","",B127^('Log_working_2-way'!$D126))</f>
        <v>2.1699807722915003</v>
      </c>
      <c r="L127" s="37">
        <f t="shared" si="18"/>
        <v>0.53727506426735205</v>
      </c>
      <c r="M127" s="37">
        <f t="shared" si="19"/>
        <v>0.46272493573264784</v>
      </c>
      <c r="N127" s="38">
        <v>223</v>
      </c>
      <c r="O127" s="38">
        <f t="shared" si="20"/>
        <v>99.111111111111128</v>
      </c>
      <c r="P127" s="38">
        <f t="shared" si="21"/>
        <v>116.30143540669857</v>
      </c>
      <c r="Q127" s="38">
        <f t="shared" si="22"/>
        <v>106.69856459330144</v>
      </c>
      <c r="R127" s="38">
        <f t="shared" si="23"/>
        <v>123.8888888888889</v>
      </c>
      <c r="S127" s="39">
        <f t="shared" si="24"/>
        <v>-7.5874534821903126</v>
      </c>
      <c r="T127" s="39">
        <f t="shared" si="25"/>
        <v>-7.5874534821903268</v>
      </c>
      <c r="U127" t="s">
        <v>232</v>
      </c>
      <c r="V127" t="s">
        <v>141</v>
      </c>
      <c r="W127" t="s">
        <v>303</v>
      </c>
      <c r="X127" s="48" t="s">
        <v>423</v>
      </c>
      <c r="Y127" s="41"/>
    </row>
    <row r="128" spans="1:25" ht="15" x14ac:dyDescent="0.25">
      <c r="A128">
        <v>1.88</v>
      </c>
      <c r="B128">
        <v>2.02</v>
      </c>
      <c r="C128" s="29">
        <f t="shared" si="17"/>
        <v>2.6964398567516312E-2</v>
      </c>
      <c r="D128" s="30">
        <f>IF(OR($A128="",$B128=""),"",A128*'MPTO_working_2-way'!$G127)</f>
        <v>1.9306930693069306</v>
      </c>
      <c r="E128" s="32">
        <f>IF(OR($A128="",$B128=""),"",B128*'MPTO_working_2-way'!$G127)</f>
        <v>2.0744680851063828</v>
      </c>
      <c r="F128" s="30">
        <f>IF(OR($A128="",$B128=""),"",'MPTO_working_2-way'!D127)</f>
        <v>1.9288906948394962</v>
      </c>
      <c r="G128" s="32">
        <f>IF(OR($A128="",$B128=""),"",'MPTO_working_2-way'!E127)</f>
        <v>2.0765529308836395</v>
      </c>
      <c r="H128" s="30">
        <f>IF(OR($A128="",$B128=""),"",'OddsRatio_working_2-way'!M127)</f>
        <v>1.9288407280256479</v>
      </c>
      <c r="I128" s="30">
        <f>IF(OR($A128="",$B128=""),"",'OddsRatio_working_2-way'!N127)</f>
        <v>2.0766108438479098</v>
      </c>
      <c r="J128" s="30">
        <f>IF('Log_working_2-way'!$D127="","",A128^('Log_working_2-way'!$D127))</f>
        <v>1.9280257534933587</v>
      </c>
      <c r="K128" s="32">
        <f>IF('Log_working_2-way'!$D127="","",B128^('Log_working_2-way'!$D127))</f>
        <v>2.0775563029751076</v>
      </c>
      <c r="L128" s="37">
        <f t="shared" si="18"/>
        <v>0.517948717948718</v>
      </c>
      <c r="M128" s="37">
        <f t="shared" si="19"/>
        <v>0.48205128205128212</v>
      </c>
      <c r="N128" s="38">
        <v>224</v>
      </c>
      <c r="O128" s="38">
        <f t="shared" si="20"/>
        <v>104.85106382978724</v>
      </c>
      <c r="P128" s="38">
        <f t="shared" si="21"/>
        <v>113.10891089108911</v>
      </c>
      <c r="Q128" s="38">
        <f t="shared" si="22"/>
        <v>110.89108910891089</v>
      </c>
      <c r="R128" s="38">
        <f t="shared" si="23"/>
        <v>119.14893617021276</v>
      </c>
      <c r="S128" s="39">
        <f t="shared" si="24"/>
        <v>-6.0400252791236539</v>
      </c>
      <c r="T128" s="39">
        <f t="shared" si="25"/>
        <v>-6.0400252791236539</v>
      </c>
      <c r="U128" t="s">
        <v>236</v>
      </c>
      <c r="V128" t="s">
        <v>231</v>
      </c>
      <c r="W128" t="s">
        <v>303</v>
      </c>
      <c r="X128" s="48" t="s">
        <v>423</v>
      </c>
      <c r="Y128" s="41"/>
    </row>
    <row r="129" spans="1:25" s="35" customFormat="1" ht="15" x14ac:dyDescent="0.25">
      <c r="A129">
        <v>1.38</v>
      </c>
      <c r="B129">
        <v>3.1</v>
      </c>
      <c r="C129" s="29">
        <f t="shared" si="17"/>
        <v>4.7218326320710657E-2</v>
      </c>
      <c r="D129" s="30">
        <f>IF(OR($A129="",$B129=""),"",A129*'MPTO_working_2-way'!$G128)</f>
        <v>1.4451612903225806</v>
      </c>
      <c r="E129" s="32">
        <f>IF(OR($A129="",$B129=""),"",B129*'MPTO_working_2-way'!$G128)</f>
        <v>3.2463768115942031</v>
      </c>
      <c r="F129" s="30">
        <f>IF(OR($A129="",$B129=""),"",'MPTO_working_2-way'!D128)</f>
        <v>1.4264754918306102</v>
      </c>
      <c r="G129" s="32">
        <f>IF(OR($A129="",$B129=""),"",'MPTO_working_2-way'!E128)</f>
        <v>3.3448006254886633</v>
      </c>
      <c r="H129" s="30">
        <f>IF(OR($A129="",$B129=""),"",'OddsRatio_working_2-way'!M128)</f>
        <v>1.4253849796976623</v>
      </c>
      <c r="I129" s="30">
        <f>IF(OR($A129="",$B129=""),"",'OddsRatio_working_2-way'!N128)</f>
        <v>3.3508117299081355</v>
      </c>
      <c r="J129" s="30">
        <f>IF('Log_working_2-way'!$D128="","",A129^('Log_working_2-way'!$D128))</f>
        <v>1.4167283710103826</v>
      </c>
      <c r="K129" s="32">
        <f>IF('Log_working_2-way'!$D128="","",B129^('Log_working_2-way'!$D128))</f>
        <v>3.3996446355859273</v>
      </c>
      <c r="L129" s="37">
        <f t="shared" si="18"/>
        <v>0.69196428571428581</v>
      </c>
      <c r="M129" s="37">
        <f t="shared" si="19"/>
        <v>0.30803571428571425</v>
      </c>
      <c r="N129" s="38">
        <v>225</v>
      </c>
      <c r="O129" s="38">
        <f t="shared" si="20"/>
        <v>61.956521739130444</v>
      </c>
      <c r="P129" s="38">
        <f t="shared" si="21"/>
        <v>152.41935483870967</v>
      </c>
      <c r="Q129" s="38">
        <f t="shared" si="22"/>
        <v>72.58064516129032</v>
      </c>
      <c r="R129" s="38">
        <f t="shared" si="23"/>
        <v>163.04347826086959</v>
      </c>
      <c r="S129" s="39">
        <f t="shared" si="24"/>
        <v>-10.624123422159876</v>
      </c>
      <c r="T129" s="39">
        <f t="shared" si="25"/>
        <v>-10.624123422159926</v>
      </c>
      <c r="U129" t="s">
        <v>234</v>
      </c>
      <c r="V129" t="s">
        <v>240</v>
      </c>
      <c r="W129" t="s">
        <v>303</v>
      </c>
      <c r="X129" s="48" t="s">
        <v>423</v>
      </c>
      <c r="Y129" s="41"/>
    </row>
    <row r="130" spans="1:25" ht="15" x14ac:dyDescent="0.25">
      <c r="A130">
        <v>1.56</v>
      </c>
      <c r="B130">
        <v>2.5499999999999998</v>
      </c>
      <c r="C130" s="29">
        <f t="shared" si="17"/>
        <v>3.3182503770738947E-2</v>
      </c>
      <c r="D130" s="30">
        <f>IF(OR($A130="",$B130=""),"",A130*'MPTO_working_2-way'!$G129)</f>
        <v>1.6117647058823528</v>
      </c>
      <c r="E130" s="32">
        <f>IF(OR($A130="",$B130=""),"",B130*'MPTO_working_2-way'!$G129)</f>
        <v>2.6346153846153841</v>
      </c>
      <c r="F130" s="30">
        <f>IF(OR($A130="",$B130=""),"",'MPTO_working_2-way'!D129)</f>
        <v>1.6014492753623186</v>
      </c>
      <c r="G130" s="32">
        <f>IF(OR($A130="",$B130=""),"",'MPTO_working_2-way'!E129)</f>
        <v>2.6626506024096379</v>
      </c>
      <c r="H130" s="30">
        <f>IF(OR($A130="",$B130=""),"",'OddsRatio_working_2-way'!M129)</f>
        <v>1.6010743070375286</v>
      </c>
      <c r="I130" s="30">
        <f>IF(OR($A130="",$B130=""),"",'OddsRatio_working_2-way'!N129)</f>
        <v>2.6636878141217299</v>
      </c>
      <c r="J130" s="30">
        <f>IF('Log_working_2-way'!$D129="","",A130^('Log_working_2-way'!$D129))</f>
        <v>1.5963778347531083</v>
      </c>
      <c r="K130" s="32">
        <f>IF('Log_working_2-way'!$D129="","",B130^('Log_working_2-way'!$D129))</f>
        <v>2.6767893468305748</v>
      </c>
      <c r="L130" s="37">
        <f t="shared" si="18"/>
        <v>0.62043795620437958</v>
      </c>
      <c r="M130" s="37">
        <f t="shared" si="19"/>
        <v>0.37956204379562053</v>
      </c>
      <c r="N130" s="38">
        <v>226</v>
      </c>
      <c r="O130" s="38">
        <f t="shared" si="20"/>
        <v>81.128205128205124</v>
      </c>
      <c r="P130" s="38">
        <f t="shared" si="21"/>
        <v>137.37254901960785</v>
      </c>
      <c r="Q130" s="38">
        <f t="shared" si="22"/>
        <v>88.627450980392169</v>
      </c>
      <c r="R130" s="38">
        <f t="shared" si="23"/>
        <v>144.87179487179486</v>
      </c>
      <c r="S130" s="39">
        <f t="shared" si="24"/>
        <v>-7.4992458521870446</v>
      </c>
      <c r="T130" s="39">
        <f t="shared" si="25"/>
        <v>-7.4992458521870162</v>
      </c>
      <c r="U130" t="s">
        <v>100</v>
      </c>
      <c r="V130" t="s">
        <v>148</v>
      </c>
      <c r="W130" t="s">
        <v>303</v>
      </c>
      <c r="X130" s="48" t="s">
        <v>423</v>
      </c>
      <c r="Y130" s="41"/>
    </row>
    <row r="131" spans="1:25" s="35" customFormat="1" ht="15" x14ac:dyDescent="0.25">
      <c r="A131">
        <v>2.13</v>
      </c>
      <c r="B131">
        <v>1.78</v>
      </c>
      <c r="C131" s="29">
        <f t="shared" ref="C131:C171" si="26">IF(OR($A131="",$B131=""),"",(1/A131)+(1/B131)-1)</f>
        <v>3.128132088410629E-2</v>
      </c>
      <c r="D131" s="30">
        <f>IF(OR($A131="",$B131=""),"",A131*'MPTO_working_2-way'!$G130)</f>
        <v>2.1966292134831464</v>
      </c>
      <c r="E131" s="32">
        <f>IF(OR($A131="",$B131=""),"",B131*'MPTO_working_2-way'!$G130)</f>
        <v>1.8356807511737092</v>
      </c>
      <c r="F131" s="30">
        <f>IF(OR($A131="",$B131=""),"",'MPTO_working_2-way'!D130)</f>
        <v>2.2034055907479515</v>
      </c>
      <c r="G131" s="32">
        <f>IF(OR($A131="",$B131=""),"",'MPTO_working_2-way'!E130)</f>
        <v>1.8309750325976726</v>
      </c>
      <c r="H131" s="30">
        <f>IF(OR($A131="",$B131=""),"",'OddsRatio_working_2-way'!M130)</f>
        <v>2.2036269973367788</v>
      </c>
      <c r="I131" s="30">
        <f>IF(OR($A131="",$B131=""),"",'OddsRatio_working_2-way'!N130)</f>
        <v>1.8308221751528204</v>
      </c>
      <c r="J131" s="30">
        <f>IF('Log_working_2-way'!$D130="","",A131^('Log_working_2-way'!$D130))</f>
        <v>2.2067247005110642</v>
      </c>
      <c r="K131" s="32">
        <f>IF('Log_working_2-way'!$D130="","",B131^('Log_working_2-way'!$D130))</f>
        <v>1.8286894264917752</v>
      </c>
      <c r="L131" s="37">
        <f t="shared" si="18"/>
        <v>0.45524296675191805</v>
      </c>
      <c r="M131" s="37">
        <f t="shared" si="19"/>
        <v>0.54475703324808178</v>
      </c>
      <c r="N131" s="38">
        <v>227</v>
      </c>
      <c r="O131" s="38">
        <f t="shared" si="20"/>
        <v>120.42723004694835</v>
      </c>
      <c r="P131" s="38">
        <f t="shared" si="21"/>
        <v>99.471910112359552</v>
      </c>
      <c r="Q131" s="38">
        <f t="shared" si="22"/>
        <v>127.52808988764046</v>
      </c>
      <c r="R131" s="38">
        <f t="shared" si="23"/>
        <v>106.57276995305165</v>
      </c>
      <c r="S131" s="39">
        <f t="shared" si="24"/>
        <v>-7.1008598406921095</v>
      </c>
      <c r="T131" s="39">
        <f t="shared" si="25"/>
        <v>-7.1008598406920953</v>
      </c>
      <c r="U131" t="s">
        <v>102</v>
      </c>
      <c r="V131" t="s">
        <v>169</v>
      </c>
      <c r="W131" t="s">
        <v>304</v>
      </c>
      <c r="X131" s="48" t="s">
        <v>423</v>
      </c>
      <c r="Y131" s="41"/>
    </row>
    <row r="132" spans="1:25" ht="15" x14ac:dyDescent="0.25">
      <c r="A132">
        <v>2.0699999999999998</v>
      </c>
      <c r="B132">
        <v>1.82</v>
      </c>
      <c r="C132" s="29">
        <f t="shared" si="26"/>
        <v>3.2542336890162948E-2</v>
      </c>
      <c r="D132" s="30">
        <f>IF(OR($A132="",$B132=""),"",A132*'MPTO_working_2-way'!$G131)</f>
        <v>2.1373626373626373</v>
      </c>
      <c r="E132" s="32">
        <f>IF(OR($A132="",$B132=""),"",B132*'MPTO_working_2-way'!$G131)</f>
        <v>1.8792270531400965</v>
      </c>
      <c r="F132" s="30">
        <f>IF(OR($A132="",$B132=""),"",'MPTO_working_2-way'!D131)</f>
        <v>2.1421504520384373</v>
      </c>
      <c r="G132" s="32">
        <f>IF(OR($A132="",$B132=""),"",'MPTO_working_2-way'!E131)</f>
        <v>1.8755413949320454</v>
      </c>
      <c r="H132" s="30">
        <f>IF(OR($A132="",$B132=""),"",'OddsRatio_working_2-way'!M131)</f>
        <v>2.1423125880338039</v>
      </c>
      <c r="I132" s="30">
        <f>IF(OR($A132="",$B132=""),"",'OddsRatio_working_2-way'!N131)</f>
        <v>1.8754171235399244</v>
      </c>
      <c r="J132" s="30">
        <f>IF('Log_working_2-way'!$D131="","",A132^('Log_working_2-way'!$D131))</f>
        <v>2.1444993293304022</v>
      </c>
      <c r="K132" s="32">
        <f>IF('Log_working_2-way'!$D131="","",B132^('Log_working_2-way'!$D131))</f>
        <v>1.8737445050186454</v>
      </c>
      <c r="L132" s="37">
        <f t="shared" si="18"/>
        <v>0.46786632390745503</v>
      </c>
      <c r="M132" s="37">
        <f t="shared" si="19"/>
        <v>0.53213367609254503</v>
      </c>
      <c r="N132" s="38">
        <v>228</v>
      </c>
      <c r="O132" s="38">
        <f t="shared" si="20"/>
        <v>117.85507246376811</v>
      </c>
      <c r="P132" s="38">
        <f t="shared" si="21"/>
        <v>102.72527472527473</v>
      </c>
      <c r="Q132" s="38">
        <f t="shared" si="22"/>
        <v>125.27472527472526</v>
      </c>
      <c r="R132" s="38">
        <f t="shared" si="23"/>
        <v>110.14492753623189</v>
      </c>
      <c r="S132" s="39">
        <f t="shared" si="24"/>
        <v>-7.419652810957146</v>
      </c>
      <c r="T132" s="39">
        <f t="shared" si="25"/>
        <v>-7.4196528109571602</v>
      </c>
      <c r="U132" t="s">
        <v>101</v>
      </c>
      <c r="V132" t="s">
        <v>243</v>
      </c>
      <c r="W132" t="s">
        <v>304</v>
      </c>
      <c r="X132" s="48" t="s">
        <v>423</v>
      </c>
      <c r="Y132" s="41"/>
    </row>
    <row r="133" spans="1:25" ht="15" x14ac:dyDescent="0.25">
      <c r="A133">
        <v>2.23</v>
      </c>
      <c r="B133">
        <v>1.7</v>
      </c>
      <c r="C133" s="29">
        <f t="shared" si="26"/>
        <v>3.6665787391189752E-2</v>
      </c>
      <c r="D133" s="30">
        <f>IF(OR($A133="",$B133=""),"",A133*'MPTO_working_2-way'!$G132)</f>
        <v>2.3117647058823532</v>
      </c>
      <c r="E133" s="32">
        <f>IF(OR($A133="",$B133=""),"",B133*'MPTO_working_2-way'!$G132)</f>
        <v>1.7623318385650226</v>
      </c>
      <c r="F133" s="30">
        <f>IF(OR($A133="",$B133=""),"",'MPTO_working_2-way'!D132)</f>
        <v>2.3250536645200861</v>
      </c>
      <c r="G133" s="32">
        <f>IF(OR($A133="",$B133=""),"",'MPTO_working_2-way'!E132)</f>
        <v>1.754686415181671</v>
      </c>
      <c r="H133" s="30">
        <f>IF(OR($A133="",$B133=""),"",'OddsRatio_working_2-way'!M132)</f>
        <v>2.3255726525328053</v>
      </c>
      <c r="I133" s="30">
        <f>IF(OR($A133="",$B133=""),"",'OddsRatio_working_2-way'!N132)</f>
        <v>1.7543909404658247</v>
      </c>
      <c r="J133" s="30">
        <f>IF('Log_working_2-way'!$D132="","",A133^('Log_working_2-way'!$D132))</f>
        <v>2.3317115132269501</v>
      </c>
      <c r="K133" s="32">
        <f>IF('Log_working_2-way'!$D132="","",B133^('Log_working_2-way'!$D132))</f>
        <v>1.7509133848191525</v>
      </c>
      <c r="L133" s="37">
        <f t="shared" ref="L133:L171" si="27">(1/D133)</f>
        <v>0.43256997455470736</v>
      </c>
      <c r="M133" s="37">
        <f t="shared" ref="M133:M171" si="28">(1/E133)</f>
        <v>0.56743002544529253</v>
      </c>
      <c r="N133" s="38">
        <v>229</v>
      </c>
      <c r="O133" s="38">
        <f t="shared" ref="O133:O171" si="29">(1/A133)*((N133*A133)-N133)</f>
        <v>126.30941704035875</v>
      </c>
      <c r="P133" s="38">
        <f t="shared" ref="P133:P171" si="30">(1/B133)*((N133*B133)-N133)</f>
        <v>94.29411764705884</v>
      </c>
      <c r="Q133" s="38">
        <f t="shared" ref="Q133:Q171" si="31">(1/B133)*N133</f>
        <v>134.70588235294119</v>
      </c>
      <c r="R133" s="38">
        <f t="shared" ref="R133:R171" si="32">(1/A133)*N133</f>
        <v>102.69058295964126</v>
      </c>
      <c r="S133" s="39">
        <f t="shared" ref="S133:S171" si="33">O133-Q133</f>
        <v>-8.3964653125824356</v>
      </c>
      <c r="T133" s="39">
        <f t="shared" ref="T133:T171" si="34">P133-R133</f>
        <v>-8.3964653125824213</v>
      </c>
      <c r="U133" t="s">
        <v>245</v>
      </c>
      <c r="V133" t="s">
        <v>370</v>
      </c>
      <c r="W133" t="s">
        <v>304</v>
      </c>
      <c r="X133" s="48" t="s">
        <v>423</v>
      </c>
      <c r="Y133" s="41"/>
    </row>
    <row r="134" spans="1:25" s="35" customFormat="1" ht="15" x14ac:dyDescent="0.25">
      <c r="A134">
        <v>2.38</v>
      </c>
      <c r="B134">
        <v>1.63</v>
      </c>
      <c r="C134" s="29">
        <f t="shared" si="26"/>
        <v>3.3664999742228252E-2</v>
      </c>
      <c r="D134" s="30">
        <f>IF(OR($A134="",$B134=""),"",A134*'MPTO_working_2-way'!$G133)</f>
        <v>2.4601226993865031</v>
      </c>
      <c r="E134" s="32">
        <f>IF(OR($A134="",$B134=""),"",B134*'MPTO_working_2-way'!$G133)</f>
        <v>1.6848739495798319</v>
      </c>
      <c r="F134" s="30">
        <f>IF(OR($A134="",$B134=""),"",'MPTO_working_2-way'!D133)</f>
        <v>2.4793251102447753</v>
      </c>
      <c r="G134" s="32">
        <f>IF(OR($A134="",$B134=""),"",'MPTO_working_2-way'!E133)</f>
        <v>1.6759839288028686</v>
      </c>
      <c r="H134" s="30">
        <f>IF(OR($A134="",$B134=""),"",'OddsRatio_working_2-way'!M133)</f>
        <v>2.4800257398019103</v>
      </c>
      <c r="I134" s="30">
        <f>IF(OR($A134="",$B134=""),"",'OddsRatio_working_2-way'!N133)</f>
        <v>1.6756639246921761</v>
      </c>
      <c r="J134" s="30">
        <f>IF('Log_working_2-way'!$D133="","",A134^('Log_working_2-way'!$D133))</f>
        <v>2.4889275111820632</v>
      </c>
      <c r="K134" s="32">
        <f>IF('Log_working_2-way'!$D133="","",B134^('Log_working_2-way'!$D133))</f>
        <v>1.6716243688761041</v>
      </c>
      <c r="L134" s="37">
        <f t="shared" si="27"/>
        <v>0.40648379052369077</v>
      </c>
      <c r="M134" s="37">
        <f t="shared" si="28"/>
        <v>0.59351620947630923</v>
      </c>
      <c r="N134" s="38">
        <v>230</v>
      </c>
      <c r="O134" s="38">
        <f t="shared" si="29"/>
        <v>133.36134453781511</v>
      </c>
      <c r="P134" s="38">
        <f t="shared" si="30"/>
        <v>88.895705521472379</v>
      </c>
      <c r="Q134" s="38">
        <f t="shared" si="31"/>
        <v>141.10429447852761</v>
      </c>
      <c r="R134" s="38">
        <f t="shared" si="32"/>
        <v>96.638655462184872</v>
      </c>
      <c r="S134" s="39">
        <f t="shared" si="33"/>
        <v>-7.7429499407124922</v>
      </c>
      <c r="T134" s="39">
        <f t="shared" si="34"/>
        <v>-7.7429499407124922</v>
      </c>
      <c r="U134" t="s">
        <v>368</v>
      </c>
      <c r="V134" t="s">
        <v>246</v>
      </c>
      <c r="W134" t="s">
        <v>304</v>
      </c>
      <c r="X134" s="48" t="s">
        <v>423</v>
      </c>
      <c r="Y134" s="41"/>
    </row>
    <row r="135" spans="1:25" s="35" customFormat="1" ht="15" x14ac:dyDescent="0.25">
      <c r="A135">
        <v>1.8</v>
      </c>
      <c r="B135">
        <v>2.09</v>
      </c>
      <c r="C135" s="29">
        <f t="shared" si="26"/>
        <v>3.4024455077086735E-2</v>
      </c>
      <c r="D135" s="30">
        <f>IF(OR($A135="",$B135=""),"",A135*'MPTO_working_2-way'!$G134)</f>
        <v>1.8612440191387563</v>
      </c>
      <c r="E135" s="32">
        <f>IF(OR($A135="",$B135=""),"",B135*'MPTO_working_2-way'!$G134)</f>
        <v>2.161111111111111</v>
      </c>
      <c r="F135" s="30">
        <f>IF(OR($A135="",$B135=""),"",'MPTO_working_2-way'!D134)</f>
        <v>1.8568608094768018</v>
      </c>
      <c r="G135" s="32">
        <f>IF(OR($A135="",$B135=""),"",'MPTO_working_2-way'!E134)</f>
        <v>2.1670506912442398</v>
      </c>
      <c r="H135" s="30">
        <f>IF(OR($A135="",$B135=""),"",'OddsRatio_working_2-way'!M134)</f>
        <v>1.8567058737562385</v>
      </c>
      <c r="I135" s="30">
        <f>IF(OR($A135="",$B135=""),"",'OddsRatio_working_2-way'!N134)</f>
        <v>2.1672617529928755</v>
      </c>
      <c r="J135" s="30">
        <f>IF('Log_working_2-way'!$D134="","",A135^('Log_working_2-way'!$D134))</f>
        <v>1.8547149010332622</v>
      </c>
      <c r="K135" s="32">
        <f>IF('Log_working_2-way'!$D134="","",B135^('Log_working_2-way'!$D134))</f>
        <v>2.1699807722915003</v>
      </c>
      <c r="L135" s="37">
        <f t="shared" si="27"/>
        <v>0.53727506426735205</v>
      </c>
      <c r="M135" s="37">
        <f t="shared" si="28"/>
        <v>0.46272493573264784</v>
      </c>
      <c r="N135" s="38">
        <v>231</v>
      </c>
      <c r="O135" s="38">
        <f t="shared" si="29"/>
        <v>102.66666666666667</v>
      </c>
      <c r="P135" s="38">
        <f t="shared" si="30"/>
        <v>120.47368421052632</v>
      </c>
      <c r="Q135" s="38">
        <f t="shared" si="31"/>
        <v>110.5263157894737</v>
      </c>
      <c r="R135" s="38">
        <f t="shared" si="32"/>
        <v>128.33333333333334</v>
      </c>
      <c r="S135" s="39">
        <f t="shared" si="33"/>
        <v>-7.8596491228070278</v>
      </c>
      <c r="T135" s="39">
        <f t="shared" si="34"/>
        <v>-7.8596491228070278</v>
      </c>
      <c r="U135" t="s">
        <v>251</v>
      </c>
      <c r="V135" t="s">
        <v>248</v>
      </c>
      <c r="W135" t="s">
        <v>304</v>
      </c>
      <c r="X135" s="48" t="s">
        <v>423</v>
      </c>
      <c r="Y135" s="41"/>
    </row>
    <row r="136" spans="1:25" ht="15" x14ac:dyDescent="0.25">
      <c r="A136">
        <v>1.95</v>
      </c>
      <c r="B136">
        <v>1.93</v>
      </c>
      <c r="C136" s="29">
        <f t="shared" si="26"/>
        <v>3.0955227846419575E-2</v>
      </c>
      <c r="D136" s="30">
        <f>IF(OR($A136="",$B136=""),"",A136*'MPTO_working_2-way'!$G135)</f>
        <v>2.0103626943005182</v>
      </c>
      <c r="E136" s="32">
        <f>IF(OR($A136="",$B136=""),"",B136*'MPTO_working_2-way'!$G135)</f>
        <v>1.9897435897435898</v>
      </c>
      <c r="F136" s="30">
        <f>IF(OR($A136="",$B136=""),"",'MPTO_working_2-way'!D135)</f>
        <v>2.0106851876586083</v>
      </c>
      <c r="G136" s="32">
        <f>IF(OR($A136="",$B136=""),"",'MPTO_working_2-way'!E135)</f>
        <v>1.9894277785119598</v>
      </c>
      <c r="H136" s="30">
        <f>IF(OR($A136="",$B136=""),"",'OddsRatio_working_2-way'!M135)</f>
        <v>2.0106954914038573</v>
      </c>
      <c r="I136" s="30">
        <f>IF(OR($A136="",$B136=""),"",'OddsRatio_working_2-way'!N135)</f>
        <v>1.9894176915848294</v>
      </c>
      <c r="J136" s="30">
        <f>IF('Log_working_2-way'!$D135="","",A136^('Log_working_2-way'!$D135))</f>
        <v>2.0108420160403986</v>
      </c>
      <c r="K136" s="32">
        <f>IF('Log_working_2-way'!$D135="","",B136^('Log_working_2-way'!$D135))</f>
        <v>1.9892742724695103</v>
      </c>
      <c r="L136" s="37">
        <f t="shared" si="27"/>
        <v>0.49742268041237114</v>
      </c>
      <c r="M136" s="37">
        <f t="shared" si="28"/>
        <v>0.50257731958762886</v>
      </c>
      <c r="N136" s="38">
        <v>232</v>
      </c>
      <c r="O136" s="38">
        <f t="shared" si="29"/>
        <v>113.02564102564102</v>
      </c>
      <c r="P136" s="38">
        <f t="shared" si="30"/>
        <v>111.79274611398965</v>
      </c>
      <c r="Q136" s="38">
        <f t="shared" si="31"/>
        <v>120.20725388601038</v>
      </c>
      <c r="R136" s="38">
        <f t="shared" si="32"/>
        <v>118.97435897435899</v>
      </c>
      <c r="S136" s="39">
        <f t="shared" si="33"/>
        <v>-7.1816128603693556</v>
      </c>
      <c r="T136" s="39">
        <f t="shared" si="34"/>
        <v>-7.1816128603693414</v>
      </c>
      <c r="U136" t="s">
        <v>170</v>
      </c>
      <c r="V136" t="s">
        <v>250</v>
      </c>
      <c r="W136" t="s">
        <v>304</v>
      </c>
      <c r="X136" s="48" t="s">
        <v>423</v>
      </c>
      <c r="Y136" s="41"/>
    </row>
    <row r="137" spans="1:25" s="35" customFormat="1" ht="15" x14ac:dyDescent="0.25">
      <c r="A137">
        <v>2.19</v>
      </c>
      <c r="B137">
        <v>1.74</v>
      </c>
      <c r="C137" s="29">
        <f t="shared" si="26"/>
        <v>3.1333648244370904E-2</v>
      </c>
      <c r="D137" s="30">
        <f>IF(OR($A137="",$B137=""),"",A137*'MPTO_working_2-way'!$G136)</f>
        <v>2.2586206896551722</v>
      </c>
      <c r="E137" s="32">
        <f>IF(OR($A137="",$B137=""),"",B137*'MPTO_working_2-way'!$G136)</f>
        <v>1.7945205479452053</v>
      </c>
      <c r="F137" s="30">
        <f>IF(OR($A137="",$B137=""),"",'MPTO_working_2-way'!D136)</f>
        <v>2.2678093197643276</v>
      </c>
      <c r="G137" s="32">
        <f>IF(OR($A137="",$B137=""),"",'MPTO_working_2-way'!E136)</f>
        <v>1.7887621461765948</v>
      </c>
      <c r="H137" s="30">
        <f>IF(OR($A137="",$B137=""),"",'OddsRatio_working_2-way'!M136)</f>
        <v>2.2681120250624973</v>
      </c>
      <c r="I137" s="30">
        <f>IF(OR($A137="",$B137=""),"",'OddsRatio_working_2-way'!N136)</f>
        <v>1.7885738643245783</v>
      </c>
      <c r="J137" s="30">
        <f>IF('Log_working_2-way'!$D136="","",A137^('Log_working_2-way'!$D136))</f>
        <v>2.2723226675973618</v>
      </c>
      <c r="K137" s="32">
        <f>IF('Log_working_2-way'!$D136="","",B137^('Log_working_2-way'!$D136))</f>
        <v>1.7859641468844982</v>
      </c>
      <c r="L137" s="37">
        <f t="shared" si="27"/>
        <v>0.44274809160305351</v>
      </c>
      <c r="M137" s="37">
        <f t="shared" si="28"/>
        <v>0.5572519083969466</v>
      </c>
      <c r="N137" s="38">
        <v>233</v>
      </c>
      <c r="O137" s="38">
        <f t="shared" si="29"/>
        <v>126.60730593607306</v>
      </c>
      <c r="P137" s="38">
        <f t="shared" si="30"/>
        <v>99.091954022988503</v>
      </c>
      <c r="Q137" s="38">
        <f t="shared" si="31"/>
        <v>133.90804597701148</v>
      </c>
      <c r="R137" s="38">
        <f t="shared" si="32"/>
        <v>106.39269406392695</v>
      </c>
      <c r="S137" s="39">
        <f t="shared" si="33"/>
        <v>-7.3007400409384218</v>
      </c>
      <c r="T137" s="39">
        <f t="shared" si="34"/>
        <v>-7.3007400409384502</v>
      </c>
      <c r="U137" t="s">
        <v>253</v>
      </c>
      <c r="V137" t="s">
        <v>176</v>
      </c>
      <c r="W137" t="s">
        <v>305</v>
      </c>
      <c r="X137" s="48" t="s">
        <v>423</v>
      </c>
      <c r="Y137" s="41"/>
    </row>
    <row r="138" spans="1:25" ht="15" x14ac:dyDescent="0.25">
      <c r="A138">
        <v>2.33</v>
      </c>
      <c r="B138">
        <v>1.65</v>
      </c>
      <c r="C138" s="29">
        <f t="shared" si="26"/>
        <v>3.5245155416829377E-2</v>
      </c>
      <c r="D138" s="30">
        <f>IF(OR($A138="",$B138=""),"",A138*'MPTO_working_2-way'!$G137)</f>
        <v>2.4121212121212126</v>
      </c>
      <c r="E138" s="32">
        <f>IF(OR($A138="",$B138=""),"",B138*'MPTO_working_2-way'!$G137)</f>
        <v>1.7081545064377683</v>
      </c>
      <c r="F138" s="30">
        <f>IF(OR($A138="",$B138=""),"",'MPTO_working_2-way'!D137)</f>
        <v>2.4297677358192451</v>
      </c>
      <c r="G138" s="32">
        <f>IF(OR($A138="",$B138=""),"",'MPTO_working_2-way'!E137)</f>
        <v>1.6994142999226434</v>
      </c>
      <c r="H138" s="30">
        <f>IF(OR($A138="",$B138=""),"",'OddsRatio_working_2-way'!M137)</f>
        <v>2.4304383405634256</v>
      </c>
      <c r="I138" s="30">
        <f>IF(OR($A138="",$B138=""),"",'OddsRatio_working_2-way'!N137)</f>
        <v>1.6990864070422753</v>
      </c>
      <c r="J138" s="30">
        <f>IF('Log_working_2-way'!$D137="","",A138^('Log_working_2-way'!$D137))</f>
        <v>2.4386155296037653</v>
      </c>
      <c r="K138" s="32">
        <f>IF('Log_working_2-way'!$D137="","",B138^('Log_working_2-way'!$D137))</f>
        <v>1.6951127521022427</v>
      </c>
      <c r="L138" s="37">
        <f t="shared" si="27"/>
        <v>0.41457286432160795</v>
      </c>
      <c r="M138" s="37">
        <f t="shared" si="28"/>
        <v>0.58542713567839189</v>
      </c>
      <c r="N138" s="38">
        <v>234</v>
      </c>
      <c r="O138" s="38">
        <f t="shared" si="29"/>
        <v>133.57081545064381</v>
      </c>
      <c r="P138" s="38">
        <f t="shared" si="30"/>
        <v>92.181818181818159</v>
      </c>
      <c r="Q138" s="38">
        <f t="shared" si="31"/>
        <v>141.81818181818181</v>
      </c>
      <c r="R138" s="38">
        <f t="shared" si="32"/>
        <v>100.42918454935622</v>
      </c>
      <c r="S138" s="39">
        <f t="shared" si="33"/>
        <v>-8.2473663675380067</v>
      </c>
      <c r="T138" s="39">
        <f t="shared" si="34"/>
        <v>-8.2473663675380635</v>
      </c>
      <c r="U138" t="s">
        <v>254</v>
      </c>
      <c r="V138" t="s">
        <v>103</v>
      </c>
      <c r="W138" t="s">
        <v>305</v>
      </c>
      <c r="X138" s="48" t="s">
        <v>423</v>
      </c>
      <c r="Y138" s="41"/>
    </row>
    <row r="139" spans="1:25" ht="15" x14ac:dyDescent="0.25">
      <c r="A139">
        <v>2.2000000000000002</v>
      </c>
      <c r="B139">
        <v>1.73</v>
      </c>
      <c r="C139" s="29">
        <f t="shared" si="26"/>
        <v>3.2580136626379375E-2</v>
      </c>
      <c r="D139" s="30">
        <f>IF(OR($A139="",$B139=""),"",A139*'MPTO_working_2-way'!$G138)</f>
        <v>2.2716763005780347</v>
      </c>
      <c r="E139" s="32">
        <f>IF(OR($A139="",$B139=""),"",B139*'MPTO_working_2-way'!$G138)</f>
        <v>1.7863636363636364</v>
      </c>
      <c r="F139" s="30">
        <f>IF(OR($A139="",$B139=""),"",'MPTO_working_2-way'!D138)</f>
        <v>2.2817745803357314</v>
      </c>
      <c r="G139" s="32">
        <f>IF(OR($A139="",$B139=""),"",'MPTO_working_2-way'!E138)</f>
        <v>1.7801683816651075</v>
      </c>
      <c r="H139" s="30">
        <f>IF(OR($A139="",$B139=""),"",'OddsRatio_working_2-way'!M138)</f>
        <v>2.2821215295120645</v>
      </c>
      <c r="I139" s="30">
        <f>IF(OR($A139="",$B139=""),"",'OddsRatio_working_2-way'!N138)</f>
        <v>1.7799572637865058</v>
      </c>
      <c r="J139" s="30">
        <f>IF('Log_working_2-way'!$D138="","",A139^('Log_working_2-way'!$D138))</f>
        <v>2.2867575998445693</v>
      </c>
      <c r="K139" s="32">
        <f>IF('Log_working_2-way'!$D138="","",B139^('Log_working_2-way'!$D138))</f>
        <v>1.7771471488652957</v>
      </c>
      <c r="L139" s="37">
        <f t="shared" si="27"/>
        <v>0.44020356234096691</v>
      </c>
      <c r="M139" s="37">
        <f t="shared" si="28"/>
        <v>0.55979643765903309</v>
      </c>
      <c r="N139" s="38">
        <v>235</v>
      </c>
      <c r="O139" s="38">
        <f t="shared" si="29"/>
        <v>128.18181818181819</v>
      </c>
      <c r="P139" s="38">
        <f t="shared" si="30"/>
        <v>99.161849710982679</v>
      </c>
      <c r="Q139" s="38">
        <f t="shared" si="31"/>
        <v>135.83815028901736</v>
      </c>
      <c r="R139" s="38">
        <f t="shared" si="32"/>
        <v>106.81818181818181</v>
      </c>
      <c r="S139" s="39">
        <f t="shared" si="33"/>
        <v>-7.6563321071991766</v>
      </c>
      <c r="T139" s="39">
        <f t="shared" si="34"/>
        <v>-7.6563321071991339</v>
      </c>
      <c r="U139" t="s">
        <v>104</v>
      </c>
      <c r="V139" t="s">
        <v>174</v>
      </c>
      <c r="W139" t="s">
        <v>305</v>
      </c>
      <c r="X139" s="48" t="s">
        <v>423</v>
      </c>
      <c r="Y139" s="41"/>
    </row>
    <row r="140" spans="1:25" ht="15" x14ac:dyDescent="0.25">
      <c r="A140">
        <v>2.2400000000000002</v>
      </c>
      <c r="B140">
        <v>1.7</v>
      </c>
      <c r="C140" s="29">
        <f t="shared" si="26"/>
        <v>3.4663865546218364E-2</v>
      </c>
      <c r="D140" s="30">
        <f>IF(OR($A140="",$B140=""),"",A140*'MPTO_working_2-way'!$G139)</f>
        <v>2.3176470588235292</v>
      </c>
      <c r="E140" s="32">
        <f>IF(OR($A140="",$B140=""),"",B140*'MPTO_working_2-way'!$G139)</f>
        <v>1.7589285714285712</v>
      </c>
      <c r="F140" s="30">
        <f>IF(OR($A140="",$B140=""),"",'MPTO_working_2-way'!D139)</f>
        <v>2.3304773561811505</v>
      </c>
      <c r="G140" s="32">
        <f>IF(OR($A140="",$B140=""),"",'MPTO_working_2-way'!E139)</f>
        <v>1.7516099356025756</v>
      </c>
      <c r="H140" s="30">
        <f>IF(OR($A140="",$B140=""),"",'OddsRatio_working_2-way'!M139)</f>
        <v>2.3309502512973848</v>
      </c>
      <c r="I140" s="30">
        <f>IF(OR($A140="",$B140=""),"",'OddsRatio_working_2-way'!N139)</f>
        <v>1.7513428837969105</v>
      </c>
      <c r="J140" s="30">
        <f>IF('Log_working_2-way'!$D139="","",A140^('Log_working_2-way'!$D139))</f>
        <v>2.3368656510313084</v>
      </c>
      <c r="K140" s="32">
        <f>IF('Log_working_2-way'!$D139="","",B140^('Log_working_2-way'!$D139))</f>
        <v>1.7480183212340654</v>
      </c>
      <c r="L140" s="37">
        <f t="shared" si="27"/>
        <v>0.43147208121827418</v>
      </c>
      <c r="M140" s="37">
        <f t="shared" si="28"/>
        <v>0.56852791878172593</v>
      </c>
      <c r="N140" s="38">
        <v>236</v>
      </c>
      <c r="O140" s="38">
        <f t="shared" si="29"/>
        <v>130.64285714285717</v>
      </c>
      <c r="P140" s="38">
        <f t="shared" si="30"/>
        <v>97.17647058823529</v>
      </c>
      <c r="Q140" s="38">
        <f t="shared" si="31"/>
        <v>138.82352941176472</v>
      </c>
      <c r="R140" s="38">
        <f t="shared" si="32"/>
        <v>105.35714285714285</v>
      </c>
      <c r="S140" s="39">
        <f t="shared" si="33"/>
        <v>-8.1806722689075571</v>
      </c>
      <c r="T140" s="39">
        <f t="shared" si="34"/>
        <v>-8.1806722689075571</v>
      </c>
      <c r="U140" t="s">
        <v>257</v>
      </c>
      <c r="V140" t="s">
        <v>295</v>
      </c>
      <c r="W140" t="s">
        <v>305</v>
      </c>
      <c r="X140" s="48" t="s">
        <v>423</v>
      </c>
      <c r="Y140" s="41"/>
    </row>
    <row r="141" spans="1:25" ht="15" x14ac:dyDescent="0.25">
      <c r="A141">
        <v>2.2999999999999998</v>
      </c>
      <c r="B141">
        <v>1.61</v>
      </c>
      <c r="C141" s="29">
        <f t="shared" si="26"/>
        <v>5.5900621118012417E-2</v>
      </c>
      <c r="D141" s="30">
        <f>IF(OR($A141="",$B141=""),"",A141*'MPTO_working_2-way'!$G140)</f>
        <v>2.4285714285714284</v>
      </c>
      <c r="E141" s="32">
        <f>IF(OR($A141="",$B141=""),"",B141*'MPTO_working_2-way'!$G140)</f>
        <v>1.7000000000000002</v>
      </c>
      <c r="F141" s="30">
        <f>IF(OR($A141="",$B141=""),"",'MPTO_working_2-way'!D140)</f>
        <v>2.4580152671755724</v>
      </c>
      <c r="G141" s="32">
        <f>IF(OR($A141="",$B141=""),"",'MPTO_working_2-way'!E140)</f>
        <v>1.6858638743455499</v>
      </c>
      <c r="H141" s="30">
        <f>IF(OR($A141="",$B141=""),"",'OddsRatio_working_2-way'!M140)</f>
        <v>2.4598450400585694</v>
      </c>
      <c r="I141" s="30">
        <f>IF(OR($A141="",$B141=""),"",'OddsRatio_working_2-way'!N140)</f>
        <v>1.6850042111044057</v>
      </c>
      <c r="J141" s="30">
        <f>IF('Log_working_2-way'!$D140="","",A141^('Log_working_2-way'!$D140))</f>
        <v>2.4738507859319783</v>
      </c>
      <c r="K141" s="32">
        <f>IF('Log_working_2-way'!$D140="","",B141^('Log_working_2-way'!$D140))</f>
        <v>1.6784947360622773</v>
      </c>
      <c r="L141" s="37">
        <f t="shared" si="27"/>
        <v>0.41176470588235298</v>
      </c>
      <c r="M141" s="37">
        <f t="shared" si="28"/>
        <v>0.58823529411764697</v>
      </c>
      <c r="N141" s="38">
        <v>237</v>
      </c>
      <c r="O141" s="38">
        <f t="shared" si="29"/>
        <v>133.95652173913041</v>
      </c>
      <c r="P141" s="38">
        <f t="shared" si="30"/>
        <v>89.795031055900651</v>
      </c>
      <c r="Q141" s="38">
        <f t="shared" si="31"/>
        <v>147.20496894409936</v>
      </c>
      <c r="R141" s="38">
        <f t="shared" si="32"/>
        <v>103.04347826086958</v>
      </c>
      <c r="S141" s="39">
        <f t="shared" si="33"/>
        <v>-13.248447204968954</v>
      </c>
      <c r="T141" s="39">
        <f t="shared" si="34"/>
        <v>-13.248447204968926</v>
      </c>
      <c r="U141" t="s">
        <v>179</v>
      </c>
      <c r="V141" t="s">
        <v>262</v>
      </c>
      <c r="W141" t="s">
        <v>306</v>
      </c>
      <c r="X141" s="48" t="s">
        <v>423</v>
      </c>
      <c r="Y141" s="41"/>
    </row>
    <row r="142" spans="1:25" ht="15" x14ac:dyDescent="0.25">
      <c r="A142">
        <v>2.06</v>
      </c>
      <c r="B142">
        <v>1.84</v>
      </c>
      <c r="C142" s="29">
        <f t="shared" si="26"/>
        <v>2.891515407344869E-2</v>
      </c>
      <c r="D142" s="30">
        <f>IF(OR($A142="",$B142=""),"",A142*'MPTO_working_2-way'!$G141)</f>
        <v>2.1195652173913042</v>
      </c>
      <c r="E142" s="32">
        <f>IF(OR($A142="",$B142=""),"",B142*'MPTO_working_2-way'!$G141)</f>
        <v>1.8932038834951457</v>
      </c>
      <c r="F142" s="30">
        <f>IF(OR($A142="",$B142=""),"",'MPTO_working_2-way'!D141)</f>
        <v>2.1232354918216445</v>
      </c>
      <c r="G142" s="32">
        <f>IF(OR($A142="",$B142=""),"",'MPTO_working_2-way'!E141)</f>
        <v>1.8902852583283463</v>
      </c>
      <c r="H142" s="30">
        <f>IF(OR($A142="",$B142=""),"",'OddsRatio_working_2-way'!M141)</f>
        <v>2.123345344008138</v>
      </c>
      <c r="I142" s="30">
        <f>IF(OR($A142="",$B142=""),"",'OddsRatio_working_2-way'!N141)</f>
        <v>1.8901981971385247</v>
      </c>
      <c r="J142" s="30">
        <f>IF('Log_working_2-way'!$D141="","",A142^('Log_working_2-way'!$D141))</f>
        <v>2.1250149218724146</v>
      </c>
      <c r="K142" s="32">
        <f>IF('Log_working_2-way'!$D141="","",B142^('Log_working_2-way'!$D141))</f>
        <v>1.8888770989238437</v>
      </c>
      <c r="L142" s="37">
        <f t="shared" si="27"/>
        <v>0.47179487179487184</v>
      </c>
      <c r="M142" s="37">
        <f t="shared" si="28"/>
        <v>0.52820512820512822</v>
      </c>
      <c r="N142" s="38">
        <v>238</v>
      </c>
      <c r="O142" s="38">
        <f t="shared" si="29"/>
        <v>122.46601941747575</v>
      </c>
      <c r="P142" s="38">
        <f t="shared" si="30"/>
        <v>108.65217391304348</v>
      </c>
      <c r="Q142" s="38">
        <f t="shared" si="31"/>
        <v>129.3478260869565</v>
      </c>
      <c r="R142" s="38">
        <f t="shared" si="32"/>
        <v>115.53398058252428</v>
      </c>
      <c r="S142" s="39">
        <f t="shared" si="33"/>
        <v>-6.8818066694807527</v>
      </c>
      <c r="T142" s="39">
        <f t="shared" si="34"/>
        <v>-6.8818066694807953</v>
      </c>
      <c r="U142" t="s">
        <v>188</v>
      </c>
      <c r="V142" t="s">
        <v>264</v>
      </c>
      <c r="W142" t="s">
        <v>306</v>
      </c>
      <c r="X142" s="48" t="s">
        <v>423</v>
      </c>
      <c r="Y142" s="41"/>
    </row>
    <row r="143" spans="1:25" ht="15" x14ac:dyDescent="0.25">
      <c r="A143">
        <v>2.4500000000000002</v>
      </c>
      <c r="B143">
        <v>1.54</v>
      </c>
      <c r="C143" s="29">
        <f t="shared" si="26"/>
        <v>5.7513914656771803E-2</v>
      </c>
      <c r="D143" s="30">
        <f>IF(OR($A143="",$B143=""),"",A143*'MPTO_working_2-way'!$G142)</f>
        <v>2.5909090909090913</v>
      </c>
      <c r="E143" s="32">
        <f>IF(OR($A143="",$B143=""),"",B143*'MPTO_working_2-way'!$G142)</f>
        <v>1.6285714285714286</v>
      </c>
      <c r="F143" s="30">
        <f>IF(OR($A143="",$B143=""),"",'MPTO_working_2-way'!D142)</f>
        <v>2.6356968215158925</v>
      </c>
      <c r="G143" s="32">
        <f>IF(OR($A143="",$B143=""),"",'MPTO_working_2-way'!E142)</f>
        <v>1.6113602391629298</v>
      </c>
      <c r="H143" s="30">
        <f>IF(OR($A143="",$B143=""),"",'OddsRatio_working_2-way'!M142)</f>
        <v>2.6386534670836252</v>
      </c>
      <c r="I143" s="30">
        <f>IF(OR($A143="",$B143=""),"",'OddsRatio_working_2-way'!N142)</f>
        <v>1.6102571532587293</v>
      </c>
      <c r="J143" s="30">
        <f>IF('Log_working_2-way'!$D142="","",A143^('Log_working_2-way'!$D142))</f>
        <v>2.6602440145039061</v>
      </c>
      <c r="K143" s="32">
        <f>IF('Log_working_2-way'!$D142="","",B143^('Log_working_2-way'!$D142))</f>
        <v>1.6023210993425476</v>
      </c>
      <c r="L143" s="37">
        <f t="shared" si="27"/>
        <v>0.38596491228070168</v>
      </c>
      <c r="M143" s="37">
        <f t="shared" si="28"/>
        <v>0.61403508771929827</v>
      </c>
      <c r="N143" s="38">
        <v>239</v>
      </c>
      <c r="O143" s="38">
        <f t="shared" si="29"/>
        <v>141.44897959183675</v>
      </c>
      <c r="P143" s="38">
        <f t="shared" si="30"/>
        <v>83.805194805194802</v>
      </c>
      <c r="Q143" s="38">
        <f t="shared" si="31"/>
        <v>155.19480519480518</v>
      </c>
      <c r="R143" s="38">
        <f t="shared" si="32"/>
        <v>97.551020408163254</v>
      </c>
      <c r="S143" s="39">
        <f t="shared" si="33"/>
        <v>-13.745825602968438</v>
      </c>
      <c r="T143" s="39">
        <f t="shared" si="34"/>
        <v>-13.745825602968452</v>
      </c>
      <c r="U143" t="s">
        <v>182</v>
      </c>
      <c r="V143" t="s">
        <v>260</v>
      </c>
      <c r="W143" t="s">
        <v>306</v>
      </c>
      <c r="X143" s="48" t="s">
        <v>423</v>
      </c>
      <c r="Y143" s="41"/>
    </row>
    <row r="144" spans="1:25" ht="15" x14ac:dyDescent="0.25">
      <c r="A144">
        <v>1.77</v>
      </c>
      <c r="B144">
        <v>2.13</v>
      </c>
      <c r="C144" s="29">
        <f t="shared" si="26"/>
        <v>3.4455319487546765E-2</v>
      </c>
      <c r="D144" s="30">
        <f>IF(OR($A144="",$B144=""),"",A144*'MPTO_working_2-way'!$G143)</f>
        <v>1.8309859154929577</v>
      </c>
      <c r="E144" s="32">
        <f>IF(OR($A144="",$B144=""),"",B144*'MPTO_working_2-way'!$G143)</f>
        <v>2.2033898305084745</v>
      </c>
      <c r="F144" s="30">
        <f>IF(OR($A144="",$B144=""),"",'MPTO_working_2-way'!D143)</f>
        <v>1.8256700806275876</v>
      </c>
      <c r="G144" s="32">
        <f>IF(OR($A144="",$B144=""),"",'MPTO_working_2-way'!E143)</f>
        <v>2.2111375032990233</v>
      </c>
      <c r="H144" s="30">
        <f>IF(OR($A144="",$B144=""),"",'OddsRatio_working_2-way'!M143)</f>
        <v>1.8254792118542653</v>
      </c>
      <c r="I144" s="30">
        <f>IF(OR($A144="",$B144=""),"",'OddsRatio_working_2-way'!N143)</f>
        <v>2.2114175446692466</v>
      </c>
      <c r="J144" s="30">
        <f>IF('Log_working_2-way'!$D143="","",A144^('Log_working_2-way'!$D143))</f>
        <v>1.8230645208160881</v>
      </c>
      <c r="K144" s="32">
        <f>IF('Log_working_2-way'!$D143="","",B144^('Log_working_2-way'!$D143))</f>
        <v>2.2149715784230573</v>
      </c>
      <c r="L144" s="37">
        <f t="shared" si="27"/>
        <v>0.5461538461538461</v>
      </c>
      <c r="M144" s="37">
        <f t="shared" si="28"/>
        <v>0.45384615384615384</v>
      </c>
      <c r="N144" s="38">
        <v>240</v>
      </c>
      <c r="O144" s="38">
        <f t="shared" si="29"/>
        <v>104.40677966101696</v>
      </c>
      <c r="P144" s="38">
        <f t="shared" si="30"/>
        <v>127.32394366197182</v>
      </c>
      <c r="Q144" s="38">
        <f t="shared" si="31"/>
        <v>112.67605633802818</v>
      </c>
      <c r="R144" s="38">
        <f t="shared" si="32"/>
        <v>135.59322033898306</v>
      </c>
      <c r="S144" s="39">
        <f t="shared" si="33"/>
        <v>-8.26927667701122</v>
      </c>
      <c r="T144" s="39">
        <f t="shared" si="34"/>
        <v>-8.2692766770112343</v>
      </c>
      <c r="U144" t="s">
        <v>191</v>
      </c>
      <c r="V144" t="s">
        <v>195</v>
      </c>
      <c r="W144" t="s">
        <v>307</v>
      </c>
      <c r="X144" s="48" t="s">
        <v>423</v>
      </c>
      <c r="Y144" s="41"/>
    </row>
    <row r="145" spans="1:25" ht="15" x14ac:dyDescent="0.25">
      <c r="A145">
        <v>1.78</v>
      </c>
      <c r="B145">
        <v>2.12</v>
      </c>
      <c r="C145" s="29">
        <f t="shared" si="26"/>
        <v>3.3495866016535869E-2</v>
      </c>
      <c r="D145" s="30">
        <f>IF(OR($A145="",$B145=""),"",A145*'MPTO_working_2-way'!$G144)</f>
        <v>1.8396226415094339</v>
      </c>
      <c r="E145" s="32">
        <f>IF(OR($A145="",$B145=""),"",B145*'MPTO_working_2-way'!$G144)</f>
        <v>2.191011235955056</v>
      </c>
      <c r="F145" s="30">
        <f>IF(OR($A145="",$B145=""),"",'MPTO_working_2-way'!D144)</f>
        <v>1.8346946713341112</v>
      </c>
      <c r="G145" s="32">
        <f>IF(OR($A145="",$B145=""),"",'MPTO_working_2-way'!E144)</f>
        <v>2.1980428704566637</v>
      </c>
      <c r="H145" s="30">
        <f>IF(OR($A145="",$B145=""),"",'OddsRatio_working_2-way'!M144)</f>
        <v>1.83452296039628</v>
      </c>
      <c r="I145" s="30">
        <f>IF(OR($A145="",$B145=""),"",'OddsRatio_working_2-way'!N144)</f>
        <v>2.1982893790305562</v>
      </c>
      <c r="J145" s="30">
        <f>IF('Log_working_2-way'!$D144="","",A145^('Log_working_2-way'!$D144))</f>
        <v>1.8322858584832242</v>
      </c>
      <c r="K145" s="32">
        <f>IF('Log_working_2-way'!$D144="","",B145^('Log_working_2-way'!$D144))</f>
        <v>2.2015102621380289</v>
      </c>
      <c r="L145" s="37">
        <f t="shared" si="27"/>
        <v>0.54358974358974366</v>
      </c>
      <c r="M145" s="37">
        <f t="shared" si="28"/>
        <v>0.45641025641025645</v>
      </c>
      <c r="N145" s="38">
        <v>241</v>
      </c>
      <c r="O145" s="38">
        <f t="shared" si="29"/>
        <v>105.60674157303373</v>
      </c>
      <c r="P145" s="38">
        <f t="shared" si="30"/>
        <v>127.32075471698113</v>
      </c>
      <c r="Q145" s="38">
        <f t="shared" si="31"/>
        <v>113.67924528301886</v>
      </c>
      <c r="R145" s="38">
        <f t="shared" si="32"/>
        <v>135.3932584269663</v>
      </c>
      <c r="S145" s="39">
        <f t="shared" si="33"/>
        <v>-8.0725037099851278</v>
      </c>
      <c r="T145" s="39">
        <f t="shared" si="34"/>
        <v>-8.0725037099851704</v>
      </c>
      <c r="U145" t="s">
        <v>194</v>
      </c>
      <c r="V145" t="s">
        <v>193</v>
      </c>
      <c r="W145" t="s">
        <v>307</v>
      </c>
      <c r="X145" s="48" t="s">
        <v>423</v>
      </c>
      <c r="Y145" s="41"/>
    </row>
    <row r="146" spans="1:25" s="35" customFormat="1" ht="15" x14ac:dyDescent="0.25">
      <c r="A146">
        <v>1.69</v>
      </c>
      <c r="B146">
        <v>2.27</v>
      </c>
      <c r="C146" s="29">
        <f t="shared" si="26"/>
        <v>3.2244610692594433E-2</v>
      </c>
      <c r="D146" s="30">
        <f>IF(OR($A146="",$B146=""),"",A146*'MPTO_working_2-way'!$G145)</f>
        <v>1.7444933920704846</v>
      </c>
      <c r="E146" s="32">
        <f>IF(OR($A146="",$B146=""),"",B146*'MPTO_working_2-way'!$G145)</f>
        <v>2.3431952662721893</v>
      </c>
      <c r="F146" s="30">
        <f>IF(OR($A146="",$B146=""),"",'MPTO_working_2-way'!D145)</f>
        <v>1.7373366845549443</v>
      </c>
      <c r="G146" s="32">
        <f>IF(OR($A146="",$B146=""),"",'MPTO_working_2-way'!E145)</f>
        <v>2.3562325338574457</v>
      </c>
      <c r="H146" s="30">
        <f>IF(OR($A146="",$B146=""),"",'OddsRatio_working_2-way'!M145)</f>
        <v>1.7370936756031574</v>
      </c>
      <c r="I146" s="30">
        <f>IF(OR($A146="",$B146=""),"",'OddsRatio_working_2-way'!N145)</f>
        <v>2.3566796637913199</v>
      </c>
      <c r="J146" s="30">
        <f>IF('Log_working_2-way'!$D145="","",A146^('Log_working_2-way'!$D145))</f>
        <v>1.733847459679009</v>
      </c>
      <c r="K146" s="32">
        <f>IF('Log_working_2-way'!$D145="","",B146^('Log_working_2-way'!$D145))</f>
        <v>2.3626810133503287</v>
      </c>
      <c r="L146" s="37">
        <f t="shared" si="27"/>
        <v>0.5732323232323232</v>
      </c>
      <c r="M146" s="37">
        <f t="shared" si="28"/>
        <v>0.4267676767676768</v>
      </c>
      <c r="N146" s="38">
        <v>242</v>
      </c>
      <c r="O146" s="38">
        <f t="shared" si="29"/>
        <v>98.804733727810628</v>
      </c>
      <c r="P146" s="38">
        <f t="shared" si="30"/>
        <v>135.3920704845815</v>
      </c>
      <c r="Q146" s="38">
        <f t="shared" si="31"/>
        <v>106.6079295154185</v>
      </c>
      <c r="R146" s="38">
        <f t="shared" si="32"/>
        <v>143.19526627218934</v>
      </c>
      <c r="S146" s="39">
        <f t="shared" si="33"/>
        <v>-7.8031957876078764</v>
      </c>
      <c r="T146" s="39">
        <f t="shared" si="34"/>
        <v>-7.8031957876078479</v>
      </c>
      <c r="U146" t="s">
        <v>107</v>
      </c>
      <c r="V146" t="s">
        <v>189</v>
      </c>
      <c r="W146" t="s">
        <v>307</v>
      </c>
      <c r="X146" s="48" t="s">
        <v>423</v>
      </c>
      <c r="Y146" s="41"/>
    </row>
    <row r="147" spans="1:25" ht="15" x14ac:dyDescent="0.25">
      <c r="A147">
        <v>1.96</v>
      </c>
      <c r="B147">
        <v>1.93</v>
      </c>
      <c r="C147" s="29">
        <f t="shared" si="26"/>
        <v>2.8338796658559762E-2</v>
      </c>
      <c r="D147" s="30">
        <f>IF(OR($A147="",$B147=""),"",A147*'MPTO_working_2-way'!$G146)</f>
        <v>2.0155440414507773</v>
      </c>
      <c r="E147" s="32">
        <f>IF(OR($A147="",$B147=""),"",B147*'MPTO_working_2-way'!$G146)</f>
        <v>1.9846938775510203</v>
      </c>
      <c r="F147" s="30">
        <f>IF(OR($A147="",$B147=""),"",'MPTO_working_2-way'!D146)</f>
        <v>2.0159880622468553</v>
      </c>
      <c r="G147" s="32">
        <f>IF(OR($A147="",$B147=""),"",'MPTO_working_2-way'!E146)</f>
        <v>1.9842635333613092</v>
      </c>
      <c r="H147" s="30">
        <f>IF(OR($A147="",$B147=""),"",'OddsRatio_working_2-way'!M146)</f>
        <v>2.0160010160015238</v>
      </c>
      <c r="I147" s="30">
        <f>IF(OR($A147="",$B147=""),"",'OddsRatio_working_2-way'!N146)</f>
        <v>1.9842509842514759</v>
      </c>
      <c r="J147" s="30">
        <f>IF('Log_working_2-way'!$D146="","",A147^('Log_working_2-way'!$D146))</f>
        <v>2.0162023284286739</v>
      </c>
      <c r="K147" s="32">
        <f>IF('Log_working_2-way'!$D146="","",B147^('Log_working_2-way'!$D146))</f>
        <v>1.9840560014719333</v>
      </c>
      <c r="L147" s="37">
        <f t="shared" si="27"/>
        <v>0.49614395886889456</v>
      </c>
      <c r="M147" s="37">
        <f t="shared" si="28"/>
        <v>0.50385604113110538</v>
      </c>
      <c r="N147" s="38">
        <v>243</v>
      </c>
      <c r="O147" s="38">
        <f t="shared" si="29"/>
        <v>119.0204081632653</v>
      </c>
      <c r="P147" s="38">
        <f t="shared" si="30"/>
        <v>117.09326424870468</v>
      </c>
      <c r="Q147" s="38">
        <f t="shared" si="31"/>
        <v>125.90673575129536</v>
      </c>
      <c r="R147" s="38">
        <f t="shared" si="32"/>
        <v>123.9795918367347</v>
      </c>
      <c r="S147" s="39">
        <f t="shared" si="33"/>
        <v>-6.8863275880300563</v>
      </c>
      <c r="T147" s="39">
        <f t="shared" si="34"/>
        <v>-6.8863275880300137</v>
      </c>
      <c r="U147" t="s">
        <v>413</v>
      </c>
      <c r="V147" t="s">
        <v>414</v>
      </c>
      <c r="W147" t="s">
        <v>425</v>
      </c>
      <c r="X147" s="48" t="s">
        <v>423</v>
      </c>
      <c r="Y147" s="41"/>
    </row>
    <row r="148" spans="1:25" ht="15" x14ac:dyDescent="0.25">
      <c r="A148">
        <v>2.2400000000000002</v>
      </c>
      <c r="B148">
        <v>1.7</v>
      </c>
      <c r="C148" s="29">
        <f t="shared" si="26"/>
        <v>3.4663865546218364E-2</v>
      </c>
      <c r="D148" s="30">
        <f>IF(OR($A148="",$B148=""),"",A148*'MPTO_working_2-way'!$G147)</f>
        <v>2.3176470588235292</v>
      </c>
      <c r="E148" s="32">
        <f>IF(OR($A148="",$B148=""),"",B148*'MPTO_working_2-way'!$G147)</f>
        <v>1.7589285714285712</v>
      </c>
      <c r="F148" s="30">
        <f>IF(OR($A148="",$B148=""),"",'MPTO_working_2-way'!D147)</f>
        <v>2.3304773561811505</v>
      </c>
      <c r="G148" s="32">
        <f>IF(OR($A148="",$B148=""),"",'MPTO_working_2-way'!E147)</f>
        <v>1.7516099356025756</v>
      </c>
      <c r="H148" s="30">
        <f>IF(OR($A148="",$B148=""),"",'OddsRatio_working_2-way'!M147)</f>
        <v>2.3309502512973848</v>
      </c>
      <c r="I148" s="30">
        <f>IF(OR($A148="",$B148=""),"",'OddsRatio_working_2-way'!N147)</f>
        <v>1.7513428837969105</v>
      </c>
      <c r="J148" s="30">
        <f>IF('Log_working_2-way'!$D147="","",A148^('Log_working_2-way'!$D147))</f>
        <v>2.3368656510313084</v>
      </c>
      <c r="K148" s="32">
        <f>IF('Log_working_2-way'!$D147="","",B148^('Log_working_2-way'!$D147))</f>
        <v>1.7480183212340654</v>
      </c>
      <c r="L148" s="37">
        <f t="shared" si="27"/>
        <v>0.43147208121827418</v>
      </c>
      <c r="M148" s="37">
        <f t="shared" si="28"/>
        <v>0.56852791878172593</v>
      </c>
      <c r="N148" s="38">
        <v>244</v>
      </c>
      <c r="O148" s="38">
        <f t="shared" si="29"/>
        <v>135.07142857142858</v>
      </c>
      <c r="P148" s="38">
        <f t="shared" si="30"/>
        <v>100.47058823529413</v>
      </c>
      <c r="Q148" s="38">
        <f t="shared" si="31"/>
        <v>143.52941176470588</v>
      </c>
      <c r="R148" s="38">
        <f t="shared" si="32"/>
        <v>108.92857142857142</v>
      </c>
      <c r="S148" s="39">
        <f t="shared" si="33"/>
        <v>-8.4579831932773004</v>
      </c>
      <c r="T148" s="39">
        <f t="shared" si="34"/>
        <v>-8.4579831932772862</v>
      </c>
      <c r="U148" t="s">
        <v>415</v>
      </c>
      <c r="V148" t="s">
        <v>416</v>
      </c>
      <c r="W148" t="s">
        <v>425</v>
      </c>
      <c r="X148" s="48" t="s">
        <v>423</v>
      </c>
      <c r="Y148" s="41"/>
    </row>
    <row r="149" spans="1:25" ht="15" x14ac:dyDescent="0.25">
      <c r="A149">
        <v>1.85</v>
      </c>
      <c r="B149">
        <v>2.04</v>
      </c>
      <c r="C149" s="29">
        <f t="shared" si="26"/>
        <v>3.0736618971912932E-2</v>
      </c>
      <c r="D149" s="30">
        <f>IF(OR($A149="",$B149=""),"",A149*'MPTO_working_2-way'!$G148)</f>
        <v>1.9068627450980391</v>
      </c>
      <c r="E149" s="32">
        <f>IF(OR($A149="",$B149=""),"",B149*'MPTO_working_2-way'!$G148)</f>
        <v>2.1027027027027025</v>
      </c>
      <c r="F149" s="30">
        <f>IF(OR($A149="",$B149=""),"",'MPTO_working_2-way'!D148)</f>
        <v>1.9041372351160444</v>
      </c>
      <c r="G149" s="32">
        <f>IF(OR($A149="",$B149=""),"",'MPTO_working_2-way'!E148)</f>
        <v>2.1060267857142851</v>
      </c>
      <c r="H149" s="30">
        <f>IF(OR($A149="",$B149=""),"",'OddsRatio_working_2-way'!M148)</f>
        <v>1.904050713349474</v>
      </c>
      <c r="I149" s="30">
        <f>IF(OR($A149="",$B149=""),"",'OddsRatio_working_2-way'!N148)</f>
        <v>2.1061326375099441</v>
      </c>
      <c r="J149" s="30">
        <f>IF('Log_working_2-way'!$D148="","",A149^('Log_working_2-way'!$D148))</f>
        <v>1.9028150891340896</v>
      </c>
      <c r="K149" s="32">
        <f>IF('Log_working_2-way'!$D148="","",B149^('Log_working_2-way'!$D148))</f>
        <v>2.1076465292124213</v>
      </c>
      <c r="L149" s="37">
        <f t="shared" si="27"/>
        <v>0.52442159383033427</v>
      </c>
      <c r="M149" s="37">
        <f t="shared" si="28"/>
        <v>0.47557840616966585</v>
      </c>
      <c r="N149" s="38">
        <v>245</v>
      </c>
      <c r="O149" s="38">
        <f t="shared" si="29"/>
        <v>112.56756756756755</v>
      </c>
      <c r="P149" s="38">
        <f t="shared" si="30"/>
        <v>124.90196078431373</v>
      </c>
      <c r="Q149" s="38">
        <f t="shared" si="31"/>
        <v>120.09803921568627</v>
      </c>
      <c r="R149" s="38">
        <f t="shared" si="32"/>
        <v>132.43243243243242</v>
      </c>
      <c r="S149" s="39">
        <f t="shared" si="33"/>
        <v>-7.5304716481187199</v>
      </c>
      <c r="T149" s="39">
        <f t="shared" si="34"/>
        <v>-7.5304716481186915</v>
      </c>
      <c r="U149" t="s">
        <v>417</v>
      </c>
      <c r="V149" t="s">
        <v>418</v>
      </c>
      <c r="W149" t="s">
        <v>425</v>
      </c>
      <c r="X149" s="48" t="s">
        <v>423</v>
      </c>
      <c r="Y149" s="41"/>
    </row>
    <row r="150" spans="1:25" ht="15" x14ac:dyDescent="0.25">
      <c r="A150">
        <v>1.67</v>
      </c>
      <c r="B150">
        <v>2.29</v>
      </c>
      <c r="C150" s="29">
        <f t="shared" si="26"/>
        <v>3.5483617917004384E-2</v>
      </c>
      <c r="D150" s="30">
        <f>IF(OR($A150="",$B150=""),"",A150*'MPTO_working_2-way'!$G149)</f>
        <v>1.7292576419213972</v>
      </c>
      <c r="E150" s="32">
        <f>IF(OR($A150="",$B150=""),"",B150*'MPTO_working_2-way'!$G149)</f>
        <v>2.3712574850299402</v>
      </c>
      <c r="F150" s="30">
        <f>IF(OR($A150="",$B150=""),"",'MPTO_working_2-way'!D149)</f>
        <v>1.7209909322052965</v>
      </c>
      <c r="G150" s="32">
        <f>IF(OR($A150="",$B150=""),"",'MPTO_working_2-way'!E149)</f>
        <v>2.3869799956308713</v>
      </c>
      <c r="H150" s="30">
        <f>IF(OR($A150="",$B150=""),"",'OddsRatio_working_2-way'!M149)</f>
        <v>1.7206801266590057</v>
      </c>
      <c r="I150" s="30">
        <f>IF(OR($A150="",$B150=""),"",'OddsRatio_working_2-way'!N149)</f>
        <v>2.3875781543136072</v>
      </c>
      <c r="J150" s="30">
        <f>IF('Log_working_2-way'!$D149="","",A150^('Log_working_2-way'!$D149))</f>
        <v>1.7169221254682223</v>
      </c>
      <c r="K150" s="32">
        <f>IF('Log_working_2-way'!$D149="","",B150^('Log_working_2-way'!$D149))</f>
        <v>2.394851636566246</v>
      </c>
      <c r="L150" s="37">
        <f t="shared" si="27"/>
        <v>0.5782828282828284</v>
      </c>
      <c r="M150" s="37">
        <f t="shared" si="28"/>
        <v>0.42171717171717171</v>
      </c>
      <c r="N150" s="38">
        <v>246</v>
      </c>
      <c r="O150" s="38">
        <f t="shared" si="29"/>
        <v>98.694610778443121</v>
      </c>
      <c r="P150" s="38">
        <f t="shared" si="30"/>
        <v>138.57641921397382</v>
      </c>
      <c r="Q150" s="38">
        <f t="shared" si="31"/>
        <v>107.42358078602621</v>
      </c>
      <c r="R150" s="38">
        <f t="shared" si="32"/>
        <v>147.30538922155691</v>
      </c>
      <c r="S150" s="39">
        <f t="shared" si="33"/>
        <v>-8.7289700075830865</v>
      </c>
      <c r="T150" s="39">
        <f t="shared" si="34"/>
        <v>-8.7289700075830865</v>
      </c>
      <c r="U150" t="s">
        <v>273</v>
      </c>
      <c r="V150" t="s">
        <v>196</v>
      </c>
      <c r="W150" t="s">
        <v>311</v>
      </c>
      <c r="X150" s="48" t="s">
        <v>423</v>
      </c>
      <c r="Y150" s="41"/>
    </row>
    <row r="151" spans="1:25" ht="15" x14ac:dyDescent="0.25">
      <c r="A151">
        <v>1.38</v>
      </c>
      <c r="B151">
        <v>3.13</v>
      </c>
      <c r="C151" s="29">
        <f t="shared" si="26"/>
        <v>4.4126499050794132E-2</v>
      </c>
      <c r="D151" s="30">
        <f>IF(OR($A151="",$B151=""),"",A151*'MPTO_working_2-way'!$G150)</f>
        <v>1.4408945686900958</v>
      </c>
      <c r="E151" s="32">
        <f>IF(OR($A151="",$B151=""),"",B151*'MPTO_working_2-way'!$G150)</f>
        <v>3.2681159420289854</v>
      </c>
      <c r="F151" s="30">
        <f>IF(OR($A151="",$B151=""),"",'MPTO_working_2-way'!D150)</f>
        <v>1.4233367383925923</v>
      </c>
      <c r="G151" s="32">
        <f>IF(OR($A151="",$B151=""),"",'MPTO_working_2-way'!E150)</f>
        <v>3.3621857242936097</v>
      </c>
      <c r="H151" s="30">
        <f>IF(OR($A151="",$B151=""),"",'OddsRatio_working_2-way'!M150)</f>
        <v>1.4223786877537079</v>
      </c>
      <c r="I151" s="30">
        <f>IF(OR($A151="",$B151=""),"",'OddsRatio_working_2-way'!N150)</f>
        <v>3.3675436971457859</v>
      </c>
      <c r="J151" s="30">
        <f>IF('Log_working_2-way'!$D150="","",A151^('Log_working_2-way'!$D150))</f>
        <v>1.4142501375347136</v>
      </c>
      <c r="K151" s="32">
        <f>IF('Log_working_2-way'!$D150="","",B151^('Log_working_2-way'!$D150))</f>
        <v>3.4140004055182849</v>
      </c>
      <c r="L151" s="37">
        <f t="shared" si="27"/>
        <v>0.6940133037694014</v>
      </c>
      <c r="M151" s="37">
        <f t="shared" si="28"/>
        <v>0.30598669623059871</v>
      </c>
      <c r="N151" s="38">
        <v>247</v>
      </c>
      <c r="O151" s="38">
        <f t="shared" si="29"/>
        <v>68.014492753623173</v>
      </c>
      <c r="P151" s="38">
        <f t="shared" si="30"/>
        <v>168.08626198083067</v>
      </c>
      <c r="Q151" s="38">
        <f t="shared" si="31"/>
        <v>78.91373801916933</v>
      </c>
      <c r="R151" s="38">
        <f t="shared" si="32"/>
        <v>178.98550724637684</v>
      </c>
      <c r="S151" s="39">
        <f t="shared" si="33"/>
        <v>-10.899245265546156</v>
      </c>
      <c r="T151" s="39">
        <f t="shared" si="34"/>
        <v>-10.89924526554617</v>
      </c>
      <c r="U151" t="s">
        <v>280</v>
      </c>
      <c r="V151" t="s">
        <v>201</v>
      </c>
      <c r="W151" t="s">
        <v>308</v>
      </c>
      <c r="X151" s="48" t="s">
        <v>423</v>
      </c>
      <c r="Y151" s="41"/>
    </row>
    <row r="152" spans="1:25" ht="15" x14ac:dyDescent="0.25">
      <c r="A152">
        <v>1.74</v>
      </c>
      <c r="B152">
        <v>2.1800000000000002</v>
      </c>
      <c r="C152" s="29">
        <f t="shared" si="26"/>
        <v>3.3428240008436028E-2</v>
      </c>
      <c r="D152" s="30">
        <f>IF(OR($A152="",$B152=""),"",A152*'MPTO_working_2-way'!$G151)</f>
        <v>1.7981651376146788</v>
      </c>
      <c r="E152" s="32">
        <f>IF(OR($A152="",$B152=""),"",B152*'MPTO_working_2-way'!$G151)</f>
        <v>2.2528735632183907</v>
      </c>
      <c r="F152" s="30">
        <f>IF(OR($A152="",$B152=""),"",'MPTO_working_2-way'!D151)</f>
        <v>1.7921194368326561</v>
      </c>
      <c r="G152" s="32">
        <f>IF(OR($A152="",$B152=""),"",'MPTO_working_2-way'!E151)</f>
        <v>2.2624358821424311</v>
      </c>
      <c r="H152" s="30">
        <f>IF(OR($A152="",$B152=""),"",'OddsRatio_working_2-way'!M151)</f>
        <v>1.7919082295744857</v>
      </c>
      <c r="I152" s="30">
        <f>IF(OR($A152="",$B152=""),"",'OddsRatio_working_2-way'!N151)</f>
        <v>2.26277258229445</v>
      </c>
      <c r="J152" s="30">
        <f>IF('Log_working_2-way'!$D151="","",A152^('Log_working_2-way'!$D151))</f>
        <v>1.7891643629660847</v>
      </c>
      <c r="K152" s="32">
        <f>IF('Log_working_2-way'!$D151="","",B152^('Log_working_2-way'!$D151))</f>
        <v>2.2671631499443738</v>
      </c>
      <c r="L152" s="37">
        <f t="shared" si="27"/>
        <v>0.55612244897959184</v>
      </c>
      <c r="M152" s="37">
        <f t="shared" si="28"/>
        <v>0.44387755102040816</v>
      </c>
      <c r="N152" s="38">
        <v>248</v>
      </c>
      <c r="O152" s="38">
        <f t="shared" si="29"/>
        <v>105.47126436781608</v>
      </c>
      <c r="P152" s="38">
        <f t="shared" si="30"/>
        <v>134.23853211009174</v>
      </c>
      <c r="Q152" s="38">
        <f t="shared" si="31"/>
        <v>113.76146788990825</v>
      </c>
      <c r="R152" s="38">
        <f t="shared" si="32"/>
        <v>142.5287356321839</v>
      </c>
      <c r="S152" s="39">
        <f t="shared" si="33"/>
        <v>-8.2902035220921704</v>
      </c>
      <c r="T152" s="39">
        <f t="shared" si="34"/>
        <v>-8.2902035220921562</v>
      </c>
      <c r="U152" t="s">
        <v>296</v>
      </c>
      <c r="V152" t="s">
        <v>278</v>
      </c>
      <c r="W152" t="s">
        <v>308</v>
      </c>
      <c r="X152" s="48" t="s">
        <v>423</v>
      </c>
      <c r="Y152" s="41"/>
    </row>
    <row r="153" spans="1:25" ht="15" x14ac:dyDescent="0.25">
      <c r="A153">
        <v>2.52</v>
      </c>
      <c r="B153">
        <v>1.57</v>
      </c>
      <c r="C153" s="29">
        <f t="shared" si="26"/>
        <v>3.3768071984632497E-2</v>
      </c>
      <c r="D153" s="30">
        <f>IF(OR($A153="",$B153=""),"",A153*'MPTO_working_2-way'!$G152)</f>
        <v>2.605095541401274</v>
      </c>
      <c r="E153" s="32">
        <f>IF(OR($A153="",$B153=""),"",B153*'MPTO_working_2-way'!$G152)</f>
        <v>1.623015873015873</v>
      </c>
      <c r="F153" s="30">
        <f>IF(OR($A153="",$B153=""),"",'MPTO_working_2-way'!D152)</f>
        <v>2.6319850984566258</v>
      </c>
      <c r="G153" s="32">
        <f>IF(OR($A153="",$B153=""),"",'MPTO_working_2-way'!E152)</f>
        <v>1.6127506929724442</v>
      </c>
      <c r="H153" s="30">
        <f>IF(OR($A153="",$B153=""),"",'OddsRatio_working_2-way'!M152)</f>
        <v>2.6329931618554516</v>
      </c>
      <c r="I153" s="30">
        <f>IF(OR($A153="",$B153=""),"",'OddsRatio_working_2-way'!N152)</f>
        <v>1.6123724356957947</v>
      </c>
      <c r="J153" s="30">
        <f>IF('Log_working_2-way'!$D152="","",A153^('Log_working_2-way'!$D152))</f>
        <v>2.6455503097461972</v>
      </c>
      <c r="K153" s="32">
        <f>IF('Log_working_2-way'!$D152="","",B153^('Log_working_2-way'!$D152))</f>
        <v>1.6076994389518999</v>
      </c>
      <c r="L153" s="37">
        <f t="shared" si="27"/>
        <v>0.38386308068459657</v>
      </c>
      <c r="M153" s="37">
        <f t="shared" si="28"/>
        <v>0.61613691931540338</v>
      </c>
      <c r="N153" s="38">
        <v>249</v>
      </c>
      <c r="O153" s="38">
        <f t="shared" si="29"/>
        <v>150.19047619047618</v>
      </c>
      <c r="P153" s="38">
        <f t="shared" si="30"/>
        <v>90.401273885350321</v>
      </c>
      <c r="Q153" s="38">
        <f t="shared" si="31"/>
        <v>158.59872611464968</v>
      </c>
      <c r="R153" s="38">
        <f t="shared" si="32"/>
        <v>98.80952380952381</v>
      </c>
      <c r="S153" s="39">
        <f t="shared" si="33"/>
        <v>-8.4082499241735036</v>
      </c>
      <c r="T153" s="39">
        <f t="shared" si="34"/>
        <v>-8.4082499241734894</v>
      </c>
      <c r="U153" t="s">
        <v>371</v>
      </c>
      <c r="V153" t="s">
        <v>275</v>
      </c>
      <c r="W153" t="s">
        <v>308</v>
      </c>
      <c r="X153" s="48" t="s">
        <v>423</v>
      </c>
      <c r="Y153" s="41"/>
    </row>
    <row r="154" spans="1:25" s="35" customFormat="1" ht="15" x14ac:dyDescent="0.25">
      <c r="A154">
        <v>1.49</v>
      </c>
      <c r="B154">
        <v>2.71</v>
      </c>
      <c r="C154" s="29">
        <f t="shared" si="26"/>
        <v>4.0144629634215834E-2</v>
      </c>
      <c r="D154" s="30">
        <f>IF(OR($A154="",$B154=""),"",A154*'MPTO_working_2-way'!$G153)</f>
        <v>1.5498154981549817</v>
      </c>
      <c r="E154" s="32">
        <f>IF(OR($A154="",$B154=""),"",B154*'MPTO_working_2-way'!$G153)</f>
        <v>2.8187919463087248</v>
      </c>
      <c r="F154" s="30">
        <f>IF(OR($A154="",$B154=""),"",'MPTO_working_2-way'!D153)</f>
        <v>1.5359364004640637</v>
      </c>
      <c r="G154" s="32">
        <f>IF(OR($A154="",$B154=""),"",'MPTO_working_2-way'!E153)</f>
        <v>2.8658930409169949</v>
      </c>
      <c r="H154" s="30">
        <f>IF(OR($A154="",$B154=""),"",'OddsRatio_working_2-way'!M153)</f>
        <v>1.5353033790313109</v>
      </c>
      <c r="I154" s="30">
        <f>IF(OR($A154="",$B154=""),"",'OddsRatio_working_2-way'!N153)</f>
        <v>2.8680995472317186</v>
      </c>
      <c r="J154" s="30">
        <f>IF('Log_working_2-way'!$D153="","",A154^('Log_working_2-way'!$D153))</f>
        <v>1.5289432641892824</v>
      </c>
      <c r="K154" s="32">
        <f>IF('Log_working_2-way'!$D153="","",B154^('Log_working_2-way'!$D153))</f>
        <v>2.890561933011794</v>
      </c>
      <c r="L154" s="37">
        <f t="shared" si="27"/>
        <v>0.64523809523809517</v>
      </c>
      <c r="M154" s="37">
        <f t="shared" si="28"/>
        <v>0.35476190476190478</v>
      </c>
      <c r="N154" s="38">
        <v>250</v>
      </c>
      <c r="O154" s="38">
        <f t="shared" si="29"/>
        <v>82.214765100671144</v>
      </c>
      <c r="P154" s="38">
        <f t="shared" si="30"/>
        <v>157.74907749077491</v>
      </c>
      <c r="Q154" s="38">
        <f t="shared" si="31"/>
        <v>92.250922509225092</v>
      </c>
      <c r="R154" s="38">
        <f t="shared" si="32"/>
        <v>167.78523489932886</v>
      </c>
      <c r="S154" s="39">
        <f t="shared" si="33"/>
        <v>-10.036157408553947</v>
      </c>
      <c r="T154" s="39">
        <f t="shared" si="34"/>
        <v>-10.036157408553947</v>
      </c>
      <c r="U154" t="s">
        <v>203</v>
      </c>
      <c r="V154" t="s">
        <v>109</v>
      </c>
      <c r="W154" t="s">
        <v>308</v>
      </c>
      <c r="X154" s="48" t="s">
        <v>423</v>
      </c>
      <c r="Y154" s="41"/>
    </row>
    <row r="155" spans="1:25" ht="15" x14ac:dyDescent="0.25">
      <c r="A155">
        <v>2.17</v>
      </c>
      <c r="B155">
        <v>1.75</v>
      </c>
      <c r="C155" s="29">
        <f t="shared" si="26"/>
        <v>3.2258064516129004E-2</v>
      </c>
      <c r="D155" s="30">
        <f>IF(OR($A155="",$B155=""),"",A155*'MPTO_working_2-way'!$G154)</f>
        <v>2.2399999999999998</v>
      </c>
      <c r="E155" s="32">
        <f>IF(OR($A155="",$B155=""),"",B155*'MPTO_working_2-way'!$G154)</f>
        <v>1.8064516129032258</v>
      </c>
      <c r="F155" s="30">
        <f>IF(OR($A155="",$B155=""),"",'MPTO_working_2-way'!D154)</f>
        <v>2.2487046632124348</v>
      </c>
      <c r="G155" s="32">
        <f>IF(OR($A155="",$B155=""),"",'MPTO_working_2-way'!E154)</f>
        <v>1.8008298755186722</v>
      </c>
      <c r="H155" s="30">
        <f>IF(OR($A155="",$B155=""),"",'OddsRatio_working_2-way'!M154)</f>
        <v>2.2489995996796797</v>
      </c>
      <c r="I155" s="30">
        <f>IF(OR($A155="",$B155=""),"",'OddsRatio_working_2-way'!N154)</f>
        <v>1.8006407690254356</v>
      </c>
      <c r="J155" s="30">
        <f>IF('Log_working_2-way'!$D154="","",A155^('Log_working_2-way'!$D154))</f>
        <v>2.2529893897006406</v>
      </c>
      <c r="K155" s="32">
        <f>IF('Log_working_2-way'!$D154="","",B155^('Log_working_2-way'!$D154))</f>
        <v>1.798091355138193</v>
      </c>
      <c r="L155" s="37">
        <f t="shared" si="27"/>
        <v>0.44642857142857145</v>
      </c>
      <c r="M155" s="37">
        <f t="shared" si="28"/>
        <v>0.5535714285714286</v>
      </c>
      <c r="N155" s="38">
        <v>251</v>
      </c>
      <c r="O155" s="38">
        <f t="shared" si="29"/>
        <v>135.33179723502303</v>
      </c>
      <c r="P155" s="38">
        <f t="shared" si="30"/>
        <v>107.57142857142857</v>
      </c>
      <c r="Q155" s="38">
        <f t="shared" si="31"/>
        <v>143.42857142857142</v>
      </c>
      <c r="R155" s="38">
        <f t="shared" si="32"/>
        <v>115.66820276497695</v>
      </c>
      <c r="S155" s="39">
        <f t="shared" si="33"/>
        <v>-8.0967741935483843</v>
      </c>
      <c r="T155" s="39">
        <f t="shared" si="34"/>
        <v>-8.0967741935483843</v>
      </c>
      <c r="U155" t="s">
        <v>76</v>
      </c>
      <c r="V155" t="s">
        <v>82</v>
      </c>
      <c r="W155" t="s">
        <v>90</v>
      </c>
      <c r="X155" s="48" t="s">
        <v>423</v>
      </c>
      <c r="Y155" s="41"/>
    </row>
    <row r="156" spans="1:25" ht="15" x14ac:dyDescent="0.25">
      <c r="A156">
        <v>2.4900000000000002</v>
      </c>
      <c r="B156">
        <v>1.58</v>
      </c>
      <c r="C156" s="29">
        <f t="shared" si="26"/>
        <v>3.4517818107874465E-2</v>
      </c>
      <c r="D156" s="30">
        <f>IF(OR($A156="",$B156=""),"",A156*'MPTO_working_2-way'!$G155)</f>
        <v>2.5759493670886076</v>
      </c>
      <c r="E156" s="32">
        <f>IF(OR($A156="",$B156=""),"",B156*'MPTO_working_2-way'!$G155)</f>
        <v>1.6345381526104417</v>
      </c>
      <c r="F156" s="30">
        <f>IF(OR($A156="",$B156=""),"",'MPTO_working_2-way'!D155)</f>
        <v>2.6018120494676276</v>
      </c>
      <c r="G156" s="32">
        <f>IF(OR($A156="",$B156=""),"",'MPTO_working_2-way'!E155)</f>
        <v>1.6242929689112753</v>
      </c>
      <c r="H156" s="30">
        <f>IF(OR($A156="",$B156=""),"",'OddsRatio_working_2-way'!M155)</f>
        <v>2.6027992754058067</v>
      </c>
      <c r="I156" s="30">
        <f>IF(OR($A156="",$B156=""),"",'OddsRatio_working_2-way'!N155)</f>
        <v>1.6239084427754149</v>
      </c>
      <c r="J156" s="30">
        <f>IF('Log_working_2-way'!$D155="","",A156^('Log_working_2-way'!$D155))</f>
        <v>2.6148709324694677</v>
      </c>
      <c r="K156" s="32">
        <f>IF('Log_working_2-way'!$D155="","",B156^('Log_working_2-way'!$D155))</f>
        <v>1.6192445352091833</v>
      </c>
      <c r="L156" s="37">
        <f t="shared" si="27"/>
        <v>0.3882063882063882</v>
      </c>
      <c r="M156" s="37">
        <f t="shared" si="28"/>
        <v>0.6117936117936118</v>
      </c>
      <c r="N156" s="38">
        <v>252</v>
      </c>
      <c r="O156" s="38">
        <f t="shared" si="29"/>
        <v>150.79518072289156</v>
      </c>
      <c r="P156" s="38">
        <f t="shared" si="30"/>
        <v>92.506329113924053</v>
      </c>
      <c r="Q156" s="38">
        <f t="shared" si="31"/>
        <v>159.49367088607593</v>
      </c>
      <c r="R156" s="38">
        <f t="shared" si="32"/>
        <v>101.20481927710841</v>
      </c>
      <c r="S156" s="39">
        <f t="shared" si="33"/>
        <v>-8.6984901631843741</v>
      </c>
      <c r="T156" s="39">
        <f t="shared" si="34"/>
        <v>-8.6984901631843599</v>
      </c>
      <c r="U156" t="s">
        <v>72</v>
      </c>
      <c r="V156" t="s">
        <v>89</v>
      </c>
      <c r="W156" t="s">
        <v>90</v>
      </c>
      <c r="X156" s="48" t="s">
        <v>423</v>
      </c>
      <c r="Y156" s="41"/>
    </row>
    <row r="157" spans="1:25" ht="15" x14ac:dyDescent="0.25">
      <c r="A157">
        <v>2.15</v>
      </c>
      <c r="B157">
        <v>1.76</v>
      </c>
      <c r="C157" s="29">
        <f t="shared" si="26"/>
        <v>3.3298097251585723E-2</v>
      </c>
      <c r="D157" s="30">
        <f>IF(OR($A157="",$B157=""),"",A157*'MPTO_working_2-way'!$G156)</f>
        <v>2.2215909090909092</v>
      </c>
      <c r="E157" s="32">
        <f>IF(OR($A157="",$B157=""),"",B157*'MPTO_working_2-way'!$G156)</f>
        <v>1.8186046511627909</v>
      </c>
      <c r="F157" s="30">
        <f>IF(OR($A157="",$B157=""),"",'MPTO_working_2-way'!D156)</f>
        <v>2.2298173246906305</v>
      </c>
      <c r="G157" s="32">
        <f>IF(OR($A157="",$B157=""),"",'MPTO_working_2-way'!E156)</f>
        <v>1.8131288931480596</v>
      </c>
      <c r="H157" s="30">
        <f>IF(OR($A157="",$B157=""),"",'OddsRatio_working_2-way'!M156)</f>
        <v>2.2301048307916052</v>
      </c>
      <c r="I157" s="30">
        <f>IF(OR($A157="",$B157=""),"",'OddsRatio_working_2-way'!N156)</f>
        <v>1.8129388446970602</v>
      </c>
      <c r="J157" s="30">
        <f>IF('Log_working_2-way'!$D156="","",A157^('Log_working_2-way'!$D156))</f>
        <v>2.2338767288490446</v>
      </c>
      <c r="K157" s="32">
        <f>IF('Log_working_2-way'!$D156="","",B157^('Log_working_2-way'!$D156))</f>
        <v>1.8104537322239227</v>
      </c>
      <c r="L157" s="37">
        <f t="shared" si="27"/>
        <v>0.45012787723785164</v>
      </c>
      <c r="M157" s="37">
        <f t="shared" si="28"/>
        <v>0.54987212276214825</v>
      </c>
      <c r="N157" s="38">
        <v>253</v>
      </c>
      <c r="O157" s="38">
        <f t="shared" si="29"/>
        <v>135.32558139534879</v>
      </c>
      <c r="P157" s="38">
        <f t="shared" si="30"/>
        <v>109.25000000000003</v>
      </c>
      <c r="Q157" s="38">
        <f t="shared" si="31"/>
        <v>143.75</v>
      </c>
      <c r="R157" s="38">
        <f t="shared" si="32"/>
        <v>117.67441860465117</v>
      </c>
      <c r="S157" s="39">
        <f t="shared" si="33"/>
        <v>-8.4244186046512084</v>
      </c>
      <c r="T157" s="39">
        <f t="shared" si="34"/>
        <v>-8.4244186046511373</v>
      </c>
      <c r="U157" t="s">
        <v>73</v>
      </c>
      <c r="V157" t="s">
        <v>85</v>
      </c>
      <c r="W157" t="s">
        <v>90</v>
      </c>
      <c r="X157" s="48" t="s">
        <v>423</v>
      </c>
      <c r="Y157" s="41"/>
    </row>
    <row r="158" spans="1:25" ht="15" x14ac:dyDescent="0.25">
      <c r="A158">
        <v>2.54</v>
      </c>
      <c r="B158">
        <v>1.56</v>
      </c>
      <c r="C158" s="29">
        <f t="shared" si="26"/>
        <v>3.4726428427215739E-2</v>
      </c>
      <c r="D158" s="30">
        <f>IF(OR($A158="",$B158=""),"",A158*'MPTO_working_2-way'!$G157)</f>
        <v>2.6282051282051282</v>
      </c>
      <c r="E158" s="32">
        <f>IF(OR($A158="",$B158=""),"",B158*'MPTO_working_2-way'!$G157)</f>
        <v>1.6141732283464567</v>
      </c>
      <c r="F158" s="30">
        <f>IF(OR($A158="",$B158=""),"",'MPTO_working_2-way'!D157)</f>
        <v>2.6571888412017164</v>
      </c>
      <c r="G158" s="32">
        <f>IF(OR($A158="",$B158=""),"",'MPTO_working_2-way'!E157)</f>
        <v>1.6034315312398835</v>
      </c>
      <c r="H158" s="30">
        <f>IF(OR($A158="",$B158=""),"",'OddsRatio_working_2-way'!M157)</f>
        <v>2.6583123951776999</v>
      </c>
      <c r="I158" s="30">
        <f>IF(OR($A158="",$B158=""),"",'OddsRatio_working_2-way'!N157)</f>
        <v>1.6030226891555273</v>
      </c>
      <c r="J158" s="30">
        <f>IF('Log_working_2-way'!$D157="","",A158^('Log_working_2-way'!$D157))</f>
        <v>2.6718812542297234</v>
      </c>
      <c r="K158" s="32">
        <f>IF('Log_working_2-way'!$D157="","",B158^('Log_working_2-way'!$D157))</f>
        <v>1.5981286036134053</v>
      </c>
      <c r="L158" s="37">
        <f t="shared" si="27"/>
        <v>0.38048780487804879</v>
      </c>
      <c r="M158" s="37">
        <f t="shared" si="28"/>
        <v>0.61951219512195121</v>
      </c>
      <c r="N158" s="38">
        <v>254</v>
      </c>
      <c r="O158" s="38">
        <f t="shared" si="29"/>
        <v>153.99999999999997</v>
      </c>
      <c r="P158" s="38">
        <f t="shared" si="30"/>
        <v>91.179487179487182</v>
      </c>
      <c r="Q158" s="38">
        <f t="shared" si="31"/>
        <v>162.82051282051282</v>
      </c>
      <c r="R158" s="38">
        <f t="shared" si="32"/>
        <v>99.999999999999986</v>
      </c>
      <c r="S158" s="39">
        <f t="shared" si="33"/>
        <v>-8.820512820512846</v>
      </c>
      <c r="T158" s="39">
        <f t="shared" si="34"/>
        <v>-8.8205128205128034</v>
      </c>
      <c r="U158" t="s">
        <v>84</v>
      </c>
      <c r="V158" t="s">
        <v>83</v>
      </c>
      <c r="W158" t="s">
        <v>90</v>
      </c>
      <c r="X158" s="48" t="s">
        <v>423</v>
      </c>
      <c r="Y158" s="41"/>
    </row>
    <row r="159" spans="1:25" ht="15" x14ac:dyDescent="0.25">
      <c r="A159">
        <v>3.01</v>
      </c>
      <c r="B159">
        <v>1.41</v>
      </c>
      <c r="C159" s="29">
        <f t="shared" si="26"/>
        <v>4.1445771777290918E-2</v>
      </c>
      <c r="D159" s="30">
        <f>IF(OR($A159="",$B159=""),"",A159*'MPTO_working_2-way'!$G158)</f>
        <v>3.1347517730496453</v>
      </c>
      <c r="E159" s="32">
        <f>IF(OR($A159="",$B159=""),"",B159*'MPTO_working_2-way'!$G158)</f>
        <v>1.4684385382059801</v>
      </c>
      <c r="F159" s="30">
        <f>IF(OR($A159="",$B159=""),"",'MPTO_working_2-way'!D158)</f>
        <v>3.210241670133505</v>
      </c>
      <c r="G159" s="32">
        <f>IF(OR($A159="",$B159=""),"",'MPTO_working_2-way'!E158)</f>
        <v>1.4524392121969165</v>
      </c>
      <c r="H159" s="30">
        <f>IF(OR($A159="",$B159=""),"",'OddsRatio_working_2-way'!M158)</f>
        <v>3.214145213031486</v>
      </c>
      <c r="I159" s="30">
        <f>IF(OR($A159="",$B159=""),"",'OddsRatio_working_2-way'!N158)</f>
        <v>1.4516415608671192</v>
      </c>
      <c r="J159" s="30">
        <f>IF('Log_working_2-way'!$D158="","",A159^('Log_working_2-way'!$D158))</f>
        <v>3.2509243450889174</v>
      </c>
      <c r="K159" s="32">
        <f>IF('Log_working_2-way'!$D158="","",B159^('Log_working_2-way'!$D158))</f>
        <v>1.4442619327387027</v>
      </c>
      <c r="L159" s="37">
        <f t="shared" si="27"/>
        <v>0.31900452488687786</v>
      </c>
      <c r="M159" s="37">
        <f t="shared" si="28"/>
        <v>0.68099547511312208</v>
      </c>
      <c r="N159" s="38">
        <v>255</v>
      </c>
      <c r="O159" s="38">
        <f t="shared" si="29"/>
        <v>170.28239202657807</v>
      </c>
      <c r="P159" s="38">
        <f t="shared" si="30"/>
        <v>74.148936170212735</v>
      </c>
      <c r="Q159" s="38">
        <f t="shared" si="31"/>
        <v>180.85106382978725</v>
      </c>
      <c r="R159" s="38">
        <f t="shared" si="32"/>
        <v>84.717607973421934</v>
      </c>
      <c r="S159" s="39">
        <f t="shared" si="33"/>
        <v>-10.568671803209185</v>
      </c>
      <c r="T159" s="39">
        <f t="shared" si="34"/>
        <v>-10.568671803209199</v>
      </c>
      <c r="U159" t="s">
        <v>79</v>
      </c>
      <c r="V159" t="s">
        <v>77</v>
      </c>
      <c r="W159" t="s">
        <v>90</v>
      </c>
      <c r="X159" s="48" t="s">
        <v>423</v>
      </c>
      <c r="Y159" s="41"/>
    </row>
    <row r="160" spans="1:25" ht="15" x14ac:dyDescent="0.25">
      <c r="A160">
        <v>1.94</v>
      </c>
      <c r="B160">
        <v>1.94</v>
      </c>
      <c r="C160" s="29">
        <f t="shared" si="26"/>
        <v>3.0927835051546504E-2</v>
      </c>
      <c r="D160" s="30">
        <f>IF(OR($A160="",$B160=""),"",A160*'MPTO_working_2-way'!$G159)</f>
        <v>2</v>
      </c>
      <c r="E160" s="32">
        <f>IF(OR($A160="",$B160=""),"",B160*'MPTO_working_2-way'!$G159)</f>
        <v>2</v>
      </c>
      <c r="F160" s="30">
        <f>IF(OR($A160="",$B160=""),"",'MPTO_working_2-way'!D159)</f>
        <v>2.0000000000000004</v>
      </c>
      <c r="G160" s="32">
        <f>IF(OR($A160="",$B160=""),"",'MPTO_working_2-way'!E159)</f>
        <v>2.0000000000000004</v>
      </c>
      <c r="H160" s="30">
        <f>IF(OR($A160="",$B160=""),"",'OddsRatio_working_2-way'!M159)</f>
        <v>2.0000000000000004</v>
      </c>
      <c r="I160" s="30">
        <f>IF(OR($A160="",$B160=""),"",'OddsRatio_working_2-way'!N159)</f>
        <v>2.0000000000000004</v>
      </c>
      <c r="J160" s="30">
        <f>IF('Log_working_2-way'!$D159="","",A160^('Log_working_2-way'!$D159))</f>
        <v>1.9999999999999891</v>
      </c>
      <c r="K160" s="32">
        <f>IF('Log_working_2-way'!$D159="","",B160^('Log_working_2-way'!$D159))</f>
        <v>1.9999999999999891</v>
      </c>
      <c r="L160" s="37">
        <f t="shared" si="27"/>
        <v>0.5</v>
      </c>
      <c r="M160" s="37">
        <f t="shared" si="28"/>
        <v>0.5</v>
      </c>
      <c r="N160" s="38">
        <v>256</v>
      </c>
      <c r="O160" s="38">
        <f t="shared" si="29"/>
        <v>124.04123711340206</v>
      </c>
      <c r="P160" s="38">
        <f t="shared" si="30"/>
        <v>124.04123711340206</v>
      </c>
      <c r="Q160" s="38">
        <f t="shared" si="31"/>
        <v>131.95876288659795</v>
      </c>
      <c r="R160" s="38">
        <f t="shared" si="32"/>
        <v>131.95876288659795</v>
      </c>
      <c r="S160" s="39">
        <f t="shared" si="33"/>
        <v>-7.9175257731958908</v>
      </c>
      <c r="T160" s="39">
        <f t="shared" si="34"/>
        <v>-7.9175257731958908</v>
      </c>
      <c r="U160" t="s">
        <v>114</v>
      </c>
      <c r="V160" t="s">
        <v>207</v>
      </c>
      <c r="W160" t="s">
        <v>309</v>
      </c>
      <c r="X160" s="48" t="s">
        <v>423</v>
      </c>
      <c r="Y160" s="41"/>
    </row>
    <row r="161" spans="1:25" ht="15" x14ac:dyDescent="0.25">
      <c r="A161">
        <v>2.0099999999999998</v>
      </c>
      <c r="B161">
        <v>1.88</v>
      </c>
      <c r="C161" s="29">
        <f t="shared" si="26"/>
        <v>2.9427331427966497E-2</v>
      </c>
      <c r="D161" s="30">
        <f>IF(OR($A161="",$B161=""),"",A161*'MPTO_working_2-way'!$G160)</f>
        <v>2.0691489361702122</v>
      </c>
      <c r="E161" s="32">
        <f>IF(OR($A161="",$B161=""),"",B161*'MPTO_working_2-way'!$G160)</f>
        <v>1.9353233830845769</v>
      </c>
      <c r="F161" s="30">
        <f>IF(OR($A161="",$B161=""),"",'MPTO_working_2-way'!D160)</f>
        <v>2.0712563034422273</v>
      </c>
      <c r="G161" s="32">
        <f>IF(OR($A161="",$B161=""),"",'MPTO_working_2-way'!E160)</f>
        <v>1.9334834220221038</v>
      </c>
      <c r="H161" s="30">
        <f>IF(OR($A161="",$B161=""),"",'OddsRatio_working_2-way'!M160)</f>
        <v>2.0713203408538785</v>
      </c>
      <c r="I161" s="30">
        <f>IF(OR($A161="",$B161=""),"",'OddsRatio_working_2-way'!N160)</f>
        <v>1.9334276237142709</v>
      </c>
      <c r="J161" s="30">
        <f>IF('Log_working_2-way'!$D160="","",A161^('Log_working_2-way'!$D160))</f>
        <v>2.0722780043286777</v>
      </c>
      <c r="K161" s="32">
        <f>IF('Log_working_2-way'!$D160="","",B161^('Log_working_2-way'!$D160))</f>
        <v>1.9325939690668699</v>
      </c>
      <c r="L161" s="37">
        <f t="shared" si="27"/>
        <v>0.48329048843187672</v>
      </c>
      <c r="M161" s="37">
        <f t="shared" si="28"/>
        <v>0.5167095115681235</v>
      </c>
      <c r="N161" s="38">
        <v>257</v>
      </c>
      <c r="O161" s="38">
        <f t="shared" si="29"/>
        <v>129.13930348258705</v>
      </c>
      <c r="P161" s="38">
        <f t="shared" si="30"/>
        <v>120.29787234042551</v>
      </c>
      <c r="Q161" s="38">
        <f t="shared" si="31"/>
        <v>136.70212765957447</v>
      </c>
      <c r="R161" s="38">
        <f t="shared" si="32"/>
        <v>127.86069651741295</v>
      </c>
      <c r="S161" s="39">
        <f t="shared" si="33"/>
        <v>-7.5628241769874194</v>
      </c>
      <c r="T161" s="39">
        <f t="shared" si="34"/>
        <v>-7.5628241769874336</v>
      </c>
      <c r="U161" t="s">
        <v>287</v>
      </c>
      <c r="V161" t="s">
        <v>111</v>
      </c>
      <c r="W161" t="s">
        <v>309</v>
      </c>
      <c r="X161" s="48" t="s">
        <v>423</v>
      </c>
      <c r="Y161" s="41"/>
    </row>
    <row r="162" spans="1:25" ht="15" x14ac:dyDescent="0.25">
      <c r="A162">
        <v>1.69</v>
      </c>
      <c r="B162">
        <v>2.2599999999999998</v>
      </c>
      <c r="C162" s="29">
        <f t="shared" si="26"/>
        <v>3.4193852437555794E-2</v>
      </c>
      <c r="D162" s="30">
        <f>IF(OR($A162="",$B162=""),"",A162*'MPTO_working_2-way'!$G161)</f>
        <v>1.7477876106194692</v>
      </c>
      <c r="E162" s="32">
        <f>IF(OR($A162="",$B162=""),"",B162*'MPTO_working_2-way'!$G161)</f>
        <v>2.3372781065088759</v>
      </c>
      <c r="F162" s="30">
        <f>IF(OR($A162="",$B162=""),"",'MPTO_working_2-way'!D161)</f>
        <v>1.740283410033262</v>
      </c>
      <c r="G162" s="32">
        <f>IF(OR($A162="",$B162=""),"",'MPTO_working_2-way'!E161)</f>
        <v>2.3508340001231001</v>
      </c>
      <c r="H162" s="30">
        <f>IF(OR($A162="",$B162=""),"",'OddsRatio_working_2-way'!M161)</f>
        <v>1.7400128699009547</v>
      </c>
      <c r="I162" s="30">
        <f>IF(OR($A162="",$B162=""),"",'OddsRatio_working_2-way'!N161)</f>
        <v>2.351327849384353</v>
      </c>
      <c r="J162" s="30">
        <f>IF('Log_working_2-way'!$D161="","",A162^('Log_working_2-way'!$D161))</f>
        <v>1.7366048392090647</v>
      </c>
      <c r="K162" s="32">
        <f>IF('Log_working_2-way'!$D161="","",B162^('Log_working_2-way'!$D161))</f>
        <v>2.3575800032398484</v>
      </c>
      <c r="L162" s="37">
        <f t="shared" si="27"/>
        <v>0.57215189873417716</v>
      </c>
      <c r="M162" s="37">
        <f t="shared" si="28"/>
        <v>0.42784810126582273</v>
      </c>
      <c r="N162" s="38">
        <v>258</v>
      </c>
      <c r="O162" s="38">
        <f t="shared" si="29"/>
        <v>105.33727810650888</v>
      </c>
      <c r="P162" s="38">
        <f t="shared" si="30"/>
        <v>143.84070796460173</v>
      </c>
      <c r="Q162" s="38">
        <f t="shared" si="31"/>
        <v>114.15929203539824</v>
      </c>
      <c r="R162" s="38">
        <f t="shared" si="32"/>
        <v>152.66272189349112</v>
      </c>
      <c r="S162" s="39">
        <f t="shared" si="33"/>
        <v>-8.822013928889362</v>
      </c>
      <c r="T162" s="39">
        <f t="shared" si="34"/>
        <v>-8.8220139288893904</v>
      </c>
      <c r="U162" t="s">
        <v>112</v>
      </c>
      <c r="V162" t="s">
        <v>288</v>
      </c>
      <c r="W162" t="s">
        <v>309</v>
      </c>
      <c r="X162" s="48" t="s">
        <v>423</v>
      </c>
      <c r="Y162" s="41"/>
    </row>
    <row r="163" spans="1:25" ht="15" x14ac:dyDescent="0.25">
      <c r="A163">
        <v>1.94</v>
      </c>
      <c r="B163">
        <v>1.94</v>
      </c>
      <c r="C163" s="29">
        <f t="shared" si="26"/>
        <v>3.0927835051546504E-2</v>
      </c>
      <c r="D163" s="30">
        <f>IF(OR($A163="",$B163=""),"",A163*'MPTO_working_2-way'!$G162)</f>
        <v>2</v>
      </c>
      <c r="E163" s="32">
        <f>IF(OR($A163="",$B163=""),"",B163*'MPTO_working_2-way'!$G162)</f>
        <v>2</v>
      </c>
      <c r="F163" s="30">
        <f>IF(OR($A163="",$B163=""),"",'MPTO_working_2-way'!D162)</f>
        <v>2.0000000000000004</v>
      </c>
      <c r="G163" s="32">
        <f>IF(OR($A163="",$B163=""),"",'MPTO_working_2-way'!E162)</f>
        <v>2.0000000000000004</v>
      </c>
      <c r="H163" s="30">
        <f>IF(OR($A163="",$B163=""),"",'OddsRatio_working_2-way'!M162)</f>
        <v>2.0000000000000004</v>
      </c>
      <c r="I163" s="30">
        <f>IF(OR($A163="",$B163=""),"",'OddsRatio_working_2-way'!N162)</f>
        <v>2.0000000000000004</v>
      </c>
      <c r="J163" s="30">
        <f>IF('Log_working_2-way'!$D162="","",A163^('Log_working_2-way'!$D162))</f>
        <v>1.9999999999999891</v>
      </c>
      <c r="K163" s="32">
        <f>IF('Log_working_2-way'!$D162="","",B163^('Log_working_2-way'!$D162))</f>
        <v>1.9999999999999891</v>
      </c>
      <c r="L163" s="37">
        <f t="shared" si="27"/>
        <v>0.5</v>
      </c>
      <c r="M163" s="37">
        <f t="shared" si="28"/>
        <v>0.5</v>
      </c>
      <c r="N163" s="38">
        <v>259</v>
      </c>
      <c r="O163" s="38">
        <f t="shared" si="29"/>
        <v>125.49484536082474</v>
      </c>
      <c r="P163" s="38">
        <f t="shared" si="30"/>
        <v>125.49484536082474</v>
      </c>
      <c r="Q163" s="38">
        <f t="shared" si="31"/>
        <v>133.50515463917526</v>
      </c>
      <c r="R163" s="38">
        <f t="shared" si="32"/>
        <v>133.50515463917526</v>
      </c>
      <c r="S163" s="39">
        <f t="shared" si="33"/>
        <v>-8.010309278350519</v>
      </c>
      <c r="T163" s="39">
        <f t="shared" si="34"/>
        <v>-8.010309278350519</v>
      </c>
      <c r="U163" t="s">
        <v>299</v>
      </c>
      <c r="V163" t="s">
        <v>283</v>
      </c>
      <c r="W163" t="s">
        <v>309</v>
      </c>
      <c r="X163" s="48" t="s">
        <v>423</v>
      </c>
      <c r="Y163" s="41"/>
    </row>
    <row r="164" spans="1:25" ht="15" x14ac:dyDescent="0.25">
      <c r="A164">
        <v>1.98</v>
      </c>
      <c r="B164">
        <v>1.86</v>
      </c>
      <c r="C164" s="29">
        <f t="shared" si="26"/>
        <v>4.2684913652655698E-2</v>
      </c>
      <c r="D164" s="30">
        <f>IF(OR($A164="",$B164=""),"",A164*'MPTO_working_2-way'!$G163)</f>
        <v>2.0645161290322585</v>
      </c>
      <c r="E164" s="32">
        <f>IF(OR($A164="",$B164=""),"",B164*'MPTO_working_2-way'!$G163)</f>
        <v>1.9393939393939397</v>
      </c>
      <c r="F164" s="30">
        <f>IF(OR($A164="",$B164=""),"",'MPTO_working_2-way'!D163)</f>
        <v>2.0673627484001349</v>
      </c>
      <c r="G164" s="32">
        <f>IF(OR($A164="",$B164=""),"",'MPTO_working_2-way'!E163)</f>
        <v>1.9368886083938153</v>
      </c>
      <c r="H164" s="30">
        <f>IF(OR($A164="",$B164=""),"",'OddsRatio_working_2-way'!M163)</f>
        <v>2.0674899923282331</v>
      </c>
      <c r="I164" s="30">
        <f>IF(OR($A164="",$B164=""),"",'OddsRatio_working_2-way'!N163)</f>
        <v>1.9367769320431434</v>
      </c>
      <c r="J164" s="30">
        <f>IF('Log_working_2-way'!$D163="","",A164^('Log_working_2-way'!$D163))</f>
        <v>2.0687991049302137</v>
      </c>
      <c r="K164" s="32">
        <f>IF('Log_working_2-way'!$D163="","",B164^('Log_working_2-way'!$D163))</f>
        <v>1.9356295260604794</v>
      </c>
      <c r="L164" s="37">
        <f t="shared" si="27"/>
        <v>0.48437499999999989</v>
      </c>
      <c r="M164" s="37">
        <f t="shared" si="28"/>
        <v>0.51562499999999989</v>
      </c>
      <c r="N164" s="38">
        <v>260</v>
      </c>
      <c r="O164" s="38">
        <f t="shared" si="29"/>
        <v>128.68686868686868</v>
      </c>
      <c r="P164" s="38">
        <f t="shared" si="30"/>
        <v>120.21505376344086</v>
      </c>
      <c r="Q164" s="38">
        <f t="shared" si="31"/>
        <v>139.78494623655914</v>
      </c>
      <c r="R164" s="38">
        <f t="shared" si="32"/>
        <v>131.31313131313132</v>
      </c>
      <c r="S164" s="39">
        <f t="shared" si="33"/>
        <v>-11.098077549690458</v>
      </c>
      <c r="T164" s="39">
        <f t="shared" si="34"/>
        <v>-11.098077549690458</v>
      </c>
      <c r="U164" t="s">
        <v>330</v>
      </c>
      <c r="V164" t="s">
        <v>314</v>
      </c>
      <c r="W164" t="s">
        <v>366</v>
      </c>
      <c r="X164" s="48" t="s">
        <v>424</v>
      </c>
      <c r="Y164" s="41"/>
    </row>
    <row r="165" spans="1:25" ht="15" x14ac:dyDescent="0.25">
      <c r="A165">
        <v>2.13</v>
      </c>
      <c r="B165">
        <v>1.78</v>
      </c>
      <c r="C165" s="29">
        <f t="shared" si="26"/>
        <v>3.128132088410629E-2</v>
      </c>
      <c r="D165" s="30">
        <f>IF(OR($A165="",$B165=""),"",A165*'MPTO_working_2-way'!$G164)</f>
        <v>2.1966292134831464</v>
      </c>
      <c r="E165" s="32">
        <f>IF(OR($A165="",$B165=""),"",B165*'MPTO_working_2-way'!$G164)</f>
        <v>1.8356807511737092</v>
      </c>
      <c r="F165" s="30">
        <f>IF(OR($A165="",$B165=""),"",'MPTO_working_2-way'!D164)</f>
        <v>2.2034055907479515</v>
      </c>
      <c r="G165" s="32">
        <f>IF(OR($A165="",$B165=""),"",'MPTO_working_2-way'!E164)</f>
        <v>1.8309750325976726</v>
      </c>
      <c r="H165" s="30">
        <f>IF(OR($A165="",$B165=""),"",'OddsRatio_working_2-way'!M164)</f>
        <v>2.2036269973367788</v>
      </c>
      <c r="I165" s="30">
        <f>IF(OR($A165="",$B165=""),"",'OddsRatio_working_2-way'!N164)</f>
        <v>1.8308221751528204</v>
      </c>
      <c r="J165" s="30">
        <f>IF('Log_working_2-way'!$D164="","",A165^('Log_working_2-way'!$D164))</f>
        <v>2.2067247005110642</v>
      </c>
      <c r="K165" s="32">
        <f>IF('Log_working_2-way'!$D164="","",B165^('Log_working_2-way'!$D164))</f>
        <v>1.8286894264917752</v>
      </c>
      <c r="L165" s="37">
        <f t="shared" si="27"/>
        <v>0.45524296675191805</v>
      </c>
      <c r="M165" s="37">
        <f t="shared" si="28"/>
        <v>0.54475703324808178</v>
      </c>
      <c r="N165" s="38">
        <v>261</v>
      </c>
      <c r="O165" s="38">
        <f t="shared" si="29"/>
        <v>138.46478873239434</v>
      </c>
      <c r="P165" s="38">
        <f t="shared" si="30"/>
        <v>114.37078651685393</v>
      </c>
      <c r="Q165" s="38">
        <f t="shared" si="31"/>
        <v>146.62921348314609</v>
      </c>
      <c r="R165" s="38">
        <f t="shared" si="32"/>
        <v>122.53521126760563</v>
      </c>
      <c r="S165" s="39">
        <f t="shared" si="33"/>
        <v>-8.1644247507517491</v>
      </c>
      <c r="T165" s="39">
        <f t="shared" si="34"/>
        <v>-8.1644247507517065</v>
      </c>
      <c r="U165" t="s">
        <v>292</v>
      </c>
      <c r="V165" t="s">
        <v>175</v>
      </c>
      <c r="W165" t="s">
        <v>305</v>
      </c>
      <c r="X165" s="48" t="s">
        <v>424</v>
      </c>
      <c r="Y165" s="41"/>
    </row>
    <row r="166" spans="1:25" ht="15" x14ac:dyDescent="0.25">
      <c r="A166">
        <v>1.7</v>
      </c>
      <c r="B166">
        <v>2.25</v>
      </c>
      <c r="C166" s="29">
        <f t="shared" si="26"/>
        <v>3.2679738562091387E-2</v>
      </c>
      <c r="D166" s="30">
        <f>IF(OR($A166="",$B166=""),"",A166*'MPTO_working_2-way'!$G165)</f>
        <v>1.7555555555555553</v>
      </c>
      <c r="E166" s="32">
        <f>IF(OR($A166="",$B166=""),"",B166*'MPTO_working_2-way'!$G165)</f>
        <v>2.3235294117647056</v>
      </c>
      <c r="F166" s="30">
        <f>IF(OR($A166="",$B166=""),"",'MPTO_working_2-way'!D165)</f>
        <v>1.7485714285714284</v>
      </c>
      <c r="G166" s="32">
        <f>IF(OR($A166="",$B166=""),"",'MPTO_working_2-way'!E165)</f>
        <v>2.3358778625954195</v>
      </c>
      <c r="H166" s="30">
        <f>IF(OR($A166="",$B166=""),"",'OddsRatio_working_2-way'!M165)</f>
        <v>1.7483314773547878</v>
      </c>
      <c r="I166" s="30">
        <f>IF(OR($A166="",$B166=""),"",'OddsRatio_working_2-way'!N165)</f>
        <v>2.3363062095621219</v>
      </c>
      <c r="J166" s="30">
        <f>IF('Log_working_2-way'!$D165="","",A166^('Log_working_2-way'!$D165))</f>
        <v>1.7451629298644922</v>
      </c>
      <c r="K166" s="32">
        <f>IF('Log_working_2-way'!$D165="","",B166^('Log_working_2-way'!$D165))</f>
        <v>2.3419883892799152</v>
      </c>
      <c r="L166" s="37">
        <f t="shared" si="27"/>
        <v>0.569620253164557</v>
      </c>
      <c r="M166" s="37">
        <f t="shared" si="28"/>
        <v>0.43037974683544311</v>
      </c>
      <c r="N166" s="38">
        <v>262</v>
      </c>
      <c r="O166" s="38">
        <f t="shared" si="29"/>
        <v>107.88235294117646</v>
      </c>
      <c r="P166" s="38">
        <f t="shared" si="30"/>
        <v>145.55555555555554</v>
      </c>
      <c r="Q166" s="38">
        <f t="shared" si="31"/>
        <v>116.44444444444444</v>
      </c>
      <c r="R166" s="38">
        <f t="shared" si="32"/>
        <v>154.11764705882354</v>
      </c>
      <c r="S166" s="39">
        <f t="shared" si="33"/>
        <v>-8.562091503267979</v>
      </c>
      <c r="T166" s="39">
        <f t="shared" si="34"/>
        <v>-8.5620915032679932</v>
      </c>
      <c r="U166" t="s">
        <v>252</v>
      </c>
      <c r="V166" t="s">
        <v>173</v>
      </c>
      <c r="W166" t="s">
        <v>305</v>
      </c>
      <c r="X166" s="48" t="s">
        <v>424</v>
      </c>
      <c r="Y166" s="41"/>
    </row>
    <row r="167" spans="1:25" s="35" customFormat="1" ht="15" x14ac:dyDescent="0.25">
      <c r="A167">
        <v>1.95</v>
      </c>
      <c r="B167">
        <v>1.92</v>
      </c>
      <c r="C167" s="29">
        <f t="shared" si="26"/>
        <v>3.3653846153846256E-2</v>
      </c>
      <c r="D167" s="30">
        <f>IF(OR($A167="",$B167=""),"",A167*'MPTO_working_2-way'!$G166)</f>
        <v>2.015625</v>
      </c>
      <c r="E167" s="32">
        <f>IF(OR($A167="",$B167=""),"",B167*'MPTO_working_2-way'!$G166)</f>
        <v>1.9846153846153847</v>
      </c>
      <c r="F167" s="30">
        <f>IF(OR($A167="",$B167=""),"",'MPTO_working_2-way'!D166)</f>
        <v>2.0161550888529889</v>
      </c>
      <c r="G167" s="32">
        <f>IF(OR($A167="",$B167=""),"",'MPTO_working_2-way'!E166)</f>
        <v>1.9841017488076311</v>
      </c>
      <c r="H167" s="30">
        <f>IF(OR($A167="",$B167=""),"",'OddsRatio_working_2-way'!M166)</f>
        <v>2.0161735558713256</v>
      </c>
      <c r="I167" s="30">
        <f>IF(OR($A167="",$B167=""),"",'OddsRatio_working_2-way'!N166)</f>
        <v>1.9840838646332837</v>
      </c>
      <c r="J167" s="30">
        <f>IF('Log_working_2-way'!$D166="","",A167^('Log_working_2-way'!$D166))</f>
        <v>2.0164149948926431</v>
      </c>
      <c r="K167" s="32">
        <f>IF('Log_working_2-way'!$D166="","",B167^('Log_working_2-way'!$D166))</f>
        <v>1.9838501055423525</v>
      </c>
      <c r="L167" s="37">
        <f t="shared" si="27"/>
        <v>0.49612403100775193</v>
      </c>
      <c r="M167" s="37">
        <f t="shared" si="28"/>
        <v>0.50387596899224807</v>
      </c>
      <c r="N167" s="38">
        <v>263</v>
      </c>
      <c r="O167" s="38">
        <f t="shared" si="29"/>
        <v>128.12820512820517</v>
      </c>
      <c r="P167" s="38">
        <f t="shared" si="30"/>
        <v>126.02083333333333</v>
      </c>
      <c r="Q167" s="38">
        <f t="shared" si="31"/>
        <v>136.97916666666669</v>
      </c>
      <c r="R167" s="38">
        <f t="shared" si="32"/>
        <v>134.87179487179489</v>
      </c>
      <c r="S167" s="39">
        <f t="shared" si="33"/>
        <v>-8.8509615384615188</v>
      </c>
      <c r="T167" s="39">
        <f t="shared" si="34"/>
        <v>-8.8509615384615614</v>
      </c>
      <c r="U167" t="s">
        <v>419</v>
      </c>
      <c r="V167" t="s">
        <v>420</v>
      </c>
      <c r="W167" t="s">
        <v>425</v>
      </c>
      <c r="X167" s="48" t="s">
        <v>424</v>
      </c>
      <c r="Y167" s="41"/>
    </row>
    <row r="168" spans="1:25" ht="15" x14ac:dyDescent="0.25">
      <c r="A168">
        <v>2.09</v>
      </c>
      <c r="B168">
        <v>1.8</v>
      </c>
      <c r="C168" s="29">
        <f t="shared" si="26"/>
        <v>3.4024455077086735E-2</v>
      </c>
      <c r="D168" s="30">
        <f>IF(OR($A168="",$B168=""),"",A168*'MPTO_working_2-way'!$G167)</f>
        <v>2.161111111111111</v>
      </c>
      <c r="E168" s="32">
        <f>IF(OR($A168="",$B168=""),"",B168*'MPTO_working_2-way'!$G167)</f>
        <v>1.8612440191387563</v>
      </c>
      <c r="F168" s="30">
        <f>IF(OR($A168="",$B168=""),"",'MPTO_working_2-way'!D167)</f>
        <v>2.1670506912442398</v>
      </c>
      <c r="G168" s="32">
        <f>IF(OR($A168="",$B168=""),"",'MPTO_working_2-way'!E167)</f>
        <v>1.8568608094768018</v>
      </c>
      <c r="H168" s="30">
        <f>IF(OR($A168="",$B168=""),"",'OddsRatio_working_2-way'!M167)</f>
        <v>2.1672617529928755</v>
      </c>
      <c r="I168" s="30">
        <f>IF(OR($A168="",$B168=""),"",'OddsRatio_working_2-way'!N167)</f>
        <v>1.8567058737562385</v>
      </c>
      <c r="J168" s="30">
        <f>IF('Log_working_2-way'!$D167="","",A168^('Log_working_2-way'!$D167))</f>
        <v>2.1699807722915003</v>
      </c>
      <c r="K168" s="32">
        <f>IF('Log_working_2-way'!$D167="","",B168^('Log_working_2-way'!$D167))</f>
        <v>1.8547149010332622</v>
      </c>
      <c r="L168" s="37">
        <f t="shared" si="27"/>
        <v>0.46272493573264784</v>
      </c>
      <c r="M168" s="37">
        <f t="shared" si="28"/>
        <v>0.53727506426735205</v>
      </c>
      <c r="N168" s="38">
        <v>264</v>
      </c>
      <c r="O168" s="38">
        <f t="shared" si="29"/>
        <v>137.68421052631581</v>
      </c>
      <c r="P168" s="38">
        <f t="shared" si="30"/>
        <v>117.33333333333333</v>
      </c>
      <c r="Q168" s="38">
        <f t="shared" si="31"/>
        <v>146.66666666666669</v>
      </c>
      <c r="R168" s="38">
        <f t="shared" si="32"/>
        <v>126.31578947368422</v>
      </c>
      <c r="S168" s="39">
        <f t="shared" si="33"/>
        <v>-8.9824561403508767</v>
      </c>
      <c r="T168" s="39">
        <f t="shared" si="34"/>
        <v>-8.9824561403508909</v>
      </c>
      <c r="U168" t="s">
        <v>276</v>
      </c>
      <c r="V168" t="s">
        <v>110</v>
      </c>
      <c r="W168" t="s">
        <v>308</v>
      </c>
      <c r="X168" s="48" t="s">
        <v>424</v>
      </c>
      <c r="Y168" s="41"/>
    </row>
    <row r="169" spans="1:25" ht="15" x14ac:dyDescent="0.25">
      <c r="A169">
        <v>2.5299999999999998</v>
      </c>
      <c r="B169">
        <v>1.55</v>
      </c>
      <c r="C169" s="29">
        <f t="shared" si="26"/>
        <v>4.0418207318628108E-2</v>
      </c>
      <c r="D169" s="30">
        <f>IF(OR($A169="",$B169=""),"",A169*'MPTO_working_2-way'!$G168)</f>
        <v>2.6322580645161291</v>
      </c>
      <c r="E169" s="32">
        <f>IF(OR($A169="",$B169=""),"",B169*'MPTO_working_2-way'!$G168)</f>
        <v>1.6126482213438735</v>
      </c>
      <c r="F169" s="30">
        <f>IF(OR($A169="",$B169=""),"",'MPTO_working_2-way'!D168)</f>
        <v>2.6663267040625529</v>
      </c>
      <c r="G169" s="32">
        <f>IF(OR($A169="",$B169=""),"",'MPTO_working_2-way'!E168)</f>
        <v>1.6001224115066817</v>
      </c>
      <c r="H169" s="30">
        <f>IF(OR($A169="",$B169=""),"",'OddsRatio_working_2-way'!M168)</f>
        <v>2.6678783474277079</v>
      </c>
      <c r="I169" s="30">
        <f>IF(OR($A169="",$B169=""),"",'OddsRatio_working_2-way'!N168)</f>
        <v>1.5995641118204185</v>
      </c>
      <c r="J169" s="30">
        <f>IF('Log_working_2-way'!$D168="","",A169^('Log_working_2-way'!$D168))</f>
        <v>2.6839566506152583</v>
      </c>
      <c r="K169" s="32">
        <f>IF('Log_working_2-way'!$D168="","",B169^('Log_working_2-way'!$D168))</f>
        <v>1.593839514594479</v>
      </c>
      <c r="L169" s="37">
        <f t="shared" si="27"/>
        <v>0.37990196078431371</v>
      </c>
      <c r="M169" s="37">
        <f t="shared" si="28"/>
        <v>0.62009803921568629</v>
      </c>
      <c r="N169" s="38">
        <v>265</v>
      </c>
      <c r="O169" s="38">
        <f t="shared" si="29"/>
        <v>160.25691699604744</v>
      </c>
      <c r="P169" s="38">
        <f t="shared" si="30"/>
        <v>94.032258064516128</v>
      </c>
      <c r="Q169" s="38">
        <f t="shared" si="31"/>
        <v>170.96774193548387</v>
      </c>
      <c r="R169" s="38">
        <f t="shared" si="32"/>
        <v>104.74308300395258</v>
      </c>
      <c r="S169" s="39">
        <f t="shared" si="33"/>
        <v>-10.710824939436435</v>
      </c>
      <c r="T169" s="39">
        <f t="shared" si="34"/>
        <v>-10.710824939436449</v>
      </c>
      <c r="U169" t="s">
        <v>88</v>
      </c>
      <c r="V169" t="s">
        <v>87</v>
      </c>
      <c r="W169" t="s">
        <v>90</v>
      </c>
      <c r="X169" s="48" t="s">
        <v>424</v>
      </c>
      <c r="Y169" s="41"/>
    </row>
    <row r="170" spans="1:25" ht="15" x14ac:dyDescent="0.25">
      <c r="A170">
        <v>1.97</v>
      </c>
      <c r="B170">
        <v>1.9</v>
      </c>
      <c r="C170" s="29">
        <f t="shared" si="26"/>
        <v>3.3930002671653803E-2</v>
      </c>
      <c r="D170" s="30">
        <f>IF(OR($A170="",$B170=""),"",A170*'MPTO_working_2-way'!$G169)</f>
        <v>2.0368421052631578</v>
      </c>
      <c r="E170" s="32">
        <f>IF(OR($A170="",$B170=""),"",B170*'MPTO_working_2-way'!$G169)</f>
        <v>1.9644670050761421</v>
      </c>
      <c r="F170" s="30">
        <f>IF(OR($A170="",$B170=""),"",'MPTO_working_2-way'!D169)</f>
        <v>2.0381159814865235</v>
      </c>
      <c r="G170" s="32">
        <f>IF(OR($A170="",$B170=""),"",'MPTO_working_2-way'!E169)</f>
        <v>1.9632835038027801</v>
      </c>
      <c r="H170" s="30">
        <f>IF(OR($A170="",$B170=""),"",'OddsRatio_working_2-way'!M169)</f>
        <v>2.0381607668264961</v>
      </c>
      <c r="I170" s="30">
        <f>IF(OR($A170="",$B170=""),"",'OddsRatio_working_2-way'!N169)</f>
        <v>1.963241948601903</v>
      </c>
      <c r="J170" s="30">
        <f>IF('Log_working_2-way'!$D169="","",A170^('Log_working_2-way'!$D169))</f>
        <v>2.0387414625037734</v>
      </c>
      <c r="K170" s="32">
        <f>IF('Log_working_2-way'!$D169="","",B170^('Log_working_2-way'!$D169))</f>
        <v>1.9627034600020314</v>
      </c>
      <c r="L170" s="37">
        <f t="shared" si="27"/>
        <v>0.49095607235142119</v>
      </c>
      <c r="M170" s="37">
        <f t="shared" si="28"/>
        <v>0.50904392764857886</v>
      </c>
      <c r="N170" s="38">
        <v>266</v>
      </c>
      <c r="O170" s="38">
        <f t="shared" si="29"/>
        <v>130.9746192893401</v>
      </c>
      <c r="P170" s="38">
        <f t="shared" si="30"/>
        <v>125.99999999999999</v>
      </c>
      <c r="Q170" s="38">
        <f t="shared" si="31"/>
        <v>140</v>
      </c>
      <c r="R170" s="38">
        <f t="shared" si="32"/>
        <v>135.0253807106599</v>
      </c>
      <c r="S170" s="39">
        <f t="shared" si="33"/>
        <v>-9.0253807106599027</v>
      </c>
      <c r="T170" s="39">
        <f t="shared" si="34"/>
        <v>-9.0253807106599169</v>
      </c>
      <c r="U170" t="s">
        <v>284</v>
      </c>
      <c r="V170" t="s">
        <v>211</v>
      </c>
      <c r="W170" t="s">
        <v>309</v>
      </c>
      <c r="X170" s="48" t="s">
        <v>424</v>
      </c>
      <c r="Y170" s="41"/>
    </row>
    <row r="171" spans="1:25" ht="15" x14ac:dyDescent="0.25">
      <c r="A171">
        <v>1.97</v>
      </c>
      <c r="B171">
        <v>1.9</v>
      </c>
      <c r="C171" s="29">
        <f t="shared" si="26"/>
        <v>3.3930002671653803E-2</v>
      </c>
      <c r="D171" s="30">
        <f>IF(OR($A171="",$B171=""),"",A171*'MPTO_working_2-way'!$G170)</f>
        <v>2.0368421052631578</v>
      </c>
      <c r="E171" s="32">
        <f>IF(OR($A171="",$B171=""),"",B171*'MPTO_working_2-way'!$G170)</f>
        <v>1.9644670050761421</v>
      </c>
      <c r="F171" s="30">
        <f>IF(OR($A171="",$B171=""),"",'MPTO_working_2-way'!D170)</f>
        <v>2.0381159814865235</v>
      </c>
      <c r="G171" s="32">
        <f>IF(OR($A171="",$B171=""),"",'MPTO_working_2-way'!E170)</f>
        <v>1.9632835038027801</v>
      </c>
      <c r="H171" s="30">
        <f>IF(OR($A171="",$B171=""),"",'OddsRatio_working_2-way'!M170)</f>
        <v>2.0381607668264961</v>
      </c>
      <c r="I171" s="30">
        <f>IF(OR($A171="",$B171=""),"",'OddsRatio_working_2-way'!N170)</f>
        <v>1.963241948601903</v>
      </c>
      <c r="J171" s="30">
        <f>IF('Log_working_2-way'!$D170="","",A171^('Log_working_2-way'!$D170))</f>
        <v>2.0387414625037734</v>
      </c>
      <c r="K171" s="32">
        <f>IF('Log_working_2-way'!$D170="","",B171^('Log_working_2-way'!$D170))</f>
        <v>1.9627034600020314</v>
      </c>
      <c r="L171" s="37">
        <f t="shared" si="27"/>
        <v>0.49095607235142119</v>
      </c>
      <c r="M171" s="37">
        <f t="shared" si="28"/>
        <v>0.50904392764857886</v>
      </c>
      <c r="N171" s="38">
        <v>267</v>
      </c>
      <c r="O171" s="38">
        <f t="shared" si="29"/>
        <v>131.46700507614213</v>
      </c>
      <c r="P171" s="38">
        <f t="shared" si="30"/>
        <v>126.47368421052629</v>
      </c>
      <c r="Q171" s="38">
        <f t="shared" si="31"/>
        <v>140.52631578947367</v>
      </c>
      <c r="R171" s="38">
        <f t="shared" si="32"/>
        <v>135.53299492385787</v>
      </c>
      <c r="S171" s="39">
        <f t="shared" si="33"/>
        <v>-9.0593107133315414</v>
      </c>
      <c r="T171" s="39">
        <f t="shared" si="34"/>
        <v>-9.059310713331584</v>
      </c>
      <c r="U171" t="s">
        <v>210</v>
      </c>
      <c r="V171" t="s">
        <v>208</v>
      </c>
      <c r="W171" t="s">
        <v>309</v>
      </c>
      <c r="X171" s="48" t="s">
        <v>424</v>
      </c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/>
      <c r="Y176" s="41"/>
    </row>
    <row r="177" spans="1:25" s="35" customFormat="1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/>
      <c r="Y177" s="41"/>
    </row>
    <row r="178" spans="1:25" s="35" customFormat="1" ht="15" x14ac:dyDescent="0.25">
      <c r="A178"/>
      <c r="B17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/>
      <c r="V178"/>
      <c r="W178"/>
      <c r="X17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 s="48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 s="48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 s="48"/>
      <c r="Y181" s="41"/>
    </row>
    <row r="182" spans="1:25" s="35" customFormat="1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 s="48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 s="48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 s="48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 s="48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 s="48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 s="48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 s="4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 s="48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 s="48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 s="48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 s="48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 s="48"/>
      <c r="Y193" s="41"/>
    </row>
    <row r="194" spans="1:25" s="35" customFormat="1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 s="48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48"/>
      <c r="Y195" s="41"/>
    </row>
    <row r="196" spans="1:25" s="35" customFormat="1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48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48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4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35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35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35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35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35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35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35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35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35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35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35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35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35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35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35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35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35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35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35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35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35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35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35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35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35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35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35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35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35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35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35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35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35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35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35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35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35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35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35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35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35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35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35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35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35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35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35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35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35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35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35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35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35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35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35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35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35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35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35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35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35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36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36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36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36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36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36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36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36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36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36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36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36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36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36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36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36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36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36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36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36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36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36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36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36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36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36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36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36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36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36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36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36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36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36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36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36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36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36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36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36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36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36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36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36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36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36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36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36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36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36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36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36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36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36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36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36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36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36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36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36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36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36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36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36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37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37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37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37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37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37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37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37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37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37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37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37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37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37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37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37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37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37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37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37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37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37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37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37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37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37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37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37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37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37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37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37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37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37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37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37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37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37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37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37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37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37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37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37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37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37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37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37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37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37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37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37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37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37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37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37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37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37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37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37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37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37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37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37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38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38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38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38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38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38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38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38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38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38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38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38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38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38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38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38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38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38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38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38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38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38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38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38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38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38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38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38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38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38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38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38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38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38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38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38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38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38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38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38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38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38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38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38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38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38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38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38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38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38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38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38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38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38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38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38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38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38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38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38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38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38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38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38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39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39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39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39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39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39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39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39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39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39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39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39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39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39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39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39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39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39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39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39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39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39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39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39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39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39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39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39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39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39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39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39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39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39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39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39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39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39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39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39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39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39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39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39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39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39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39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39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39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39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39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39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39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39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39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39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39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39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39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5"/>
  <sheetViews>
    <sheetView zoomScale="82" zoomScaleNormal="82" workbookViewId="0">
      <pane ySplit="2" topLeftCell="A128" activePane="bottomLeft" state="frozen"/>
      <selection pane="bottomLeft" activeCell="S3" sqref="S3:S171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4" t="s">
        <v>9</v>
      </c>
      <c r="B1" s="54"/>
      <c r="C1" s="55"/>
      <c r="D1" s="18"/>
      <c r="E1" s="56" t="s">
        <v>25</v>
      </c>
      <c r="F1" s="54"/>
      <c r="G1" s="55"/>
      <c r="H1" s="56" t="s">
        <v>23</v>
      </c>
      <c r="I1" s="54"/>
      <c r="J1" s="55"/>
      <c r="K1" s="56" t="s">
        <v>11</v>
      </c>
      <c r="L1" s="54"/>
      <c r="M1" s="55"/>
      <c r="N1" s="56" t="s">
        <v>35</v>
      </c>
      <c r="O1" s="54"/>
      <c r="P1" s="54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2.87</v>
      </c>
      <c r="B3">
        <v>3.38</v>
      </c>
      <c r="C3">
        <v>2.57</v>
      </c>
      <c r="D3" s="20">
        <f>IF(OR($A3="",$B3="",$C3=""),"",(1/A3)+(1/B3)+(1/C3)-1)</f>
        <v>3.3395102280568079E-2</v>
      </c>
      <c r="E3" s="17">
        <f>IF(OR($A3="",$B3="",$C3=""),"",A3*'MPTO_working_3-way'!$I2)</f>
        <v>2.9658439435452304</v>
      </c>
      <c r="F3" s="21">
        <f>IF(OR($A3="",$B3="",$C3=""),"",B3*'MPTO_working_3-way'!$I2)</f>
        <v>3.4928754457083202</v>
      </c>
      <c r="G3" s="22">
        <f>IF(OR($A3="",$B3="",$C3=""),"",C3*'MPTO_working_3-way'!$I2)</f>
        <v>2.6558254128610597</v>
      </c>
      <c r="H3" s="17">
        <f>IF(OR($A3="",$B3="",$C3=""),"",'MPTO_working_3-way'!E2)</f>
        <v>2.9647167137810779</v>
      </c>
      <c r="I3" s="21">
        <f>IF(OR($A3="",$B3="",$C3=""),"",'MPTO_working_3-way'!F2)</f>
        <v>3.5121449765397199</v>
      </c>
      <c r="J3" s="22">
        <f>IF(OR($A3="",$B3="",$C3=""),"",'MPTO_working_3-way'!G2)</f>
        <v>2.6456891203520767</v>
      </c>
      <c r="K3" s="17">
        <f>IF(OR($A3="",$B3="",$C3=""),"",'OddsRatio_working_3-way'!H2)</f>
        <v>2.9658929471498028</v>
      </c>
      <c r="L3" s="21">
        <f>IF(OR($A3="",$B3="",$C3=""),"",'OddsRatio_working_3-way'!I2)</f>
        <v>3.5020455690997476</v>
      </c>
      <c r="M3" s="22">
        <f>IF(OR($A3="",$B3="",$C3=""),"",'OddsRatio_working_3-way'!J2)</f>
        <v>2.6505090518851278</v>
      </c>
      <c r="N3" s="23">
        <f>(1/E3)* 100</f>
        <v>33.717215707737033</v>
      </c>
      <c r="O3" s="24">
        <f>(1/F3)* 100</f>
        <v>28.629706828758962</v>
      </c>
      <c r="P3" s="24">
        <f>(1/G3)* 100</f>
        <v>37.653077463504012</v>
      </c>
      <c r="Q3" t="s">
        <v>219</v>
      </c>
      <c r="R3" t="s">
        <v>215</v>
      </c>
      <c r="S3" s="48" t="s">
        <v>421</v>
      </c>
      <c r="T3" s="35">
        <v>100</v>
      </c>
      <c r="U3" s="35">
        <f>(1/A4)*((T3*A4)-T3)</f>
        <v>42.196531791907518</v>
      </c>
      <c r="V3" s="35">
        <f>(1/B4)*((T3*B4)-T3)</f>
        <v>76.851851851851848</v>
      </c>
      <c r="W3" s="35">
        <f>(1/C4)*((T3*C4)-T3)</f>
        <v>77.876106194690252</v>
      </c>
      <c r="X3" s="35">
        <f>((1/B4)+(1/C4))*T3</f>
        <v>45.27204195345788</v>
      </c>
      <c r="Y3" s="35">
        <f>((1/A4)+(1/C4))*T3</f>
        <v>79.927362013402231</v>
      </c>
      <c r="Z3" s="35">
        <f>((1/A4)+(1/B4))*T3</f>
        <v>80.951616356240635</v>
      </c>
      <c r="AA3" s="35">
        <f t="shared" ref="AA3" si="0">U3-X3</f>
        <v>-3.0755101615503619</v>
      </c>
      <c r="AB3" s="35">
        <f t="shared" ref="AB3" si="1">V3-Y3</f>
        <v>-3.0755101615503833</v>
      </c>
      <c r="AC3" s="35">
        <f t="shared" ref="AC3" si="2">W3-Z3</f>
        <v>-3.0755101615503833</v>
      </c>
      <c r="AD3" s="27"/>
      <c r="AE3" s="27"/>
      <c r="AF3">
        <v>1.91</v>
      </c>
      <c r="AG3">
        <v>1.96</v>
      </c>
      <c r="AH3" s="41"/>
      <c r="AI3" s="27"/>
      <c r="AJ3" t="s">
        <v>300</v>
      </c>
    </row>
    <row r="4" spans="1:36" ht="15" x14ac:dyDescent="0.25">
      <c r="A4">
        <v>1.73</v>
      </c>
      <c r="B4">
        <v>4.32</v>
      </c>
      <c r="C4">
        <v>4.5199999999999996</v>
      </c>
      <c r="D4" s="20">
        <f t="shared" ref="D4:D67" si="3">IF(OR($A4="",$B4="",$C4=""),"",(1/A4)+(1/B4)+(1/C4)-1)</f>
        <v>3.0755101615503655E-2</v>
      </c>
      <c r="E4" s="17">
        <f>IF(OR($A4="",$B4="",$C4=""),"",A4*'MPTO_working_3-way'!$I3)</f>
        <v>1.7832063257948214</v>
      </c>
      <c r="F4" s="21">
        <f>IF(OR($A4="",$B4="",$C4=""),"",B4*'MPTO_working_3-way'!$I3)</f>
        <v>4.4528620389789761</v>
      </c>
      <c r="G4" s="22">
        <f>IF(OR($A4="",$B4="",$C4=""),"",C4*'MPTO_working_3-way'!$I3)</f>
        <v>4.659013059302076</v>
      </c>
      <c r="H4" s="17">
        <f>IF(OR($A4="",$B4="",$C4=""),"",'MPTO_working_3-way'!E3)</f>
        <v>1.7612363042009949</v>
      </c>
      <c r="I4" s="21">
        <f>IF(OR($A4="",$B4="",$C4=""),"",'MPTO_working_3-way'!F3)</f>
        <v>4.5201870911662656</v>
      </c>
      <c r="J4" s="22">
        <f>IF(OR($A4="",$B4="",$C4=""),"",'MPTO_working_3-way'!G3)</f>
        <v>4.7396231723770486</v>
      </c>
      <c r="K4" s="17">
        <f>IF(OR($A4="",$B4="",$C4=""),"",'OddsRatio_working_3-way'!H3)</f>
        <v>1.7690593934755898</v>
      </c>
      <c r="L4" s="21">
        <f>IF(OR($A4="",$B4="",$C4=""),"",'OddsRatio_working_3-way'!I3)</f>
        <v>4.4976399812862455</v>
      </c>
      <c r="M4" s="22">
        <f>IF(OR($A4="",$B4="",$C4=""),"",'OddsRatio_working_3-way'!J3)</f>
        <v>4.7083411849781891</v>
      </c>
      <c r="N4" s="23">
        <f t="shared" ref="N4" si="4">(1/E4)* 100</f>
        <v>56.078760238486367</v>
      </c>
      <c r="O4" s="24">
        <f t="shared" ref="O4" si="5">(1/F4)* 100</f>
        <v>22.457466484393844</v>
      </c>
      <c r="P4" s="24">
        <f t="shared" ref="P4" si="6">(1/G4)* 100</f>
        <v>21.463773277119785</v>
      </c>
      <c r="Q4" t="s">
        <v>128</v>
      </c>
      <c r="R4" t="s">
        <v>93</v>
      </c>
      <c r="S4" s="48" t="s">
        <v>421</v>
      </c>
      <c r="T4" s="35">
        <v>100</v>
      </c>
      <c r="U4" s="35">
        <f t="shared" ref="U4" si="7">(1/A5)*((T4*A5)-T4)</f>
        <v>51.456310679611654</v>
      </c>
      <c r="V4" s="35">
        <f t="shared" ref="V4" si="8">(1/B5)*((T4*B5)-T4)</f>
        <v>72.826086956521735</v>
      </c>
      <c r="W4" s="35">
        <f t="shared" ref="W4" si="9">(1/C5)*((T4*C5)-T4)</f>
        <v>72.752043596730246</v>
      </c>
      <c r="X4" s="35">
        <f t="shared" ref="X4" si="10">((1/B5)+(1/C5))*T4</f>
        <v>54.421869446748019</v>
      </c>
      <c r="Y4" s="35">
        <f t="shared" ref="Y4" si="11">((1/A5)+(1/C5))*T4</f>
        <v>75.791645723658107</v>
      </c>
      <c r="Z4" s="35">
        <f t="shared" ref="Z4" si="12">((1/A5)+(1/B5))*T4</f>
        <v>75.717602363866604</v>
      </c>
      <c r="AA4" s="35">
        <f t="shared" ref="AA4" si="13">U4-X4</f>
        <v>-2.9655587671363648</v>
      </c>
      <c r="AB4" s="35">
        <f t="shared" ref="AB4" si="14">V4-Y4</f>
        <v>-2.9655587671363719</v>
      </c>
      <c r="AC4" s="35">
        <f t="shared" ref="AC4" si="15">W4-Z4</f>
        <v>-2.9655587671363577</v>
      </c>
      <c r="AD4" s="4"/>
      <c r="AE4" s="4"/>
      <c r="AF4">
        <v>1.49</v>
      </c>
      <c r="AG4">
        <v>2.75</v>
      </c>
      <c r="AH4" s="4"/>
      <c r="AI4" s="4"/>
      <c r="AJ4" t="s">
        <v>301</v>
      </c>
    </row>
    <row r="5" spans="1:36" s="12" customFormat="1" ht="15" x14ac:dyDescent="0.25">
      <c r="A5">
        <v>2.06</v>
      </c>
      <c r="B5">
        <v>3.68</v>
      </c>
      <c r="C5">
        <v>3.67</v>
      </c>
      <c r="D5" s="20">
        <f t="shared" si="3"/>
        <v>2.9655587671363559E-2</v>
      </c>
      <c r="E5" s="17">
        <f>IF(OR($A5="",$B5="",$C5=""),"",A5*'MPTO_working_3-way'!$I4)</f>
        <v>2.1210905106030089</v>
      </c>
      <c r="F5" s="21">
        <f>IF(OR($A5="",$B5="",$C5=""),"",B5*'MPTO_working_3-way'!$I4)</f>
        <v>3.789132562630618</v>
      </c>
      <c r="G5" s="22">
        <f>IF(OR($A5="",$B5="",$C5=""),"",C5*'MPTO_working_3-way'!$I4)</f>
        <v>3.7788360067539042</v>
      </c>
      <c r="H5" s="17">
        <f>IF(OR($A5="",$B5="",$C5=""),"",'MPTO_working_3-way'!E4)</f>
        <v>2.1028207987677834</v>
      </c>
      <c r="I5" s="21">
        <f>IF(OR($A5="",$B5="",$C5=""),"",'MPTO_working_3-way'!F4)</f>
        <v>3.8189229493159078</v>
      </c>
      <c r="J5" s="22">
        <f>IF(OR($A5="",$B5="",$C5=""),"",'MPTO_working_3-way'!G4)</f>
        <v>3.8081547866948786</v>
      </c>
      <c r="K5" s="17">
        <f>IF(OR($A5="",$B5="",$C5=""),"",'OddsRatio_working_3-way'!H4)</f>
        <v>2.1101518758979037</v>
      </c>
      <c r="L5" s="21">
        <f>IF(OR($A5="",$B5="",$C5=""),"",'OddsRatio_working_3-way'!I4)</f>
        <v>3.8067990824588511</v>
      </c>
      <c r="M5" s="22">
        <f>IF(OR($A5="",$B5="",$C5=""),"",'OddsRatio_working_3-way'!J4)</f>
        <v>3.7963259515541536</v>
      </c>
      <c r="N5" s="23">
        <f t="shared" ref="N5:N68" si="16">(1/E5)* 100</f>
        <v>47.145560031556975</v>
      </c>
      <c r="O5" s="24">
        <f t="shared" ref="O5:O68" si="17">(1/F5)* 100</f>
        <v>26.391264582882439</v>
      </c>
      <c r="P5" s="24">
        <f t="shared" ref="P5:P68" si="18">(1/G5)* 100</f>
        <v>26.463175385560593</v>
      </c>
      <c r="Q5" t="s">
        <v>136</v>
      </c>
      <c r="R5" t="s">
        <v>138</v>
      </c>
      <c r="S5" s="48" t="s">
        <v>421</v>
      </c>
      <c r="T5" s="35">
        <v>100</v>
      </c>
      <c r="U5" s="35">
        <f t="shared" ref="U5:U68" si="19">(1/A6)*((T5*A6)-T5)</f>
        <v>48.186528497409334</v>
      </c>
      <c r="V5" s="35">
        <f t="shared" ref="V5:V68" si="20">(1/B6)*((T5*B6)-T5)</f>
        <v>74.025974025974023</v>
      </c>
      <c r="W5" s="35">
        <f t="shared" ref="W5:W68" si="21">(1/C6)*((T5*C6)-T5)</f>
        <v>74.874371859296474</v>
      </c>
      <c r="X5" s="35">
        <f t="shared" ref="X5:X68" si="22">((1/B6)+(1/C6))*T5</f>
        <v>51.099654114729489</v>
      </c>
      <c r="Y5" s="35">
        <f t="shared" ref="Y5:Y68" si="23">((1/A6)+(1/C6))*T5</f>
        <v>76.939099643294199</v>
      </c>
      <c r="Z5" s="35">
        <f t="shared" ref="Z5:Z68" si="24">((1/A6)+(1/B6))*T5</f>
        <v>77.78749747661665</v>
      </c>
      <c r="AA5" s="35">
        <f t="shared" ref="AA5:AA68" si="25">U5-X5</f>
        <v>-2.913125617320155</v>
      </c>
      <c r="AB5" s="35">
        <f t="shared" ref="AB5:AB68" si="26">V5-Y5</f>
        <v>-2.9131256173201763</v>
      </c>
      <c r="AC5" s="35">
        <f t="shared" ref="AC5:AC68" si="27">W5-Z5</f>
        <v>-2.9131256173201763</v>
      </c>
      <c r="AD5" s="27"/>
      <c r="AE5" s="27"/>
      <c r="AF5">
        <v>1.82</v>
      </c>
      <c r="AG5">
        <v>2.0699999999999998</v>
      </c>
      <c r="AH5" s="36"/>
      <c r="AI5" s="27"/>
      <c r="AJ5" t="s">
        <v>302</v>
      </c>
    </row>
    <row r="6" spans="1:36" s="12" customFormat="1" ht="15" x14ac:dyDescent="0.25">
      <c r="A6">
        <v>1.93</v>
      </c>
      <c r="B6">
        <v>3.85</v>
      </c>
      <c r="C6">
        <v>3.98</v>
      </c>
      <c r="D6" s="20">
        <f t="shared" si="3"/>
        <v>2.9131256173201781E-2</v>
      </c>
      <c r="E6" s="17">
        <f>IF(OR($A6="",$B6="",$C6=""),"",A6*'MPTO_working_3-way'!$I5)</f>
        <v>1.9862233244142793</v>
      </c>
      <c r="F6" s="21">
        <f>IF(OR($A6="",$B6="",$C6=""),"",B6*'MPTO_working_3-way'!$I5)</f>
        <v>3.9621553362668269</v>
      </c>
      <c r="G6" s="22">
        <f>IF(OR($A6="",$B6="",$C6=""),"",C6*'MPTO_working_3-way'!$I5)</f>
        <v>4.0959423995693429</v>
      </c>
      <c r="H6" s="17">
        <f>IF(OR($A6="",$B6="",$C6=""),"",'MPTO_working_3-way'!E5)</f>
        <v>1.9668611576480981</v>
      </c>
      <c r="I6" s="21">
        <f>IF(OR($A6="",$B6="",$C6=""),"",'MPTO_working_3-way'!F5)</f>
        <v>3.9995226007305704</v>
      </c>
      <c r="J6" s="22">
        <f>IF(OR($A6="",$B6="",$C6=""),"",'MPTO_working_3-way'!G5)</f>
        <v>4.1400005319647839</v>
      </c>
      <c r="K6" s="17">
        <f>IF(OR($A6="",$B6="",$C6=""),"",'OddsRatio_working_3-way'!H5)</f>
        <v>1.9743086638979765</v>
      </c>
      <c r="L6" s="21">
        <f>IF(OR($A6="",$B6="",$C6=""),"",'OddsRatio_working_3-way'!I5)</f>
        <v>3.9857846151712191</v>
      </c>
      <c r="M6" s="22">
        <f>IF(OR($A6="",$B6="",$C6=""),"",'OddsRatio_working_3-way'!J5)</f>
        <v>4.1219782993720111</v>
      </c>
      <c r="N6" s="23">
        <f t="shared" si="16"/>
        <v>50.34680580517761</v>
      </c>
      <c r="O6" s="24">
        <f t="shared" si="17"/>
        <v>25.238788364673447</v>
      </c>
      <c r="P6" s="24">
        <f t="shared" si="18"/>
        <v>24.41440583014894</v>
      </c>
      <c r="Q6" t="s">
        <v>229</v>
      </c>
      <c r="R6" t="s">
        <v>95</v>
      </c>
      <c r="S6" s="48" t="s">
        <v>421</v>
      </c>
      <c r="T6" s="35">
        <v>100</v>
      </c>
      <c r="U6" s="35">
        <f t="shared" si="19"/>
        <v>42.857142857142854</v>
      </c>
      <c r="V6" s="35">
        <f t="shared" si="20"/>
        <v>74.093264248704671</v>
      </c>
      <c r="W6" s="35">
        <f t="shared" si="21"/>
        <v>80.039920159680634</v>
      </c>
      <c r="X6" s="35">
        <f t="shared" si="22"/>
        <v>45.866815591614703</v>
      </c>
      <c r="Y6" s="35">
        <f t="shared" si="23"/>
        <v>77.102936983176491</v>
      </c>
      <c r="Z6" s="35">
        <f t="shared" si="24"/>
        <v>83.049592894152482</v>
      </c>
      <c r="AA6" s="35">
        <f t="shared" si="25"/>
        <v>-3.0096727344718488</v>
      </c>
      <c r="AB6" s="35">
        <f t="shared" si="26"/>
        <v>-3.0096727344718204</v>
      </c>
      <c r="AC6" s="35">
        <f t="shared" si="27"/>
        <v>-3.0096727344718488</v>
      </c>
      <c r="AD6" s="27"/>
      <c r="AE6" s="27"/>
      <c r="AF6">
        <v>1.79</v>
      </c>
      <c r="AG6">
        <v>2.1</v>
      </c>
      <c r="AH6" s="36"/>
      <c r="AI6" s="27"/>
      <c r="AJ6" t="s">
        <v>302</v>
      </c>
    </row>
    <row r="7" spans="1:36" s="12" customFormat="1" ht="15" x14ac:dyDescent="0.25">
      <c r="A7">
        <v>1.75</v>
      </c>
      <c r="B7">
        <v>3.86</v>
      </c>
      <c r="C7">
        <v>5.01</v>
      </c>
      <c r="D7" s="20">
        <f t="shared" si="3"/>
        <v>3.0096727344718355E-2</v>
      </c>
      <c r="E7" s="17">
        <f>IF(OR($A7="",$B7="",$C7=""),"",A7*'MPTO_working_3-way'!$I6)</f>
        <v>1.8026692728532572</v>
      </c>
      <c r="F7" s="21">
        <f>IF(OR($A7="",$B7="",$C7=""),"",B7*'MPTO_working_3-way'!$I6)</f>
        <v>3.9761733675506128</v>
      </c>
      <c r="G7" s="22">
        <f>IF(OR($A7="",$B7="",$C7=""),"",C7*'MPTO_working_3-way'!$I6)</f>
        <v>5.1607846039970386</v>
      </c>
      <c r="H7" s="17">
        <f>IF(OR($A7="",$B7="",$C7=""),"",'MPTO_working_3-way'!E6)</f>
        <v>1.7812727807043323</v>
      </c>
      <c r="I7" s="21">
        <f>IF(OR($A7="",$B7="",$C7=""),"",'MPTO_working_3-way'!F6)</f>
        <v>4.0154979740111809</v>
      </c>
      <c r="J7" s="22">
        <f>IF(OR($A7="",$B7="",$C7=""),"",'MPTO_working_3-way'!G6)</f>
        <v>5.2751364537356231</v>
      </c>
      <c r="K7" s="17">
        <f>IF(OR($A7="",$B7="",$C7=""),"",'OddsRatio_working_3-way'!H6)</f>
        <v>1.7890708944288289</v>
      </c>
      <c r="L7" s="21">
        <f>IF(OR($A7="",$B7="",$C7=""),"",'OddsRatio_working_3-way'!I6)</f>
        <v>4.0089903440886001</v>
      </c>
      <c r="M7" s="22">
        <f>IF(OR($A7="",$B7="",$C7=""),"",'OddsRatio_working_3-way'!J6)</f>
        <v>5.2188990488794706</v>
      </c>
      <c r="N7" s="23">
        <f t="shared" si="16"/>
        <v>55.473292581129108</v>
      </c>
      <c r="O7" s="24">
        <f t="shared" si="17"/>
        <v>25.149808812688068</v>
      </c>
      <c r="P7" s="24">
        <f t="shared" si="18"/>
        <v>19.376898606182824</v>
      </c>
      <c r="Q7" t="s">
        <v>290</v>
      </c>
      <c r="R7" t="s">
        <v>152</v>
      </c>
      <c r="S7" s="48" t="s">
        <v>421</v>
      </c>
      <c r="T7" s="35">
        <v>100</v>
      </c>
      <c r="U7" s="35">
        <f t="shared" si="19"/>
        <v>71.346704871060169</v>
      </c>
      <c r="V7" s="35">
        <f t="shared" si="20"/>
        <v>71.509971509971507</v>
      </c>
      <c r="W7" s="35">
        <f t="shared" si="21"/>
        <v>54.337899543379002</v>
      </c>
      <c r="X7" s="35">
        <f t="shared" si="22"/>
        <v>74.152128946649498</v>
      </c>
      <c r="Y7" s="35">
        <f t="shared" si="23"/>
        <v>74.315395585560836</v>
      </c>
      <c r="Z7" s="35">
        <f t="shared" si="24"/>
        <v>57.143323618968324</v>
      </c>
      <c r="AA7" s="35">
        <f t="shared" si="25"/>
        <v>-2.8054240755893289</v>
      </c>
      <c r="AB7" s="35">
        <f t="shared" si="26"/>
        <v>-2.8054240755893289</v>
      </c>
      <c r="AC7" s="35">
        <f t="shared" si="27"/>
        <v>-2.8054240755893218</v>
      </c>
      <c r="AD7" s="27"/>
      <c r="AE7" s="27"/>
      <c r="AF7">
        <v>1.81</v>
      </c>
      <c r="AG7">
        <v>2.0699999999999998</v>
      </c>
      <c r="AH7" s="36"/>
      <c r="AI7" s="27"/>
      <c r="AJ7" t="s">
        <v>310</v>
      </c>
    </row>
    <row r="8" spans="1:36" ht="15" x14ac:dyDescent="0.25">
      <c r="A8">
        <v>3.49</v>
      </c>
      <c r="B8">
        <v>3.51</v>
      </c>
      <c r="C8">
        <v>2.19</v>
      </c>
      <c r="D8" s="20">
        <f t="shared" si="3"/>
        <v>2.8054240755893245E-2</v>
      </c>
      <c r="E8" s="17">
        <f>IF(OR($A8="",$B8="",$C8=""),"",A8*'MPTO_working_3-way'!$I7)</f>
        <v>3.5879093002380675</v>
      </c>
      <c r="F8" s="21">
        <f>IF(OR($A8="",$B8="",$C8=""),"",B8*'MPTO_working_3-way'!$I7)</f>
        <v>3.608470385053185</v>
      </c>
      <c r="G8" s="22">
        <f>IF(OR($A8="",$B8="",$C8=""),"",C8*'MPTO_working_3-way'!$I7)</f>
        <v>2.251438787255406</v>
      </c>
      <c r="H8" s="17">
        <f>IF(OR($A8="",$B8="",$C8=""),"",'MPTO_working_3-way'!E7)</f>
        <v>3.6077438933451966</v>
      </c>
      <c r="I8" s="21">
        <f>IF(OR($A8="",$B8="",$C8=""),"",'MPTO_working_3-way'!F7)</f>
        <v>3.6291202908135798</v>
      </c>
      <c r="J8" s="22">
        <f>IF(OR($A8="",$B8="",$C8=""),"",'MPTO_working_3-way'!G7)</f>
        <v>2.2357880351465167</v>
      </c>
      <c r="K8" s="17">
        <f>IF(OR($A8="",$B8="",$C8=""),"",'OddsRatio_working_3-way'!H7)</f>
        <v>3.5994796264999445</v>
      </c>
      <c r="L8" s="21">
        <f>IF(OR($A8="",$B8="",$C8=""),"",'OddsRatio_working_3-way'!I7)</f>
        <v>3.6203589809296624</v>
      </c>
      <c r="M8" s="22">
        <f>IF(OR($A8="",$B8="",$C8=""),"",'OddsRatio_working_3-way'!J7)</f>
        <v>2.2423215885682461</v>
      </c>
      <c r="N8" s="23">
        <f t="shared" si="16"/>
        <v>27.871384595303102</v>
      </c>
      <c r="O8" s="24">
        <f t="shared" si="17"/>
        <v>27.712573287067759</v>
      </c>
      <c r="P8" s="24">
        <f t="shared" si="18"/>
        <v>44.416042117629146</v>
      </c>
      <c r="Q8" t="s">
        <v>247</v>
      </c>
      <c r="R8" t="s">
        <v>171</v>
      </c>
      <c r="S8" s="48" t="s">
        <v>421</v>
      </c>
      <c r="T8" s="35">
        <v>100</v>
      </c>
      <c r="U8" s="35">
        <f t="shared" si="19"/>
        <v>56.709956709956707</v>
      </c>
      <c r="V8" s="35">
        <f t="shared" si="20"/>
        <v>69.879518072289159</v>
      </c>
      <c r="W8" s="35">
        <f t="shared" si="21"/>
        <v>70.588235294117652</v>
      </c>
      <c r="X8" s="35">
        <f t="shared" si="22"/>
        <v>59.532246633593203</v>
      </c>
      <c r="Y8" s="35">
        <f t="shared" si="23"/>
        <v>72.701807995925648</v>
      </c>
      <c r="Z8" s="35">
        <f t="shared" si="24"/>
        <v>73.410525217754127</v>
      </c>
      <c r="AA8" s="35">
        <f t="shared" si="25"/>
        <v>-2.8222899236364967</v>
      </c>
      <c r="AB8" s="35">
        <f t="shared" si="26"/>
        <v>-2.8222899236364896</v>
      </c>
      <c r="AC8" s="35">
        <f t="shared" si="27"/>
        <v>-2.8222899236364754</v>
      </c>
      <c r="AF8">
        <v>1.99</v>
      </c>
      <c r="AG8">
        <v>1.91</v>
      </c>
      <c r="AJ8" t="s">
        <v>304</v>
      </c>
    </row>
    <row r="9" spans="1:36" ht="15" x14ac:dyDescent="0.25">
      <c r="A9">
        <v>2.31</v>
      </c>
      <c r="B9">
        <v>3.32</v>
      </c>
      <c r="C9">
        <v>3.4</v>
      </c>
      <c r="D9" s="20">
        <f t="shared" si="3"/>
        <v>2.8222899236364896E-2</v>
      </c>
      <c r="E9" s="17">
        <f>IF(OR($A9="",$B9="",$C9=""),"",A9*'MPTO_working_3-way'!$I8)</f>
        <v>2.3751948972360029</v>
      </c>
      <c r="F9" s="21">
        <f>IF(OR($A9="",$B9="",$C9=""),"",B9*'MPTO_working_3-way'!$I8)</f>
        <v>3.4137000254647312</v>
      </c>
      <c r="G9" s="22">
        <f>IF(OR($A9="",$B9="",$C9=""),"",C9*'MPTO_working_3-way'!$I8)</f>
        <v>3.4959578574036407</v>
      </c>
      <c r="H9" s="17">
        <f>IF(OR($A9="",$B9="",$C9=""),"",'MPTO_working_3-way'!E8)</f>
        <v>2.3613152346891217</v>
      </c>
      <c r="I9" s="21">
        <f>IF(OR($A9="",$B9="",$C9=""),"",'MPTO_working_3-way'!F8)</f>
        <v>3.4270378444305809</v>
      </c>
      <c r="J9" s="22">
        <f>IF(OR($A9="",$B9="",$C9=""),"",'MPTO_working_3-way'!G8)</f>
        <v>3.5123457233580941</v>
      </c>
      <c r="K9" s="17">
        <f>IF(OR($A9="",$B9="",$C9=""),"",'OddsRatio_working_3-way'!H8)</f>
        <v>2.3673043876244102</v>
      </c>
      <c r="L9" s="21">
        <f>IF(OR($A9="",$B9="",$C9=""),"",'OddsRatio_working_3-way'!I8)</f>
        <v>3.4214856330447563</v>
      </c>
      <c r="M9" s="22">
        <f>IF(OR($A9="",$B9="",$C9=""),"",'OddsRatio_working_3-way'!J8)</f>
        <v>3.5049851376325072</v>
      </c>
      <c r="N9" s="23">
        <f t="shared" si="16"/>
        <v>42.101808199558391</v>
      </c>
      <c r="O9" s="24">
        <f t="shared" si="17"/>
        <v>29.293727994271052</v>
      </c>
      <c r="P9" s="24">
        <f t="shared" si="18"/>
        <v>28.604463806170553</v>
      </c>
      <c r="Q9" t="s">
        <v>177</v>
      </c>
      <c r="R9" t="s">
        <v>258</v>
      </c>
      <c r="S9" s="48" t="s">
        <v>421</v>
      </c>
      <c r="T9" s="35">
        <v>100</v>
      </c>
      <c r="U9" s="35">
        <f t="shared" si="19"/>
        <v>20.634920634920633</v>
      </c>
      <c r="V9" s="35">
        <f t="shared" si="20"/>
        <v>85.141158989598807</v>
      </c>
      <c r="W9" s="35">
        <f t="shared" si="21"/>
        <v>90.566037735849065</v>
      </c>
      <c r="X9" s="35">
        <f t="shared" si="22"/>
        <v>24.292803274552131</v>
      </c>
      <c r="Y9" s="35">
        <f t="shared" si="23"/>
        <v>88.799041629230302</v>
      </c>
      <c r="Z9" s="35">
        <f t="shared" si="24"/>
        <v>94.223920375480546</v>
      </c>
      <c r="AA9" s="35">
        <f t="shared" si="25"/>
        <v>-3.6578826396314987</v>
      </c>
      <c r="AB9" s="35">
        <f t="shared" si="26"/>
        <v>-3.6578826396314952</v>
      </c>
      <c r="AC9" s="35">
        <f t="shared" si="27"/>
        <v>-3.657882639631481</v>
      </c>
      <c r="AF9">
        <v>2.17</v>
      </c>
      <c r="AG9">
        <v>1.76</v>
      </c>
      <c r="AJ9" t="s">
        <v>305</v>
      </c>
    </row>
    <row r="10" spans="1:36" ht="15" x14ac:dyDescent="0.25">
      <c r="A10">
        <v>1.26</v>
      </c>
      <c r="B10">
        <v>6.73</v>
      </c>
      <c r="C10">
        <v>10.6</v>
      </c>
      <c r="D10" s="20">
        <f t="shared" si="3"/>
        <v>3.6578826396314934E-2</v>
      </c>
      <c r="E10" s="17">
        <f>IF(OR($A10="",$B10="",$C10=""),"",A10*'MPTO_working_3-way'!$I9)</f>
        <v>1.3060893212593567</v>
      </c>
      <c r="F10" s="21">
        <f>IF(OR($A10="",$B10="",$C10=""),"",B10*'MPTO_working_3-way'!$I9)</f>
        <v>6.9761755016471998</v>
      </c>
      <c r="G10" s="22">
        <f>IF(OR($A10="",$B10="",$C10=""),"",C10*'MPTO_working_3-way'!$I9)</f>
        <v>10.987735559800939</v>
      </c>
      <c r="H10" s="17">
        <f>IF(OR($A10="",$B10="",$C10=""),"",'MPTO_working_3-way'!E9)</f>
        <v>1.2796595466493754</v>
      </c>
      <c r="I10" s="21">
        <f>IF(OR($A10="",$B10="",$C10=""),"",'MPTO_working_3-way'!F9)</f>
        <v>7.3316218996804787</v>
      </c>
      <c r="J10" s="22">
        <f>IF(OR($A10="",$B10="",$C10=""),"",'MPTO_working_3-way'!G9)</f>
        <v>12.173346431028532</v>
      </c>
      <c r="K10" s="17">
        <f>IF(OR($A10="",$B10="",$C10=""),"",'OddsRatio_working_3-way'!H9)</f>
        <v>1.2868050430952682</v>
      </c>
      <c r="L10" s="21">
        <f>IF(OR($A10="",$B10="",$C10=""),"",'OddsRatio_working_3-way'!I9)</f>
        <v>7.3207419112918695</v>
      </c>
      <c r="M10" s="22">
        <f>IF(OR($A10="",$B10="",$C10=""),"",'OddsRatio_working_3-way'!J9)</f>
        <v>11.589724668132972</v>
      </c>
      <c r="N10" s="23">
        <f t="shared" si="16"/>
        <v>76.564441935393873</v>
      </c>
      <c r="O10" s="24">
        <f t="shared" si="17"/>
        <v>14.334501759078197</v>
      </c>
      <c r="P10" s="24">
        <f t="shared" si="18"/>
        <v>9.1010563055279494</v>
      </c>
      <c r="Q10" t="s">
        <v>268</v>
      </c>
      <c r="R10" t="s">
        <v>270</v>
      </c>
      <c r="S10" s="48" t="s">
        <v>421</v>
      </c>
      <c r="T10" s="35">
        <v>100</v>
      </c>
      <c r="U10" s="35">
        <f t="shared" si="19"/>
        <v>82.964224872231682</v>
      </c>
      <c r="V10" s="35">
        <f t="shared" si="20"/>
        <v>76.851851851851848</v>
      </c>
      <c r="W10" s="35">
        <f t="shared" si="21"/>
        <v>37.106918238993707</v>
      </c>
      <c r="X10" s="35">
        <f t="shared" si="22"/>
        <v>86.041229909154438</v>
      </c>
      <c r="Y10" s="35">
        <f t="shared" si="23"/>
        <v>79.928856888774604</v>
      </c>
      <c r="Z10" s="35">
        <f t="shared" si="24"/>
        <v>40.183923275916456</v>
      </c>
      <c r="AA10" s="35">
        <f t="shared" si="25"/>
        <v>-3.0770050369227562</v>
      </c>
      <c r="AB10" s="35">
        <f t="shared" si="26"/>
        <v>-3.0770050369227562</v>
      </c>
      <c r="AC10" s="35">
        <f t="shared" si="27"/>
        <v>-3.0770050369227491</v>
      </c>
      <c r="AF10">
        <v>1.52</v>
      </c>
      <c r="AG10">
        <v>2.59</v>
      </c>
      <c r="AJ10" t="s">
        <v>307</v>
      </c>
    </row>
    <row r="11" spans="1:36" ht="15" x14ac:dyDescent="0.25">
      <c r="A11">
        <v>5.87</v>
      </c>
      <c r="B11">
        <v>4.32</v>
      </c>
      <c r="C11">
        <v>1.59</v>
      </c>
      <c r="D11" s="20">
        <f t="shared" si="3"/>
        <v>3.077005036922742E-2</v>
      </c>
      <c r="E11" s="17">
        <f>IF(OR($A11="",$B11="",$C11=""),"",A11*'MPTO_working_3-way'!$I10)</f>
        <v>6.0506201956673653</v>
      </c>
      <c r="F11" s="21">
        <f>IF(OR($A11="",$B11="",$C11=""),"",B11*'MPTO_working_3-way'!$I10)</f>
        <v>4.4529266175950628</v>
      </c>
      <c r="G11" s="22">
        <f>IF(OR($A11="",$B11="",$C11=""),"",C11*'MPTO_working_3-way'!$I10)</f>
        <v>1.6389243800870716</v>
      </c>
      <c r="H11" s="17">
        <f>IF(OR($A11="",$B11="",$C11=""),"",'MPTO_working_3-way'!E10)</f>
        <v>6.2460545304815351</v>
      </c>
      <c r="I11" s="21">
        <f>IF(OR($A11="",$B11="",$C11=""),"",'MPTO_working_3-way'!F10)</f>
        <v>4.5202889048933201</v>
      </c>
      <c r="J11" s="22">
        <f>IF(OR($A11="",$B11="",$C11=""),"",'MPTO_working_3-way'!G10)</f>
        <v>1.6163598004109225</v>
      </c>
      <c r="K11" s="17">
        <f>IF(OR($A11="",$B11="",$C11=""),"",'OddsRatio_working_3-way'!H10)</f>
        <v>6.1507636406819008</v>
      </c>
      <c r="L11" s="21">
        <f>IF(OR($A11="",$B11="",$C11=""),"",'OddsRatio_working_3-way'!I10)</f>
        <v>4.5114035497051166</v>
      </c>
      <c r="M11" s="22">
        <f>IF(OR($A11="",$B11="",$C11=""),"",'OddsRatio_working_3-way'!J10)</f>
        <v>1.6240144862427766</v>
      </c>
      <c r="N11" s="23">
        <f t="shared" si="16"/>
        <v>16.527231385570435</v>
      </c>
      <c r="O11" s="24">
        <f t="shared" si="17"/>
        <v>22.457140794745008</v>
      </c>
      <c r="P11" s="24">
        <f t="shared" si="18"/>
        <v>61.015627819684561</v>
      </c>
      <c r="Q11" t="s">
        <v>372</v>
      </c>
      <c r="R11" t="s">
        <v>373</v>
      </c>
      <c r="S11" s="48" t="s">
        <v>421</v>
      </c>
      <c r="T11" s="35">
        <v>100</v>
      </c>
      <c r="U11" s="35">
        <f t="shared" si="19"/>
        <v>15.254237288135595</v>
      </c>
      <c r="V11" s="35">
        <f t="shared" si="20"/>
        <v>87.849331713244226</v>
      </c>
      <c r="W11" s="35">
        <f t="shared" si="21"/>
        <v>93.476842791911281</v>
      </c>
      <c r="X11" s="35">
        <f t="shared" si="22"/>
        <v>18.673825494844486</v>
      </c>
      <c r="Y11" s="35">
        <f t="shared" si="23"/>
        <v>91.268919919953134</v>
      </c>
      <c r="Z11" s="35">
        <f t="shared" si="24"/>
        <v>96.89643099862019</v>
      </c>
      <c r="AA11" s="35">
        <f t="shared" si="25"/>
        <v>-3.419588206708891</v>
      </c>
      <c r="AB11" s="35">
        <f t="shared" si="26"/>
        <v>-3.4195882067089087</v>
      </c>
      <c r="AC11" s="35">
        <f t="shared" si="27"/>
        <v>-3.4195882067089087</v>
      </c>
      <c r="AF11">
        <v>1.59</v>
      </c>
      <c r="AG11">
        <v>2.4700000000000002</v>
      </c>
      <c r="AJ11" t="s">
        <v>425</v>
      </c>
    </row>
    <row r="12" spans="1:36" ht="15" x14ac:dyDescent="0.25">
      <c r="A12">
        <v>1.18</v>
      </c>
      <c r="B12">
        <v>8.23</v>
      </c>
      <c r="C12">
        <v>15.33</v>
      </c>
      <c r="D12" s="20">
        <f t="shared" si="3"/>
        <v>3.4195882067089123E-2</v>
      </c>
      <c r="E12" s="17">
        <f>IF(OR($A12="",$B12="",$C12=""),"",A12*'MPTO_working_3-way'!$I11)</f>
        <v>1.2203511408391652</v>
      </c>
      <c r="F12" s="21">
        <f>IF(OR($A12="",$B12="",$C12=""),"",B12*'MPTO_working_3-way'!$I11)</f>
        <v>8.5114321094121443</v>
      </c>
      <c r="G12" s="22">
        <f>IF(OR($A12="",$B12="",$C12=""),"",C12*'MPTO_working_3-way'!$I11)</f>
        <v>15.854222872088476</v>
      </c>
      <c r="H12" s="17">
        <f>IF(OR($A12="",$B12="",$C12=""),"",'MPTO_working_3-way'!E11)</f>
        <v>1.1960878362454508</v>
      </c>
      <c r="I12" s="21">
        <f>IF(OR($A12="",$B12="",$C12=""),"",'MPTO_working_3-way'!F11)</f>
        <v>9.0819876470552643</v>
      </c>
      <c r="J12" s="22">
        <f>IF(OR($A12="",$B12="",$C12=""),"",'MPTO_working_3-way'!G11)</f>
        <v>18.575985488158825</v>
      </c>
      <c r="K12" s="17">
        <f>IF(OR($A12="",$B12="",$C12=""),"",'OddsRatio_working_3-way'!H11)</f>
        <v>1.2021485750327536</v>
      </c>
      <c r="L12" s="21">
        <f>IF(OR($A12="",$B12="",$C12=""),"",'OddsRatio_working_3-way'!I11)</f>
        <v>9.1196344304822858</v>
      </c>
      <c r="M12" s="22">
        <f>IF(OR($A12="",$B12="",$C12=""),"",'OddsRatio_working_3-way'!J11)</f>
        <v>17.093272667885362</v>
      </c>
      <c r="N12" s="23">
        <f t="shared" si="16"/>
        <v>81.943628070225557</v>
      </c>
      <c r="O12" s="24">
        <f t="shared" si="17"/>
        <v>11.748904146156276</v>
      </c>
      <c r="P12" s="24">
        <f t="shared" si="18"/>
        <v>6.3074677836181454</v>
      </c>
      <c r="Q12" t="s">
        <v>374</v>
      </c>
      <c r="R12" t="s">
        <v>375</v>
      </c>
      <c r="S12" s="48" t="s">
        <v>421</v>
      </c>
      <c r="T12" s="35">
        <v>100</v>
      </c>
      <c r="U12" s="35">
        <f t="shared" si="19"/>
        <v>56.709956709956707</v>
      </c>
      <c r="V12" s="35">
        <f t="shared" si="20"/>
        <v>72.222222222222229</v>
      </c>
      <c r="W12" s="35">
        <f t="shared" si="21"/>
        <v>66.555183946488299</v>
      </c>
      <c r="X12" s="35">
        <f t="shared" si="22"/>
        <v>61.222593831289487</v>
      </c>
      <c r="Y12" s="35">
        <f t="shared" si="23"/>
        <v>76.734859343555001</v>
      </c>
      <c r="Z12" s="35">
        <f t="shared" si="24"/>
        <v>71.067821067821072</v>
      </c>
      <c r="AA12" s="35">
        <f t="shared" si="25"/>
        <v>-4.5126371213327801</v>
      </c>
      <c r="AB12" s="35">
        <f t="shared" si="26"/>
        <v>-4.5126371213327729</v>
      </c>
      <c r="AC12" s="35">
        <f t="shared" si="27"/>
        <v>-4.5126371213327729</v>
      </c>
      <c r="AF12">
        <v>1.41</v>
      </c>
      <c r="AG12">
        <v>2.98</v>
      </c>
      <c r="AJ12" t="s">
        <v>425</v>
      </c>
    </row>
    <row r="13" spans="1:36" ht="15" x14ac:dyDescent="0.25">
      <c r="A13">
        <v>2.31</v>
      </c>
      <c r="B13">
        <v>3.6</v>
      </c>
      <c r="C13">
        <v>2.99</v>
      </c>
      <c r="D13" s="20">
        <f t="shared" si="3"/>
        <v>4.5126371213327854E-2</v>
      </c>
      <c r="E13" s="17">
        <f>IF(OR($A13="",$B13="",$C13=""),"",A13*'MPTO_working_3-way'!$I12)</f>
        <v>2.4142419175027876</v>
      </c>
      <c r="F13" s="21">
        <f>IF(OR($A13="",$B13="",$C13=""),"",B13*'MPTO_working_3-way'!$I12)</f>
        <v>3.7624549363679805</v>
      </c>
      <c r="G13" s="22">
        <f>IF(OR($A13="",$B13="",$C13=""),"",C13*'MPTO_working_3-way'!$I12)</f>
        <v>3.1249278499278503</v>
      </c>
      <c r="H13" s="17">
        <f>IF(OR($A13="",$B13="",$C13=""),"",'MPTO_working_3-way'!E12)</f>
        <v>2.3931557134854931</v>
      </c>
      <c r="I13" s="21">
        <f>IF(OR($A13="",$B13="",$C13=""),"",'MPTO_working_3-way'!F12)</f>
        <v>3.8061069543600996</v>
      </c>
      <c r="J13" s="22">
        <f>IF(OR($A13="",$B13="",$C13=""),"",'MPTO_working_3-way'!G12)</f>
        <v>3.1308112082881099</v>
      </c>
      <c r="K13" s="17">
        <f>IF(OR($A13="",$B13="",$C13=""),"",'OddsRatio_working_3-way'!H12)</f>
        <v>2.4024330217672323</v>
      </c>
      <c r="L13" s="21">
        <f>IF(OR($A13="",$B13="",$C13=""),"",'OddsRatio_working_3-way'!I12)</f>
        <v>3.7834548523624445</v>
      </c>
      <c r="M13" s="22">
        <f>IF(OR($A13="",$B13="",$C13=""),"",'OddsRatio_working_3-way'!J12)</f>
        <v>3.1304135216158713</v>
      </c>
      <c r="N13" s="23">
        <f t="shared" si="16"/>
        <v>41.42086974591043</v>
      </c>
      <c r="O13" s="24">
        <f t="shared" si="17"/>
        <v>26.57839142029253</v>
      </c>
      <c r="P13" s="24">
        <f t="shared" si="18"/>
        <v>32.00073883379703</v>
      </c>
      <c r="Q13" t="s">
        <v>376</v>
      </c>
      <c r="R13" t="s">
        <v>377</v>
      </c>
      <c r="S13" s="48" t="s">
        <v>421</v>
      </c>
      <c r="T13" s="35">
        <v>100</v>
      </c>
      <c r="U13" s="35">
        <f t="shared" si="19"/>
        <v>63.768115942028999</v>
      </c>
      <c r="V13" s="35">
        <f t="shared" si="20"/>
        <v>65.277777777777771</v>
      </c>
      <c r="W13" s="35">
        <f t="shared" si="21"/>
        <v>68.152866242038215</v>
      </c>
      <c r="X13" s="35">
        <f t="shared" si="22"/>
        <v>66.569355980184014</v>
      </c>
      <c r="Y13" s="35">
        <f t="shared" si="23"/>
        <v>68.079017815932801</v>
      </c>
      <c r="Z13" s="35">
        <f t="shared" si="24"/>
        <v>70.954106280193244</v>
      </c>
      <c r="AA13" s="35">
        <f t="shared" si="25"/>
        <v>-2.8012400381550151</v>
      </c>
      <c r="AB13" s="35">
        <f t="shared" si="26"/>
        <v>-2.8012400381550293</v>
      </c>
      <c r="AC13" s="35">
        <f t="shared" si="27"/>
        <v>-2.8012400381550293</v>
      </c>
      <c r="AF13">
        <v>1.71</v>
      </c>
      <c r="AG13">
        <v>2.16</v>
      </c>
      <c r="AJ13" t="s">
        <v>426</v>
      </c>
    </row>
    <row r="14" spans="1:36" ht="15" x14ac:dyDescent="0.25">
      <c r="A14">
        <v>2.76</v>
      </c>
      <c r="B14">
        <v>2.88</v>
      </c>
      <c r="C14">
        <v>3.14</v>
      </c>
      <c r="D14" s="20">
        <f t="shared" si="3"/>
        <v>2.8012400381550284E-2</v>
      </c>
      <c r="E14" s="17">
        <f>IF(OR($A14="",$B14="",$C14=""),"",A14*'MPTO_working_3-way'!$I13)</f>
        <v>2.8373142250530785</v>
      </c>
      <c r="F14" s="21">
        <f>IF(OR($A14="",$B14="",$C14=""),"",B14*'MPTO_working_3-way'!$I13)</f>
        <v>2.9606757130988646</v>
      </c>
      <c r="G14" s="22">
        <f>IF(OR($A14="",$B14="",$C14=""),"",C14*'MPTO_working_3-way'!$I13)</f>
        <v>3.2279589371980681</v>
      </c>
      <c r="H14" s="17">
        <f>IF(OR($A14="",$B14="",$C14=""),"",'MPTO_working_3-way'!E13)</f>
        <v>2.8330106749674013</v>
      </c>
      <c r="I14" s="21">
        <f>IF(OR($A14="",$B14="",$C14=""),"",'MPTO_working_3-way'!F13)</f>
        <v>2.9595889839190721</v>
      </c>
      <c r="J14" s="22">
        <f>IF(OR($A14="",$B14="",$C14=""),"",'MPTO_working_3-way'!G13)</f>
        <v>3.2348444945814689</v>
      </c>
      <c r="K14" s="17">
        <f>IF(OR($A14="",$B14="",$C14=""),"",'OddsRatio_working_3-way'!H13)</f>
        <v>2.8351150936759812</v>
      </c>
      <c r="L14" s="21">
        <f>IF(OR($A14="",$B14="",$C14=""),"",'OddsRatio_working_3-way'!I13)</f>
        <v>2.9602365773357082</v>
      </c>
      <c r="M14" s="22">
        <f>IF(OR($A14="",$B14="",$C14=""),"",'OddsRatio_working_3-way'!J13)</f>
        <v>3.2313331252651145</v>
      </c>
      <c r="N14" s="23">
        <f t="shared" si="16"/>
        <v>35.244598260218879</v>
      </c>
      <c r="O14" s="24">
        <f t="shared" si="17"/>
        <v>33.776073332709757</v>
      </c>
      <c r="P14" s="24">
        <f t="shared" si="18"/>
        <v>30.979328407071367</v>
      </c>
      <c r="Q14" t="s">
        <v>205</v>
      </c>
      <c r="R14" t="s">
        <v>279</v>
      </c>
      <c r="S14" s="48" t="s">
        <v>421</v>
      </c>
      <c r="T14" s="35">
        <v>100</v>
      </c>
      <c r="U14" s="35">
        <f t="shared" si="19"/>
        <v>35.064935064935064</v>
      </c>
      <c r="V14" s="35">
        <f t="shared" si="20"/>
        <v>76.580796252927385</v>
      </c>
      <c r="W14" s="35">
        <f t="shared" si="21"/>
        <v>85.029940119760482</v>
      </c>
      <c r="X14" s="35">
        <f t="shared" si="22"/>
        <v>38.389263627312118</v>
      </c>
      <c r="Y14" s="35">
        <f t="shared" si="23"/>
        <v>79.905124815304447</v>
      </c>
      <c r="Z14" s="35">
        <f t="shared" si="24"/>
        <v>88.354268682137544</v>
      </c>
      <c r="AA14" s="35">
        <f t="shared" si="25"/>
        <v>-3.3243285623770547</v>
      </c>
      <c r="AB14" s="35">
        <f t="shared" si="26"/>
        <v>-3.3243285623770618</v>
      </c>
      <c r="AC14" s="35">
        <f t="shared" si="27"/>
        <v>-3.3243285623770618</v>
      </c>
      <c r="AF14">
        <v>3.05</v>
      </c>
      <c r="AG14">
        <v>1.42</v>
      </c>
      <c r="AJ14" t="s">
        <v>308</v>
      </c>
    </row>
    <row r="15" spans="1:36" ht="15" x14ac:dyDescent="0.25">
      <c r="A15">
        <v>1.54</v>
      </c>
      <c r="B15">
        <v>4.2699999999999996</v>
      </c>
      <c r="C15">
        <v>6.68</v>
      </c>
      <c r="D15" s="20">
        <f t="shared" si="3"/>
        <v>3.3243285623770547E-2</v>
      </c>
      <c r="E15" s="17">
        <f>IF(OR($A15="",$B15="",$C15=""),"",A15*'MPTO_working_3-way'!$I14)</f>
        <v>1.5911946598606066</v>
      </c>
      <c r="F15" s="21">
        <f>IF(OR($A15="",$B15="",$C15=""),"",B15*'MPTO_working_3-way'!$I14)</f>
        <v>4.4119488296134994</v>
      </c>
      <c r="G15" s="22">
        <f>IF(OR($A15="",$B15="",$C15=""),"",C15*'MPTO_working_3-way'!$I14)</f>
        <v>6.9020651479667867</v>
      </c>
      <c r="H15" s="17">
        <f>IF(OR($A15="",$B15="",$C15=""),"",'MPTO_working_3-way'!E14)</f>
        <v>1.5667361751934454</v>
      </c>
      <c r="I15" s="21">
        <f>IF(OR($A15="",$B15="",$C15=""),"",'MPTO_working_3-way'!F14)</f>
        <v>4.4820751051380503</v>
      </c>
      <c r="J15" s="22">
        <f>IF(OR($A15="",$B15="",$C15=""),"",'MPTO_working_3-way'!G14)</f>
        <v>7.2139920723239497</v>
      </c>
      <c r="K15" s="17">
        <f>IF(OR($A15="",$B15="",$C15=""),"",'OddsRatio_working_3-way'!H14)</f>
        <v>1.574911962104433</v>
      </c>
      <c r="L15" s="21">
        <f>IF(OR($A15="",$B15="",$C15=""),"",'OddsRatio_working_3-way'!I14)</f>
        <v>4.4814113260768442</v>
      </c>
      <c r="M15" s="22">
        <f>IF(OR($A15="",$B15="",$C15=""),"",'OddsRatio_working_3-way'!J14)</f>
        <v>7.0472221199132941</v>
      </c>
      <c r="N15" s="23">
        <f t="shared" si="16"/>
        <v>62.845861994509399</v>
      </c>
      <c r="O15" s="24">
        <f t="shared" si="17"/>
        <v>22.665720719331262</v>
      </c>
      <c r="P15" s="24">
        <f t="shared" si="18"/>
        <v>14.488417286159352</v>
      </c>
      <c r="Q15" t="s">
        <v>80</v>
      </c>
      <c r="R15" t="s">
        <v>75</v>
      </c>
      <c r="S15" s="48" t="s">
        <v>421</v>
      </c>
      <c r="T15" s="35">
        <v>100</v>
      </c>
      <c r="U15" s="35">
        <f t="shared" si="19"/>
        <v>45.652173913043477</v>
      </c>
      <c r="V15" s="35">
        <f t="shared" si="20"/>
        <v>71.83098591549296</v>
      </c>
      <c r="W15" s="35">
        <f t="shared" si="21"/>
        <v>79.550102249488745</v>
      </c>
      <c r="X15" s="35">
        <f t="shared" si="22"/>
        <v>48.618911835018288</v>
      </c>
      <c r="Y15" s="35">
        <f t="shared" si="23"/>
        <v>74.797723837467771</v>
      </c>
      <c r="Z15" s="35">
        <f t="shared" si="24"/>
        <v>82.516840171463571</v>
      </c>
      <c r="AA15" s="35">
        <f t="shared" si="25"/>
        <v>-2.9667379219748113</v>
      </c>
      <c r="AB15" s="35">
        <f t="shared" si="26"/>
        <v>-2.9667379219748113</v>
      </c>
      <c r="AC15" s="35">
        <f t="shared" si="27"/>
        <v>-2.9667379219748256</v>
      </c>
      <c r="AF15">
        <v>1.8</v>
      </c>
      <c r="AG15">
        <v>2.09</v>
      </c>
      <c r="AJ15" t="s">
        <v>90</v>
      </c>
    </row>
    <row r="16" spans="1:36" ht="15" x14ac:dyDescent="0.25">
      <c r="A16">
        <v>1.84</v>
      </c>
      <c r="B16">
        <v>3.55</v>
      </c>
      <c r="C16">
        <v>4.8899999999999997</v>
      </c>
      <c r="D16" s="20">
        <f t="shared" si="3"/>
        <v>2.9667379219748158E-2</v>
      </c>
      <c r="E16" s="17">
        <f>IF(OR($A16="",$B16="",$C16=""),"",A16*'MPTO_working_3-way'!$I15)</f>
        <v>1.8945879777643366</v>
      </c>
      <c r="F16" s="21">
        <f>IF(OR($A16="",$B16="",$C16=""),"",B16*'MPTO_working_3-way'!$I15)</f>
        <v>3.6553191962301059</v>
      </c>
      <c r="G16" s="22">
        <f>IF(OR($A16="",$B16="",$C16=""),"",C16*'MPTO_working_3-way'!$I15)</f>
        <v>5.0350734843845686</v>
      </c>
      <c r="H16" s="17">
        <f>IF(OR($A16="",$B16="",$C16=""),"",'MPTO_working_3-way'!E15)</f>
        <v>1.8741011302758728</v>
      </c>
      <c r="I16" s="21">
        <f>IF(OR($A16="",$B16="",$C16=""),"",'MPTO_working_3-way'!F15)</f>
        <v>3.6791621328783291</v>
      </c>
      <c r="J16" s="22">
        <f>IF(OR($A16="",$B16="",$C16=""),"",'MPTO_working_3-way'!G15)</f>
        <v>5.1384860239870696</v>
      </c>
      <c r="K16" s="17">
        <f>IF(OR($A16="",$B16="",$C16=""),"",'OddsRatio_working_3-way'!H15)</f>
        <v>1.8819266178459064</v>
      </c>
      <c r="L16" s="21">
        <f>IF(OR($A16="",$B16="",$C16=""),"",'OddsRatio_working_3-way'!I15)</f>
        <v>3.6772772327465004</v>
      </c>
      <c r="M16" s="22">
        <f>IF(OR($A16="",$B16="",$C16=""),"",'OddsRatio_working_3-way'!J15)</f>
        <v>5.0841601707387802</v>
      </c>
      <c r="N16" s="23">
        <f t="shared" si="16"/>
        <v>52.781924710618412</v>
      </c>
      <c r="O16" s="24">
        <f t="shared" si="17"/>
        <v>27.357391962686723</v>
      </c>
      <c r="P16" s="24">
        <f t="shared" si="18"/>
        <v>19.860683326694861</v>
      </c>
      <c r="Q16" t="s">
        <v>81</v>
      </c>
      <c r="R16" t="s">
        <v>74</v>
      </c>
      <c r="S16" s="48" t="s">
        <v>421</v>
      </c>
      <c r="T16" s="35">
        <v>100</v>
      </c>
      <c r="U16" s="35">
        <f t="shared" si="19"/>
        <v>21.259842519685037</v>
      </c>
      <c r="V16" s="35">
        <f t="shared" si="20"/>
        <v>84.939759036144579</v>
      </c>
      <c r="W16" s="35">
        <f t="shared" si="21"/>
        <v>89.989989989989979</v>
      </c>
      <c r="X16" s="35">
        <f t="shared" si="22"/>
        <v>25.070250973865431</v>
      </c>
      <c r="Y16" s="35">
        <f t="shared" si="23"/>
        <v>88.750167490324955</v>
      </c>
      <c r="Z16" s="35">
        <f t="shared" si="24"/>
        <v>93.800398444170369</v>
      </c>
      <c r="AA16" s="35">
        <f t="shared" si="25"/>
        <v>-3.8104084541803935</v>
      </c>
      <c r="AB16" s="35">
        <f t="shared" si="26"/>
        <v>-3.8104084541803758</v>
      </c>
      <c r="AC16" s="35">
        <f t="shared" si="27"/>
        <v>-3.81040845418039</v>
      </c>
      <c r="AF16">
        <v>2.17</v>
      </c>
      <c r="AG16">
        <v>1.75</v>
      </c>
      <c r="AJ16" t="s">
        <v>90</v>
      </c>
    </row>
    <row r="17" spans="1:36" ht="15" x14ac:dyDescent="0.25">
      <c r="A17">
        <v>1.27</v>
      </c>
      <c r="B17">
        <v>6.64</v>
      </c>
      <c r="C17">
        <v>9.99</v>
      </c>
      <c r="D17" s="20">
        <f t="shared" si="3"/>
        <v>3.8104084541803918E-2</v>
      </c>
      <c r="E17" s="17">
        <f>IF(OR($A17="",$B17="",$C17=""),"",A17*'MPTO_working_3-way'!$I16)</f>
        <v>1.3183921873680911</v>
      </c>
      <c r="F17" s="21">
        <f>IF(OR($A17="",$B17="",$C17=""),"",B17*'MPTO_working_3-way'!$I16)</f>
        <v>6.8930111213575778</v>
      </c>
      <c r="G17" s="22">
        <f>IF(OR($A17="",$B17="",$C17=""),"",C17*'MPTO_working_3-way'!$I16)</f>
        <v>10.370659804572622</v>
      </c>
      <c r="H17" s="17">
        <f>IF(OR($A17="",$B17="",$C17=""),"",'MPTO_working_3-way'!E16)</f>
        <v>1.2908218983885513</v>
      </c>
      <c r="I17" s="21">
        <f>IF(OR($A17="",$B17="",$C17=""),"",'MPTO_working_3-way'!F16)</f>
        <v>7.2515765006826598</v>
      </c>
      <c r="J17" s="22">
        <f>IF(OR($A17="",$B17="",$C17=""),"",'MPTO_working_3-way'!G16)</f>
        <v>11.441812732961939</v>
      </c>
      <c r="K17" s="17">
        <f>IF(OR($A17="",$B17="",$C17=""),"",'OddsRatio_working_3-way'!H16)</f>
        <v>1.298300527890458</v>
      </c>
      <c r="L17" s="21">
        <f>IF(OR($A17="",$B17="",$C17=""),"",'OddsRatio_working_3-way'!I16)</f>
        <v>7.2311665826006797</v>
      </c>
      <c r="M17" s="22">
        <f>IF(OR($A17="",$B17="",$C17=""),"",'OddsRatio_working_3-way'!J16)</f>
        <v>10.932302761982289</v>
      </c>
      <c r="N17" s="23">
        <f t="shared" si="16"/>
        <v>75.849964038113882</v>
      </c>
      <c r="O17" s="24">
        <f t="shared" si="17"/>
        <v>14.507447941024795</v>
      </c>
      <c r="P17" s="24">
        <f t="shared" si="18"/>
        <v>9.642588020861325</v>
      </c>
      <c r="Q17" t="s">
        <v>212</v>
      </c>
      <c r="R17" t="s">
        <v>209</v>
      </c>
      <c r="S17" s="48" t="s">
        <v>421</v>
      </c>
      <c r="T17" s="35">
        <v>100</v>
      </c>
      <c r="U17" s="35">
        <f t="shared" si="19"/>
        <v>64.157706093189958</v>
      </c>
      <c r="V17" s="35">
        <f t="shared" si="20"/>
        <v>70.930232558139537</v>
      </c>
      <c r="W17" s="35">
        <f t="shared" si="21"/>
        <v>61.685823754789276</v>
      </c>
      <c r="X17" s="35">
        <f t="shared" si="22"/>
        <v>67.383943687071195</v>
      </c>
      <c r="Y17" s="35">
        <f t="shared" si="23"/>
        <v>74.156470152020759</v>
      </c>
      <c r="Z17" s="35">
        <f t="shared" si="24"/>
        <v>64.912061348670505</v>
      </c>
      <c r="AA17" s="35">
        <f t="shared" si="25"/>
        <v>-3.2262375938812369</v>
      </c>
      <c r="AB17" s="35">
        <f t="shared" si="26"/>
        <v>-3.2262375938812227</v>
      </c>
      <c r="AC17" s="35">
        <f t="shared" si="27"/>
        <v>-3.2262375938812298</v>
      </c>
      <c r="AF17">
        <v>1.31</v>
      </c>
      <c r="AG17">
        <v>3.57</v>
      </c>
      <c r="AJ17" t="s">
        <v>309</v>
      </c>
    </row>
    <row r="18" spans="1:36" ht="15" x14ac:dyDescent="0.25">
      <c r="A18">
        <v>2.79</v>
      </c>
      <c r="B18">
        <v>3.44</v>
      </c>
      <c r="C18">
        <v>2.61</v>
      </c>
      <c r="D18" s="20">
        <f t="shared" si="3"/>
        <v>3.2262375938812315E-2</v>
      </c>
      <c r="E18" s="17">
        <f>IF(OR($A18="",$B18="",$C18=""),"",A18*'MPTO_working_3-way'!$I17)</f>
        <v>2.8800120288692863</v>
      </c>
      <c r="F18" s="21">
        <f>IF(OR($A18="",$B18="",$C18=""),"",B18*'MPTO_working_3-way'!$I17)</f>
        <v>3.5509825732295144</v>
      </c>
      <c r="G18" s="22">
        <f>IF(OR($A18="",$B18="",$C18=""),"",C18*'MPTO_working_3-way'!$I17)</f>
        <v>2.6942048012002999</v>
      </c>
      <c r="H18" s="17">
        <f>IF(OR($A18="",$B18="",$C18=""),"",'MPTO_working_3-way'!E17)</f>
        <v>2.8763005493619715</v>
      </c>
      <c r="I18" s="21">
        <f>IF(OR($A18="",$B18="",$C18=""),"",'MPTO_working_3-way'!F17)</f>
        <v>3.57214875354224</v>
      </c>
      <c r="J18" s="22">
        <f>IF(OR($A18="",$B18="",$C18=""),"",'MPTO_working_3-way'!G17)</f>
        <v>2.6853737886746143</v>
      </c>
      <c r="K18" s="17">
        <f>IF(OR($A18="",$B18="",$C18=""),"",'OddsRatio_working_3-way'!H17)</f>
        <v>2.8786537944381627</v>
      </c>
      <c r="L18" s="21">
        <f>IF(OR($A18="",$B18="",$C18=""),"",'OddsRatio_working_3-way'!I17)</f>
        <v>3.5608465130888916</v>
      </c>
      <c r="M18" s="22">
        <f>IF(OR($A18="",$B18="",$C18=""),"",'OddsRatio_working_3-way'!J17)</f>
        <v>2.6897388877348836</v>
      </c>
      <c r="N18" s="23">
        <f t="shared" si="16"/>
        <v>34.722077198844453</v>
      </c>
      <c r="O18" s="24">
        <f t="shared" si="17"/>
        <v>28.161219588597682</v>
      </c>
      <c r="P18" s="24">
        <f t="shared" si="18"/>
        <v>37.116703212557866</v>
      </c>
      <c r="Q18" t="s">
        <v>116</v>
      </c>
      <c r="R18" t="s">
        <v>214</v>
      </c>
      <c r="S18" s="48" t="s">
        <v>422</v>
      </c>
      <c r="T18" s="35">
        <v>100</v>
      </c>
      <c r="U18" s="35">
        <f t="shared" si="19"/>
        <v>45.355191256830594</v>
      </c>
      <c r="V18" s="35">
        <f t="shared" si="20"/>
        <v>75.669099756691011</v>
      </c>
      <c r="W18" s="35">
        <f t="shared" si="21"/>
        <v>75.550122249388764</v>
      </c>
      <c r="X18" s="35">
        <f t="shared" si="22"/>
        <v>48.780777993920246</v>
      </c>
      <c r="Y18" s="35">
        <f t="shared" si="23"/>
        <v>79.094686493780642</v>
      </c>
      <c r="Z18" s="35">
        <f t="shared" si="24"/>
        <v>78.975708986478395</v>
      </c>
      <c r="AA18" s="35">
        <f t="shared" si="25"/>
        <v>-3.4255867370896524</v>
      </c>
      <c r="AB18" s="35">
        <f t="shared" si="26"/>
        <v>-3.4255867370896311</v>
      </c>
      <c r="AC18" s="35">
        <f t="shared" si="27"/>
        <v>-3.4255867370896311</v>
      </c>
      <c r="AF18">
        <v>1.77</v>
      </c>
      <c r="AG18">
        <v>2.0699999999999998</v>
      </c>
      <c r="AJ18" t="s">
        <v>300</v>
      </c>
    </row>
    <row r="19" spans="1:36" ht="15" x14ac:dyDescent="0.25">
      <c r="A19">
        <v>1.83</v>
      </c>
      <c r="B19">
        <v>4.1100000000000003</v>
      </c>
      <c r="C19">
        <v>4.09</v>
      </c>
      <c r="D19" s="20">
        <f t="shared" si="3"/>
        <v>3.4255867370896365E-2</v>
      </c>
      <c r="E19" s="17">
        <f>IF(OR($A19="",$B19="",$C19=""),"",A19*'MPTO_working_3-way'!$I18)</f>
        <v>1.8926882372887404</v>
      </c>
      <c r="F19" s="21">
        <f>IF(OR($A19="",$B19="",$C19=""),"",B19*'MPTO_working_3-way'!$I18)</f>
        <v>4.2507916148943847</v>
      </c>
      <c r="G19" s="22">
        <f>IF(OR($A19="",$B19="",$C19=""),"",C19*'MPTO_working_3-way'!$I18)</f>
        <v>4.2301064975469655</v>
      </c>
      <c r="H19" s="17">
        <f>IF(OR($A19="",$B19="",$C19=""),"",'MPTO_working_3-way'!E18)</f>
        <v>1.8690559407737175</v>
      </c>
      <c r="I19" s="21">
        <f>IF(OR($A19="",$B19="",$C19=""),"",'MPTO_working_3-way'!F18)</f>
        <v>4.3123824287275738</v>
      </c>
      <c r="J19" s="22">
        <f>IF(OR($A19="",$B19="",$C19=""),"",'MPTO_working_3-way'!G18)</f>
        <v>4.2903695502911479</v>
      </c>
      <c r="K19" s="17">
        <f>IF(OR($A19="",$B19="",$C19=""),"",'OddsRatio_working_3-way'!H18)</f>
        <v>1.8777872606061898</v>
      </c>
      <c r="L19" s="21">
        <f>IF(OR($A19="",$B19="",$C19=""),"",'OddsRatio_working_3-way'!I18)</f>
        <v>4.2890582897412655</v>
      </c>
      <c r="M19" s="22">
        <f>IF(OR($A19="",$B19="",$C19=""),"",'OddsRatio_working_3-way'!J18)</f>
        <v>4.2679067894856937</v>
      </c>
      <c r="N19" s="23">
        <f t="shared" si="16"/>
        <v>52.834903303065452</v>
      </c>
      <c r="O19" s="24">
        <f t="shared" si="17"/>
        <v>23.525029937861259</v>
      </c>
      <c r="P19" s="24">
        <f t="shared" si="18"/>
        <v>23.640066759073299</v>
      </c>
      <c r="Q19" t="s">
        <v>91</v>
      </c>
      <c r="R19" t="s">
        <v>120</v>
      </c>
      <c r="S19" s="48" t="s">
        <v>422</v>
      </c>
      <c r="T19" s="35">
        <v>100</v>
      </c>
      <c r="U19" s="35">
        <f t="shared" si="19"/>
        <v>24.81203007518797</v>
      </c>
      <c r="V19" s="35">
        <f t="shared" si="20"/>
        <v>83.388704318936874</v>
      </c>
      <c r="W19" s="35">
        <f t="shared" si="21"/>
        <v>87.922705314009661</v>
      </c>
      <c r="X19" s="35">
        <f t="shared" si="22"/>
        <v>28.688590367053461</v>
      </c>
      <c r="Y19" s="35">
        <f t="shared" si="23"/>
        <v>87.265264610802362</v>
      </c>
      <c r="Z19" s="35">
        <f t="shared" si="24"/>
        <v>91.799265605875149</v>
      </c>
      <c r="AA19" s="35">
        <f t="shared" si="25"/>
        <v>-3.8765602918654913</v>
      </c>
      <c r="AB19" s="35">
        <f t="shared" si="26"/>
        <v>-3.8765602918654878</v>
      </c>
      <c r="AC19" s="35">
        <f t="shared" si="27"/>
        <v>-3.8765602918654878</v>
      </c>
      <c r="AF19">
        <v>1.69</v>
      </c>
      <c r="AG19">
        <v>2.2400000000000002</v>
      </c>
      <c r="AJ19" t="s">
        <v>300</v>
      </c>
    </row>
    <row r="20" spans="1:36" ht="15" x14ac:dyDescent="0.25">
      <c r="A20">
        <v>1.33</v>
      </c>
      <c r="B20">
        <v>6.02</v>
      </c>
      <c r="C20">
        <v>8.2799999999999994</v>
      </c>
      <c r="D20" s="20">
        <f t="shared" si="3"/>
        <v>3.876560291865494E-2</v>
      </c>
      <c r="E20" s="17">
        <f>IF(OR($A20="",$B20="",$C20=""),"",A20*'MPTO_working_3-way'!$I19)</f>
        <v>1.3815582518818113</v>
      </c>
      <c r="F20" s="21">
        <f>IF(OR($A20="",$B20="",$C20=""),"",B20*'MPTO_working_3-way'!$I19)</f>
        <v>6.2533689295703025</v>
      </c>
      <c r="G20" s="22">
        <f>IF(OR($A20="",$B20="",$C20=""),"",C20*'MPTO_working_3-way'!$I19)</f>
        <v>8.6009791921664629</v>
      </c>
      <c r="H20" s="17">
        <f>IF(OR($A20="",$B20="",$C20=""),"",'MPTO_working_3-way'!E19)</f>
        <v>1.3532571917171416</v>
      </c>
      <c r="I20" s="21">
        <f>IF(OR($A20="",$B20="",$C20=""),"",'MPTO_working_3-way'!F19)</f>
        <v>6.5277948306981974</v>
      </c>
      <c r="J20" s="22">
        <f>IF(OR($A20="",$B20="",$C20=""),"",'MPTO_working_3-way'!G19)</f>
        <v>9.2720444452566735</v>
      </c>
      <c r="K20" s="17">
        <f>IF(OR($A20="",$B20="",$C20=""),"",'OddsRatio_working_3-way'!H19)</f>
        <v>1.3613051621465293</v>
      </c>
      <c r="L20" s="21">
        <f>IF(OR($A20="",$B20="",$C20=""),"",'OddsRatio_working_3-way'!I19)</f>
        <v>6.496217921138105</v>
      </c>
      <c r="M20" s="22">
        <f>IF(OR($A20="",$B20="",$C20=""),"",'OddsRatio_working_3-way'!J19)</f>
        <v>8.9706108497779695</v>
      </c>
      <c r="N20" s="23">
        <f t="shared" si="16"/>
        <v>72.382036634206827</v>
      </c>
      <c r="O20" s="24">
        <f t="shared" si="17"/>
        <v>15.99138018662709</v>
      </c>
      <c r="P20" s="24">
        <f t="shared" si="18"/>
        <v>11.626583179166074</v>
      </c>
      <c r="Q20" t="s">
        <v>217</v>
      </c>
      <c r="R20" t="s">
        <v>92</v>
      </c>
      <c r="S20" s="48" t="s">
        <v>422</v>
      </c>
      <c r="T20" s="35">
        <v>100</v>
      </c>
      <c r="U20" s="35">
        <f t="shared" si="19"/>
        <v>88.839285714285722</v>
      </c>
      <c r="V20" s="35">
        <f t="shared" si="20"/>
        <v>83.471074380165291</v>
      </c>
      <c r="W20" s="35">
        <f t="shared" si="21"/>
        <v>23.664122137404579</v>
      </c>
      <c r="X20" s="35">
        <f t="shared" si="22"/>
        <v>92.864803482430119</v>
      </c>
      <c r="Y20" s="35">
        <f t="shared" si="23"/>
        <v>87.496592148309688</v>
      </c>
      <c r="Z20" s="35">
        <f t="shared" si="24"/>
        <v>27.689639905548997</v>
      </c>
      <c r="AA20" s="35">
        <f t="shared" si="25"/>
        <v>-4.0255177681443968</v>
      </c>
      <c r="AB20" s="35">
        <f t="shared" si="26"/>
        <v>-4.0255177681443968</v>
      </c>
      <c r="AC20" s="35">
        <f t="shared" si="27"/>
        <v>-4.0255177681444181</v>
      </c>
      <c r="AF20">
        <v>1.43</v>
      </c>
      <c r="AG20">
        <v>2.91</v>
      </c>
      <c r="AJ20" t="s">
        <v>300</v>
      </c>
    </row>
    <row r="21" spans="1:36" ht="15" x14ac:dyDescent="0.25">
      <c r="A21">
        <v>8.9600000000000009</v>
      </c>
      <c r="B21">
        <v>6.05</v>
      </c>
      <c r="C21">
        <v>1.31</v>
      </c>
      <c r="D21" s="20">
        <f t="shared" si="3"/>
        <v>4.0255177681444154E-2</v>
      </c>
      <c r="E21" s="17">
        <f>IF(OR($A21="",$B21="",$C21=""),"",A21*'MPTO_working_3-way'!$I20)</f>
        <v>9.3206863920257401</v>
      </c>
      <c r="F21" s="21">
        <f>IF(OR($A21="",$B21="",$C21=""),"",B21*'MPTO_working_3-way'!$I20)</f>
        <v>6.2935438249727369</v>
      </c>
      <c r="G21" s="22">
        <f>IF(OR($A21="",$B21="",$C21=""),"",C21*'MPTO_working_3-way'!$I20)</f>
        <v>1.3627342827626918</v>
      </c>
      <c r="H21" s="17">
        <f>IF(OR($A21="",$B21="",$C21=""),"",'MPTO_working_3-way'!E20)</f>
        <v>10.184466112244646</v>
      </c>
      <c r="I21" s="21">
        <f>IF(OR($A21="",$B21="",$C21=""),"",'MPTO_working_3-way'!F20)</f>
        <v>6.5845414719210922</v>
      </c>
      <c r="J21" s="22">
        <f>IF(OR($A21="",$B21="",$C21=""),"",'MPTO_working_3-way'!G20)</f>
        <v>1.3334393220859238</v>
      </c>
      <c r="K21" s="17">
        <f>IF(OR($A21="",$B21="",$C21=""),"",'OddsRatio_working_3-way'!H20)</f>
        <v>9.7723936542910739</v>
      </c>
      <c r="L21" s="21">
        <f>IF(OR($A21="",$B21="",$C21=""),"",'OddsRatio_working_3-way'!I20)</f>
        <v>6.5654004967550161</v>
      </c>
      <c r="M21" s="22">
        <f>IF(OR($A21="",$B21="",$C21=""),"",'OddsRatio_working_3-way'!J20)</f>
        <v>1.3416384463354567</v>
      </c>
      <c r="N21" s="23">
        <f t="shared" si="16"/>
        <v>10.728823585949037</v>
      </c>
      <c r="O21" s="24">
        <f t="shared" si="17"/>
        <v>15.889299062827005</v>
      </c>
      <c r="P21" s="24">
        <f t="shared" si="18"/>
        <v>73.381877351223963</v>
      </c>
      <c r="Q21" t="s">
        <v>221</v>
      </c>
      <c r="R21" t="s">
        <v>123</v>
      </c>
      <c r="S21" s="48" t="s">
        <v>422</v>
      </c>
      <c r="T21" s="35">
        <v>100</v>
      </c>
      <c r="U21" s="35">
        <f t="shared" si="19"/>
        <v>51.690821256038639</v>
      </c>
      <c r="V21" s="35">
        <f t="shared" si="20"/>
        <v>73.190348525469176</v>
      </c>
      <c r="W21" s="35">
        <f t="shared" si="21"/>
        <v>71.671388101982998</v>
      </c>
      <c r="X21" s="35">
        <f t="shared" si="22"/>
        <v>55.138263372547833</v>
      </c>
      <c r="Y21" s="35">
        <f t="shared" si="23"/>
        <v>76.637790641978356</v>
      </c>
      <c r="Z21" s="35">
        <f t="shared" si="24"/>
        <v>75.118830218492192</v>
      </c>
      <c r="AA21" s="35">
        <f t="shared" si="25"/>
        <v>-3.447442116509194</v>
      </c>
      <c r="AB21" s="35">
        <f t="shared" si="26"/>
        <v>-3.4474421165091798</v>
      </c>
      <c r="AC21" s="35">
        <f t="shared" si="27"/>
        <v>-3.447442116509194</v>
      </c>
      <c r="AF21">
        <v>1.47</v>
      </c>
      <c r="AG21">
        <v>2.77</v>
      </c>
      <c r="AJ21" t="s">
        <v>301</v>
      </c>
    </row>
    <row r="22" spans="1:36" ht="15" x14ac:dyDescent="0.25">
      <c r="A22">
        <v>2.0699999999999998</v>
      </c>
      <c r="B22">
        <v>3.73</v>
      </c>
      <c r="C22">
        <v>3.53</v>
      </c>
      <c r="D22" s="20">
        <f t="shared" si="3"/>
        <v>3.4474421165092028E-2</v>
      </c>
      <c r="E22" s="17">
        <f>IF(OR($A22="",$B22="",$C22=""),"",A22*'MPTO_working_3-way'!$I21)</f>
        <v>2.1413620518117402</v>
      </c>
      <c r="F22" s="21">
        <f>IF(OR($A22="",$B22="",$C22=""),"",B22*'MPTO_working_3-way'!$I21)</f>
        <v>3.8585895909457935</v>
      </c>
      <c r="G22" s="22">
        <f>IF(OR($A22="",$B22="",$C22=""),"",C22*'MPTO_working_3-way'!$I21)</f>
        <v>3.6516947067127745</v>
      </c>
      <c r="H22" s="17">
        <f>IF(OR($A22="",$B22="",$C22=""),"",'MPTO_working_3-way'!E21)</f>
        <v>2.1204396411791651</v>
      </c>
      <c r="I22" s="21">
        <f>IF(OR($A22="",$B22="",$C22=""),"",'MPTO_working_3-way'!F21)</f>
        <v>3.8970395749473492</v>
      </c>
      <c r="J22" s="22">
        <f>IF(OR($A22="",$B22="",$C22=""),"",'MPTO_working_3-way'!G21)</f>
        <v>3.6792483496097392</v>
      </c>
      <c r="K22" s="17">
        <f>IF(OR($A22="",$B22="",$C22=""),"",'OddsRatio_working_3-way'!H21)</f>
        <v>2.128853295319407</v>
      </c>
      <c r="L22" s="21">
        <f>IF(OR($A22="",$B22="",$C22=""),"",'OddsRatio_working_3-way'!I21)</f>
        <v>3.8801584076840938</v>
      </c>
      <c r="M22" s="22">
        <f>IF(OR($A22="",$B22="",$C22=""),"",'OddsRatio_working_3-way'!J21)</f>
        <v>3.6691577917365414</v>
      </c>
      <c r="N22" s="23">
        <f t="shared" si="16"/>
        <v>46.699249160315084</v>
      </c>
      <c r="O22" s="24">
        <f t="shared" si="17"/>
        <v>25.916205298083707</v>
      </c>
      <c r="P22" s="24">
        <f t="shared" si="18"/>
        <v>27.384545541601195</v>
      </c>
      <c r="Q22" t="s">
        <v>126</v>
      </c>
      <c r="R22" t="s">
        <v>124</v>
      </c>
      <c r="S22" s="48" t="s">
        <v>422</v>
      </c>
      <c r="T22" s="35">
        <v>100</v>
      </c>
      <c r="U22" s="35">
        <f t="shared" si="19"/>
        <v>54.128440366972484</v>
      </c>
      <c r="V22" s="35">
        <f t="shared" si="20"/>
        <v>72.826086956521735</v>
      </c>
      <c r="W22" s="35">
        <f t="shared" si="21"/>
        <v>69.6048632218845</v>
      </c>
      <c r="X22" s="35">
        <f t="shared" si="22"/>
        <v>57.569049821593765</v>
      </c>
      <c r="Y22" s="35">
        <f t="shared" si="23"/>
        <v>76.266696411143016</v>
      </c>
      <c r="Z22" s="35">
        <f t="shared" si="24"/>
        <v>73.045472676505781</v>
      </c>
      <c r="AA22" s="35">
        <f t="shared" si="25"/>
        <v>-3.4406094546212813</v>
      </c>
      <c r="AB22" s="35">
        <f t="shared" si="26"/>
        <v>-3.4406094546212813</v>
      </c>
      <c r="AC22" s="35">
        <f t="shared" si="27"/>
        <v>-3.4406094546212813</v>
      </c>
      <c r="AF22">
        <v>1.79</v>
      </c>
      <c r="AG22">
        <v>2.11</v>
      </c>
      <c r="AJ22" t="s">
        <v>301</v>
      </c>
    </row>
    <row r="23" spans="1:36" ht="15" x14ac:dyDescent="0.25">
      <c r="A23">
        <v>2.1800000000000002</v>
      </c>
      <c r="B23">
        <v>3.68</v>
      </c>
      <c r="C23">
        <v>3.29</v>
      </c>
      <c r="D23" s="20">
        <f t="shared" si="3"/>
        <v>3.4406094546212795E-2</v>
      </c>
      <c r="E23" s="17">
        <f>IF(OR($A23="",$B23="",$C23=""),"",A23*'MPTO_working_3-way'!$I22)</f>
        <v>2.2550052861107441</v>
      </c>
      <c r="F23" s="21">
        <f>IF(OR($A23="",$B23="",$C23=""),"",B23*'MPTO_working_3-way'!$I22)</f>
        <v>3.8066144279300631</v>
      </c>
      <c r="G23" s="22">
        <f>IF(OR($A23="",$B23="",$C23=""),"",C23*'MPTO_working_3-way'!$I22)</f>
        <v>3.4031960510570403</v>
      </c>
      <c r="H23" s="17">
        <f>IF(OR($A23="",$B23="",$C23=""),"",'MPTO_working_3-way'!E22)</f>
        <v>2.2359014766573742</v>
      </c>
      <c r="I23" s="21">
        <f>IF(OR($A23="",$B23="",$C23=""),"",'MPTO_working_3-way'!F22)</f>
        <v>3.8421575257117255</v>
      </c>
      <c r="J23" s="22">
        <f>IF(OR($A23="",$B23="",$C23=""),"",'MPTO_working_3-way'!G22)</f>
        <v>3.419005992289164</v>
      </c>
      <c r="K23" s="17">
        <f>IF(OR($A23="",$B23="",$C23=""),"",'OddsRatio_working_3-way'!H22)</f>
        <v>2.2438855933167368</v>
      </c>
      <c r="L23" s="21">
        <f>IF(OR($A23="",$B23="",$C23=""),"",'OddsRatio_working_3-way'!I22)</f>
        <v>3.8250960932956399</v>
      </c>
      <c r="M23" s="22">
        <f>IF(OR($A23="",$B23="",$C23=""),"",'OddsRatio_working_3-way'!J22)</f>
        <v>3.4139813633011249</v>
      </c>
      <c r="N23" s="23">
        <f t="shared" si="16"/>
        <v>44.345794050209143</v>
      </c>
      <c r="O23" s="24">
        <f t="shared" si="17"/>
        <v>26.270062779743462</v>
      </c>
      <c r="P23" s="24">
        <f t="shared" si="18"/>
        <v>29.384143170047395</v>
      </c>
      <c r="Q23" t="s">
        <v>130</v>
      </c>
      <c r="R23" t="s">
        <v>125</v>
      </c>
      <c r="S23" s="48" t="s">
        <v>422</v>
      </c>
      <c r="T23" s="35">
        <v>100</v>
      </c>
      <c r="U23" s="35">
        <f t="shared" si="19"/>
        <v>59.183673469387763</v>
      </c>
      <c r="V23" s="35">
        <f t="shared" si="20"/>
        <v>73.045822102425873</v>
      </c>
      <c r="W23" s="35">
        <f t="shared" si="21"/>
        <v>64.412811387900362</v>
      </c>
      <c r="X23" s="35">
        <f t="shared" si="22"/>
        <v>62.541366509673765</v>
      </c>
      <c r="Y23" s="35">
        <f t="shared" si="23"/>
        <v>76.403515142711882</v>
      </c>
      <c r="Z23" s="35">
        <f t="shared" si="24"/>
        <v>67.770504428186356</v>
      </c>
      <c r="AA23" s="35">
        <f t="shared" si="25"/>
        <v>-3.3576930402860015</v>
      </c>
      <c r="AB23" s="35">
        <f t="shared" si="26"/>
        <v>-3.3576930402860086</v>
      </c>
      <c r="AC23" s="35">
        <f t="shared" si="27"/>
        <v>-3.3576930402859944</v>
      </c>
      <c r="AF23">
        <v>1.75</v>
      </c>
      <c r="AG23">
        <v>2.16</v>
      </c>
      <c r="AJ23" t="s">
        <v>301</v>
      </c>
    </row>
    <row r="24" spans="1:36" ht="15" x14ac:dyDescent="0.25">
      <c r="A24">
        <v>2.4500000000000002</v>
      </c>
      <c r="B24">
        <v>3.71</v>
      </c>
      <c r="C24">
        <v>2.81</v>
      </c>
      <c r="D24" s="20">
        <f t="shared" si="3"/>
        <v>3.3576930402860139E-2</v>
      </c>
      <c r="E24" s="17">
        <f>IF(OR($A24="",$B24="",$C24=""),"",A24*'MPTO_working_3-way'!$I23)</f>
        <v>2.5322634794870074</v>
      </c>
      <c r="F24" s="21">
        <f>IF(OR($A24="",$B24="",$C24=""),"",B24*'MPTO_working_3-way'!$I23)</f>
        <v>3.8345704117946111</v>
      </c>
      <c r="G24" s="22">
        <f>IF(OR($A24="",$B24="",$C24=""),"",C24*'MPTO_working_3-way'!$I23)</f>
        <v>2.9043511744320369</v>
      </c>
      <c r="H24" s="17">
        <f>IF(OR($A24="",$B24="",$C24=""),"",'MPTO_working_3-way'!E23)</f>
        <v>2.5190759852118974</v>
      </c>
      <c r="I24" s="21">
        <f>IF(OR($A24="",$B24="",$C24=""),"",'MPTO_working_3-way'!F23)</f>
        <v>3.870725976269322</v>
      </c>
      <c r="J24" s="22">
        <f>IF(OR($A24="",$B24="",$C24=""),"",'MPTO_working_3-way'!G23)</f>
        <v>2.9012453004716421</v>
      </c>
      <c r="K24" s="17">
        <f>IF(OR($A24="",$B24="",$C24=""),"",'OddsRatio_working_3-way'!H23)</f>
        <v>2.5253848433028225</v>
      </c>
      <c r="L24" s="21">
        <f>IF(OR($A24="",$B24="",$C24=""),"",'OddsRatio_working_3-way'!I23)</f>
        <v>3.8508916726556199</v>
      </c>
      <c r="M24" s="22">
        <f>IF(OR($A24="",$B24="",$C24=""),"",'OddsRatio_working_3-way'!J23)</f>
        <v>2.9041010802607636</v>
      </c>
      <c r="N24" s="23">
        <f t="shared" si="16"/>
        <v>39.490361413836077</v>
      </c>
      <c r="O24" s="24">
        <f t="shared" si="17"/>
        <v>26.078540556306844</v>
      </c>
      <c r="P24" s="24">
        <f t="shared" si="18"/>
        <v>34.431098029857075</v>
      </c>
      <c r="Q24" t="s">
        <v>129</v>
      </c>
      <c r="R24" t="s">
        <v>121</v>
      </c>
      <c r="S24" s="48" t="s">
        <v>422</v>
      </c>
      <c r="T24" s="35">
        <v>100</v>
      </c>
      <c r="U24" s="35">
        <f t="shared" si="19"/>
        <v>56.331877729257641</v>
      </c>
      <c r="V24" s="35">
        <f t="shared" si="20"/>
        <v>73.544973544973558</v>
      </c>
      <c r="W24" s="35">
        <f t="shared" si="21"/>
        <v>66.666666666666657</v>
      </c>
      <c r="X24" s="35">
        <f t="shared" si="22"/>
        <v>59.788359788359791</v>
      </c>
      <c r="Y24" s="35">
        <f t="shared" si="23"/>
        <v>77.001455604075701</v>
      </c>
      <c r="Z24" s="35">
        <f t="shared" si="24"/>
        <v>70.123148725768814</v>
      </c>
      <c r="AA24" s="35">
        <f t="shared" si="25"/>
        <v>-3.4564820591021501</v>
      </c>
      <c r="AB24" s="35">
        <f t="shared" si="26"/>
        <v>-3.456482059102143</v>
      </c>
      <c r="AC24" s="35">
        <f t="shared" si="27"/>
        <v>-3.4564820591021572</v>
      </c>
      <c r="AF24">
        <v>1.65</v>
      </c>
      <c r="AG24">
        <v>2.35</v>
      </c>
      <c r="AJ24" t="s">
        <v>301</v>
      </c>
    </row>
    <row r="25" spans="1:36" ht="15" x14ac:dyDescent="0.25">
      <c r="A25">
        <v>2.29</v>
      </c>
      <c r="B25">
        <v>3.78</v>
      </c>
      <c r="C25">
        <v>3</v>
      </c>
      <c r="D25" s="20">
        <f t="shared" si="3"/>
        <v>3.4564820591021395E-2</v>
      </c>
      <c r="E25" s="17">
        <f>IF(OR($A25="",$B25="",$C25=""),"",A25*'MPTO_working_3-way'!$I24)</f>
        <v>2.3691534391534392</v>
      </c>
      <c r="F25" s="21">
        <f>IF(OR($A25="",$B25="",$C25=""),"",B25*'MPTO_working_3-way'!$I24)</f>
        <v>3.9106550218340606</v>
      </c>
      <c r="G25" s="22">
        <f>IF(OR($A25="",$B25="",$C25=""),"",C25*'MPTO_working_3-way'!$I24)</f>
        <v>3.1036944617730642</v>
      </c>
      <c r="H25" s="17">
        <f>IF(OR($A25="",$B25="",$C25=""),"",'MPTO_working_3-way'!E24)</f>
        <v>2.3520578218969641</v>
      </c>
      <c r="I25" s="21">
        <f>IF(OR($A25="",$B25="",$C25=""),"",'MPTO_working_3-way'!F24)</f>
        <v>3.9521215072746081</v>
      </c>
      <c r="J25" s="22">
        <f>IF(OR($A25="",$B25="",$C25=""),"",'MPTO_working_3-way'!G24)</f>
        <v>3.1074069642216102</v>
      </c>
      <c r="K25" s="17">
        <f>IF(OR($A25="",$B25="",$C25=""),"",'OddsRatio_working_3-way'!H24)</f>
        <v>2.3596294485837199</v>
      </c>
      <c r="L25" s="21">
        <f>IF(OR($A25="",$B25="",$C25=""),"",'OddsRatio_working_3-way'!I24)</f>
        <v>3.9300541605137527</v>
      </c>
      <c r="M25" s="22">
        <f>IF(OR($A25="",$B25="",$C25=""),"",'OddsRatio_working_3-way'!J24)</f>
        <v>3.1079526334631313</v>
      </c>
      <c r="N25" s="23">
        <f t="shared" si="16"/>
        <v>42.209169886325562</v>
      </c>
      <c r="O25" s="24">
        <f t="shared" si="17"/>
        <v>25.57116376711258</v>
      </c>
      <c r="P25" s="24">
        <f t="shared" si="18"/>
        <v>32.219666346561851</v>
      </c>
      <c r="Q25" t="s">
        <v>122</v>
      </c>
      <c r="R25" t="s">
        <v>224</v>
      </c>
      <c r="S25" s="48" t="s">
        <v>422</v>
      </c>
      <c r="T25" s="35">
        <v>100</v>
      </c>
      <c r="U25" s="35">
        <f t="shared" si="19"/>
        <v>61.389961389961393</v>
      </c>
      <c r="V25" s="35">
        <f t="shared" si="20"/>
        <v>74.160206718346245</v>
      </c>
      <c r="W25" s="35">
        <f t="shared" si="21"/>
        <v>61.089494163424128</v>
      </c>
      <c r="X25" s="35">
        <f t="shared" si="22"/>
        <v>64.75029911822962</v>
      </c>
      <c r="Y25" s="35">
        <f t="shared" si="23"/>
        <v>77.520544446614494</v>
      </c>
      <c r="Z25" s="35">
        <f t="shared" si="24"/>
        <v>64.449831891692355</v>
      </c>
      <c r="AA25" s="35">
        <f t="shared" si="25"/>
        <v>-3.3603377282682274</v>
      </c>
      <c r="AB25" s="35">
        <f t="shared" si="26"/>
        <v>-3.3603377282682487</v>
      </c>
      <c r="AC25" s="35">
        <f t="shared" si="27"/>
        <v>-3.3603377282682274</v>
      </c>
      <c r="AF25">
        <v>1.71</v>
      </c>
      <c r="AG25">
        <v>2.2200000000000002</v>
      </c>
      <c r="AJ25" t="s">
        <v>301</v>
      </c>
    </row>
    <row r="26" spans="1:36" ht="15" x14ac:dyDescent="0.25">
      <c r="A26">
        <v>2.59</v>
      </c>
      <c r="B26">
        <v>3.87</v>
      </c>
      <c r="C26">
        <v>2.57</v>
      </c>
      <c r="D26" s="20">
        <f t="shared" si="3"/>
        <v>3.3603377282682256E-2</v>
      </c>
      <c r="E26" s="17">
        <f>IF(OR($A26="",$B26="",$C26=""),"",A26*'MPTO_working_3-way'!$I25)</f>
        <v>2.6770327471621469</v>
      </c>
      <c r="F26" s="21">
        <f>IF(OR($A26="",$B26="",$C26=""),"",B26*'MPTO_working_3-way'!$I25)</f>
        <v>4.0000450700839805</v>
      </c>
      <c r="G26" s="22">
        <f>IF(OR($A26="",$B26="",$C26=""),"",C26*'MPTO_working_3-way'!$I25)</f>
        <v>2.6563606796164931</v>
      </c>
      <c r="H26" s="17">
        <f>IF(OR($A26="",$B26="",$C26=""),"",'MPTO_working_3-way'!E25)</f>
        <v>2.6673832300827818</v>
      </c>
      <c r="I26" s="21">
        <f>IF(OR($A26="",$B26="",$C26=""),"",'MPTO_working_3-way'!F25)</f>
        <v>4.0453596950178348</v>
      </c>
      <c r="J26" s="22">
        <f>IF(OR($A26="",$B26="",$C26=""),"",'MPTO_working_3-way'!G25)</f>
        <v>2.6461751617853553</v>
      </c>
      <c r="K26" s="17">
        <f>IF(OR($A26="",$B26="",$C26=""),"",'OddsRatio_working_3-way'!H25)</f>
        <v>2.6728958306889905</v>
      </c>
      <c r="L26" s="21">
        <f>IF(OR($A26="",$B26="",$C26=""),"",'OddsRatio_working_3-way'!I25)</f>
        <v>4.0196295811807579</v>
      </c>
      <c r="M26" s="22">
        <f>IF(OR($A26="",$B26="",$C26=""),"",'OddsRatio_working_3-way'!J25)</f>
        <v>2.6518531158375573</v>
      </c>
      <c r="N26" s="23">
        <f t="shared" si="16"/>
        <v>37.354791459315322</v>
      </c>
      <c r="O26" s="24">
        <f t="shared" si="17"/>
        <v>24.999718315149011</v>
      </c>
      <c r="P26" s="24">
        <f t="shared" si="18"/>
        <v>37.645490225535674</v>
      </c>
      <c r="Q26" t="s">
        <v>222</v>
      </c>
      <c r="R26" t="s">
        <v>131</v>
      </c>
      <c r="S26" s="48" t="s">
        <v>422</v>
      </c>
      <c r="T26" s="35">
        <v>100</v>
      </c>
      <c r="U26" s="35">
        <f t="shared" si="19"/>
        <v>48.717948717948723</v>
      </c>
      <c r="V26" s="35">
        <f t="shared" si="20"/>
        <v>74.619289340101517</v>
      </c>
      <c r="W26" s="35">
        <f t="shared" si="21"/>
        <v>73.753280839895012</v>
      </c>
      <c r="X26" s="35">
        <f t="shared" si="22"/>
        <v>51.627429820003456</v>
      </c>
      <c r="Y26" s="35">
        <f t="shared" si="23"/>
        <v>77.528770442156272</v>
      </c>
      <c r="Z26" s="35">
        <f t="shared" si="24"/>
        <v>76.662761941949768</v>
      </c>
      <c r="AA26" s="35">
        <f t="shared" si="25"/>
        <v>-2.909481102054734</v>
      </c>
      <c r="AB26" s="35">
        <f t="shared" si="26"/>
        <v>-2.9094811020547553</v>
      </c>
      <c r="AC26" s="35">
        <f t="shared" si="27"/>
        <v>-2.9094811020547553</v>
      </c>
      <c r="AF26">
        <v>1.47</v>
      </c>
      <c r="AG26">
        <v>2.78</v>
      </c>
      <c r="AJ26" t="s">
        <v>301</v>
      </c>
    </row>
    <row r="27" spans="1:36" ht="15" x14ac:dyDescent="0.25">
      <c r="A27">
        <v>1.95</v>
      </c>
      <c r="B27">
        <v>3.94</v>
      </c>
      <c r="C27">
        <v>3.81</v>
      </c>
      <c r="D27" s="20">
        <f t="shared" si="3"/>
        <v>2.9094811020547562E-2</v>
      </c>
      <c r="E27" s="17">
        <f>IF(OR($A27="",$B27="",$C27=""),"",A27*'MPTO_working_3-way'!$I26)</f>
        <v>2.0067348814900678</v>
      </c>
      <c r="F27" s="21">
        <f>IF(OR($A27="",$B27="",$C27=""),"",B27*'MPTO_working_3-way'!$I26)</f>
        <v>4.0546335554209572</v>
      </c>
      <c r="G27" s="22">
        <f>IF(OR($A27="",$B27="",$C27=""),"",C27*'MPTO_working_3-way'!$I26)</f>
        <v>3.9208512299882861</v>
      </c>
      <c r="H27" s="17">
        <f>IF(OR($A27="",$B27="",$C27=""),"",'MPTO_working_3-way'!E26)</f>
        <v>1.9875885332958525</v>
      </c>
      <c r="I27" s="21">
        <f>IF(OR($A27="",$B27="",$C27=""),"",'MPTO_working_3-way'!F26)</f>
        <v>4.0965333960291703</v>
      </c>
      <c r="J27" s="22">
        <f>IF(OR($A27="",$B27="",$C27=""),"",'MPTO_working_3-way'!G26)</f>
        <v>3.9561825679034373</v>
      </c>
      <c r="K27" s="17">
        <f>IF(OR($A27="",$B27="",$C27=""),"",'OddsRatio_working_3-way'!H26)</f>
        <v>1.9950042608035841</v>
      </c>
      <c r="L27" s="21">
        <f>IF(OR($A27="",$B27="",$C27=""),"",'OddsRatio_working_3-way'!I26)</f>
        <v>4.079276343960565</v>
      </c>
      <c r="M27" s="22">
        <f>IF(OR($A27="",$B27="",$C27=""),"",'OddsRatio_working_3-way'!J26)</f>
        <v>3.943117866166391</v>
      </c>
      <c r="N27" s="23">
        <f t="shared" si="16"/>
        <v>49.8321930427335</v>
      </c>
      <c r="O27" s="24">
        <f t="shared" si="17"/>
        <v>24.66314122673359</v>
      </c>
      <c r="P27" s="24">
        <f t="shared" si="18"/>
        <v>25.504665730532899</v>
      </c>
      <c r="Q27" t="s">
        <v>97</v>
      </c>
      <c r="R27" t="s">
        <v>227</v>
      </c>
      <c r="S27" s="48" t="s">
        <v>422</v>
      </c>
      <c r="T27" s="35">
        <v>100</v>
      </c>
      <c r="U27" s="35">
        <f t="shared" si="19"/>
        <v>39.024390243902438</v>
      </c>
      <c r="V27" s="35">
        <f t="shared" si="20"/>
        <v>79.035639412997895</v>
      </c>
      <c r="W27" s="35">
        <f t="shared" si="21"/>
        <v>79.035639412997895</v>
      </c>
      <c r="X27" s="35">
        <f t="shared" si="22"/>
        <v>41.928721174004195</v>
      </c>
      <c r="Y27" s="35">
        <f t="shared" si="23"/>
        <v>81.93997034309966</v>
      </c>
      <c r="Z27" s="35">
        <f t="shared" si="24"/>
        <v>81.93997034309966</v>
      </c>
      <c r="AA27" s="35">
        <f t="shared" si="25"/>
        <v>-2.9043309301017572</v>
      </c>
      <c r="AB27" s="35">
        <f t="shared" si="26"/>
        <v>-2.9043309301017644</v>
      </c>
      <c r="AC27" s="35">
        <f t="shared" si="27"/>
        <v>-2.9043309301017644</v>
      </c>
      <c r="AF27">
        <v>1.65</v>
      </c>
      <c r="AG27">
        <v>2.33</v>
      </c>
      <c r="AJ27" t="s">
        <v>302</v>
      </c>
    </row>
    <row r="28" spans="1:36" ht="15" x14ac:dyDescent="0.25">
      <c r="A28">
        <v>1.64</v>
      </c>
      <c r="B28">
        <v>4.7699999999999996</v>
      </c>
      <c r="C28">
        <v>4.7699999999999996</v>
      </c>
      <c r="D28" s="20">
        <f t="shared" si="3"/>
        <v>2.9043309301017617E-2</v>
      </c>
      <c r="E28" s="17">
        <f>IF(OR($A28="",$B28="",$C28=""),"",A28*'MPTO_working_3-way'!$I27)</f>
        <v>1.6876310272536688</v>
      </c>
      <c r="F28" s="21">
        <f>IF(OR($A28="",$B28="",$C28=""),"",B28*'MPTO_working_3-way'!$I27)</f>
        <v>4.9085365853658534</v>
      </c>
      <c r="G28" s="22">
        <f>IF(OR($A28="",$B28="",$C28=""),"",C28*'MPTO_working_3-way'!$I27)</f>
        <v>4.9085365853658534</v>
      </c>
      <c r="H28" s="17">
        <f>IF(OR($A28="",$B28="",$C28=""),"",'MPTO_working_3-way'!E27)</f>
        <v>1.6664583747550206</v>
      </c>
      <c r="I28" s="21">
        <f>IF(OR($A28="",$B28="",$C28=""),"",'MPTO_working_3-way'!F27)</f>
        <v>5.0009376065461986</v>
      </c>
      <c r="J28" s="22">
        <f>IF(OR($A28="",$B28="",$C28=""),"",'MPTO_working_3-way'!G27)</f>
        <v>5.0009376065461986</v>
      </c>
      <c r="K28" s="17">
        <f>IF(OR($A28="",$B28="",$C28=""),"",'OddsRatio_working_3-way'!H27)</f>
        <v>1.6737161559898828</v>
      </c>
      <c r="L28" s="21">
        <f>IF(OR($A28="",$B28="",$C28=""),"",'OddsRatio_working_3-way'!I27)</f>
        <v>4.9686092313779016</v>
      </c>
      <c r="M28" s="22">
        <f>IF(OR($A28="",$B28="",$C28=""),"",'OddsRatio_working_3-way'!J27)</f>
        <v>4.9686092313779016</v>
      </c>
      <c r="N28" s="23">
        <f t="shared" si="16"/>
        <v>59.254658385093173</v>
      </c>
      <c r="O28" s="24">
        <f t="shared" si="17"/>
        <v>20.372670807453417</v>
      </c>
      <c r="P28" s="24">
        <f t="shared" si="18"/>
        <v>20.372670807453417</v>
      </c>
      <c r="Q28" t="s">
        <v>140</v>
      </c>
      <c r="R28" t="s">
        <v>134</v>
      </c>
      <c r="S28" s="48" t="s">
        <v>422</v>
      </c>
      <c r="T28" s="35">
        <v>100</v>
      </c>
      <c r="U28" s="35">
        <f t="shared" si="19"/>
        <v>58.15899581589958</v>
      </c>
      <c r="V28" s="35">
        <f t="shared" si="20"/>
        <v>73.958333333333343</v>
      </c>
      <c r="W28" s="35">
        <f t="shared" si="21"/>
        <v>65.156794425087099</v>
      </c>
      <c r="X28" s="35">
        <f t="shared" si="22"/>
        <v>60.884872241579558</v>
      </c>
      <c r="Y28" s="35">
        <f t="shared" si="23"/>
        <v>76.684209759013314</v>
      </c>
      <c r="Z28" s="35">
        <f t="shared" si="24"/>
        <v>67.882670850767084</v>
      </c>
      <c r="AA28" s="35">
        <f t="shared" si="25"/>
        <v>-2.7258764256799779</v>
      </c>
      <c r="AB28" s="35">
        <f t="shared" si="26"/>
        <v>-2.7258764256799708</v>
      </c>
      <c r="AC28" s="35">
        <f t="shared" si="27"/>
        <v>-2.725876425679985</v>
      </c>
      <c r="AF28">
        <v>1.4</v>
      </c>
      <c r="AG28">
        <v>3.05</v>
      </c>
      <c r="AJ28" t="s">
        <v>302</v>
      </c>
    </row>
    <row r="29" spans="1:36" ht="15" x14ac:dyDescent="0.25">
      <c r="A29">
        <v>2.39</v>
      </c>
      <c r="B29">
        <v>3.84</v>
      </c>
      <c r="C29">
        <v>2.87</v>
      </c>
      <c r="D29" s="20">
        <f t="shared" si="3"/>
        <v>2.725876425679985E-2</v>
      </c>
      <c r="E29" s="17">
        <f>IF(OR($A29="",$B29="",$C29=""),"",A29*'MPTO_working_3-way'!$I28)</f>
        <v>2.4551484465737516</v>
      </c>
      <c r="F29" s="21">
        <f>IF(OR($A29="",$B29="",$C29=""),"",B29*'MPTO_working_3-way'!$I28)</f>
        <v>3.9446736547461114</v>
      </c>
      <c r="G29" s="22">
        <f>IF(OR($A29="",$B29="",$C29=""),"",C29*'MPTO_working_3-way'!$I28)</f>
        <v>2.9482326534170156</v>
      </c>
      <c r="H29" s="17">
        <f>IF(OR($A29="",$B29="",$C29=""),"",'MPTO_working_3-way'!E28)</f>
        <v>2.4430537182125929</v>
      </c>
      <c r="I29" s="21">
        <f>IF(OR($A29="",$B29="",$C29=""),"",'MPTO_working_3-way'!F28)</f>
        <v>3.9788260894610215</v>
      </c>
      <c r="J29" s="22">
        <f>IF(OR($A29="",$B29="",$C29=""),"",'MPTO_working_3-way'!G28)</f>
        <v>2.9468465413816811</v>
      </c>
      <c r="K29" s="17">
        <f>IF(OR($A29="",$B29="",$C29=""),"",'OddsRatio_working_3-way'!H28)</f>
        <v>2.4487239529782552</v>
      </c>
      <c r="L29" s="21">
        <f>IF(OR($A29="",$B29="",$C29=""),"",'OddsRatio_working_3-way'!I28)</f>
        <v>3.9599827528476585</v>
      </c>
      <c r="M29" s="22">
        <f>IF(OR($A29="",$B29="",$C29=""),"",'OddsRatio_working_3-way'!J28)</f>
        <v>2.9490027281074371</v>
      </c>
      <c r="N29" s="23">
        <f t="shared" si="16"/>
        <v>40.730734689201221</v>
      </c>
      <c r="O29" s="24">
        <f t="shared" si="17"/>
        <v>25.3506395591643</v>
      </c>
      <c r="P29" s="24">
        <f t="shared" si="18"/>
        <v>33.918625751634465</v>
      </c>
      <c r="Q29" t="s">
        <v>139</v>
      </c>
      <c r="R29" t="s">
        <v>133</v>
      </c>
      <c r="S29" s="48" t="s">
        <v>422</v>
      </c>
      <c r="T29" s="35">
        <v>100</v>
      </c>
      <c r="U29" s="35">
        <f t="shared" si="19"/>
        <v>85.074626865671632</v>
      </c>
      <c r="V29" s="35">
        <f t="shared" si="20"/>
        <v>77.375565610859724</v>
      </c>
      <c r="W29" s="35">
        <f t="shared" si="21"/>
        <v>34.21052631578948</v>
      </c>
      <c r="X29" s="35">
        <f t="shared" si="22"/>
        <v>88.413908073350797</v>
      </c>
      <c r="Y29" s="35">
        <f t="shared" si="23"/>
        <v>80.714846818538888</v>
      </c>
      <c r="Z29" s="35">
        <f t="shared" si="24"/>
        <v>37.549807523468623</v>
      </c>
      <c r="AA29" s="35">
        <f t="shared" si="25"/>
        <v>-3.3392812076791643</v>
      </c>
      <c r="AB29" s="35">
        <f t="shared" si="26"/>
        <v>-3.3392812076791643</v>
      </c>
      <c r="AC29" s="35">
        <f t="shared" si="27"/>
        <v>-3.3392812076791429</v>
      </c>
      <c r="AF29">
        <v>1.61</v>
      </c>
      <c r="AG29">
        <v>2.42</v>
      </c>
      <c r="AJ29" t="s">
        <v>302</v>
      </c>
    </row>
    <row r="30" spans="1:36" s="35" customFormat="1" ht="15" x14ac:dyDescent="0.25">
      <c r="A30">
        <v>6.7</v>
      </c>
      <c r="B30">
        <v>4.42</v>
      </c>
      <c r="C30">
        <v>1.52</v>
      </c>
      <c r="D30" s="20">
        <f t="shared" si="3"/>
        <v>3.3392812076791678E-2</v>
      </c>
      <c r="E30" s="17">
        <f>IF(OR($A30="",$B30="",$C30=""),"",A30*'MPTO_working_3-way'!$I29)</f>
        <v>6.9237318409145043</v>
      </c>
      <c r="F30" s="21">
        <f>IF(OR($A30="",$B30="",$C30=""),"",B30*'MPTO_working_3-way'!$I29)</f>
        <v>4.5675962293794194</v>
      </c>
      <c r="G30" s="22">
        <f>IF(OR($A30="",$B30="",$C30=""),"",C30*'MPTO_working_3-way'!$I29)</f>
        <v>1.5707570743567234</v>
      </c>
      <c r="H30" s="17">
        <f>IF(OR($A30="",$B30="",$C30=""),"",'MPTO_working_3-way'!E29)</f>
        <v>7.239934634635925</v>
      </c>
      <c r="I30" s="21">
        <f>IF(OR($A30="",$B30="",$C30=""),"",'MPTO_working_3-way'!F29)</f>
        <v>4.6487107248196837</v>
      </c>
      <c r="J30" s="22">
        <f>IF(OR($A30="",$B30="",$C30=""),"",'MPTO_working_3-way'!G29)</f>
        <v>1.5461595110905937</v>
      </c>
      <c r="K30" s="17">
        <f>IF(OR($A30="",$B30="",$C30=""),"",'OddsRatio_working_3-way'!H29)</f>
        <v>7.075484950215265</v>
      </c>
      <c r="L30" s="21">
        <f>IF(OR($A30="",$B30="",$C30=""),"",'OddsRatio_working_3-way'!I29)</f>
        <v>4.6452909701291594</v>
      </c>
      <c r="M30" s="22">
        <f>IF(OR($A30="",$B30="",$C30=""),"",'OddsRatio_working_3-way'!J29)</f>
        <v>1.5542547673880591</v>
      </c>
      <c r="N30" s="23">
        <f t="shared" si="16"/>
        <v>14.443078140182816</v>
      </c>
      <c r="O30" s="24">
        <f t="shared" si="17"/>
        <v>21.893353741906076</v>
      </c>
      <c r="P30" s="24">
        <f t="shared" si="18"/>
        <v>63.663568117911097</v>
      </c>
      <c r="Q30" t="s">
        <v>98</v>
      </c>
      <c r="R30" t="s">
        <v>137</v>
      </c>
      <c r="S30" s="48" t="s">
        <v>422</v>
      </c>
      <c r="T30" s="35">
        <v>100</v>
      </c>
      <c r="U30" s="35">
        <f t="shared" si="19"/>
        <v>84.126984126984127</v>
      </c>
      <c r="V30" s="35">
        <f t="shared" si="20"/>
        <v>78.213507625272342</v>
      </c>
      <c r="W30" s="35">
        <f t="shared" si="21"/>
        <v>33.774834437086092</v>
      </c>
      <c r="X30" s="35">
        <f t="shared" si="22"/>
        <v>88.011657937641587</v>
      </c>
      <c r="Y30" s="35">
        <f t="shared" si="23"/>
        <v>82.098181435929789</v>
      </c>
      <c r="Z30" s="35">
        <f t="shared" si="24"/>
        <v>37.659508247743545</v>
      </c>
      <c r="AA30" s="35">
        <f t="shared" si="25"/>
        <v>-3.8846738106574605</v>
      </c>
      <c r="AB30" s="35">
        <f t="shared" si="26"/>
        <v>-3.8846738106574463</v>
      </c>
      <c r="AC30" s="35">
        <f t="shared" si="27"/>
        <v>-3.8846738106574534</v>
      </c>
      <c r="AD30" s="36"/>
      <c r="AE30" s="36"/>
      <c r="AF30">
        <v>1.7</v>
      </c>
      <c r="AG30">
        <v>2.2400000000000002</v>
      </c>
      <c r="AH30" s="36"/>
      <c r="AI30" s="36"/>
      <c r="AJ30" t="s">
        <v>302</v>
      </c>
    </row>
    <row r="31" spans="1:36" ht="15" x14ac:dyDescent="0.25">
      <c r="A31">
        <v>6.3</v>
      </c>
      <c r="B31">
        <v>4.59</v>
      </c>
      <c r="C31">
        <v>1.51</v>
      </c>
      <c r="D31" s="20">
        <f t="shared" si="3"/>
        <v>3.8846738106574463E-2</v>
      </c>
      <c r="E31" s="17">
        <f>IF(OR($A31="",$B31="",$C31=""),"",A31*'MPTO_working_3-way'!$I30)</f>
        <v>6.5447344500714193</v>
      </c>
      <c r="F31" s="21">
        <f>IF(OR($A31="",$B31="",$C31=""),"",B31*'MPTO_working_3-way'!$I30)</f>
        <v>4.7683065279091768</v>
      </c>
      <c r="G31" s="22">
        <f>IF(OR($A31="",$B31="",$C31=""),"",C31*'MPTO_working_3-way'!$I30)</f>
        <v>1.5686585745409274</v>
      </c>
      <c r="H31" s="17">
        <f>IF(OR($A31="",$B31="",$C31=""),"",'MPTO_working_3-way'!E30)</f>
        <v>6.8595928985828261</v>
      </c>
      <c r="I31" s="21">
        <f>IF(OR($A31="",$B31="",$C31=""),"",'MPTO_working_3-way'!F30)</f>
        <v>4.8800481470429462</v>
      </c>
      <c r="J31" s="22">
        <f>IF(OR($A31="",$B31="",$C31=""),"",'MPTO_working_3-way'!G30)</f>
        <v>1.5401136232571084</v>
      </c>
      <c r="K31" s="17">
        <f>IF(OR($A31="",$B31="",$C31=""),"",'OddsRatio_working_3-way'!H30)</f>
        <v>6.7084105940979812</v>
      </c>
      <c r="L31" s="21">
        <f>IF(OR($A31="",$B31="",$C31=""),"",'OddsRatio_working_3-way'!I30)</f>
        <v>4.8666403835493881</v>
      </c>
      <c r="M31" s="22">
        <f>IF(OR($A31="",$B31="",$C31=""),"",'OddsRatio_working_3-way'!J30)</f>
        <v>1.5492998873565984</v>
      </c>
      <c r="N31" s="23">
        <f t="shared" si="16"/>
        <v>15.279458740897997</v>
      </c>
      <c r="O31" s="24">
        <f t="shared" si="17"/>
        <v>20.971806114958035</v>
      </c>
      <c r="P31" s="24">
        <f t="shared" si="18"/>
        <v>63.748735144143964</v>
      </c>
      <c r="Q31" t="s">
        <v>99</v>
      </c>
      <c r="R31" t="s">
        <v>237</v>
      </c>
      <c r="S31" s="48" t="s">
        <v>422</v>
      </c>
      <c r="T31" s="35">
        <v>100</v>
      </c>
      <c r="U31" s="35">
        <f t="shared" si="19"/>
        <v>33.333333333333329</v>
      </c>
      <c r="V31" s="35">
        <f t="shared" si="20"/>
        <v>78.678038379530932</v>
      </c>
      <c r="W31" s="35">
        <f t="shared" si="21"/>
        <v>84.152139461172752</v>
      </c>
      <c r="X31" s="35">
        <f t="shared" si="22"/>
        <v>37.169822159296338</v>
      </c>
      <c r="Y31" s="35">
        <f t="shared" si="23"/>
        <v>82.51452720549392</v>
      </c>
      <c r="Z31" s="35">
        <f t="shared" si="24"/>
        <v>87.988628287135739</v>
      </c>
      <c r="AA31" s="35">
        <f t="shared" si="25"/>
        <v>-3.8364888259630092</v>
      </c>
      <c r="AB31" s="35">
        <f t="shared" si="26"/>
        <v>-3.8364888259629879</v>
      </c>
      <c r="AC31" s="35">
        <f t="shared" si="27"/>
        <v>-3.8364888259629879</v>
      </c>
      <c r="AF31">
        <v>1.67</v>
      </c>
      <c r="AG31">
        <v>2.2799999999999998</v>
      </c>
      <c r="AJ31" t="s">
        <v>303</v>
      </c>
    </row>
    <row r="32" spans="1:36" ht="15" x14ac:dyDescent="0.25">
      <c r="A32">
        <v>1.5</v>
      </c>
      <c r="B32">
        <v>4.6900000000000004</v>
      </c>
      <c r="C32">
        <v>6.31</v>
      </c>
      <c r="D32" s="20">
        <f t="shared" si="3"/>
        <v>3.8364888259629915E-2</v>
      </c>
      <c r="E32" s="17">
        <f>IF(OR($A32="",$B32="",$C32=""),"",A32*'MPTO_working_3-way'!$I31)</f>
        <v>1.5575473323894449</v>
      </c>
      <c r="F32" s="21">
        <f>IF(OR($A32="",$B32="",$C32=""),"",B32*'MPTO_working_3-way'!$I31)</f>
        <v>4.8699313259376646</v>
      </c>
      <c r="G32" s="22">
        <f>IF(OR($A32="",$B32="",$C32=""),"",C32*'MPTO_working_3-way'!$I31)</f>
        <v>6.5520824449182644</v>
      </c>
      <c r="H32" s="17">
        <f>IF(OR($A32="",$B32="",$C32=""),"",'MPTO_working_3-way'!E31)</f>
        <v>1.5293364102452207</v>
      </c>
      <c r="I32" s="21">
        <f>IF(OR($A32="",$B32="",$C32=""),"",'MPTO_working_3-way'!F31)</f>
        <v>4.9892402016338249</v>
      </c>
      <c r="J32" s="22">
        <f>IF(OR($A32="",$B32="",$C32=""),"",'MPTO_working_3-way'!G31)</f>
        <v>6.8638745074592995</v>
      </c>
      <c r="K32" s="17">
        <f>IF(OR($A32="",$B32="",$C32=""),"",'OddsRatio_working_3-way'!H31)</f>
        <v>1.5383519963539725</v>
      </c>
      <c r="L32" s="21">
        <f>IF(OR($A32="",$B32="",$C32=""),"",'OddsRatio_working_3-way'!I31)</f>
        <v>4.9730377330923172</v>
      </c>
      <c r="M32" s="22">
        <f>IF(OR($A32="",$B32="",$C32=""),"",'OddsRatio_working_3-way'!J31)</f>
        <v>6.7172982012791866</v>
      </c>
      <c r="N32" s="23">
        <f t="shared" si="16"/>
        <v>64.203506320792997</v>
      </c>
      <c r="O32" s="24">
        <f t="shared" si="17"/>
        <v>20.534170465072389</v>
      </c>
      <c r="P32" s="24">
        <f t="shared" si="18"/>
        <v>15.262323214134629</v>
      </c>
      <c r="Q32" t="s">
        <v>235</v>
      </c>
      <c r="R32" t="s">
        <v>146</v>
      </c>
      <c r="S32" s="48" t="s">
        <v>422</v>
      </c>
      <c r="T32" s="35">
        <v>100</v>
      </c>
      <c r="U32" s="35">
        <f t="shared" si="19"/>
        <v>35.483870967741936</v>
      </c>
      <c r="V32" s="35">
        <f t="shared" si="20"/>
        <v>78.723404255319153</v>
      </c>
      <c r="W32" s="35">
        <f t="shared" si="21"/>
        <v>81.884057971014499</v>
      </c>
      <c r="X32" s="35">
        <f t="shared" si="22"/>
        <v>39.392537773666362</v>
      </c>
      <c r="Y32" s="35">
        <f t="shared" si="23"/>
        <v>82.632071061243579</v>
      </c>
      <c r="Z32" s="35">
        <f t="shared" si="24"/>
        <v>85.792724776938911</v>
      </c>
      <c r="AA32" s="35">
        <f t="shared" si="25"/>
        <v>-3.9086668059244261</v>
      </c>
      <c r="AB32" s="35">
        <f t="shared" si="26"/>
        <v>-3.9086668059244261</v>
      </c>
      <c r="AC32" s="35">
        <f t="shared" si="27"/>
        <v>-3.9086668059244118</v>
      </c>
      <c r="AF32">
        <v>1.61</v>
      </c>
      <c r="AG32">
        <v>2.41</v>
      </c>
      <c r="AJ32" t="s">
        <v>303</v>
      </c>
    </row>
    <row r="33" spans="1:36" ht="15" x14ac:dyDescent="0.25">
      <c r="A33">
        <v>1.55</v>
      </c>
      <c r="B33">
        <v>4.7</v>
      </c>
      <c r="C33">
        <v>5.52</v>
      </c>
      <c r="D33" s="20">
        <f t="shared" si="3"/>
        <v>3.9086668059244101E-2</v>
      </c>
      <c r="E33" s="17">
        <f>IF(OR($A33="",$B33="",$C33=""),"",A33*'MPTO_working_3-way'!$I32)</f>
        <v>1.6105843354918283</v>
      </c>
      <c r="F33" s="21">
        <f>IF(OR($A33="",$B33="",$C33=""),"",B33*'MPTO_working_3-way'!$I32)</f>
        <v>4.8837073398784474</v>
      </c>
      <c r="G33" s="22">
        <f>IF(OR($A33="",$B33="",$C33=""),"",C33*'MPTO_working_3-way'!$I32)</f>
        <v>5.7357584076870269</v>
      </c>
      <c r="H33" s="17">
        <f>IF(OR($A33="",$B33="",$C33=""),"",'MPTO_working_3-way'!E32)</f>
        <v>1.5819470706869376</v>
      </c>
      <c r="I33" s="21">
        <f>IF(OR($A33="",$B33="",$C33=""),"",'MPTO_working_3-way'!F32)</f>
        <v>5.0065819506810199</v>
      </c>
      <c r="J33" s="22">
        <f>IF(OR($A33="",$B33="",$C33=""),"",'MPTO_working_3-way'!G32)</f>
        <v>5.9477597223317797</v>
      </c>
      <c r="K33" s="17">
        <f>IF(OR($A33="",$B33="",$C33=""),"",'OddsRatio_working_3-way'!H32)</f>
        <v>1.5912703366886027</v>
      </c>
      <c r="L33" s="21">
        <f>IF(OR($A33="",$B33="",$C33=""),"",'OddsRatio_working_3-way'!I32)</f>
        <v>4.9776368104506012</v>
      </c>
      <c r="M33" s="22">
        <f>IF(OR($A33="",$B33="",$C33=""),"",'OddsRatio_working_3-way'!J32)</f>
        <v>5.8591671306045159</v>
      </c>
      <c r="N33" s="23">
        <f t="shared" si="16"/>
        <v>62.089266483187757</v>
      </c>
      <c r="O33" s="24">
        <f t="shared" si="17"/>
        <v>20.476247457221493</v>
      </c>
      <c r="P33" s="24">
        <f t="shared" si="18"/>
        <v>17.434486059590764</v>
      </c>
      <c r="Q33" t="s">
        <v>239</v>
      </c>
      <c r="R33" t="s">
        <v>145</v>
      </c>
      <c r="S33" s="48" t="s">
        <v>422</v>
      </c>
      <c r="T33" s="35">
        <v>100</v>
      </c>
      <c r="U33" s="35">
        <f t="shared" si="19"/>
        <v>77.628635346756155</v>
      </c>
      <c r="V33" s="35">
        <f t="shared" si="20"/>
        <v>73.958333333333343</v>
      </c>
      <c r="W33" s="35">
        <f t="shared" si="21"/>
        <v>44.751381215469614</v>
      </c>
      <c r="X33" s="35">
        <f t="shared" si="22"/>
        <v>81.29028545119705</v>
      </c>
      <c r="Y33" s="35">
        <f t="shared" si="23"/>
        <v>77.619983437774238</v>
      </c>
      <c r="Z33" s="35">
        <f t="shared" si="24"/>
        <v>48.413031319910516</v>
      </c>
      <c r="AA33" s="35">
        <f t="shared" si="25"/>
        <v>-3.6616501044408949</v>
      </c>
      <c r="AB33" s="35">
        <f t="shared" si="26"/>
        <v>-3.6616501044408949</v>
      </c>
      <c r="AC33" s="35">
        <f t="shared" si="27"/>
        <v>-3.661650104440902</v>
      </c>
      <c r="AF33">
        <v>1.52</v>
      </c>
      <c r="AG33">
        <v>2.63</v>
      </c>
      <c r="AJ33" t="s">
        <v>303</v>
      </c>
    </row>
    <row r="34" spans="1:36" ht="15" x14ac:dyDescent="0.25">
      <c r="A34">
        <v>4.47</v>
      </c>
      <c r="B34">
        <v>3.84</v>
      </c>
      <c r="C34">
        <v>1.81</v>
      </c>
      <c r="D34" s="20">
        <f t="shared" si="3"/>
        <v>3.6616501044409056E-2</v>
      </c>
      <c r="E34" s="17">
        <f>IF(OR($A34="",$B34="",$C34=""),"",A34*'MPTO_working_3-way'!$I33)</f>
        <v>4.6336757596685079</v>
      </c>
      <c r="F34" s="21">
        <f>IF(OR($A34="",$B34="",$C34=""),"",B34*'MPTO_working_3-way'!$I33)</f>
        <v>3.9806073640105306</v>
      </c>
      <c r="G34" s="22">
        <f>IF(OR($A34="",$B34="",$C34=""),"",C34*'MPTO_working_3-way'!$I33)</f>
        <v>1.8762758668903805</v>
      </c>
      <c r="H34" s="17">
        <f>IF(OR($A34="",$B34="",$C34=""),"",'MPTO_working_3-way'!E33)</f>
        <v>4.7279502848492125</v>
      </c>
      <c r="I34" s="21">
        <f>IF(OR($A34="",$B34="",$C34=""),"",'MPTO_working_3-way'!F33)</f>
        <v>4.0288276101031499</v>
      </c>
      <c r="J34" s="22">
        <f>IF(OR($A34="",$B34="",$C34=""),"",'MPTO_working_3-way'!G33)</f>
        <v>1.8508897747807107</v>
      </c>
      <c r="K34" s="17">
        <f>IF(OR($A34="",$B34="",$C34=""),"",'OddsRatio_working_3-way'!H33)</f>
        <v>4.6852049902030455</v>
      </c>
      <c r="L34" s="21">
        <f>IF(OR($A34="",$B34="",$C34=""),"",'OddsRatio_working_3-way'!I33)</f>
        <v>4.016133190829005</v>
      </c>
      <c r="M34" s="22">
        <f>IF(OR($A34="",$B34="",$C34=""),"",'OddsRatio_working_3-way'!J33)</f>
        <v>1.8602351706237656</v>
      </c>
      <c r="N34" s="23">
        <f t="shared" si="16"/>
        <v>21.581138859649943</v>
      </c>
      <c r="O34" s="24">
        <f t="shared" si="17"/>
        <v>25.121794453811258</v>
      </c>
      <c r="P34" s="24">
        <f t="shared" si="18"/>
        <v>53.297066686538798</v>
      </c>
      <c r="Q34" t="s">
        <v>144</v>
      </c>
      <c r="R34" t="s">
        <v>142</v>
      </c>
      <c r="S34" s="48" t="s">
        <v>422</v>
      </c>
      <c r="T34" s="35">
        <v>100</v>
      </c>
      <c r="U34" s="35">
        <f t="shared" si="19"/>
        <v>47.089947089947096</v>
      </c>
      <c r="V34" s="35">
        <f t="shared" si="20"/>
        <v>71.910112359550567</v>
      </c>
      <c r="W34" s="35">
        <f t="shared" si="21"/>
        <v>77.477477477477478</v>
      </c>
      <c r="X34" s="35">
        <f t="shared" si="22"/>
        <v>50.612410162971955</v>
      </c>
      <c r="Y34" s="35">
        <f t="shared" si="23"/>
        <v>75.432575432575447</v>
      </c>
      <c r="Z34" s="35">
        <f t="shared" si="24"/>
        <v>80.999940550502359</v>
      </c>
      <c r="AA34" s="35">
        <f t="shared" si="25"/>
        <v>-3.5224630730248592</v>
      </c>
      <c r="AB34" s="35">
        <f t="shared" si="26"/>
        <v>-3.5224630730248805</v>
      </c>
      <c r="AC34" s="35">
        <f t="shared" si="27"/>
        <v>-3.5224630730248805</v>
      </c>
      <c r="AF34">
        <v>1.92</v>
      </c>
      <c r="AG34">
        <v>1.97</v>
      </c>
      <c r="AJ34" t="s">
        <v>303</v>
      </c>
    </row>
    <row r="35" spans="1:36" s="35" customFormat="1" ht="15" x14ac:dyDescent="0.25">
      <c r="A35">
        <v>1.89</v>
      </c>
      <c r="B35">
        <v>3.56</v>
      </c>
      <c r="C35">
        <v>4.4400000000000004</v>
      </c>
      <c r="D35" s="20">
        <f t="shared" si="3"/>
        <v>3.522463073024884E-2</v>
      </c>
      <c r="E35" s="17">
        <f>IF(OR($A35="",$B35="",$C35=""),"",A35*'MPTO_working_3-way'!$I34)</f>
        <v>1.9565745520801703</v>
      </c>
      <c r="F35" s="21">
        <f>IF(OR($A35="",$B35="",$C35=""),"",B35*'MPTO_working_3-way'!$I34)</f>
        <v>3.6853996853996858</v>
      </c>
      <c r="G35" s="22">
        <f>IF(OR($A35="",$B35="",$C35=""),"",C35*'MPTO_working_3-way'!$I34)</f>
        <v>4.596397360442305</v>
      </c>
      <c r="H35" s="17">
        <f>IF(OR($A35="",$B35="",$C35=""),"",'MPTO_working_3-way'!E34)</f>
        <v>1.9328938473690367</v>
      </c>
      <c r="I35" s="21">
        <f>IF(OR($A35="",$B35="",$C35=""),"",'MPTO_working_3-way'!F34)</f>
        <v>3.7152991133255866</v>
      </c>
      <c r="J35" s="22">
        <f>IF(OR($A35="",$B35="",$C35=""),"",'MPTO_working_3-way'!G34)</f>
        <v>4.6841987747176397</v>
      </c>
      <c r="K35" s="17">
        <f>IF(OR($A35="",$B35="",$C35=""),"",'OddsRatio_working_3-way'!H34)</f>
        <v>1.9419650989147421</v>
      </c>
      <c r="L35" s="21">
        <f>IF(OR($A35="",$B35="",$C35=""),"",'OddsRatio_working_3-way'!I34)</f>
        <v>3.7094726440693706</v>
      </c>
      <c r="M35" s="22">
        <f>IF(OR($A35="",$B35="",$C35=""),"",'OddsRatio_working_3-way'!J34)</f>
        <v>4.6408538654682161</v>
      </c>
      <c r="N35" s="23">
        <f t="shared" si="16"/>
        <v>51.109731491541197</v>
      </c>
      <c r="O35" s="24">
        <f t="shared" si="17"/>
        <v>27.134099022194629</v>
      </c>
      <c r="P35" s="24">
        <f t="shared" si="18"/>
        <v>21.756169486264159</v>
      </c>
      <c r="Q35" t="s">
        <v>147</v>
      </c>
      <c r="R35" t="s">
        <v>238</v>
      </c>
      <c r="S35" s="48" t="s">
        <v>422</v>
      </c>
      <c r="T35" s="35">
        <v>100</v>
      </c>
      <c r="U35" s="35">
        <f t="shared" si="19"/>
        <v>70.845481049562679</v>
      </c>
      <c r="V35" s="35">
        <f t="shared" si="20"/>
        <v>72.899728997289984</v>
      </c>
      <c r="W35" s="35">
        <f t="shared" si="21"/>
        <v>52.830188679245275</v>
      </c>
      <c r="X35" s="35">
        <f t="shared" si="22"/>
        <v>74.270082323464749</v>
      </c>
      <c r="Y35" s="35">
        <f t="shared" si="23"/>
        <v>76.324330271192025</v>
      </c>
      <c r="Z35" s="35">
        <f t="shared" si="24"/>
        <v>56.254789953147345</v>
      </c>
      <c r="AA35" s="35">
        <f t="shared" si="25"/>
        <v>-3.4246012739020699</v>
      </c>
      <c r="AB35" s="35">
        <f t="shared" si="26"/>
        <v>-3.4246012739020415</v>
      </c>
      <c r="AC35" s="35">
        <f t="shared" si="27"/>
        <v>-3.4246012739020699</v>
      </c>
      <c r="AD35" s="36"/>
      <c r="AE35" s="36"/>
      <c r="AF35">
        <v>2.04</v>
      </c>
      <c r="AG35">
        <v>1.85</v>
      </c>
      <c r="AH35" s="36"/>
      <c r="AI35" s="36"/>
      <c r="AJ35" t="s">
        <v>303</v>
      </c>
    </row>
    <row r="36" spans="1:36" ht="15" x14ac:dyDescent="0.25">
      <c r="A36">
        <v>3.43</v>
      </c>
      <c r="B36">
        <v>3.69</v>
      </c>
      <c r="C36">
        <v>2.12</v>
      </c>
      <c r="D36" s="20">
        <f t="shared" si="3"/>
        <v>3.4246012739020504E-2</v>
      </c>
      <c r="E36" s="17">
        <f>IF(OR($A36="",$B36="",$C36=""),"",A36*'MPTO_working_3-way'!$I35)</f>
        <v>3.5474638236948404</v>
      </c>
      <c r="F36" s="21">
        <f>IF(OR($A36="",$B36="",$C36=""),"",B36*'MPTO_working_3-way'!$I35)</f>
        <v>3.8163677870069854</v>
      </c>
      <c r="G36" s="22">
        <f>IF(OR($A36="",$B36="",$C36=""),"",C36*'MPTO_working_3-way'!$I35)</f>
        <v>2.1926015470067237</v>
      </c>
      <c r="H36" s="17">
        <f>IF(OR($A36="",$B36="",$C36=""),"",'MPTO_working_3-way'!E35)</f>
        <v>3.5697730646314878</v>
      </c>
      <c r="I36" s="21">
        <f>IF(OR($A36="",$B36="",$C36=""),"",'MPTO_working_3-way'!F35)</f>
        <v>3.8522675065888503</v>
      </c>
      <c r="J36" s="22">
        <f>IF(OR($A36="",$B36="",$C36=""),"",'MPTO_working_3-way'!G35)</f>
        <v>2.1725774957272646</v>
      </c>
      <c r="K36" s="17">
        <f>IF(OR($A36="",$B36="",$C36=""),"",'OddsRatio_working_3-way'!H35)</f>
        <v>3.5618406092081827</v>
      </c>
      <c r="L36" s="21">
        <f>IF(OR($A36="",$B36="",$C36=""),"",'OddsRatio_working_3-way'!I35)</f>
        <v>3.8359470118395098</v>
      </c>
      <c r="M36" s="22">
        <f>IF(OR($A36="",$B36="",$C36=""),"",'OddsRatio_working_3-way'!J35)</f>
        <v>2.180766042104183</v>
      </c>
      <c r="N36" s="23">
        <f t="shared" si="16"/>
        <v>28.18915286240906</v>
      </c>
      <c r="O36" s="24">
        <f t="shared" si="17"/>
        <v>26.202925289447993</v>
      </c>
      <c r="P36" s="24">
        <f t="shared" si="18"/>
        <v>45.607921848142958</v>
      </c>
      <c r="Q36" t="s">
        <v>233</v>
      </c>
      <c r="R36" t="s">
        <v>143</v>
      </c>
      <c r="S36" s="48" t="s">
        <v>422</v>
      </c>
      <c r="T36" s="35">
        <v>100</v>
      </c>
      <c r="U36" s="35">
        <f t="shared" si="19"/>
        <v>76.905311778290994</v>
      </c>
      <c r="V36" s="35">
        <f t="shared" si="20"/>
        <v>76.525821596244128</v>
      </c>
      <c r="W36" s="35">
        <f t="shared" si="21"/>
        <v>43.502824858757066</v>
      </c>
      <c r="X36" s="35">
        <f t="shared" si="22"/>
        <v>79.971353544998806</v>
      </c>
      <c r="Y36" s="35">
        <f t="shared" si="23"/>
        <v>79.591863362951941</v>
      </c>
      <c r="Z36" s="35">
        <f t="shared" si="24"/>
        <v>46.568866625464878</v>
      </c>
      <c r="AA36" s="35">
        <f t="shared" si="25"/>
        <v>-3.0660417667078121</v>
      </c>
      <c r="AB36" s="35">
        <f t="shared" si="26"/>
        <v>-3.0660417667078121</v>
      </c>
      <c r="AC36" s="35">
        <f t="shared" si="27"/>
        <v>-3.0660417667078121</v>
      </c>
      <c r="AF36">
        <v>1.75</v>
      </c>
      <c r="AG36">
        <v>2.16</v>
      </c>
      <c r="AJ36" t="s">
        <v>303</v>
      </c>
    </row>
    <row r="37" spans="1:36" ht="15" x14ac:dyDescent="0.25">
      <c r="A37">
        <v>4.33</v>
      </c>
      <c r="B37">
        <v>4.26</v>
      </c>
      <c r="C37">
        <v>1.77</v>
      </c>
      <c r="D37" s="20">
        <f t="shared" si="3"/>
        <v>3.0660417667078166E-2</v>
      </c>
      <c r="E37" s="17">
        <f>IF(OR($A37="",$B37="",$C37=""),"",A37*'MPTO_working_3-way'!$I36)</f>
        <v>4.4627596084984482</v>
      </c>
      <c r="F37" s="21">
        <f>IF(OR($A37="",$B37="",$C37=""),"",B37*'MPTO_working_3-way'!$I36)</f>
        <v>4.3906133792617528</v>
      </c>
      <c r="G37" s="22">
        <f>IF(OR($A37="",$B37="",$C37=""),"",C37*'MPTO_working_3-way'!$I36)</f>
        <v>1.8242689392707283</v>
      </c>
      <c r="H37" s="17">
        <f>IF(OR($A37="",$B37="",$C37=""),"",'MPTO_working_3-way'!E36)</f>
        <v>4.5304886323805027</v>
      </c>
      <c r="I37" s="21">
        <f>IF(OR($A37="",$B37="",$C37=""),"",'MPTO_working_3-way'!F36)</f>
        <v>4.4539135673225907</v>
      </c>
      <c r="J37" s="22">
        <f>IF(OR($A37="",$B37="",$C37=""),"",'MPTO_working_3-way'!G36)</f>
        <v>1.8026085513337422</v>
      </c>
      <c r="K37" s="17">
        <f>IF(OR($A37="",$B37="",$C37=""),"",'OddsRatio_working_3-way'!H36)</f>
        <v>4.5049178047897156</v>
      </c>
      <c r="L37" s="21">
        <f>IF(OR($A37="",$B37="",$C37=""),"",'OddsRatio_working_3-way'!I36)</f>
        <v>4.4312408539382808</v>
      </c>
      <c r="M37" s="22">
        <f>IF(OR($A37="",$B37="",$C37=""),"",'OddsRatio_working_3-way'!J36)</f>
        <v>1.8104464593657903</v>
      </c>
      <c r="N37" s="23">
        <f t="shared" si="16"/>
        <v>22.407660006953918</v>
      </c>
      <c r="O37" s="24">
        <f t="shared" si="17"/>
        <v>22.775860992983677</v>
      </c>
      <c r="P37" s="24">
        <f t="shared" si="18"/>
        <v>54.816479000062401</v>
      </c>
      <c r="Q37" t="s">
        <v>153</v>
      </c>
      <c r="R37" t="s">
        <v>149</v>
      </c>
      <c r="S37" s="48" t="s">
        <v>422</v>
      </c>
      <c r="T37" s="35">
        <v>100</v>
      </c>
      <c r="U37" s="35">
        <f t="shared" si="19"/>
        <v>56.140350877192972</v>
      </c>
      <c r="V37" s="35">
        <f t="shared" si="20"/>
        <v>71.181556195965413</v>
      </c>
      <c r="W37" s="35">
        <f t="shared" si="21"/>
        <v>69.969969969969966</v>
      </c>
      <c r="X37" s="35">
        <f t="shared" si="22"/>
        <v>58.84847383406462</v>
      </c>
      <c r="Y37" s="35">
        <f t="shared" si="23"/>
        <v>73.889679152837047</v>
      </c>
      <c r="Z37" s="35">
        <f t="shared" si="24"/>
        <v>72.6780929268416</v>
      </c>
      <c r="AA37" s="35">
        <f t="shared" si="25"/>
        <v>-2.7081229568716481</v>
      </c>
      <c r="AB37" s="35">
        <f t="shared" si="26"/>
        <v>-2.7081229568716338</v>
      </c>
      <c r="AC37" s="35">
        <f t="shared" si="27"/>
        <v>-2.7081229568716338</v>
      </c>
      <c r="AF37">
        <v>1.51</v>
      </c>
      <c r="AG37">
        <v>2.67</v>
      </c>
      <c r="AJ37" t="s">
        <v>310</v>
      </c>
    </row>
    <row r="38" spans="1:36" ht="15" x14ac:dyDescent="0.25">
      <c r="A38">
        <v>2.2799999999999998</v>
      </c>
      <c r="B38">
        <v>3.47</v>
      </c>
      <c r="C38">
        <v>3.33</v>
      </c>
      <c r="D38" s="20">
        <f t="shared" si="3"/>
        <v>2.7081229568716392E-2</v>
      </c>
      <c r="E38" s="17">
        <f>IF(OR($A38="",$B38="",$C38=""),"",A38*'MPTO_working_3-way'!$I37)</f>
        <v>2.3417452034166732</v>
      </c>
      <c r="F38" s="21">
        <f>IF(OR($A38="",$B38="",$C38=""),"",B38*'MPTO_working_3-way'!$I37)</f>
        <v>3.5639718666034459</v>
      </c>
      <c r="G38" s="22">
        <f>IF(OR($A38="",$B38="",$C38=""),"",C38*'MPTO_working_3-way'!$I37)</f>
        <v>3.4201804944638257</v>
      </c>
      <c r="H38" s="17">
        <f>IF(OR($A38="",$B38="",$C38=""),"",'MPTO_working_3-way'!E37)</f>
        <v>2.3279124764651851</v>
      </c>
      <c r="I38" s="21">
        <f>IF(OR($A38="",$B38="",$C38=""),"",'MPTO_working_3-way'!F37)</f>
        <v>3.5822089539900057</v>
      </c>
      <c r="J38" s="22">
        <f>IF(OR($A38="",$B38="",$C38=""),"",'MPTO_working_3-way'!G37)</f>
        <v>3.4332026371371804</v>
      </c>
      <c r="K38" s="17">
        <f>IF(OR($A38="",$B38="",$C38=""),"",'OddsRatio_working_3-way'!H37)</f>
        <v>2.3338400186628783</v>
      </c>
      <c r="L38" s="21">
        <f>IF(OR($A38="",$B38="",$C38=""),"",'OddsRatio_working_3-way'!I37)</f>
        <v>3.5738944110135233</v>
      </c>
      <c r="M38" s="22">
        <f>IF(OR($A38="",$B38="",$C38=""),"",'OddsRatio_working_3-way'!J37)</f>
        <v>3.4280056589722712</v>
      </c>
      <c r="N38" s="23">
        <f t="shared" si="16"/>
        <v>42.703194119538338</v>
      </c>
      <c r="O38" s="24">
        <f t="shared" si="17"/>
        <v>28.058582879696658</v>
      </c>
      <c r="P38" s="24">
        <f t="shared" si="18"/>
        <v>29.238223000764989</v>
      </c>
      <c r="Q38" t="s">
        <v>165</v>
      </c>
      <c r="R38" t="s">
        <v>291</v>
      </c>
      <c r="S38" s="48" t="s">
        <v>422</v>
      </c>
      <c r="T38" s="35">
        <v>100</v>
      </c>
      <c r="U38" s="35">
        <f t="shared" si="19"/>
        <v>53.271028037383175</v>
      </c>
      <c r="V38" s="35">
        <f t="shared" si="20"/>
        <v>69.78851963746223</v>
      </c>
      <c r="W38" s="35">
        <f t="shared" si="21"/>
        <v>74.025974025974023</v>
      </c>
      <c r="X38" s="35">
        <f t="shared" si="22"/>
        <v>56.185506336563741</v>
      </c>
      <c r="Y38" s="35">
        <f t="shared" si="23"/>
        <v>72.702997936642788</v>
      </c>
      <c r="Z38" s="35">
        <f t="shared" si="24"/>
        <v>76.940452325154581</v>
      </c>
      <c r="AA38" s="35">
        <f t="shared" si="25"/>
        <v>-2.9144782991805656</v>
      </c>
      <c r="AB38" s="35">
        <f t="shared" si="26"/>
        <v>-2.9144782991805585</v>
      </c>
      <c r="AC38" s="35">
        <f t="shared" si="27"/>
        <v>-2.9144782991805585</v>
      </c>
      <c r="AF38">
        <v>2.0499999999999998</v>
      </c>
      <c r="AG38">
        <v>1.85</v>
      </c>
      <c r="AJ38" t="s">
        <v>310</v>
      </c>
    </row>
    <row r="39" spans="1:36" ht="15" x14ac:dyDescent="0.25">
      <c r="A39">
        <v>2.14</v>
      </c>
      <c r="B39">
        <v>3.31</v>
      </c>
      <c r="C39">
        <v>3.85</v>
      </c>
      <c r="D39" s="20">
        <f t="shared" si="3"/>
        <v>2.9144782991805673E-2</v>
      </c>
      <c r="E39" s="17">
        <f>IF(OR($A39="",$B39="",$C39=""),"",A39*'MPTO_working_3-way'!$I38)</f>
        <v>2.2023698356024641</v>
      </c>
      <c r="F39" s="21">
        <f>IF(OR($A39="",$B39="",$C39=""),"",B39*'MPTO_working_3-way'!$I38)</f>
        <v>3.4064692317028769</v>
      </c>
      <c r="G39" s="22">
        <f>IF(OR($A39="",$B39="",$C39=""),"",C39*'MPTO_working_3-way'!$I38)</f>
        <v>3.9622074145184518</v>
      </c>
      <c r="H39" s="17">
        <f>IF(OR($A39="",$B39="",$C39=""),"",'MPTO_working_3-way'!E38)</f>
        <v>2.1854350754587402</v>
      </c>
      <c r="I39" s="21">
        <f>IF(OR($A39="",$B39="",$C39=""),"",'MPTO_working_3-way'!F38)</f>
        <v>3.4199740910008658</v>
      </c>
      <c r="J39" s="22">
        <f>IF(OR($A39="",$B39="",$C39=""),"",'MPTO_working_3-way'!G38)</f>
        <v>3.9995947278443484</v>
      </c>
      <c r="K39" s="17">
        <f>IF(OR($A39="",$B39="",$C39=""),"",'OddsRatio_working_3-way'!H38)</f>
        <v>2.1924723502468626</v>
      </c>
      <c r="L39" s="21">
        <f>IF(OR($A39="",$B39="",$C39=""),"",'OddsRatio_working_3-way'!I38)</f>
        <v>3.4163255518160098</v>
      </c>
      <c r="M39" s="22">
        <f>IF(OR($A39="",$B39="",$C39=""),"",'OddsRatio_working_3-way'!J38)</f>
        <v>3.9811808756171563</v>
      </c>
      <c r="N39" s="23">
        <f t="shared" si="16"/>
        <v>45.405634595719356</v>
      </c>
      <c r="O39" s="24">
        <f t="shared" si="17"/>
        <v>29.355908771854811</v>
      </c>
      <c r="P39" s="24">
        <f t="shared" si="18"/>
        <v>25.238456632425827</v>
      </c>
      <c r="Q39" t="s">
        <v>155</v>
      </c>
      <c r="R39" t="s">
        <v>168</v>
      </c>
      <c r="S39" s="48" t="s">
        <v>422</v>
      </c>
      <c r="T39" s="35">
        <v>100</v>
      </c>
      <c r="U39" s="35">
        <f t="shared" si="19"/>
        <v>69.135802469135797</v>
      </c>
      <c r="V39" s="35">
        <f t="shared" si="20"/>
        <v>68.35443037974683</v>
      </c>
      <c r="W39" s="35">
        <f t="shared" si="21"/>
        <v>59.839357429718881</v>
      </c>
      <c r="X39" s="35">
        <f t="shared" si="22"/>
        <v>71.806212190534282</v>
      </c>
      <c r="Y39" s="35">
        <f t="shared" si="23"/>
        <v>71.024840101145315</v>
      </c>
      <c r="Z39" s="35">
        <f t="shared" si="24"/>
        <v>62.509767151117359</v>
      </c>
      <c r="AA39" s="35">
        <f t="shared" si="25"/>
        <v>-2.6704097213984852</v>
      </c>
      <c r="AB39" s="35">
        <f t="shared" si="26"/>
        <v>-2.6704097213984852</v>
      </c>
      <c r="AC39" s="35">
        <f t="shared" si="27"/>
        <v>-2.6704097213984781</v>
      </c>
      <c r="AF39">
        <v>2.36</v>
      </c>
      <c r="AG39">
        <v>1.64</v>
      </c>
      <c r="AJ39" t="s">
        <v>310</v>
      </c>
    </row>
    <row r="40" spans="1:36" ht="15" x14ac:dyDescent="0.25">
      <c r="A40">
        <v>3.24</v>
      </c>
      <c r="B40">
        <v>3.16</v>
      </c>
      <c r="C40">
        <v>2.4900000000000002</v>
      </c>
      <c r="D40" s="20">
        <f t="shared" si="3"/>
        <v>2.6704097213984701E-2</v>
      </c>
      <c r="E40" s="17">
        <f>IF(OR($A40="",$B40="",$C40=""),"",A40*'MPTO_working_3-way'!$I39)</f>
        <v>3.3265212749733108</v>
      </c>
      <c r="F40" s="21">
        <f>IF(OR($A40="",$B40="",$C40=""),"",B40*'MPTO_working_3-way'!$I39)</f>
        <v>3.2443849471961919</v>
      </c>
      <c r="G40" s="22">
        <f>IF(OR($A40="",$B40="",$C40=""),"",C40*'MPTO_working_3-way'!$I39)</f>
        <v>2.5564932020628222</v>
      </c>
      <c r="H40" s="17">
        <f>IF(OR($A40="",$B40="",$C40=""),"",'MPTO_working_3-way'!E39)</f>
        <v>3.3362179433491348</v>
      </c>
      <c r="I40" s="21">
        <f>IF(OR($A40="",$B40="",$C40=""),"",'MPTO_working_3-way'!F39)</f>
        <v>3.2514580382905951</v>
      </c>
      <c r="J40" s="22">
        <f>IF(OR($A40="",$B40="",$C40=""),"",'MPTO_working_3-way'!G39)</f>
        <v>2.5464403236606965</v>
      </c>
      <c r="K40" s="17">
        <f>IF(OR($A40="",$B40="",$C40=""),"",'OddsRatio_working_3-way'!H39)</f>
        <v>3.3316724370473652</v>
      </c>
      <c r="L40" s="21">
        <f>IF(OR($A40="",$B40="",$C40=""),"",'OddsRatio_working_3-way'!I39)</f>
        <v>3.2483984214385297</v>
      </c>
      <c r="M40" s="22">
        <f>IF(OR($A40="",$B40="",$C40=""),"",'OddsRatio_working_3-way'!J39)</f>
        <v>2.5509785407145422</v>
      </c>
      <c r="N40" s="23">
        <f t="shared" si="16"/>
        <v>30.061434072987346</v>
      </c>
      <c r="O40" s="24">
        <f t="shared" si="17"/>
        <v>30.822483036860447</v>
      </c>
      <c r="P40" s="24">
        <f t="shared" si="18"/>
        <v>39.116082890152207</v>
      </c>
      <c r="Q40" t="s">
        <v>150</v>
      </c>
      <c r="R40" t="s">
        <v>156</v>
      </c>
      <c r="S40" s="48" t="s">
        <v>422</v>
      </c>
      <c r="T40" s="35">
        <v>100</v>
      </c>
      <c r="U40" s="35">
        <f t="shared" si="19"/>
        <v>21.875</v>
      </c>
      <c r="V40" s="35">
        <f t="shared" si="20"/>
        <v>84.326018808777434</v>
      </c>
      <c r="W40" s="35">
        <f t="shared" si="21"/>
        <v>89.878542510121463</v>
      </c>
      <c r="X40" s="35">
        <f t="shared" si="22"/>
        <v>25.795438681101114</v>
      </c>
      <c r="Y40" s="35">
        <f t="shared" si="23"/>
        <v>88.246457489878537</v>
      </c>
      <c r="Z40" s="35">
        <f t="shared" si="24"/>
        <v>93.79898119122258</v>
      </c>
      <c r="AA40" s="35">
        <f t="shared" si="25"/>
        <v>-3.920438681101114</v>
      </c>
      <c r="AB40" s="35">
        <f t="shared" si="26"/>
        <v>-3.9204386811011034</v>
      </c>
      <c r="AC40" s="35">
        <f t="shared" si="27"/>
        <v>-3.9204386811011176</v>
      </c>
      <c r="AF40">
        <v>2.4300000000000002</v>
      </c>
      <c r="AG40">
        <v>1.61</v>
      </c>
      <c r="AJ40" t="s">
        <v>310</v>
      </c>
    </row>
    <row r="41" spans="1:36" s="35" customFormat="1" ht="15" x14ac:dyDescent="0.25">
      <c r="A41">
        <v>1.28</v>
      </c>
      <c r="B41">
        <v>6.38</v>
      </c>
      <c r="C41">
        <v>9.8800000000000008</v>
      </c>
      <c r="D41" s="20">
        <f t="shared" si="3"/>
        <v>3.9204386811011238E-2</v>
      </c>
      <c r="E41" s="17">
        <f>IF(OR($A41="",$B41="",$C41=""),"",A41*'MPTO_working_3-way'!$I40)</f>
        <v>1.3301816151180945</v>
      </c>
      <c r="F41" s="21">
        <f>IF(OR($A41="",$B41="",$C41=""),"",B41*'MPTO_working_3-way'!$I40)</f>
        <v>6.6301239878542519</v>
      </c>
      <c r="G41" s="22">
        <f>IF(OR($A41="",$B41="",$C41=""),"",C41*'MPTO_working_3-way'!$I40)</f>
        <v>10.267339341692791</v>
      </c>
      <c r="H41" s="17">
        <f>IF(OR($A41="",$B41="",$C41=""),"",'MPTO_working_3-way'!E40)</f>
        <v>1.3017750583155756</v>
      </c>
      <c r="I41" s="21">
        <f>IF(OR($A41="",$B41="",$C41=""),"",'MPTO_working_3-way'!F40)</f>
        <v>6.9603138161363569</v>
      </c>
      <c r="J41" s="22">
        <f>IF(OR($A41="",$B41="",$C41=""),"",'MPTO_working_3-way'!G40)</f>
        <v>11.344756888253642</v>
      </c>
      <c r="K41" s="17">
        <f>IF(OR($A41="",$B41="",$C41=""),"",'OddsRatio_working_3-way'!H40)</f>
        <v>1.3095481193174661</v>
      </c>
      <c r="L41" s="21">
        <f>IF(OR($A41="",$B41="",$C41=""),"",'OddsRatio_working_3-way'!I40)</f>
        <v>6.9477460068855965</v>
      </c>
      <c r="M41" s="22">
        <f>IF(OR($A41="",$B41="",$C41=""),"",'OddsRatio_working_3-way'!J40)</f>
        <v>10.817097498353924</v>
      </c>
      <c r="N41" s="23">
        <f t="shared" si="16"/>
        <v>75.177704204791567</v>
      </c>
      <c r="O41" s="24">
        <f t="shared" si="17"/>
        <v>15.08267419782652</v>
      </c>
      <c r="P41" s="24">
        <f t="shared" si="18"/>
        <v>9.7396215973819036</v>
      </c>
      <c r="Q41" t="s">
        <v>164</v>
      </c>
      <c r="R41" t="s">
        <v>160</v>
      </c>
      <c r="S41" s="48" t="s">
        <v>422</v>
      </c>
      <c r="T41" s="35">
        <v>100</v>
      </c>
      <c r="U41" s="35">
        <f t="shared" si="19"/>
        <v>57.983193277310924</v>
      </c>
      <c r="V41" s="35">
        <f t="shared" si="20"/>
        <v>73.544973544973558</v>
      </c>
      <c r="W41" s="35">
        <f t="shared" si="21"/>
        <v>65.635738831615114</v>
      </c>
      <c r="X41" s="35">
        <f t="shared" si="22"/>
        <v>60.819287623411334</v>
      </c>
      <c r="Y41" s="35">
        <f t="shared" si="23"/>
        <v>76.381067891073954</v>
      </c>
      <c r="Z41" s="35">
        <f t="shared" si="24"/>
        <v>68.471833177715538</v>
      </c>
      <c r="AA41" s="35">
        <f t="shared" si="25"/>
        <v>-2.8360943461004098</v>
      </c>
      <c r="AB41" s="35">
        <f t="shared" si="26"/>
        <v>-2.8360943461003956</v>
      </c>
      <c r="AC41" s="35">
        <f t="shared" si="27"/>
        <v>-2.836094346100424</v>
      </c>
      <c r="AD41" s="36"/>
      <c r="AE41" s="36"/>
      <c r="AF41">
        <v>1.43</v>
      </c>
      <c r="AG41">
        <v>2.9</v>
      </c>
      <c r="AH41" s="36"/>
      <c r="AI41" s="36"/>
      <c r="AJ41" t="s">
        <v>310</v>
      </c>
    </row>
    <row r="42" spans="1:36" ht="15" x14ac:dyDescent="0.25">
      <c r="A42">
        <v>2.38</v>
      </c>
      <c r="B42">
        <v>3.78</v>
      </c>
      <c r="C42">
        <v>2.91</v>
      </c>
      <c r="D42" s="20">
        <f t="shared" si="3"/>
        <v>2.8360943461004151E-2</v>
      </c>
      <c r="E42" s="17">
        <f>IF(OR($A42="",$B42="",$C42=""),"",A42*'MPTO_working_3-way'!$I41)</f>
        <v>2.4474990454371897</v>
      </c>
      <c r="F42" s="21">
        <f>IF(OR($A42="",$B42="",$C42=""),"",B42*'MPTO_working_3-way'!$I41)</f>
        <v>3.8872043662825955</v>
      </c>
      <c r="G42" s="22">
        <f>IF(OR($A42="",$B42="",$C42=""),"",C42*'MPTO_working_3-way'!$I41)</f>
        <v>2.9925303454715224</v>
      </c>
      <c r="H42" s="17">
        <f>IF(OR($A42="",$B42="",$C42=""),"",'MPTO_working_3-way'!E41)</f>
        <v>2.4347818161458914</v>
      </c>
      <c r="I42" s="21">
        <f>IF(OR($A42="",$B42="",$C42=""),"",'MPTO_working_3-way'!F41)</f>
        <v>3.9200833504534383</v>
      </c>
      <c r="J42" s="22">
        <f>IF(OR($A42="",$B42="",$C42=""),"",'MPTO_working_3-way'!G41)</f>
        <v>2.9923190414163692</v>
      </c>
      <c r="K42" s="17">
        <f>IF(OR($A42="",$B42="",$C42=""),"",'OddsRatio_working_3-way'!H41)</f>
        <v>2.4406536853630265</v>
      </c>
      <c r="L42" s="21">
        <f>IF(OR($A42="",$B42="",$C42=""),"",'OddsRatio_working_3-way'!I41)</f>
        <v>3.9021864096443566</v>
      </c>
      <c r="M42" s="22">
        <f>IF(OR($A42="",$B42="",$C42=""),"",'OddsRatio_working_3-way'!J41)</f>
        <v>2.9939482166981013</v>
      </c>
      <c r="N42" s="23">
        <f t="shared" si="16"/>
        <v>40.858034321372855</v>
      </c>
      <c r="O42" s="24">
        <f t="shared" si="17"/>
        <v>25.725429017160689</v>
      </c>
      <c r="P42" s="24">
        <f t="shared" si="18"/>
        <v>33.416536661466459</v>
      </c>
      <c r="Q42" t="s">
        <v>161</v>
      </c>
      <c r="R42" t="s">
        <v>159</v>
      </c>
      <c r="S42" s="48" t="s">
        <v>422</v>
      </c>
      <c r="T42" s="35">
        <v>100</v>
      </c>
      <c r="U42" s="35">
        <f t="shared" si="19"/>
        <v>48.186528497409334</v>
      </c>
      <c r="V42" s="35">
        <f t="shared" si="20"/>
        <v>73.190348525469176</v>
      </c>
      <c r="W42" s="35">
        <f t="shared" si="21"/>
        <v>75.609756097560975</v>
      </c>
      <c r="X42" s="35">
        <f t="shared" si="22"/>
        <v>51.199895376969863</v>
      </c>
      <c r="Y42" s="35">
        <f t="shared" si="23"/>
        <v>76.203715405029698</v>
      </c>
      <c r="Z42" s="35">
        <f t="shared" si="24"/>
        <v>78.623122977121511</v>
      </c>
      <c r="AA42" s="35">
        <f t="shared" si="25"/>
        <v>-3.0133668795605288</v>
      </c>
      <c r="AB42" s="35">
        <f t="shared" si="26"/>
        <v>-3.0133668795605217</v>
      </c>
      <c r="AC42" s="35">
        <f t="shared" si="27"/>
        <v>-3.0133668795605359</v>
      </c>
      <c r="AF42">
        <v>1.67</v>
      </c>
      <c r="AG42">
        <v>2.2999999999999998</v>
      </c>
      <c r="AJ42" t="s">
        <v>310</v>
      </c>
    </row>
    <row r="43" spans="1:36" ht="15" x14ac:dyDescent="0.25">
      <c r="A43">
        <v>1.93</v>
      </c>
      <c r="B43">
        <v>3.73</v>
      </c>
      <c r="C43">
        <v>4.0999999999999996</v>
      </c>
      <c r="D43" s="20">
        <f t="shared" si="3"/>
        <v>3.0133668795605306E-2</v>
      </c>
      <c r="E43" s="17">
        <f>IF(OR($A43="",$B43="",$C43=""),"",A43*'MPTO_working_3-way'!$I42)</f>
        <v>1.9881579807755181</v>
      </c>
      <c r="F43" s="21">
        <f>IF(OR($A43="",$B43="",$C43=""),"",B43*'MPTO_working_3-way'!$I42)</f>
        <v>3.8423985846076079</v>
      </c>
      <c r="G43" s="22">
        <f>IF(OR($A43="",$B43="",$C43=""),"",C43*'MPTO_working_3-way'!$I42)</f>
        <v>4.2235480420619815</v>
      </c>
      <c r="H43" s="17">
        <f>IF(OR($A43="",$B43="",$C43=""),"",'MPTO_working_3-way'!E42)</f>
        <v>1.968154633105125</v>
      </c>
      <c r="I43" s="21">
        <f>IF(OR($A43="",$B43="",$C43=""),"",'MPTO_working_3-way'!F42)</f>
        <v>3.8751885701231399</v>
      </c>
      <c r="J43" s="22">
        <f>IF(OR($A43="",$B43="",$C43=""),"",'MPTO_working_3-way'!G42)</f>
        <v>4.2761013150441221</v>
      </c>
      <c r="K43" s="17">
        <f>IF(OR($A43="",$B43="",$C43=""),"",'OddsRatio_working_3-way'!H42)</f>
        <v>1.9758628496635746</v>
      </c>
      <c r="L43" s="21">
        <f>IF(OR($A43="",$B43="",$C43=""),"",'OddsRatio_working_3-way'!I42)</f>
        <v>3.864629655464042</v>
      </c>
      <c r="M43" s="22">
        <f>IF(OR($A43="",$B43="",$C43=""),"",'OddsRatio_working_3-way'!J42)</f>
        <v>4.2528761655452501</v>
      </c>
      <c r="N43" s="23">
        <f t="shared" si="16"/>
        <v>50.297813839216708</v>
      </c>
      <c r="O43" s="24">
        <f t="shared" si="17"/>
        <v>26.025410377932502</v>
      </c>
      <c r="P43" s="24">
        <f t="shared" si="18"/>
        <v>23.676775782850793</v>
      </c>
      <c r="Q43" t="s">
        <v>166</v>
      </c>
      <c r="R43" t="s">
        <v>158</v>
      </c>
      <c r="S43" s="48" t="s">
        <v>422</v>
      </c>
      <c r="T43" s="35">
        <v>100</v>
      </c>
      <c r="U43" s="35">
        <f t="shared" si="19"/>
        <v>68.847352024922117</v>
      </c>
      <c r="V43" s="35">
        <f t="shared" si="20"/>
        <v>70.149253731343279</v>
      </c>
      <c r="W43" s="35">
        <f t="shared" si="21"/>
        <v>58.15899581589958</v>
      </c>
      <c r="X43" s="35">
        <f t="shared" si="22"/>
        <v>71.691750452757134</v>
      </c>
      <c r="Y43" s="35">
        <f t="shared" si="23"/>
        <v>72.993652159178296</v>
      </c>
      <c r="Z43" s="35">
        <f t="shared" si="24"/>
        <v>61.003394243734597</v>
      </c>
      <c r="AA43" s="35">
        <f t="shared" si="25"/>
        <v>-2.8443984278350172</v>
      </c>
      <c r="AB43" s="35">
        <f t="shared" si="26"/>
        <v>-2.8443984278350172</v>
      </c>
      <c r="AC43" s="35">
        <f t="shared" si="27"/>
        <v>-2.8443984278350172</v>
      </c>
      <c r="AF43">
        <v>1.92</v>
      </c>
      <c r="AG43">
        <v>1.97</v>
      </c>
      <c r="AJ43" t="s">
        <v>310</v>
      </c>
    </row>
    <row r="44" spans="1:36" ht="15" x14ac:dyDescent="0.25">
      <c r="A44">
        <v>3.21</v>
      </c>
      <c r="B44">
        <v>3.35</v>
      </c>
      <c r="C44">
        <v>2.39</v>
      </c>
      <c r="D44" s="20">
        <f t="shared" si="3"/>
        <v>2.8443984278350154E-2</v>
      </c>
      <c r="E44" s="17">
        <f>IF(OR($A44="",$B44="",$C44=""),"",A44*'MPTO_working_3-way'!$I43)</f>
        <v>3.3013051895335042</v>
      </c>
      <c r="F44" s="21">
        <f>IF(OR($A44="",$B44="",$C44=""),"",B44*'MPTO_working_3-way'!$I43)</f>
        <v>3.445287347332473</v>
      </c>
      <c r="G44" s="22">
        <f>IF(OR($A44="",$B44="",$C44=""),"",C44*'MPTO_working_3-way'!$I43)</f>
        <v>2.4579811224252568</v>
      </c>
      <c r="H44" s="17">
        <f>IF(OR($A44="",$B44="",$C44=""),"",'MPTO_working_3-way'!E43)</f>
        <v>3.3107632898948038</v>
      </c>
      <c r="I44" s="21">
        <f>IF(OR($A44="",$B44="",$C44=""),"",'MPTO_working_3-way'!F43)</f>
        <v>3.4598947302999621</v>
      </c>
      <c r="J44" s="22">
        <f>IF(OR($A44="",$B44="",$C44=""),"",'MPTO_working_3-way'!G43)</f>
        <v>2.4454139960827117</v>
      </c>
      <c r="K44" s="17">
        <f>IF(OR($A44="",$B44="",$C44=""),"",'OddsRatio_working_3-way'!H43)</f>
        <v>3.3069130854138495</v>
      </c>
      <c r="L44" s="21">
        <f>IF(OR($A44="",$B44="",$C44=""),"",'OddsRatio_working_3-way'!I43)</f>
        <v>3.4530523758925553</v>
      </c>
      <c r="M44" s="22">
        <f>IF(OR($A44="",$B44="",$C44=""),"",'OddsRatio_working_3-way'!J43)</f>
        <v>2.4509543840385755</v>
      </c>
      <c r="N44" s="23">
        <f t="shared" si="16"/>
        <v>30.291049829940338</v>
      </c>
      <c r="O44" s="24">
        <f t="shared" si="17"/>
        <v>29.025155210181637</v>
      </c>
      <c r="P44" s="24">
        <f t="shared" si="18"/>
        <v>40.683794959878028</v>
      </c>
      <c r="Q44" t="s">
        <v>163</v>
      </c>
      <c r="R44" t="s">
        <v>157</v>
      </c>
      <c r="S44" s="48" t="s">
        <v>422</v>
      </c>
      <c r="T44" s="35">
        <v>100</v>
      </c>
      <c r="U44" s="35">
        <f t="shared" si="19"/>
        <v>70.326409495548958</v>
      </c>
      <c r="V44" s="35">
        <f t="shared" si="20"/>
        <v>72.602739726027394</v>
      </c>
      <c r="W44" s="35">
        <f t="shared" si="21"/>
        <v>54.128440366972484</v>
      </c>
      <c r="X44" s="35">
        <f t="shared" si="22"/>
        <v>73.268819907000122</v>
      </c>
      <c r="Y44" s="35">
        <f t="shared" si="23"/>
        <v>75.545150137478558</v>
      </c>
      <c r="Z44" s="35">
        <f t="shared" si="24"/>
        <v>57.07085077842364</v>
      </c>
      <c r="AA44" s="35">
        <f t="shared" si="25"/>
        <v>-2.9424104114511636</v>
      </c>
      <c r="AB44" s="35">
        <f t="shared" si="26"/>
        <v>-2.9424104114511636</v>
      </c>
      <c r="AC44" s="35">
        <f t="shared" si="27"/>
        <v>-2.9424104114511564</v>
      </c>
      <c r="AF44">
        <v>2.17</v>
      </c>
      <c r="AG44">
        <v>1.75</v>
      </c>
      <c r="AJ44" t="s">
        <v>310</v>
      </c>
    </row>
    <row r="45" spans="1:36" ht="15" x14ac:dyDescent="0.25">
      <c r="A45">
        <v>3.37</v>
      </c>
      <c r="B45">
        <v>3.65</v>
      </c>
      <c r="C45">
        <v>2.1800000000000002</v>
      </c>
      <c r="D45" s="20">
        <f t="shared" si="3"/>
        <v>2.9424104114511573E-2</v>
      </c>
      <c r="E45" s="17">
        <f>IF(OR($A45="",$B45="",$C45=""),"",A45*'MPTO_working_3-way'!$I44)</f>
        <v>3.4691592308659041</v>
      </c>
      <c r="F45" s="21">
        <f>IF(OR($A45="",$B45="",$C45=""),"",B45*'MPTO_working_3-way'!$I44)</f>
        <v>3.7573979800179673</v>
      </c>
      <c r="G45" s="22">
        <f>IF(OR($A45="",$B45="",$C45=""),"",C45*'MPTO_working_3-way'!$I44)</f>
        <v>2.2441445469696353</v>
      </c>
      <c r="H45" s="17">
        <f>IF(OR($A45="",$B45="",$C45=""),"",'MPTO_working_3-way'!E44)</f>
        <v>3.4851964670290556</v>
      </c>
      <c r="I45" s="21">
        <f>IF(OR($A45="",$B45="",$C45=""),"",'MPTO_working_3-way'!F44)</f>
        <v>3.7855190324689101</v>
      </c>
      <c r="J45" s="22">
        <f>IF(OR($A45="",$B45="",$C45=""),"",'MPTO_working_3-way'!G44)</f>
        <v>2.227630108031875</v>
      </c>
      <c r="K45" s="17">
        <f>IF(OR($A45="",$B45="",$C45=""),"",'OddsRatio_working_3-way'!H44)</f>
        <v>3.4795072045779003</v>
      </c>
      <c r="L45" s="21">
        <f>IF(OR($A45="",$B45="",$C45=""),"",'OddsRatio_working_3-way'!I44)</f>
        <v>3.7724447646124193</v>
      </c>
      <c r="M45" s="22">
        <f>IF(OR($A45="",$B45="",$C45=""),"",'OddsRatio_working_3-way'!J44)</f>
        <v>2.2345225744311907</v>
      </c>
      <c r="N45" s="23">
        <f t="shared" si="16"/>
        <v>28.825428106694297</v>
      </c>
      <c r="O45" s="24">
        <f t="shared" si="17"/>
        <v>26.614162388920487</v>
      </c>
      <c r="P45" s="24">
        <f t="shared" si="18"/>
        <v>44.56040950438522</v>
      </c>
      <c r="Q45" t="s">
        <v>242</v>
      </c>
      <c r="R45" t="s">
        <v>154</v>
      </c>
      <c r="S45" s="48" t="s">
        <v>422</v>
      </c>
      <c r="T45" s="35">
        <v>100</v>
      </c>
      <c r="U45" s="35">
        <f t="shared" si="19"/>
        <v>50.980392156862742</v>
      </c>
      <c r="V45" s="35">
        <f t="shared" si="20"/>
        <v>70.760233918128648</v>
      </c>
      <c r="W45" s="35">
        <f t="shared" si="21"/>
        <v>75.490196078431367</v>
      </c>
      <c r="X45" s="35">
        <f t="shared" si="22"/>
        <v>53.74957000343997</v>
      </c>
      <c r="Y45" s="35">
        <f t="shared" si="23"/>
        <v>73.52941176470587</v>
      </c>
      <c r="Z45" s="35">
        <f t="shared" si="24"/>
        <v>78.259373925008589</v>
      </c>
      <c r="AA45" s="35">
        <f t="shared" si="25"/>
        <v>-2.7691778465772288</v>
      </c>
      <c r="AB45" s="35">
        <f t="shared" si="26"/>
        <v>-2.7691778465772217</v>
      </c>
      <c r="AC45" s="35">
        <f t="shared" si="27"/>
        <v>-2.7691778465772217</v>
      </c>
      <c r="AF45">
        <v>1.97</v>
      </c>
      <c r="AG45">
        <v>1.92</v>
      </c>
      <c r="AJ45" t="s">
        <v>310</v>
      </c>
    </row>
    <row r="46" spans="1:36" s="35" customFormat="1" ht="15" x14ac:dyDescent="0.25">
      <c r="A46">
        <v>2.04</v>
      </c>
      <c r="B46">
        <v>3.42</v>
      </c>
      <c r="C46">
        <v>4.08</v>
      </c>
      <c r="D46" s="20">
        <f t="shared" si="3"/>
        <v>2.7691778465772199E-2</v>
      </c>
      <c r="E46" s="17">
        <f>IF(OR($A46="",$B46="",$C46=""),"",A46*'MPTO_working_3-way'!$I45)</f>
        <v>2.0964912280701755</v>
      </c>
      <c r="F46" s="21">
        <f>IF(OR($A46="",$B46="",$C46=""),"",B46*'MPTO_working_3-way'!$I45)</f>
        <v>3.5147058823529407</v>
      </c>
      <c r="G46" s="22">
        <f>IF(OR($A46="",$B46="",$C46=""),"",C46*'MPTO_working_3-way'!$I45)</f>
        <v>4.192982456140351</v>
      </c>
      <c r="H46" s="17">
        <f>IF(OR($A46="",$B46="",$C46=""),"",'MPTO_working_3-way'!E45)</f>
        <v>2.0791512695196093</v>
      </c>
      <c r="I46" s="21">
        <f>IF(OR($A46="",$B46="",$C46=""),"",'MPTO_working_3-way'!F45)</f>
        <v>3.5314841060943505</v>
      </c>
      <c r="J46" s="22">
        <f>IF(OR($A46="",$B46="",$C46=""),"",'MPTO_working_3-way'!G45)</f>
        <v>4.2396694214876032</v>
      </c>
      <c r="K46" s="17">
        <f>IF(OR($A46="",$B46="",$C46=""),"",'OddsRatio_working_3-way'!H45)</f>
        <v>2.0861526189656114</v>
      </c>
      <c r="L46" s="21">
        <f>IF(OR($A46="",$B46="",$C46=""),"",'OddsRatio_working_3-way'!I45)</f>
        <v>3.5273935941315191</v>
      </c>
      <c r="M46" s="22">
        <f>IF(OR($A46="",$B46="",$C46=""),"",'OddsRatio_working_3-way'!J45)</f>
        <v>4.2166827561673887</v>
      </c>
      <c r="N46" s="23">
        <f t="shared" si="16"/>
        <v>47.698744769874473</v>
      </c>
      <c r="O46" s="24">
        <f t="shared" si="17"/>
        <v>28.451882845188287</v>
      </c>
      <c r="P46" s="24">
        <f t="shared" si="18"/>
        <v>23.849372384937237</v>
      </c>
      <c r="Q46" t="s">
        <v>162</v>
      </c>
      <c r="R46" t="s">
        <v>241</v>
      </c>
      <c r="S46" s="48" t="s">
        <v>422</v>
      </c>
      <c r="T46" s="35">
        <v>100</v>
      </c>
      <c r="U46" s="35">
        <f t="shared" si="19"/>
        <v>68.944099378881987</v>
      </c>
      <c r="V46" s="35">
        <f t="shared" si="20"/>
        <v>71.590909090909093</v>
      </c>
      <c r="W46" s="35">
        <f t="shared" si="21"/>
        <v>56.709956709956707</v>
      </c>
      <c r="X46" s="35">
        <f t="shared" si="22"/>
        <v>71.699134199134207</v>
      </c>
      <c r="Y46" s="35">
        <f t="shared" si="23"/>
        <v>74.345943911161299</v>
      </c>
      <c r="Z46" s="35">
        <f t="shared" si="24"/>
        <v>59.46499153020892</v>
      </c>
      <c r="AA46" s="35">
        <f t="shared" si="25"/>
        <v>-2.7550348202522201</v>
      </c>
      <c r="AB46" s="35">
        <f t="shared" si="26"/>
        <v>-2.7550348202522059</v>
      </c>
      <c r="AC46" s="35">
        <f t="shared" si="27"/>
        <v>-2.755034820252213</v>
      </c>
      <c r="AD46" s="36"/>
      <c r="AE46" s="36"/>
      <c r="AF46">
        <v>2.2599999999999998</v>
      </c>
      <c r="AG46">
        <v>1.69</v>
      </c>
      <c r="AH46" s="36"/>
      <c r="AI46" s="36"/>
      <c r="AJ46" t="s">
        <v>310</v>
      </c>
    </row>
    <row r="47" spans="1:36" ht="15" x14ac:dyDescent="0.25">
      <c r="A47">
        <v>3.22</v>
      </c>
      <c r="B47">
        <v>3.52</v>
      </c>
      <c r="C47">
        <v>2.31</v>
      </c>
      <c r="D47" s="20">
        <f t="shared" si="3"/>
        <v>2.7550348202522112E-2</v>
      </c>
      <c r="E47" s="17">
        <f>IF(OR($A47="",$B47="",$C47=""),"",A47*'MPTO_working_3-way'!$I46)</f>
        <v>3.3087121212121215</v>
      </c>
      <c r="F47" s="21">
        <f>IF(OR($A47="",$B47="",$C47=""),"",B47*'MPTO_working_3-way'!$I46)</f>
        <v>3.616977225672878</v>
      </c>
      <c r="G47" s="22">
        <f>IF(OR($A47="",$B47="",$C47=""),"",C47*'MPTO_working_3-way'!$I46)</f>
        <v>2.3736413043478262</v>
      </c>
      <c r="H47" s="17">
        <f>IF(OR($A47="",$B47="",$C47=""),"",'MPTO_working_3-way'!E46)</f>
        <v>3.3181191287829508</v>
      </c>
      <c r="I47" s="21">
        <f>IF(OR($A47="",$B47="",$C47=""),"",'MPTO_working_3-way'!F46)</f>
        <v>3.6375877218006507</v>
      </c>
      <c r="J47" s="22">
        <f>IF(OR($A47="",$B47="",$C47=""),"",'MPTO_working_3-way'!G46)</f>
        <v>2.3600658905402652</v>
      </c>
      <c r="K47" s="17">
        <f>IF(OR($A47="",$B47="",$C47=""),"",'OddsRatio_working_3-way'!H46)</f>
        <v>3.3148203273348704</v>
      </c>
      <c r="L47" s="21">
        <f>IF(OR($A47="",$B47="",$C47=""),"",'OddsRatio_working_3-way'!I46)</f>
        <v>3.6276338850828256</v>
      </c>
      <c r="M47" s="22">
        <f>IF(OR($A47="",$B47="",$C47=""),"",'OddsRatio_working_3-way'!J46)</f>
        <v>2.3659525354994053</v>
      </c>
      <c r="N47" s="23">
        <f t="shared" si="16"/>
        <v>30.223239839725242</v>
      </c>
      <c r="O47" s="24">
        <f t="shared" si="17"/>
        <v>27.647395535203206</v>
      </c>
      <c r="P47" s="24">
        <f t="shared" si="18"/>
        <v>42.129364625071553</v>
      </c>
      <c r="Q47" t="s">
        <v>167</v>
      </c>
      <c r="R47" t="s">
        <v>151</v>
      </c>
      <c r="S47" s="48" t="s">
        <v>422</v>
      </c>
      <c r="T47" s="35">
        <v>100</v>
      </c>
      <c r="U47" s="35">
        <f t="shared" si="19"/>
        <v>33.333333333333329</v>
      </c>
      <c r="V47" s="35">
        <f t="shared" si="20"/>
        <v>77.477477477477478</v>
      </c>
      <c r="W47" s="35">
        <f t="shared" si="21"/>
        <v>85.337243401759522</v>
      </c>
      <c r="X47" s="35">
        <f t="shared" si="22"/>
        <v>37.185279120762985</v>
      </c>
      <c r="Y47" s="35">
        <f t="shared" si="23"/>
        <v>81.329423264907135</v>
      </c>
      <c r="Z47" s="35">
        <f t="shared" si="24"/>
        <v>89.189189189189193</v>
      </c>
      <c r="AA47" s="35">
        <f t="shared" si="25"/>
        <v>-3.8519457874296563</v>
      </c>
      <c r="AB47" s="35">
        <f t="shared" si="26"/>
        <v>-3.8519457874296563</v>
      </c>
      <c r="AC47" s="35">
        <f t="shared" si="27"/>
        <v>-3.8519457874296705</v>
      </c>
      <c r="AF47">
        <v>1.96</v>
      </c>
      <c r="AG47">
        <v>1.92</v>
      </c>
      <c r="AJ47" t="s">
        <v>310</v>
      </c>
    </row>
    <row r="48" spans="1:36" ht="15" x14ac:dyDescent="0.25">
      <c r="A48">
        <v>1.5</v>
      </c>
      <c r="B48">
        <v>4.4400000000000004</v>
      </c>
      <c r="C48">
        <v>6.82</v>
      </c>
      <c r="D48" s="20">
        <f t="shared" si="3"/>
        <v>3.851945787429667E-2</v>
      </c>
      <c r="E48" s="17">
        <f>IF(OR($A48="",$B48="",$C48=""),"",A48*'MPTO_working_3-way'!$I47)</f>
        <v>1.557779186811445</v>
      </c>
      <c r="F48" s="21">
        <f>IF(OR($A48="",$B48="",$C48=""),"",B48*'MPTO_working_3-way'!$I47)</f>
        <v>4.611026392961878</v>
      </c>
      <c r="G48" s="22">
        <f>IF(OR($A48="",$B48="",$C48=""),"",C48*'MPTO_working_3-way'!$I47)</f>
        <v>7.0827027027027034</v>
      </c>
      <c r="H48" s="17">
        <f>IF(OR($A48="",$B48="",$C48=""),"",'MPTO_working_3-way'!E47)</f>
        <v>1.5294569258121868</v>
      </c>
      <c r="I48" s="21">
        <f>IF(OR($A48="",$B48="",$C48=""),"",'MPTO_working_3-way'!F47)</f>
        <v>4.708421445453415</v>
      </c>
      <c r="J48" s="22">
        <f>IF(OR($A48="",$B48="",$C48=""),"",'MPTO_working_3-way'!G47)</f>
        <v>7.4745260663507125</v>
      </c>
      <c r="K48" s="17">
        <f>IF(OR($A48="",$B48="",$C48=""),"",'OddsRatio_working_3-way'!H47)</f>
        <v>1.5386214527841187</v>
      </c>
      <c r="L48" s="21">
        <f>IF(OR($A48="",$B48="",$C48=""),"",'OddsRatio_working_3-way'!I47)</f>
        <v>4.7057155951547358</v>
      </c>
      <c r="M48" s="22">
        <f>IF(OR($A48="",$B48="",$C48=""),"",'OddsRatio_working_3-way'!J47)</f>
        <v>7.2695537104071422</v>
      </c>
      <c r="N48" s="23">
        <f t="shared" si="16"/>
        <v>64.193950494797619</v>
      </c>
      <c r="O48" s="24">
        <f t="shared" si="17"/>
        <v>21.687145437431628</v>
      </c>
      <c r="P48" s="24">
        <f t="shared" si="18"/>
        <v>14.118904067770737</v>
      </c>
      <c r="Q48" t="s">
        <v>315</v>
      </c>
      <c r="R48" t="s">
        <v>316</v>
      </c>
      <c r="S48" s="48" t="s">
        <v>422</v>
      </c>
      <c r="T48" s="35">
        <v>100</v>
      </c>
      <c r="U48" s="35">
        <f t="shared" si="19"/>
        <v>38.650306748466257</v>
      </c>
      <c r="V48" s="35">
        <f t="shared" si="20"/>
        <v>75.669099756691011</v>
      </c>
      <c r="W48" s="35">
        <f t="shared" si="21"/>
        <v>82.174688057040996</v>
      </c>
      <c r="X48" s="35">
        <f t="shared" si="22"/>
        <v>42.156212186268007</v>
      </c>
      <c r="Y48" s="35">
        <f t="shared" si="23"/>
        <v>79.175005194492741</v>
      </c>
      <c r="Z48" s="35">
        <f t="shared" si="24"/>
        <v>85.680593494842739</v>
      </c>
      <c r="AA48" s="35">
        <f t="shared" si="25"/>
        <v>-3.5059054378017507</v>
      </c>
      <c r="AB48" s="35">
        <f t="shared" si="26"/>
        <v>-3.5059054378017294</v>
      </c>
      <c r="AC48" s="35">
        <f t="shared" si="27"/>
        <v>-3.5059054378017436</v>
      </c>
      <c r="AF48">
        <v>1.84</v>
      </c>
      <c r="AG48">
        <v>2.04</v>
      </c>
      <c r="AJ48" t="s">
        <v>366</v>
      </c>
    </row>
    <row r="49" spans="1:36" ht="15" x14ac:dyDescent="0.25">
      <c r="A49">
        <v>1.63</v>
      </c>
      <c r="B49">
        <v>4.1100000000000003</v>
      </c>
      <c r="C49">
        <v>5.61</v>
      </c>
      <c r="D49" s="20">
        <f t="shared" si="3"/>
        <v>3.5059054378017374E-2</v>
      </c>
      <c r="E49" s="17">
        <f>IF(OR($A49="",$B49="",$C49=""),"",A49*'MPTO_working_3-way'!$I48)</f>
        <v>1.6871462586361683</v>
      </c>
      <c r="F49" s="21">
        <f>IF(OR($A49="",$B49="",$C49=""),"",B49*'MPTO_working_3-way'!$I48)</f>
        <v>4.2540927134936517</v>
      </c>
      <c r="G49" s="22">
        <f>IF(OR($A49="",$B49="",$C49=""),"",C49*'MPTO_working_3-way'!$I48)</f>
        <v>5.8066812950606774</v>
      </c>
      <c r="H49" s="17">
        <f>IF(OR($A49="",$B49="",$C49=""),"",'MPTO_working_3-way'!E48)</f>
        <v>1.6616524060532434</v>
      </c>
      <c r="I49" s="21">
        <f>IF(OR($A49="",$B49="",$C49=""),"",'MPTO_working_3-way'!F48)</f>
        <v>4.3173670441813874</v>
      </c>
      <c r="J49" s="22">
        <f>IF(OR($A49="",$B49="",$C49=""),"",'MPTO_working_3-way'!G48)</f>
        <v>6.0035985099897111</v>
      </c>
      <c r="K49" s="17">
        <f>IF(OR($A49="",$B49="",$C49=""),"",'OddsRatio_working_3-way'!H48)</f>
        <v>1.6704456429743026</v>
      </c>
      <c r="L49" s="21">
        <f>IF(OR($A49="",$B49="",$C49=""),"",'OddsRatio_working_3-way'!I48)</f>
        <v>4.3096602375398101</v>
      </c>
      <c r="M49" s="22">
        <f>IF(OR($A49="",$B49="",$C49=""),"",'OddsRatio_working_3-way'!J48)</f>
        <v>5.9059593874786263</v>
      </c>
      <c r="N49" s="23">
        <f t="shared" si="16"/>
        <v>59.271684057099236</v>
      </c>
      <c r="O49" s="24">
        <f t="shared" si="17"/>
        <v>23.506774942353221</v>
      </c>
      <c r="P49" s="24">
        <f t="shared" si="18"/>
        <v>17.22154100054755</v>
      </c>
      <c r="Q49" t="s">
        <v>317</v>
      </c>
      <c r="R49" t="s">
        <v>318</v>
      </c>
      <c r="S49" s="48" t="s">
        <v>422</v>
      </c>
      <c r="T49" s="35">
        <v>100</v>
      </c>
      <c r="U49" s="35">
        <f t="shared" si="19"/>
        <v>66.996699669967001</v>
      </c>
      <c r="V49" s="35">
        <f t="shared" si="20"/>
        <v>72.451790633608823</v>
      </c>
      <c r="W49" s="35">
        <f t="shared" si="21"/>
        <v>54.954954954954964</v>
      </c>
      <c r="X49" s="35">
        <f t="shared" si="22"/>
        <v>72.59325441143622</v>
      </c>
      <c r="Y49" s="35">
        <f t="shared" si="23"/>
        <v>78.048345375078043</v>
      </c>
      <c r="Z49" s="35">
        <f t="shared" si="24"/>
        <v>60.551509696424191</v>
      </c>
      <c r="AA49" s="35">
        <f t="shared" si="25"/>
        <v>-5.5965547414692196</v>
      </c>
      <c r="AB49" s="35">
        <f t="shared" si="26"/>
        <v>-5.5965547414692196</v>
      </c>
      <c r="AC49" s="35">
        <f t="shared" si="27"/>
        <v>-5.5965547414692267</v>
      </c>
      <c r="AF49">
        <v>1.81</v>
      </c>
      <c r="AG49">
        <v>2.06</v>
      </c>
      <c r="AJ49" t="s">
        <v>366</v>
      </c>
    </row>
    <row r="50" spans="1:36" ht="15" x14ac:dyDescent="0.25">
      <c r="A50">
        <v>3.03</v>
      </c>
      <c r="B50">
        <v>3.63</v>
      </c>
      <c r="C50">
        <v>2.2200000000000002</v>
      </c>
      <c r="D50" s="20">
        <f t="shared" si="3"/>
        <v>5.5965547414692285E-2</v>
      </c>
      <c r="E50" s="17">
        <f>IF(OR($A50="",$B50="",$C50=""),"",A50*'MPTO_working_3-way'!$I49)</f>
        <v>3.1995756086665175</v>
      </c>
      <c r="F50" s="21">
        <f>IF(OR($A50="",$B50="",$C50=""),"",B50*'MPTO_working_3-way'!$I49)</f>
        <v>3.8331549371153328</v>
      </c>
      <c r="G50" s="22">
        <f>IF(OR($A50="",$B50="",$C50=""),"",C50*'MPTO_working_3-way'!$I49)</f>
        <v>2.3442435152606169</v>
      </c>
      <c r="H50" s="17">
        <f>IF(OR($A50="",$B50="",$C50=""),"",'MPTO_working_3-way'!E49)</f>
        <v>3.2115325277130888</v>
      </c>
      <c r="I50" s="21">
        <f>IF(OR($A50="",$B50="",$C50=""),"",'MPTO_working_3-way'!F49)</f>
        <v>3.8936729619080332</v>
      </c>
      <c r="J50" s="22">
        <f>IF(OR($A50="",$B50="",$C50=""),"",'MPTO_working_3-way'!G49)</f>
        <v>2.3159123643960298</v>
      </c>
      <c r="K50" s="17">
        <f>IF(OR($A50="",$B50="",$C50=""),"",'OddsRatio_working_3-way'!H49)</f>
        <v>3.2096595809223216</v>
      </c>
      <c r="L50" s="21">
        <f>IF(OR($A50="",$B50="",$C50=""),"",'OddsRatio_working_3-way'!I49)</f>
        <v>3.8627609348895104</v>
      </c>
      <c r="M50" s="22">
        <f>IF(OR($A50="",$B50="",$C50=""),"",'OddsRatio_working_3-way'!J49)</f>
        <v>2.327972753066617</v>
      </c>
      <c r="N50" s="23">
        <f t="shared" si="16"/>
        <v>31.254144996334954</v>
      </c>
      <c r="O50" s="24">
        <f t="shared" si="17"/>
        <v>26.088170616775457</v>
      </c>
      <c r="P50" s="24">
        <f t="shared" si="18"/>
        <v>42.657684386889592</v>
      </c>
      <c r="Q50" t="s">
        <v>329</v>
      </c>
      <c r="R50" t="s">
        <v>335</v>
      </c>
      <c r="S50" s="48" t="s">
        <v>422</v>
      </c>
      <c r="T50" s="35">
        <v>100</v>
      </c>
      <c r="U50" s="35">
        <f t="shared" si="19"/>
        <v>39.024390243902438</v>
      </c>
      <c r="V50" s="35">
        <f t="shared" si="20"/>
        <v>76.689976689976689</v>
      </c>
      <c r="W50" s="35">
        <f t="shared" si="21"/>
        <v>80.50682261208577</v>
      </c>
      <c r="X50" s="35">
        <f t="shared" si="22"/>
        <v>42.803200697937541</v>
      </c>
      <c r="Y50" s="35">
        <f t="shared" si="23"/>
        <v>80.468787144011785</v>
      </c>
      <c r="Z50" s="35">
        <f t="shared" si="24"/>
        <v>84.285633066120866</v>
      </c>
      <c r="AA50" s="35">
        <f t="shared" si="25"/>
        <v>-3.7788104540351029</v>
      </c>
      <c r="AB50" s="35">
        <f t="shared" si="26"/>
        <v>-3.7788104540350957</v>
      </c>
      <c r="AC50" s="35">
        <f t="shared" si="27"/>
        <v>-3.7788104540350957</v>
      </c>
      <c r="AF50">
        <v>1.99</v>
      </c>
      <c r="AG50">
        <v>1.82</v>
      </c>
      <c r="AJ50" t="s">
        <v>366</v>
      </c>
    </row>
    <row r="51" spans="1:36" ht="15" x14ac:dyDescent="0.25">
      <c r="A51">
        <v>1.64</v>
      </c>
      <c r="B51">
        <v>4.29</v>
      </c>
      <c r="C51">
        <v>5.13</v>
      </c>
      <c r="D51" s="20">
        <f t="shared" si="3"/>
        <v>3.7788104540350975E-2</v>
      </c>
      <c r="E51" s="17">
        <f>IF(OR($A51="",$B51="",$C51=""),"",A51*'MPTO_working_3-way'!$I50)</f>
        <v>1.7019724914461756</v>
      </c>
      <c r="F51" s="21">
        <f>IF(OR($A51="",$B51="",$C51=""),"",B51*'MPTO_working_3-way'!$I50)</f>
        <v>4.4521109684781059</v>
      </c>
      <c r="G51" s="22">
        <f>IF(OR($A51="",$B51="",$C51=""),"",C51*'MPTO_working_3-way'!$I50)</f>
        <v>5.3238529762920006</v>
      </c>
      <c r="H51" s="17">
        <f>IF(OR($A51="",$B51="",$C51=""),"",'MPTO_working_3-way'!E50)</f>
        <v>1.6745928980160418</v>
      </c>
      <c r="I51" s="21">
        <f>IF(OR($A51="",$B51="",$C51=""),"",'MPTO_working_3-way'!F50)</f>
        <v>4.5350610460966889</v>
      </c>
      <c r="J51" s="22">
        <f>IF(OR($A51="",$B51="",$C51=""),"",'MPTO_working_3-way'!G50)</f>
        <v>5.4843883338884689</v>
      </c>
      <c r="K51" s="17">
        <f>IF(OR($A51="",$B51="",$C51=""),"",'OddsRatio_working_3-way'!H50)</f>
        <v>1.6839495460150247</v>
      </c>
      <c r="L51" s="21">
        <f>IF(OR($A51="",$B51="",$C51=""),"",'OddsRatio_working_3-way'!I50)</f>
        <v>4.5159281349834846</v>
      </c>
      <c r="M51" s="22">
        <f>IF(OR($A51="",$B51="",$C51=""),"",'OddsRatio_working_3-way'!J50)</f>
        <v>5.4136119141282029</v>
      </c>
      <c r="N51" s="23">
        <f t="shared" si="16"/>
        <v>58.755356213207321</v>
      </c>
      <c r="O51" s="24">
        <f t="shared" si="17"/>
        <v>22.461255055864804</v>
      </c>
      <c r="P51" s="24">
        <f t="shared" si="18"/>
        <v>18.783388730927879</v>
      </c>
      <c r="Q51" t="s">
        <v>331</v>
      </c>
      <c r="R51" t="s">
        <v>313</v>
      </c>
      <c r="S51" s="48" t="s">
        <v>422</v>
      </c>
      <c r="T51" s="35">
        <v>100</v>
      </c>
      <c r="U51" s="35">
        <f t="shared" si="19"/>
        <v>56.140350877192972</v>
      </c>
      <c r="V51" s="35">
        <f t="shared" si="20"/>
        <v>71.910112359550567</v>
      </c>
      <c r="W51" s="35">
        <f t="shared" si="21"/>
        <v>66.442953020134226</v>
      </c>
      <c r="X51" s="35">
        <f t="shared" si="22"/>
        <v>61.646934620315207</v>
      </c>
      <c r="Y51" s="35">
        <f t="shared" si="23"/>
        <v>77.416696102672788</v>
      </c>
      <c r="Z51" s="35">
        <f t="shared" si="24"/>
        <v>71.949536763256461</v>
      </c>
      <c r="AA51" s="35">
        <f t="shared" si="25"/>
        <v>-5.5065837431222349</v>
      </c>
      <c r="AB51" s="35">
        <f t="shared" si="26"/>
        <v>-5.5065837431222207</v>
      </c>
      <c r="AC51" s="35">
        <f t="shared" si="27"/>
        <v>-5.5065837431222349</v>
      </c>
      <c r="AF51">
        <v>1.79</v>
      </c>
      <c r="AG51">
        <v>2.08</v>
      </c>
      <c r="AJ51" t="s">
        <v>366</v>
      </c>
    </row>
    <row r="52" spans="1:36" ht="15" x14ac:dyDescent="0.25">
      <c r="A52">
        <v>2.2799999999999998</v>
      </c>
      <c r="B52">
        <v>3.56</v>
      </c>
      <c r="C52">
        <v>2.98</v>
      </c>
      <c r="D52" s="20">
        <f t="shared" si="3"/>
        <v>5.5065837431222286E-2</v>
      </c>
      <c r="E52" s="17">
        <f>IF(OR($A52="",$B52="",$C52=""),"",A52*'MPTO_working_3-way'!$I51)</f>
        <v>2.4055501093431868</v>
      </c>
      <c r="F52" s="21">
        <f>IF(OR($A52="",$B52="",$C52=""),"",B52*'MPTO_working_3-way'!$I51)</f>
        <v>3.7560343812551515</v>
      </c>
      <c r="G52" s="22">
        <f>IF(OR($A52="",$B52="",$C52=""),"",C52*'MPTO_working_3-way'!$I51)</f>
        <v>3.1440961955450426</v>
      </c>
      <c r="H52" s="17">
        <f>IF(OR($A52="",$B52="",$C52=""),"",'MPTO_working_3-way'!E51)</f>
        <v>2.3795857503840701</v>
      </c>
      <c r="I52" s="21">
        <f>IF(OR($A52="",$B52="",$C52=""),"",'MPTO_working_3-way'!F51)</f>
        <v>3.808891210577944</v>
      </c>
      <c r="J52" s="22">
        <f>IF(OR($A52="",$B52="",$C52=""),"",'MPTO_working_3-way'!G51)</f>
        <v>3.1524341502543347</v>
      </c>
      <c r="K52" s="17">
        <f>IF(OR($A52="",$B52="",$C52=""),"",'OddsRatio_working_3-way'!H51)</f>
        <v>2.3908601086740728</v>
      </c>
      <c r="L52" s="21">
        <f>IF(OR($A52="",$B52="",$C52=""),"",'OddsRatio_working_3-way'!I51)</f>
        <v>3.7817202173481457</v>
      </c>
      <c r="M52" s="22">
        <f>IF(OR($A52="",$B52="",$C52=""),"",'OddsRatio_working_3-way'!J51)</f>
        <v>3.1514867306052063</v>
      </c>
      <c r="N52" s="23">
        <f t="shared" si="16"/>
        <v>41.570532915360502</v>
      </c>
      <c r="O52" s="24">
        <f t="shared" si="17"/>
        <v>26.623824451410655</v>
      </c>
      <c r="P52" s="24">
        <f t="shared" si="18"/>
        <v>31.805642633228835</v>
      </c>
      <c r="Q52" t="s">
        <v>323</v>
      </c>
      <c r="R52" t="s">
        <v>327</v>
      </c>
      <c r="S52" s="48" t="s">
        <v>422</v>
      </c>
      <c r="T52" s="35">
        <v>100</v>
      </c>
      <c r="U52" s="35">
        <f t="shared" si="19"/>
        <v>74.489795918367349</v>
      </c>
      <c r="V52" s="35">
        <f t="shared" si="20"/>
        <v>70.501474926253692</v>
      </c>
      <c r="W52" s="35">
        <f t="shared" si="21"/>
        <v>51.690821256038639</v>
      </c>
      <c r="X52" s="35">
        <f t="shared" si="22"/>
        <v>77.807703817707676</v>
      </c>
      <c r="Y52" s="35">
        <f t="shared" si="23"/>
        <v>73.819382825594019</v>
      </c>
      <c r="Z52" s="35">
        <f t="shared" si="24"/>
        <v>55.008729155378965</v>
      </c>
      <c r="AA52" s="35">
        <f t="shared" si="25"/>
        <v>-3.3179078993403266</v>
      </c>
      <c r="AB52" s="35">
        <f t="shared" si="26"/>
        <v>-3.3179078993403266</v>
      </c>
      <c r="AC52" s="35">
        <f t="shared" si="27"/>
        <v>-3.3179078993403266</v>
      </c>
      <c r="AF52">
        <v>2.0499999999999998</v>
      </c>
      <c r="AG52">
        <v>1.76</v>
      </c>
      <c r="AJ52" t="s">
        <v>366</v>
      </c>
    </row>
    <row r="53" spans="1:36" s="35" customFormat="1" ht="15" x14ac:dyDescent="0.25">
      <c r="A53">
        <v>3.92</v>
      </c>
      <c r="B53">
        <v>3.39</v>
      </c>
      <c r="C53">
        <v>2.0699999999999998</v>
      </c>
      <c r="D53" s="20">
        <f t="shared" si="3"/>
        <v>3.3179078993403222E-2</v>
      </c>
      <c r="E53" s="17">
        <f>IF(OR($A53="",$B53="",$C53=""),"",A53*'MPTO_working_3-way'!$I52)</f>
        <v>4.0500619896541403</v>
      </c>
      <c r="F53" s="21">
        <f>IF(OR($A53="",$B53="",$C53=""),"",B53*'MPTO_working_3-way'!$I52)</f>
        <v>3.5024770777876371</v>
      </c>
      <c r="G53" s="22">
        <f>IF(OR($A53="",$B53="",$C53=""),"",C53*'MPTO_working_3-way'!$I52)</f>
        <v>2.1386806935163447</v>
      </c>
      <c r="H53" s="17">
        <f>IF(OR($A53="",$B53="",$C53=""),"",'MPTO_working_3-way'!E52)</f>
        <v>4.097649481489249</v>
      </c>
      <c r="I53" s="21">
        <f>IF(OR($A53="",$B53="",$C53=""),"",'MPTO_working_3-way'!F52)</f>
        <v>3.5220499625360366</v>
      </c>
      <c r="J53" s="22">
        <f>IF(OR($A53="",$B53="",$C53=""),"",'MPTO_working_3-way'!G52)</f>
        <v>2.1185000167891554</v>
      </c>
      <c r="K53" s="17">
        <f>IF(OR($A53="",$B53="",$C53=""),"",'OddsRatio_working_3-way'!H52)</f>
        <v>4.0746780532427467</v>
      </c>
      <c r="L53" s="21">
        <f>IF(OR($A53="",$B53="",$C53=""),"",'OddsRatio_working_3-way'!I52)</f>
        <v>3.5166029271404677</v>
      </c>
      <c r="M53" s="22">
        <f>IF(OR($A53="",$B53="",$C53=""),"",'OddsRatio_working_3-way'!J52)</f>
        <v>2.1266799715649793</v>
      </c>
      <c r="N53" s="23">
        <f t="shared" si="16"/>
        <v>24.690980102390881</v>
      </c>
      <c r="O53" s="24">
        <f t="shared" si="17"/>
        <v>28.551221829313345</v>
      </c>
      <c r="P53" s="24">
        <f t="shared" si="18"/>
        <v>46.75779806829577</v>
      </c>
      <c r="Q53" t="s">
        <v>324</v>
      </c>
      <c r="R53" t="s">
        <v>320</v>
      </c>
      <c r="S53" s="48" t="s">
        <v>422</v>
      </c>
      <c r="T53" s="35">
        <v>100</v>
      </c>
      <c r="U53" s="35">
        <f t="shared" si="19"/>
        <v>57.805907172995774</v>
      </c>
      <c r="V53" s="35">
        <f t="shared" si="20"/>
        <v>70.930232558139537</v>
      </c>
      <c r="W53" s="35">
        <f t="shared" si="21"/>
        <v>67.948717948717942</v>
      </c>
      <c r="X53" s="35">
        <f t="shared" si="22"/>
        <v>61.121049493142522</v>
      </c>
      <c r="Y53" s="35">
        <f t="shared" si="23"/>
        <v>74.24537487828627</v>
      </c>
      <c r="Z53" s="35">
        <f t="shared" si="24"/>
        <v>71.26386026886469</v>
      </c>
      <c r="AA53" s="35">
        <f t="shared" si="25"/>
        <v>-3.315142320146748</v>
      </c>
      <c r="AB53" s="35">
        <f t="shared" si="26"/>
        <v>-3.3151423201467338</v>
      </c>
      <c r="AC53" s="35">
        <f t="shared" si="27"/>
        <v>-3.315142320146748</v>
      </c>
      <c r="AD53" s="36"/>
      <c r="AE53" s="36"/>
      <c r="AF53">
        <v>2.2000000000000002</v>
      </c>
      <c r="AG53">
        <v>1.71</v>
      </c>
      <c r="AH53" s="36"/>
      <c r="AI53" s="36"/>
      <c r="AJ53" t="s">
        <v>366</v>
      </c>
    </row>
    <row r="54" spans="1:36" ht="15" x14ac:dyDescent="0.25">
      <c r="A54">
        <v>2.37</v>
      </c>
      <c r="B54">
        <v>3.44</v>
      </c>
      <c r="C54">
        <v>3.12</v>
      </c>
      <c r="D54" s="20">
        <f t="shared" si="3"/>
        <v>3.3151423201467356E-2</v>
      </c>
      <c r="E54" s="17">
        <f>IF(OR($A54="",$B54="",$C54=""),"",A54*'MPTO_working_3-way'!$I53)</f>
        <v>2.4485688729874777</v>
      </c>
      <c r="F54" s="21">
        <f>IF(OR($A54="",$B54="",$C54=""),"",B54*'MPTO_working_3-way'!$I53)</f>
        <v>3.5540408958130478</v>
      </c>
      <c r="G54" s="22">
        <f>IF(OR($A54="",$B54="",$C54=""),"",C54*'MPTO_working_3-way'!$I53)</f>
        <v>3.2234324403885783</v>
      </c>
      <c r="H54" s="17">
        <f>IF(OR($A54="",$B54="",$C54=""),"",'MPTO_working_3-way'!E53)</f>
        <v>2.4337387023293409</v>
      </c>
      <c r="I54" s="21">
        <f>IF(OR($A54="",$B54="",$C54=""),"",'MPTO_working_3-way'!F53)</f>
        <v>3.5759342483501357</v>
      </c>
      <c r="J54" s="22">
        <f>IF(OR($A54="",$B54="",$C54=""),"",'MPTO_working_3-way'!G53)</f>
        <v>3.2314109052770221</v>
      </c>
      <c r="K54" s="17">
        <f>IF(OR($A54="",$B54="",$C54=""),"",'OddsRatio_working_3-way'!H53)</f>
        <v>2.4402745508324153</v>
      </c>
      <c r="L54" s="21">
        <f>IF(OR($A54="",$B54="",$C54=""),"",'OddsRatio_working_3-way'!I53)</f>
        <v>3.5651605138913087</v>
      </c>
      <c r="M54" s="22">
        <f>IF(OR($A54="",$B54="",$C54=""),"",'OddsRatio_working_3-way'!J53)</f>
        <v>3.228746020266219</v>
      </c>
      <c r="N54" s="23">
        <f t="shared" si="16"/>
        <v>40.840182648401822</v>
      </c>
      <c r="O54" s="24">
        <f t="shared" si="17"/>
        <v>28.136986301369859</v>
      </c>
      <c r="P54" s="24">
        <f t="shared" si="18"/>
        <v>31.022831050228312</v>
      </c>
      <c r="Q54" t="s">
        <v>328</v>
      </c>
      <c r="R54" t="s">
        <v>322</v>
      </c>
      <c r="S54" s="48" t="s">
        <v>422</v>
      </c>
      <c r="T54" s="35">
        <v>100</v>
      </c>
      <c r="U54" s="35">
        <f t="shared" si="19"/>
        <v>47.643979057591622</v>
      </c>
      <c r="V54" s="35">
        <f t="shared" si="20"/>
        <v>71.751412429378533</v>
      </c>
      <c r="W54" s="35">
        <f t="shared" si="21"/>
        <v>74.811083123425689</v>
      </c>
      <c r="X54" s="35">
        <f t="shared" si="22"/>
        <v>53.437504447195771</v>
      </c>
      <c r="Y54" s="35">
        <f t="shared" si="23"/>
        <v>77.544937818982689</v>
      </c>
      <c r="Z54" s="35">
        <f t="shared" si="24"/>
        <v>80.604608513029845</v>
      </c>
      <c r="AA54" s="35">
        <f t="shared" si="25"/>
        <v>-5.7935253896041488</v>
      </c>
      <c r="AB54" s="35">
        <f t="shared" si="26"/>
        <v>-5.7935253896041559</v>
      </c>
      <c r="AC54" s="35">
        <f t="shared" si="27"/>
        <v>-5.7935253896041559</v>
      </c>
      <c r="AF54">
        <v>2.0499999999999998</v>
      </c>
      <c r="AG54">
        <v>1.83</v>
      </c>
      <c r="AJ54" t="s">
        <v>366</v>
      </c>
    </row>
    <row r="55" spans="1:36" ht="15" x14ac:dyDescent="0.25">
      <c r="A55">
        <v>1.91</v>
      </c>
      <c r="B55">
        <v>3.54</v>
      </c>
      <c r="C55">
        <v>3.97</v>
      </c>
      <c r="D55" s="20">
        <f t="shared" si="3"/>
        <v>5.7935253896041594E-2</v>
      </c>
      <c r="E55" s="17">
        <f>IF(OR($A55="",$B55="",$C55=""),"",A55*'MPTO_working_3-way'!$I54)</f>
        <v>2.0206563349414393</v>
      </c>
      <c r="F55" s="21">
        <f>IF(OR($A55="",$B55="",$C55=""),"",B55*'MPTO_working_3-way'!$I54)</f>
        <v>3.7450907987919875</v>
      </c>
      <c r="G55" s="22">
        <f>IF(OR($A55="",$B55="",$C55=""),"",C55*'MPTO_working_3-way'!$I54)</f>
        <v>4.2000029579672855</v>
      </c>
      <c r="H55" s="17">
        <f>IF(OR($A55="",$B55="",$C55=""),"",'MPTO_working_3-way'!E54)</f>
        <v>1.9831493460934027</v>
      </c>
      <c r="I55" s="21">
        <f>IF(OR($A55="",$B55="",$C55=""),"",'MPTO_working_3-way'!F54)</f>
        <v>3.7997656580077224</v>
      </c>
      <c r="J55" s="22">
        <f>IF(OR($A55="",$B55="",$C55=""),"",'MPTO_working_3-way'!G54)</f>
        <v>4.2996435805794402</v>
      </c>
      <c r="K55" s="17">
        <f>IF(OR($A55="",$B55="",$C55=""),"",'OddsRatio_working_3-way'!H54)</f>
        <v>1.9972859604795059</v>
      </c>
      <c r="L55" s="21">
        <f>IF(OR($A55="",$B55="",$C55=""),"",'OddsRatio_working_3-way'!I54)</f>
        <v>3.7836333402394997</v>
      </c>
      <c r="M55" s="22">
        <f>IF(OR($A55="",$B55="",$C55=""),"",'OddsRatio_working_3-way'!J54)</f>
        <v>4.2548783545320132</v>
      </c>
      <c r="N55" s="23">
        <f t="shared" si="16"/>
        <v>49.488870655928785</v>
      </c>
      <c r="O55" s="24">
        <f t="shared" si="17"/>
        <v>26.701622303057615</v>
      </c>
      <c r="P55" s="24">
        <f t="shared" si="18"/>
        <v>23.809507041013592</v>
      </c>
      <c r="Q55" t="s">
        <v>312</v>
      </c>
      <c r="R55" t="s">
        <v>325</v>
      </c>
      <c r="S55" s="48" t="s">
        <v>422</v>
      </c>
      <c r="T55" s="35">
        <v>100</v>
      </c>
      <c r="U55" s="35">
        <f t="shared" si="19"/>
        <v>64.664310954063609</v>
      </c>
      <c r="V55" s="35">
        <f t="shared" si="20"/>
        <v>71.428571428571431</v>
      </c>
      <c r="W55" s="35">
        <f t="shared" si="21"/>
        <v>60.629921259842511</v>
      </c>
      <c r="X55" s="35">
        <f t="shared" si="22"/>
        <v>67.941507311586051</v>
      </c>
      <c r="Y55" s="35">
        <f t="shared" si="23"/>
        <v>74.705767786093872</v>
      </c>
      <c r="Z55" s="35">
        <f t="shared" si="24"/>
        <v>63.90711761736496</v>
      </c>
      <c r="AA55" s="35">
        <f t="shared" si="25"/>
        <v>-3.2771963575224419</v>
      </c>
      <c r="AB55" s="35">
        <f t="shared" si="26"/>
        <v>-3.2771963575224419</v>
      </c>
      <c r="AC55" s="35">
        <f t="shared" si="27"/>
        <v>-3.277196357522449</v>
      </c>
      <c r="AF55">
        <v>1.93</v>
      </c>
      <c r="AG55">
        <v>1.88</v>
      </c>
      <c r="AJ55" t="s">
        <v>366</v>
      </c>
    </row>
    <row r="56" spans="1:36" ht="15" x14ac:dyDescent="0.25">
      <c r="A56">
        <v>2.83</v>
      </c>
      <c r="B56">
        <v>3.5</v>
      </c>
      <c r="C56">
        <v>2.54</v>
      </c>
      <c r="D56" s="20">
        <f t="shared" si="3"/>
        <v>3.2771963575224383E-2</v>
      </c>
      <c r="E56" s="17">
        <f>IF(OR($A56="",$B56="",$C56=""),"",A56*'MPTO_working_3-way'!$I55)</f>
        <v>2.9227446569178852</v>
      </c>
      <c r="F56" s="21">
        <f>IF(OR($A56="",$B56="",$C56=""),"",B56*'MPTO_working_3-way'!$I55)</f>
        <v>3.6147018725132853</v>
      </c>
      <c r="G56" s="22">
        <f>IF(OR($A56="",$B56="",$C56=""),"",C56*'MPTO_working_3-way'!$I55)</f>
        <v>2.6232407874810701</v>
      </c>
      <c r="H56" s="17">
        <f>IF(OR($A56="",$B56="",$C56=""),"",'MPTO_working_3-way'!E55)</f>
        <v>2.9202801261341431</v>
      </c>
      <c r="I56" s="21">
        <f>IF(OR($A56="",$B56="",$C56=""),"",'MPTO_working_3-way'!F55)</f>
        <v>3.6391386733911597</v>
      </c>
      <c r="J56" s="22">
        <f>IF(OR($A56="",$B56="",$C56=""),"",'MPTO_working_3-way'!G55)</f>
        <v>2.6124885342932798</v>
      </c>
      <c r="K56" s="17">
        <f>IF(OR($A56="",$B56="",$C56=""),"",'OddsRatio_working_3-way'!H55)</f>
        <v>2.9222819477396356</v>
      </c>
      <c r="L56" s="21">
        <f>IF(OR($A56="",$B56="",$C56=""),"",'OddsRatio_working_3-way'!I55)</f>
        <v>3.6260682346169877</v>
      </c>
      <c r="M56" s="22">
        <f>IF(OR($A56="",$B56="",$C56=""),"",'OddsRatio_working_3-way'!J55)</f>
        <v>2.6176580325240648</v>
      </c>
      <c r="N56" s="23">
        <f t="shared" si="16"/>
        <v>34.214415468456544</v>
      </c>
      <c r="O56" s="24">
        <f t="shared" si="17"/>
        <v>27.664798793066293</v>
      </c>
      <c r="P56" s="24">
        <f t="shared" si="18"/>
        <v>38.120785738477167</v>
      </c>
      <c r="Q56" t="s">
        <v>333</v>
      </c>
      <c r="R56" t="s">
        <v>321</v>
      </c>
      <c r="S56" s="48" t="s">
        <v>422</v>
      </c>
      <c r="T56" s="35">
        <v>100</v>
      </c>
      <c r="U56" s="35">
        <f t="shared" si="19"/>
        <v>56.521739130434774</v>
      </c>
      <c r="V56" s="35">
        <f t="shared" si="20"/>
        <v>71.509971509971507</v>
      </c>
      <c r="W56" s="35">
        <f t="shared" si="21"/>
        <v>68.55345911949685</v>
      </c>
      <c r="X56" s="35">
        <f t="shared" si="22"/>
        <v>59.936569370531636</v>
      </c>
      <c r="Y56" s="35">
        <f t="shared" si="23"/>
        <v>74.924801750068369</v>
      </c>
      <c r="Z56" s="35">
        <f t="shared" si="24"/>
        <v>71.968289359593712</v>
      </c>
      <c r="AA56" s="35">
        <f t="shared" si="25"/>
        <v>-3.4148302400968618</v>
      </c>
      <c r="AB56" s="35">
        <f t="shared" si="26"/>
        <v>-3.4148302400968618</v>
      </c>
      <c r="AC56" s="35">
        <f t="shared" si="27"/>
        <v>-3.4148302400968618</v>
      </c>
      <c r="AF56">
        <v>1.78</v>
      </c>
      <c r="AG56">
        <v>2.09</v>
      </c>
      <c r="AJ56" t="s">
        <v>366</v>
      </c>
    </row>
    <row r="57" spans="1:36" ht="15" x14ac:dyDescent="0.25">
      <c r="A57">
        <v>2.2999999999999998</v>
      </c>
      <c r="B57">
        <v>3.51</v>
      </c>
      <c r="C57">
        <v>3.18</v>
      </c>
      <c r="D57" s="20">
        <f t="shared" si="3"/>
        <v>3.4148302400968555E-2</v>
      </c>
      <c r="E57" s="17">
        <f>IF(OR($A57="",$B57="",$C57=""),"",A57*'MPTO_working_3-way'!$I56)</f>
        <v>2.3785410955222277</v>
      </c>
      <c r="F57" s="21">
        <f>IF(OR($A57="",$B57="",$C57=""),"",B57*'MPTO_working_3-way'!$I56)</f>
        <v>3.6298605414273992</v>
      </c>
      <c r="G57" s="22">
        <f>IF(OR($A57="",$B57="",$C57=""),"",C57*'MPTO_working_3-way'!$I56)</f>
        <v>3.2885916016350802</v>
      </c>
      <c r="H57" s="17">
        <f>IF(OR($A57="",$B57="",$C57=""),"",'MPTO_working_3-way'!E56)</f>
        <v>2.3618336679062115</v>
      </c>
      <c r="I57" s="21">
        <f>IF(OR($A57="",$B57="",$C57=""),"",'MPTO_working_3-way'!F56)</f>
        <v>3.656072961556756</v>
      </c>
      <c r="J57" s="22">
        <f>IF(OR($A57="",$B57="",$C57=""),"",'MPTO_working_3-way'!G56)</f>
        <v>3.299430134253893</v>
      </c>
      <c r="K57" s="17">
        <f>IF(OR($A57="",$B57="",$C57=""),"",'OddsRatio_working_3-way'!H56)</f>
        <v>2.3690548856258524</v>
      </c>
      <c r="L57" s="21">
        <f>IF(OR($A57="",$B57="",$C57=""),"",'OddsRatio_working_3-way'!I56)</f>
        <v>3.6433290484006839</v>
      </c>
      <c r="M57" s="22">
        <f>IF(OR($A57="",$B57="",$C57=""),"",'OddsRatio_working_3-way'!J56)</f>
        <v>3.2957997312802756</v>
      </c>
      <c r="N57" s="23">
        <f t="shared" si="16"/>
        <v>42.042578195624657</v>
      </c>
      <c r="O57" s="24">
        <f t="shared" si="17"/>
        <v>27.549267763514742</v>
      </c>
      <c r="P57" s="24">
        <f t="shared" si="18"/>
        <v>30.408154040860602</v>
      </c>
      <c r="Q57" t="s">
        <v>319</v>
      </c>
      <c r="R57" t="s">
        <v>326</v>
      </c>
      <c r="S57" s="48" t="s">
        <v>422</v>
      </c>
      <c r="T57" s="35">
        <v>100</v>
      </c>
      <c r="U57" s="35">
        <f t="shared" si="19"/>
        <v>48.717948717948723</v>
      </c>
      <c r="V57" s="35">
        <f t="shared" si="20"/>
        <v>71.671388101982998</v>
      </c>
      <c r="W57" s="35">
        <f t="shared" si="21"/>
        <v>76.076555023923447</v>
      </c>
      <c r="X57" s="35">
        <f t="shared" si="22"/>
        <v>52.252056874093554</v>
      </c>
      <c r="Y57" s="35">
        <f t="shared" si="23"/>
        <v>75.205496258127852</v>
      </c>
      <c r="Z57" s="35">
        <f t="shared" si="24"/>
        <v>79.610663180068286</v>
      </c>
      <c r="AA57" s="35">
        <f t="shared" si="25"/>
        <v>-3.534108156144832</v>
      </c>
      <c r="AB57" s="35">
        <f t="shared" si="26"/>
        <v>-3.5341081561448533</v>
      </c>
      <c r="AC57" s="35">
        <f t="shared" si="27"/>
        <v>-3.5341081561448391</v>
      </c>
      <c r="AF57">
        <v>2.0699999999999998</v>
      </c>
      <c r="AG57">
        <v>1.82</v>
      </c>
      <c r="AJ57" t="s">
        <v>366</v>
      </c>
    </row>
    <row r="58" spans="1:36" ht="15" x14ac:dyDescent="0.25">
      <c r="A58">
        <v>1.95</v>
      </c>
      <c r="B58">
        <v>3.53</v>
      </c>
      <c r="C58">
        <v>4.18</v>
      </c>
      <c r="D58" s="20">
        <f t="shared" si="3"/>
        <v>3.5341081561448551E-2</v>
      </c>
      <c r="E58" s="17">
        <f>IF(OR($A58="",$B58="",$C58=""),"",A58*'MPTO_working_3-way'!$I57)</f>
        <v>2.0189151090448245</v>
      </c>
      <c r="F58" s="21">
        <f>IF(OR($A58="",$B58="",$C58=""),"",B58*'MPTO_working_3-way'!$I57)</f>
        <v>3.6547540179119133</v>
      </c>
      <c r="G58" s="22">
        <f>IF(OR($A58="",$B58="",$C58=""),"",C58*'MPTO_working_3-way'!$I57)</f>
        <v>4.3277257209268543</v>
      </c>
      <c r="H58" s="17">
        <f>IF(OR($A58="",$B58="",$C58=""),"",'MPTO_working_3-way'!E57)</f>
        <v>1.9958480281659856</v>
      </c>
      <c r="I58" s="21">
        <f>IF(OR($A58="",$B58="",$C58=""),"",'MPTO_working_3-way'!F57)</f>
        <v>3.6831631331623447</v>
      </c>
      <c r="J58" s="22">
        <f>IF(OR($A58="",$B58="",$C58=""),"",'MPTO_working_3-way'!G57)</f>
        <v>4.3964916319600613</v>
      </c>
      <c r="K58" s="17">
        <f>IF(OR($A58="",$B58="",$C58=""),"",'OddsRatio_working_3-way'!H57)</f>
        <v>2.0048309747001967</v>
      </c>
      <c r="L58" s="21">
        <f>IF(OR($A58="",$B58="",$C58=""),"",'OddsRatio_working_3-way'!I57)</f>
        <v>3.676023543148947</v>
      </c>
      <c r="M58" s="22">
        <f>IF(OR($A58="",$B58="",$C58=""),"",'OddsRatio_working_3-way'!J57)</f>
        <v>4.363539473206977</v>
      </c>
      <c r="N58" s="23">
        <f t="shared" si="16"/>
        <v>49.531552640324399</v>
      </c>
      <c r="O58" s="24">
        <f t="shared" si="17"/>
        <v>27.361622563352007</v>
      </c>
      <c r="P58" s="24">
        <f t="shared" si="18"/>
        <v>23.106824796323586</v>
      </c>
      <c r="Q58" t="s">
        <v>334</v>
      </c>
      <c r="R58" t="s">
        <v>332</v>
      </c>
      <c r="S58" s="48" t="s">
        <v>422</v>
      </c>
      <c r="T58" s="35">
        <v>100</v>
      </c>
      <c r="U58" s="35">
        <f t="shared" si="19"/>
        <v>49.748743718592962</v>
      </c>
      <c r="V58" s="35">
        <f t="shared" si="20"/>
        <v>74.093264248704671</v>
      </c>
      <c r="W58" s="35">
        <f t="shared" si="21"/>
        <v>72.67759562841529</v>
      </c>
      <c r="X58" s="35">
        <f t="shared" si="22"/>
        <v>53.22914012288004</v>
      </c>
      <c r="Y58" s="35">
        <f t="shared" si="23"/>
        <v>77.573660652991734</v>
      </c>
      <c r="Z58" s="35">
        <f t="shared" si="24"/>
        <v>76.157992032702367</v>
      </c>
      <c r="AA58" s="35">
        <f t="shared" si="25"/>
        <v>-3.4803964042870774</v>
      </c>
      <c r="AB58" s="35">
        <f t="shared" si="26"/>
        <v>-3.4803964042870632</v>
      </c>
      <c r="AC58" s="35">
        <f t="shared" si="27"/>
        <v>-3.4803964042870774</v>
      </c>
      <c r="AF58">
        <v>2.1800000000000002</v>
      </c>
      <c r="AG58">
        <v>1.72</v>
      </c>
      <c r="AJ58" t="s">
        <v>366</v>
      </c>
    </row>
    <row r="59" spans="1:36" ht="15" x14ac:dyDescent="0.25">
      <c r="A59">
        <v>1.99</v>
      </c>
      <c r="B59">
        <v>3.86</v>
      </c>
      <c r="C59">
        <v>3.66</v>
      </c>
      <c r="D59" s="20">
        <f t="shared" si="3"/>
        <v>3.4803964042870561E-2</v>
      </c>
      <c r="E59" s="17">
        <f>IF(OR($A59="",$B59="",$C59=""),"",A59*'MPTO_working_3-way'!$I58)</f>
        <v>2.0592598884453124</v>
      </c>
      <c r="F59" s="21">
        <f>IF(OR($A59="",$B59="",$C59=""),"",B59*'MPTO_working_3-way'!$I58)</f>
        <v>3.9943433012054803</v>
      </c>
      <c r="G59" s="22">
        <f>IF(OR($A59="",$B59="",$C59=""),"",C59*'MPTO_working_3-way'!$I58)</f>
        <v>3.7873825083969064</v>
      </c>
      <c r="H59" s="17">
        <f>IF(OR($A59="",$B59="",$C59=""),"",'MPTO_working_3-way'!E58)</f>
        <v>2.0370281132956065</v>
      </c>
      <c r="I59" s="21">
        <f>IF(OR($A59="",$B59="",$C59=""),"",'MPTO_working_3-way'!F58)</f>
        <v>4.0409585715104317</v>
      </c>
      <c r="J59" s="22">
        <f>IF(OR($A59="",$B59="",$C59=""),"",'MPTO_working_3-way'!G58)</f>
        <v>3.8222979676533608</v>
      </c>
      <c r="K59" s="17">
        <f>IF(OR($A59="",$B59="",$C59=""),"",'OddsRatio_working_3-way'!H58)</f>
        <v>2.0457345001710121</v>
      </c>
      <c r="L59" s="21">
        <f>IF(OR($A59="",$B59="",$C59=""),"",'OddsRatio_working_3-way'!I58)</f>
        <v>4.0210107782718119</v>
      </c>
      <c r="M59" s="22">
        <f>IF(OR($A59="",$B59="",$C59=""),"",'OddsRatio_working_3-way'!J58)</f>
        <v>3.8097512832877709</v>
      </c>
      <c r="N59" s="23">
        <f t="shared" si="16"/>
        <v>48.561136241767613</v>
      </c>
      <c r="O59" s="24">
        <f t="shared" si="17"/>
        <v>25.035404435522686</v>
      </c>
      <c r="P59" s="24">
        <f t="shared" si="18"/>
        <v>26.403459322709715</v>
      </c>
      <c r="Q59" t="s">
        <v>343</v>
      </c>
      <c r="R59" t="s">
        <v>337</v>
      </c>
      <c r="S59" s="48" t="s">
        <v>422</v>
      </c>
      <c r="T59" s="35">
        <v>100</v>
      </c>
      <c r="U59" s="35">
        <f t="shared" si="19"/>
        <v>50</v>
      </c>
      <c r="V59" s="35">
        <f t="shared" si="20"/>
        <v>74.489795918367349</v>
      </c>
      <c r="W59" s="35">
        <f t="shared" si="21"/>
        <v>72.067039106145245</v>
      </c>
      <c r="X59" s="35">
        <f t="shared" si="22"/>
        <v>53.443164975487399</v>
      </c>
      <c r="Y59" s="35">
        <f t="shared" si="23"/>
        <v>77.932960893854755</v>
      </c>
      <c r="Z59" s="35">
        <f t="shared" si="24"/>
        <v>75.510204081632651</v>
      </c>
      <c r="AA59" s="35">
        <f t="shared" si="25"/>
        <v>-3.4431649754873987</v>
      </c>
      <c r="AB59" s="35">
        <f t="shared" si="26"/>
        <v>-3.4431649754874059</v>
      </c>
      <c r="AC59" s="35">
        <f t="shared" si="27"/>
        <v>-3.4431649754874059</v>
      </c>
      <c r="AF59">
        <v>1.71</v>
      </c>
      <c r="AG59">
        <v>2.2000000000000002</v>
      </c>
      <c r="AJ59" t="s">
        <v>367</v>
      </c>
    </row>
    <row r="60" spans="1:36" s="35" customFormat="1" ht="15" x14ac:dyDescent="0.25">
      <c r="A60">
        <v>2</v>
      </c>
      <c r="B60">
        <v>3.92</v>
      </c>
      <c r="C60">
        <v>3.58</v>
      </c>
      <c r="D60" s="20">
        <f t="shared" si="3"/>
        <v>3.4431649754874005E-2</v>
      </c>
      <c r="E60" s="17">
        <f>IF(OR($A60="",$B60="",$C60=""),"",A60*'MPTO_working_3-way'!$I59)</f>
        <v>2.068863299509748</v>
      </c>
      <c r="F60" s="21">
        <f>IF(OR($A60="",$B60="",$C60=""),"",B60*'MPTO_working_3-way'!$I59)</f>
        <v>4.0549720670391061</v>
      </c>
      <c r="G60" s="22">
        <f>IF(OR($A60="",$B60="",$C60=""),"",C60*'MPTO_working_3-way'!$I59)</f>
        <v>3.7032653061224492</v>
      </c>
      <c r="H60" s="17">
        <f>IF(OR($A60="",$B60="",$C60=""),"",'MPTO_working_3-way'!E59)</f>
        <v>2.046987436306352</v>
      </c>
      <c r="I60" s="21">
        <f>IF(OR($A60="",$B60="",$C60=""),"",'MPTO_working_3-way'!F59)</f>
        <v>4.1046720224631459</v>
      </c>
      <c r="J60" s="22">
        <f>IF(OR($A60="",$B60="",$C60=""),"",'MPTO_working_3-way'!G59)</f>
        <v>3.7333995459704883</v>
      </c>
      <c r="K60" s="17">
        <f>IF(OR($A60="",$B60="",$C60=""),"",'OddsRatio_working_3-way'!H59)</f>
        <v>2.0556017897014613</v>
      </c>
      <c r="L60" s="21">
        <f>IF(OR($A60="",$B60="",$C60=""),"",'OddsRatio_working_3-way'!I59)</f>
        <v>4.0823572259282663</v>
      </c>
      <c r="M60" s="22">
        <f>IF(OR($A60="",$B60="",$C60=""),"",'OddsRatio_working_3-way'!J59)</f>
        <v>3.7234526174297709</v>
      </c>
      <c r="N60" s="23">
        <f t="shared" si="16"/>
        <v>48.335721371101073</v>
      </c>
      <c r="O60" s="24">
        <f t="shared" si="17"/>
        <v>24.661082332194422</v>
      </c>
      <c r="P60" s="24">
        <f t="shared" si="18"/>
        <v>27.003196296704505</v>
      </c>
      <c r="Q60" t="s">
        <v>336</v>
      </c>
      <c r="R60" t="s">
        <v>352</v>
      </c>
      <c r="S60" s="48" t="s">
        <v>422</v>
      </c>
      <c r="T60" s="35">
        <v>100</v>
      </c>
      <c r="U60" s="35">
        <f t="shared" si="19"/>
        <v>52.153110047846894</v>
      </c>
      <c r="V60" s="35">
        <f t="shared" si="20"/>
        <v>71.181556195965413</v>
      </c>
      <c r="W60" s="35">
        <f t="shared" si="21"/>
        <v>73.262032085561486</v>
      </c>
      <c r="X60" s="35">
        <f t="shared" si="22"/>
        <v>55.556411718473072</v>
      </c>
      <c r="Y60" s="35">
        <f t="shared" si="23"/>
        <v>74.584857866591619</v>
      </c>
      <c r="Z60" s="35">
        <f t="shared" si="24"/>
        <v>76.665333756187692</v>
      </c>
      <c r="AA60" s="35">
        <f t="shared" si="25"/>
        <v>-3.4033016706261776</v>
      </c>
      <c r="AB60" s="35">
        <f t="shared" si="26"/>
        <v>-3.403301670626206</v>
      </c>
      <c r="AC60" s="35">
        <f t="shared" si="27"/>
        <v>-3.403301670626206</v>
      </c>
      <c r="AD60" s="36"/>
      <c r="AE60" s="36"/>
      <c r="AF60">
        <v>1.64</v>
      </c>
      <c r="AG60">
        <v>2.34</v>
      </c>
      <c r="AH60" s="36"/>
      <c r="AI60" s="36"/>
      <c r="AJ60" t="s">
        <v>367</v>
      </c>
    </row>
    <row r="61" spans="1:36" ht="15" x14ac:dyDescent="0.25">
      <c r="A61">
        <v>2.09</v>
      </c>
      <c r="B61">
        <v>3.47</v>
      </c>
      <c r="C61">
        <v>3.74</v>
      </c>
      <c r="D61" s="20">
        <f t="shared" si="3"/>
        <v>3.4033016706261909E-2</v>
      </c>
      <c r="E61" s="17">
        <f>IF(OR($A61="",$B61="",$C61=""),"",A61*'MPTO_working_3-way'!$I60)</f>
        <v>2.1611290049160874</v>
      </c>
      <c r="F61" s="21">
        <f>IF(OR($A61="",$B61="",$C61=""),"",B61*'MPTO_working_3-way'!$I60)</f>
        <v>3.588094567970729</v>
      </c>
      <c r="G61" s="22">
        <f>IF(OR($A61="",$B61="",$C61=""),"",C61*'MPTO_working_3-way'!$I60)</f>
        <v>3.8672834824814197</v>
      </c>
      <c r="H61" s="17">
        <f>IF(OR($A61="",$B61="",$C61=""),"",'MPTO_working_3-way'!E60)</f>
        <v>2.1407566296105722</v>
      </c>
      <c r="I61" s="21">
        <f>IF(OR($A61="",$B61="",$C61=""),"",'MPTO_working_3-way'!F60)</f>
        <v>3.6121934759912921</v>
      </c>
      <c r="J61" s="22">
        <f>IF(OR($A61="",$B61="",$C61=""),"",'MPTO_working_3-way'!G60)</f>
        <v>3.9057108251292778</v>
      </c>
      <c r="K61" s="17">
        <f>IF(OR($A61="",$B61="",$C61=""),"",'OddsRatio_working_3-way'!H60)</f>
        <v>2.1490116903003473</v>
      </c>
      <c r="L61" s="21">
        <f>IF(OR($A61="",$B61="",$C61=""),"",'OddsRatio_working_3-way'!I60)</f>
        <v>3.6037237385705132</v>
      </c>
      <c r="M61" s="22">
        <f>IF(OR($A61="",$B61="",$C61=""),"",'OddsRatio_working_3-way'!J60)</f>
        <v>3.8883413132320688</v>
      </c>
      <c r="N61" s="23">
        <f t="shared" si="16"/>
        <v>46.272110444366007</v>
      </c>
      <c r="O61" s="24">
        <f t="shared" si="17"/>
        <v>27.869945483782406</v>
      </c>
      <c r="P61" s="24">
        <f t="shared" si="18"/>
        <v>25.857944071851591</v>
      </c>
      <c r="Q61" t="s">
        <v>339</v>
      </c>
      <c r="R61" t="s">
        <v>359</v>
      </c>
      <c r="S61" s="48" t="s">
        <v>422</v>
      </c>
      <c r="T61" s="35">
        <v>100</v>
      </c>
      <c r="U61" s="35">
        <f t="shared" si="19"/>
        <v>47.916666666666671</v>
      </c>
      <c r="V61" s="35">
        <f t="shared" si="20"/>
        <v>72.752043596730246</v>
      </c>
      <c r="W61" s="35">
        <f t="shared" si="21"/>
        <v>75.903614457831324</v>
      </c>
      <c r="X61" s="35">
        <f t="shared" si="22"/>
        <v>51.34434194543843</v>
      </c>
      <c r="Y61" s="35">
        <f t="shared" si="23"/>
        <v>76.179718875502004</v>
      </c>
      <c r="Z61" s="35">
        <f t="shared" si="24"/>
        <v>79.331289736603097</v>
      </c>
      <c r="AA61" s="35">
        <f t="shared" si="25"/>
        <v>-3.4276752787717584</v>
      </c>
      <c r="AB61" s="35">
        <f t="shared" si="26"/>
        <v>-3.4276752787717584</v>
      </c>
      <c r="AC61" s="35">
        <f t="shared" si="27"/>
        <v>-3.4276752787717726</v>
      </c>
      <c r="AF61">
        <v>2.11</v>
      </c>
      <c r="AG61">
        <v>1.77</v>
      </c>
      <c r="AJ61" t="s">
        <v>367</v>
      </c>
    </row>
    <row r="62" spans="1:36" ht="15" x14ac:dyDescent="0.25">
      <c r="A62">
        <v>1.92</v>
      </c>
      <c r="B62">
        <v>3.67</v>
      </c>
      <c r="C62">
        <v>4.1500000000000004</v>
      </c>
      <c r="D62" s="20">
        <f t="shared" si="3"/>
        <v>3.427675278771769E-2</v>
      </c>
      <c r="E62" s="17">
        <f>IF(OR($A62="",$B62="",$C62=""),"",A62*'MPTO_working_3-way'!$I61)</f>
        <v>1.9858113653524179</v>
      </c>
      <c r="F62" s="21">
        <f>IF(OR($A62="",$B62="",$C62=""),"",B62*'MPTO_working_3-way'!$I61)</f>
        <v>3.7957956827309238</v>
      </c>
      <c r="G62" s="22">
        <f>IF(OR($A62="",$B62="",$C62=""),"",C62*'MPTO_working_3-way'!$I61)</f>
        <v>4.2922485240690289</v>
      </c>
      <c r="H62" s="17">
        <f>IF(OR($A62="",$B62="",$C62=""),"",'MPTO_working_3-way'!E61)</f>
        <v>1.9630639734557553</v>
      </c>
      <c r="I62" s="21">
        <f>IF(OR($A62="",$B62="",$C62=""),"",'MPTO_working_3-way'!F61)</f>
        <v>3.8306253782476904</v>
      </c>
      <c r="J62" s="22">
        <f>IF(OR($A62="",$B62="",$C62=""),"",'MPTO_working_3-way'!G61)</f>
        <v>4.3565719779548555</v>
      </c>
      <c r="K62" s="17">
        <f>IF(OR($A62="",$B62="",$C62=""),"",'OddsRatio_working_3-way'!H61)</f>
        <v>1.9717937174417155</v>
      </c>
      <c r="L62" s="21">
        <f>IF(OR($A62="",$B62="",$C62=""),"",'OddsRatio_working_3-way'!I61)</f>
        <v>3.8203143756188931</v>
      </c>
      <c r="M62" s="22">
        <f>IF(OR($A62="",$B62="",$C62=""),"",'OddsRatio_working_3-way'!J61)</f>
        <v>4.3273371847189184</v>
      </c>
      <c r="N62" s="23">
        <f t="shared" si="16"/>
        <v>50.357250313275955</v>
      </c>
      <c r="O62" s="24">
        <f t="shared" si="17"/>
        <v>26.34493749359396</v>
      </c>
      <c r="P62" s="24">
        <f t="shared" si="18"/>
        <v>23.297812193130078</v>
      </c>
      <c r="Q62" t="s">
        <v>338</v>
      </c>
      <c r="R62" t="s">
        <v>350</v>
      </c>
      <c r="S62" s="48" t="s">
        <v>422</v>
      </c>
      <c r="T62" s="35">
        <v>100</v>
      </c>
      <c r="U62" s="35">
        <f t="shared" si="19"/>
        <v>58.333333333333336</v>
      </c>
      <c r="V62" s="35">
        <f t="shared" si="20"/>
        <v>72.67759562841529</v>
      </c>
      <c r="W62" s="35">
        <f t="shared" si="21"/>
        <v>65.635738831615114</v>
      </c>
      <c r="X62" s="35">
        <f t="shared" si="22"/>
        <v>61.686665539969574</v>
      </c>
      <c r="Y62" s="35">
        <f t="shared" si="23"/>
        <v>76.030927835051543</v>
      </c>
      <c r="Z62" s="35">
        <f t="shared" si="24"/>
        <v>68.989071038251353</v>
      </c>
      <c r="AA62" s="35">
        <f t="shared" si="25"/>
        <v>-3.3533322066362388</v>
      </c>
      <c r="AB62" s="35">
        <f t="shared" si="26"/>
        <v>-3.353332206636253</v>
      </c>
      <c r="AC62" s="35">
        <f t="shared" si="27"/>
        <v>-3.3533322066362388</v>
      </c>
      <c r="AF62">
        <v>1.92</v>
      </c>
      <c r="AG62">
        <v>1.95</v>
      </c>
      <c r="AJ62" t="s">
        <v>367</v>
      </c>
    </row>
    <row r="63" spans="1:36" s="35" customFormat="1" ht="15" x14ac:dyDescent="0.25">
      <c r="A63">
        <v>2.4</v>
      </c>
      <c r="B63">
        <v>3.66</v>
      </c>
      <c r="C63">
        <v>2.91</v>
      </c>
      <c r="D63" s="20">
        <f t="shared" si="3"/>
        <v>3.3533322066362281E-2</v>
      </c>
      <c r="E63" s="17">
        <f>IF(OR($A63="",$B63="",$C63=""),"",A63*'MPTO_working_3-way'!$I62)</f>
        <v>2.4804799729592695</v>
      </c>
      <c r="F63" s="21">
        <f>IF(OR($A63="",$B63="",$C63=""),"",B63*'MPTO_working_3-way'!$I62)</f>
        <v>3.782731958762886</v>
      </c>
      <c r="G63" s="22">
        <f>IF(OR($A63="",$B63="",$C63=""),"",C63*'MPTO_working_3-way'!$I62)</f>
        <v>3.0075819672131145</v>
      </c>
      <c r="H63" s="17">
        <f>IF(OR($A63="",$B63="",$C63=""),"",'MPTO_working_3-way'!E62)</f>
        <v>2.4661587977863704</v>
      </c>
      <c r="I63" s="21">
        <f>IF(OR($A63="",$B63="",$C63=""),"",'MPTO_working_3-way'!F62)</f>
        <v>3.8161199591536925</v>
      </c>
      <c r="J63" s="22">
        <f>IF(OR($A63="",$B63="",$C63=""),"",'MPTO_working_3-way'!G62)</f>
        <v>3.0078368799333508</v>
      </c>
      <c r="K63" s="17">
        <f>IF(OR($A63="",$B63="",$C63=""),"",'OddsRatio_working_3-way'!H62)</f>
        <v>2.472744258741483</v>
      </c>
      <c r="L63" s="21">
        <f>IF(OR($A63="",$B63="",$C63=""),"",'OddsRatio_working_3-way'!I62)</f>
        <v>3.7982140916088163</v>
      </c>
      <c r="M63" s="22">
        <f>IF(OR($A63="",$B63="",$C63=""),"",'OddsRatio_working_3-way'!J62)</f>
        <v>3.0092439529973083</v>
      </c>
      <c r="N63" s="23">
        <f t="shared" si="16"/>
        <v>40.314778224432793</v>
      </c>
      <c r="O63" s="24">
        <f t="shared" si="17"/>
        <v>26.435920147169046</v>
      </c>
      <c r="P63" s="24">
        <f t="shared" si="18"/>
        <v>33.249301628398179</v>
      </c>
      <c r="Q63" t="s">
        <v>340</v>
      </c>
      <c r="R63" t="s">
        <v>342</v>
      </c>
      <c r="S63" s="48" t="s">
        <v>422</v>
      </c>
      <c r="T63" s="35">
        <v>100</v>
      </c>
      <c r="U63" s="35">
        <f t="shared" si="19"/>
        <v>77.924944812362028</v>
      </c>
      <c r="V63" s="35">
        <f t="shared" si="20"/>
        <v>75.669099756691011</v>
      </c>
      <c r="W63" s="35">
        <f t="shared" si="21"/>
        <v>42.857142857142854</v>
      </c>
      <c r="X63" s="35">
        <f t="shared" si="22"/>
        <v>81.473757386166142</v>
      </c>
      <c r="Y63" s="35">
        <f t="shared" si="23"/>
        <v>79.21791233049511</v>
      </c>
      <c r="Z63" s="35">
        <f t="shared" si="24"/>
        <v>46.405955430946968</v>
      </c>
      <c r="AA63" s="35">
        <f t="shared" si="25"/>
        <v>-3.5488125738041134</v>
      </c>
      <c r="AB63" s="35">
        <f t="shared" si="26"/>
        <v>-3.5488125738040992</v>
      </c>
      <c r="AC63" s="35">
        <f t="shared" si="27"/>
        <v>-3.5488125738041134</v>
      </c>
      <c r="AD63" s="36"/>
      <c r="AE63" s="36"/>
      <c r="AF63">
        <v>1.66</v>
      </c>
      <c r="AG63">
        <v>2.29</v>
      </c>
      <c r="AH63" s="36"/>
      <c r="AI63" s="36"/>
      <c r="AJ63" t="s">
        <v>367</v>
      </c>
    </row>
    <row r="64" spans="1:36" ht="15" x14ac:dyDescent="0.25">
      <c r="A64">
        <v>4.53</v>
      </c>
      <c r="B64">
        <v>4.1100000000000003</v>
      </c>
      <c r="C64">
        <v>1.75</v>
      </c>
      <c r="D64" s="20">
        <f t="shared" si="3"/>
        <v>3.5488125738041054E-2</v>
      </c>
      <c r="E64" s="17">
        <f>IF(OR($A64="",$B64="",$C64=""),"",A64*'MPTO_working_3-way'!$I63)</f>
        <v>4.690761209593326</v>
      </c>
      <c r="F64" s="21">
        <f>IF(OR($A64="",$B64="",$C64=""),"",B64*'MPTO_working_3-way'!$I63)</f>
        <v>4.2558561967833493</v>
      </c>
      <c r="G64" s="22">
        <f>IF(OR($A64="",$B64="",$C64=""),"",C64*'MPTO_working_3-way'!$I63)</f>
        <v>1.8121042200415718</v>
      </c>
      <c r="H64" s="17">
        <f>IF(OR($A64="",$B64="",$C64=""),"",'MPTO_working_3-way'!E63)</f>
        <v>4.7864941990502521</v>
      </c>
      <c r="I64" s="21">
        <f>IF(OR($A64="",$B64="",$C64=""),"",'MPTO_working_3-way'!F63)</f>
        <v>4.3200346058611192</v>
      </c>
      <c r="J64" s="22">
        <f>IF(OR($A64="",$B64="",$C64=""),"",'MPTO_working_3-way'!G63)</f>
        <v>1.7869932745110135</v>
      </c>
      <c r="K64" s="17">
        <f>IF(OR($A64="",$B64="",$C64=""),"",'OddsRatio_working_3-way'!H63)</f>
        <v>4.7464553411482138</v>
      </c>
      <c r="L64" s="21">
        <f>IF(OR($A64="",$B64="",$C64=""),"",'OddsRatio_working_3-way'!I63)</f>
        <v>4.3007014478671239</v>
      </c>
      <c r="M64" s="22">
        <f>IF(OR($A64="",$B64="",$C64=""),"",'OddsRatio_working_3-way'!J63)</f>
        <v>1.7959890951448045</v>
      </c>
      <c r="N64" s="23">
        <f t="shared" si="16"/>
        <v>21.318501524973104</v>
      </c>
      <c r="O64" s="24">
        <f t="shared" si="17"/>
        <v>23.497034527525095</v>
      </c>
      <c r="P64" s="24">
        <f t="shared" si="18"/>
        <v>55.184463947501804</v>
      </c>
      <c r="Q64" t="s">
        <v>355</v>
      </c>
      <c r="R64" t="s">
        <v>358</v>
      </c>
      <c r="S64" s="48" t="s">
        <v>422</v>
      </c>
      <c r="T64" s="35">
        <v>100</v>
      </c>
      <c r="U64" s="35">
        <f t="shared" si="19"/>
        <v>58.15899581589958</v>
      </c>
      <c r="V64" s="35">
        <f t="shared" si="20"/>
        <v>71.671388101982998</v>
      </c>
      <c r="W64" s="35">
        <f t="shared" si="21"/>
        <v>66.88741721854305</v>
      </c>
      <c r="X64" s="35">
        <f t="shared" si="22"/>
        <v>61.441194679473952</v>
      </c>
      <c r="Y64" s="35">
        <f t="shared" si="23"/>
        <v>74.953586965557378</v>
      </c>
      <c r="Z64" s="35">
        <f t="shared" si="24"/>
        <v>70.169616082117415</v>
      </c>
      <c r="AA64" s="35">
        <f t="shared" si="25"/>
        <v>-3.2821988635743722</v>
      </c>
      <c r="AB64" s="35">
        <f t="shared" si="26"/>
        <v>-3.2821988635743793</v>
      </c>
      <c r="AC64" s="35">
        <f t="shared" si="27"/>
        <v>-3.2821988635743651</v>
      </c>
      <c r="AF64">
        <v>1.65</v>
      </c>
      <c r="AG64">
        <v>2.31</v>
      </c>
      <c r="AJ64" t="s">
        <v>367</v>
      </c>
    </row>
    <row r="65" spans="1:36" ht="15" x14ac:dyDescent="0.25">
      <c r="A65">
        <v>2.39</v>
      </c>
      <c r="B65">
        <v>3.53</v>
      </c>
      <c r="C65">
        <v>3.02</v>
      </c>
      <c r="D65" s="20">
        <f t="shared" si="3"/>
        <v>3.2821988635743704E-2</v>
      </c>
      <c r="E65" s="17">
        <f>IF(OR($A65="",$B65="",$C65=""),"",A65*'MPTO_working_3-way'!$I64)</f>
        <v>2.4684445528394274</v>
      </c>
      <c r="F65" s="21">
        <f>IF(OR($A65="",$B65="",$C65=""),"",B65*'MPTO_working_3-way'!$I64)</f>
        <v>3.6458616198841751</v>
      </c>
      <c r="G65" s="22">
        <f>IF(OR($A65="",$B65="",$C65=""),"",C65*'MPTO_working_3-way'!$I64)</f>
        <v>3.119122405679946</v>
      </c>
      <c r="H65" s="17">
        <f>IF(OR($A65="",$B65="",$C65=""),"",'MPTO_working_3-way'!E64)</f>
        <v>2.4541721455153089</v>
      </c>
      <c r="I65" s="21">
        <f>IF(OR($A65="",$B65="",$C65=""),"",'MPTO_working_3-way'!F64)</f>
        <v>3.671807175762043</v>
      </c>
      <c r="J65" s="22">
        <f>IF(OR($A65="",$B65="",$C65=""),"",'MPTO_working_3-way'!G64)</f>
        <v>3.123192794394209</v>
      </c>
      <c r="K65" s="17">
        <f>IF(OR($A65="",$B65="",$C65=""),"",'OddsRatio_working_3-way'!H64)</f>
        <v>2.4605709990004514</v>
      </c>
      <c r="L65" s="21">
        <f>IF(OR($A65="",$B65="",$C65=""),"",'OddsRatio_working_3-way'!I64)</f>
        <v>3.6584493722813969</v>
      </c>
      <c r="M65" s="22">
        <f>IF(OR($A65="",$B65="",$C65=""),"",'OddsRatio_working_3-way'!J64)</f>
        <v>3.1225564158136048</v>
      </c>
      <c r="N65" s="23">
        <f t="shared" si="16"/>
        <v>40.511341397144605</v>
      </c>
      <c r="O65" s="24">
        <f t="shared" si="17"/>
        <v>27.428358622995923</v>
      </c>
      <c r="P65" s="24">
        <f t="shared" si="18"/>
        <v>32.060299979859472</v>
      </c>
      <c r="Q65" t="s">
        <v>346</v>
      </c>
      <c r="R65" t="s">
        <v>344</v>
      </c>
      <c r="S65" s="48" t="s">
        <v>422</v>
      </c>
      <c r="T65" s="35">
        <v>100</v>
      </c>
      <c r="U65" s="35">
        <f t="shared" si="19"/>
        <v>47.643979057591622</v>
      </c>
      <c r="V65" s="35">
        <f t="shared" si="20"/>
        <v>74.293059125964007</v>
      </c>
      <c r="W65" s="35">
        <f t="shared" si="21"/>
        <v>72.527472527472526</v>
      </c>
      <c r="X65" s="35">
        <f t="shared" si="22"/>
        <v>53.179468346563461</v>
      </c>
      <c r="Y65" s="35">
        <f t="shared" si="23"/>
        <v>79.828548414935852</v>
      </c>
      <c r="Z65" s="35">
        <f t="shared" si="24"/>
        <v>78.062961816444371</v>
      </c>
      <c r="AA65" s="35">
        <f t="shared" si="25"/>
        <v>-5.5354892889718386</v>
      </c>
      <c r="AB65" s="35">
        <f t="shared" si="26"/>
        <v>-5.5354892889718457</v>
      </c>
      <c r="AC65" s="35">
        <f t="shared" si="27"/>
        <v>-5.5354892889718457</v>
      </c>
      <c r="AF65">
        <v>1.79</v>
      </c>
      <c r="AG65">
        <v>2.09</v>
      </c>
      <c r="AJ65" t="s">
        <v>367</v>
      </c>
    </row>
    <row r="66" spans="1:36" ht="15" x14ac:dyDescent="0.25">
      <c r="A66">
        <v>1.91</v>
      </c>
      <c r="B66">
        <v>3.89</v>
      </c>
      <c r="C66">
        <v>3.64</v>
      </c>
      <c r="D66" s="20">
        <f t="shared" si="3"/>
        <v>5.5354892889718288E-2</v>
      </c>
      <c r="E66" s="17">
        <f>IF(OR($A66="",$B66="",$C66=""),"",A66*'MPTO_working_3-way'!$I65)</f>
        <v>2.0157278454193617</v>
      </c>
      <c r="F66" s="21">
        <f>IF(OR($A66="",$B66="",$C66=""),"",B66*'MPTO_working_3-way'!$I65)</f>
        <v>4.1053305333410046</v>
      </c>
      <c r="G66" s="22">
        <f>IF(OR($A66="",$B66="",$C66=""),"",C66*'MPTO_working_3-way'!$I65)</f>
        <v>3.8414918101185749</v>
      </c>
      <c r="H66" s="17">
        <f>IF(OR($A66="",$B66="",$C66=""),"",'MPTO_working_3-way'!E65)</f>
        <v>1.9797723551779258</v>
      </c>
      <c r="I66" s="21">
        <f>IF(OR($A66="",$B66="",$C66=""),"",'MPTO_working_3-way'!F65)</f>
        <v>4.1908025852710944</v>
      </c>
      <c r="J66" s="22">
        <f>IF(OR($A66="",$B66="",$C66=""),"",'MPTO_working_3-way'!G65)</f>
        <v>3.9020789860410194</v>
      </c>
      <c r="K66" s="17">
        <f>IF(OR($A66="",$B66="",$C66=""),"",'OddsRatio_working_3-way'!H65)</f>
        <v>1.9933038926762132</v>
      </c>
      <c r="L66" s="21">
        <f>IF(OR($A66="",$B66="",$C66=""),"",'OddsRatio_working_3-way'!I65)</f>
        <v>4.1545585163013818</v>
      </c>
      <c r="M66" s="22">
        <f>IF(OR($A66="",$B66="",$C66=""),"",'OddsRatio_working_3-way'!J65)</f>
        <v>3.8816728315002242</v>
      </c>
      <c r="N66" s="23">
        <f t="shared" si="16"/>
        <v>49.609871802507904</v>
      </c>
      <c r="O66" s="24">
        <f t="shared" si="17"/>
        <v>24.358574586835495</v>
      </c>
      <c r="P66" s="24">
        <f t="shared" si="18"/>
        <v>26.031553610656616</v>
      </c>
      <c r="Q66" t="s">
        <v>351</v>
      </c>
      <c r="R66" t="s">
        <v>349</v>
      </c>
      <c r="S66" s="48" t="s">
        <v>422</v>
      </c>
      <c r="T66" s="35">
        <v>100</v>
      </c>
      <c r="U66" s="35">
        <f t="shared" si="19"/>
        <v>79.550102249488745</v>
      </c>
      <c r="V66" s="35">
        <f t="shared" si="20"/>
        <v>74.489795918367349</v>
      </c>
      <c r="W66" s="35">
        <f t="shared" si="21"/>
        <v>42.528735632183903</v>
      </c>
      <c r="X66" s="35">
        <f t="shared" si="22"/>
        <v>82.981468449448741</v>
      </c>
      <c r="Y66" s="35">
        <f t="shared" si="23"/>
        <v>77.921162118327331</v>
      </c>
      <c r="Z66" s="35">
        <f t="shared" si="24"/>
        <v>45.960101832143899</v>
      </c>
      <c r="AA66" s="35">
        <f t="shared" si="25"/>
        <v>-3.4313661999599958</v>
      </c>
      <c r="AB66" s="35">
        <f t="shared" si="26"/>
        <v>-3.4313661999599816</v>
      </c>
      <c r="AC66" s="35">
        <f t="shared" si="27"/>
        <v>-3.4313661999599958</v>
      </c>
      <c r="AF66">
        <v>1.64</v>
      </c>
      <c r="AG66">
        <v>2.2000000000000002</v>
      </c>
      <c r="AJ66" t="s">
        <v>367</v>
      </c>
    </row>
    <row r="67" spans="1:36" ht="15" x14ac:dyDescent="0.25">
      <c r="A67">
        <v>4.8899999999999997</v>
      </c>
      <c r="B67">
        <v>3.92</v>
      </c>
      <c r="C67">
        <v>1.74</v>
      </c>
      <c r="D67" s="20">
        <f t="shared" si="3"/>
        <v>3.4313661999599843E-2</v>
      </c>
      <c r="E67" s="17">
        <f>IF(OR($A67="",$B67="",$C67=""),"",A67*'MPTO_working_3-way'!$I66)</f>
        <v>5.0577938071780428</v>
      </c>
      <c r="F67" s="21">
        <f>IF(OR($A67="",$B67="",$C67=""),"",B67*'MPTO_working_3-way'!$I66)</f>
        <v>4.0545095550384316</v>
      </c>
      <c r="G67" s="22">
        <f>IF(OR($A67="",$B67="",$C67=""),"",C67*'MPTO_working_3-way'!$I66)</f>
        <v>1.7997057718793037</v>
      </c>
      <c r="H67" s="17">
        <f>IF(OR($A67="",$B67="",$C67=""),"",'MPTO_working_3-way'!E66)</f>
        <v>5.1797076205751411</v>
      </c>
      <c r="I67" s="21">
        <f>IF(OR($A67="",$B67="",$C67=""),"",'MPTO_working_3-way'!F66)</f>
        <v>4.1040094971099172</v>
      </c>
      <c r="J67" s="22">
        <f>IF(OR($A67="",$B67="",$C67=""),"",'MPTO_working_3-way'!G66)</f>
        <v>1.7753325330765923</v>
      </c>
      <c r="K67" s="17">
        <f>IF(OR($A67="",$B67="",$C67=""),"",'OddsRatio_working_3-way'!H66)</f>
        <v>5.1218833012608505</v>
      </c>
      <c r="L67" s="21">
        <f>IF(OR($A67="",$B67="",$C67=""),"",'OddsRatio_working_3-way'!I66)</f>
        <v>4.0940615012035178</v>
      </c>
      <c r="M67" s="22">
        <f>IF(OR($A67="",$B67="",$C67=""),"",'OddsRatio_working_3-way'!J66)</f>
        <v>1.7841114763323986</v>
      </c>
      <c r="N67" s="23">
        <f t="shared" si="16"/>
        <v>19.771466337374129</v>
      </c>
      <c r="O67" s="24">
        <f t="shared" si="17"/>
        <v>24.6638955075917</v>
      </c>
      <c r="P67" s="24">
        <f t="shared" si="18"/>
        <v>55.564638155034189</v>
      </c>
      <c r="Q67" t="s">
        <v>347</v>
      </c>
      <c r="R67" t="s">
        <v>353</v>
      </c>
      <c r="S67" s="48" t="s">
        <v>422</v>
      </c>
      <c r="T67" s="35">
        <v>100</v>
      </c>
      <c r="U67" s="35">
        <f t="shared" si="19"/>
        <v>36.708860759493668</v>
      </c>
      <c r="V67" s="35">
        <f t="shared" si="20"/>
        <v>78.40172786177105</v>
      </c>
      <c r="W67" s="35">
        <f t="shared" si="21"/>
        <v>80.952380952380949</v>
      </c>
      <c r="X67" s="35">
        <f t="shared" si="22"/>
        <v>40.645891185847987</v>
      </c>
      <c r="Y67" s="35">
        <f t="shared" si="23"/>
        <v>82.338758288125362</v>
      </c>
      <c r="Z67" s="35">
        <f t="shared" si="24"/>
        <v>84.889411378735275</v>
      </c>
      <c r="AA67" s="35">
        <f t="shared" si="25"/>
        <v>-3.937030426354319</v>
      </c>
      <c r="AB67" s="35">
        <f t="shared" si="26"/>
        <v>-3.9370304263543119</v>
      </c>
      <c r="AC67" s="35">
        <f t="shared" si="27"/>
        <v>-3.9370304263543261</v>
      </c>
      <c r="AF67">
        <v>1.94</v>
      </c>
      <c r="AG67">
        <v>1.93</v>
      </c>
      <c r="AJ67" t="s">
        <v>367</v>
      </c>
    </row>
    <row r="68" spans="1:36" ht="15" x14ac:dyDescent="0.25">
      <c r="A68">
        <v>1.58</v>
      </c>
      <c r="B68">
        <v>4.63</v>
      </c>
      <c r="C68">
        <v>5.25</v>
      </c>
      <c r="D68" s="20">
        <f t="shared" ref="D68:D131" si="28">IF(OR($A68="",$B68="",$C68=""),"",(1/A68)+(1/B68)+(1/C68)-1)</f>
        <v>3.9370304263543154E-2</v>
      </c>
      <c r="E68" s="17">
        <f>IF(OR($A68="",$B68="",$C68=""),"",A68*'MPTO_working_3-way'!$I67)</f>
        <v>1.6422050807363981</v>
      </c>
      <c r="F68" s="21">
        <f>IF(OR($A68="",$B68="",$C68=""),"",B68*'MPTO_working_3-way'!$I67)</f>
        <v>4.8122845087402046</v>
      </c>
      <c r="G68" s="22">
        <f>IF(OR($A68="",$B68="",$C68=""),"",C68*'MPTO_working_3-way'!$I67)</f>
        <v>5.4566940973836013</v>
      </c>
      <c r="H68" s="17">
        <f>IF(OR($A68="",$B68="",$C68=""),"",'MPTO_working_3-way'!E67)</f>
        <v>1.6134550335420097</v>
      </c>
      <c r="I68" s="21">
        <f>IF(OR($A68="",$B68="",$C68=""),"",'MPTO_working_3-way'!F67)</f>
        <v>4.9295253701394133</v>
      </c>
      <c r="J68" s="22">
        <f>IF(OR($A68="",$B68="",$C68=""),"",'MPTO_working_3-way'!G67)</f>
        <v>5.6384801912484726</v>
      </c>
      <c r="K68" s="17">
        <f>IF(OR($A68="",$B68="",$C68=""),"",'OddsRatio_working_3-way'!H67)</f>
        <v>1.6229463455098569</v>
      </c>
      <c r="L68" s="21">
        <f>IF(OR($A68="",$B68="",$C68=""),"",'OddsRatio_working_3-way'!I67)</f>
        <v>4.8987848865530692</v>
      </c>
      <c r="M68" s="22">
        <f>IF(OR($A68="",$B68="",$C68=""),"",'OddsRatio_working_3-way'!J67)</f>
        <v>5.5646930489946405</v>
      </c>
      <c r="N68" s="23">
        <f t="shared" si="16"/>
        <v>60.893734389835139</v>
      </c>
      <c r="O68" s="24">
        <f t="shared" si="17"/>
        <v>20.780151260462098</v>
      </c>
      <c r="P68" s="24">
        <f t="shared" si="18"/>
        <v>18.326114349702767</v>
      </c>
      <c r="Q68" t="s">
        <v>345</v>
      </c>
      <c r="R68" t="s">
        <v>356</v>
      </c>
      <c r="S68" s="48" t="s">
        <v>422</v>
      </c>
      <c r="T68" s="35">
        <v>100</v>
      </c>
      <c r="U68" s="35">
        <f t="shared" si="19"/>
        <v>52.38095238095238</v>
      </c>
      <c r="V68" s="35">
        <f t="shared" si="20"/>
        <v>71.988795518207283</v>
      </c>
      <c r="W68" s="35">
        <f t="shared" si="21"/>
        <v>72.14484679665739</v>
      </c>
      <c r="X68" s="35">
        <f t="shared" si="22"/>
        <v>55.866357685135334</v>
      </c>
      <c r="Y68" s="35">
        <f t="shared" si="23"/>
        <v>75.47420082239023</v>
      </c>
      <c r="Z68" s="35">
        <f t="shared" si="24"/>
        <v>75.630252100840337</v>
      </c>
      <c r="AA68" s="35">
        <f t="shared" si="25"/>
        <v>-3.4854053041829545</v>
      </c>
      <c r="AB68" s="35">
        <f t="shared" si="26"/>
        <v>-3.4854053041829474</v>
      </c>
      <c r="AC68" s="35">
        <f t="shared" si="27"/>
        <v>-3.4854053041829474</v>
      </c>
      <c r="AF68">
        <v>1.56</v>
      </c>
      <c r="AG68">
        <v>2.5299999999999998</v>
      </c>
      <c r="AJ68" t="s">
        <v>367</v>
      </c>
    </row>
    <row r="69" spans="1:36" ht="15" x14ac:dyDescent="0.25">
      <c r="A69">
        <v>2.1</v>
      </c>
      <c r="B69">
        <v>3.57</v>
      </c>
      <c r="C69">
        <v>3.59</v>
      </c>
      <c r="D69" s="20">
        <f t="shared" si="28"/>
        <v>3.4854053041829536E-2</v>
      </c>
      <c r="E69" s="17">
        <f>IF(OR($A69="",$B69="",$C69=""),"",A69*'MPTO_working_3-way'!$I68)</f>
        <v>2.1731935113878422</v>
      </c>
      <c r="F69" s="21">
        <f>IF(OR($A69="",$B69="",$C69=""),"",B69*'MPTO_working_3-way'!$I68)</f>
        <v>3.6944289693593313</v>
      </c>
      <c r="G69" s="22">
        <f>IF(OR($A69="",$B69="",$C69=""),"",C69*'MPTO_working_3-way'!$I68)</f>
        <v>3.7151260504201677</v>
      </c>
      <c r="H69" s="17">
        <f>IF(OR($A69="",$B69="",$C69=""),"",'MPTO_working_3-way'!E68)</f>
        <v>2.1525167531616871</v>
      </c>
      <c r="I69" s="21">
        <f>IF(OR($A69="",$B69="",$C69=""),"",'MPTO_working_3-way'!F68)</f>
        <v>3.7244776379646041</v>
      </c>
      <c r="J69" s="22">
        <f>IF(OR($A69="",$B69="",$C69=""),"",'MPTO_working_3-way'!G68)</f>
        <v>3.7462512057525355</v>
      </c>
      <c r="K69" s="17">
        <f>IF(OR($A69="",$B69="",$C69=""),"",'OddsRatio_working_3-way'!H68)</f>
        <v>2.160898174901928</v>
      </c>
      <c r="L69" s="21">
        <f>IF(OR($A69="",$B69="",$C69=""),"",'OddsRatio_working_3-way'!I68)</f>
        <v>3.7122802813617759</v>
      </c>
      <c r="M69" s="22">
        <f>IF(OR($A69="",$B69="",$C69=""),"",'OddsRatio_working_3-way'!J68)</f>
        <v>3.7333875209054477</v>
      </c>
      <c r="N69" s="23">
        <f t="shared" ref="N69:N132" si="29">(1/E69)* 100</f>
        <v>46.015230340043729</v>
      </c>
      <c r="O69" s="24">
        <f t="shared" ref="O69:O132" si="30">(1/F69)* 100</f>
        <v>27.0677825529669</v>
      </c>
      <c r="P69" s="24">
        <f t="shared" ref="P69:P132" si="31">(1/G69)* 100</f>
        <v>26.916987106989371</v>
      </c>
      <c r="Q69" t="s">
        <v>341</v>
      </c>
      <c r="R69" t="s">
        <v>357</v>
      </c>
      <c r="S69" s="48" t="s">
        <v>422</v>
      </c>
      <c r="T69" s="35">
        <v>100</v>
      </c>
      <c r="U69" s="35">
        <f t="shared" ref="U69:U132" si="32">(1/A70)*((T69*A70)-T69)</f>
        <v>59.016393442622956</v>
      </c>
      <c r="V69" s="35">
        <f t="shared" ref="V69:V132" si="33">(1/B70)*((T69*B70)-T69)</f>
        <v>71.428571428571431</v>
      </c>
      <c r="W69" s="35">
        <f t="shared" ref="W69:W132" si="34">(1/C70)*((T69*C70)-T69)</f>
        <v>66.21621621621621</v>
      </c>
      <c r="X69" s="35">
        <f t="shared" ref="X69:X132" si="35">((1/B70)+(1/C70))*T69</f>
        <v>62.355212355212352</v>
      </c>
      <c r="Y69" s="35">
        <f t="shared" ref="Y69:Y132" si="36">((1/A70)+(1/C70))*T69</f>
        <v>74.767390341160834</v>
      </c>
      <c r="Z69" s="35">
        <f t="shared" ref="Z69:Z132" si="37">((1/A70)+(1/B70))*T69</f>
        <v>69.555035128805613</v>
      </c>
      <c r="AA69" s="35">
        <f t="shared" ref="AA69:AA132" si="38">U69-X69</f>
        <v>-3.3388189125893959</v>
      </c>
      <c r="AB69" s="35">
        <f t="shared" ref="AB69:AB132" si="39">V69-Y69</f>
        <v>-3.338818912589403</v>
      </c>
      <c r="AC69" s="35">
        <f t="shared" ref="AC69:AC132" si="40">W69-Z69</f>
        <v>-3.338818912589403</v>
      </c>
      <c r="AF69">
        <v>1.88</v>
      </c>
      <c r="AG69">
        <v>1.98</v>
      </c>
      <c r="AJ69" t="s">
        <v>367</v>
      </c>
    </row>
    <row r="70" spans="1:36" ht="15" x14ac:dyDescent="0.25">
      <c r="A70">
        <v>2.44</v>
      </c>
      <c r="B70">
        <v>3.5</v>
      </c>
      <c r="C70">
        <v>2.96</v>
      </c>
      <c r="D70" s="20">
        <f t="shared" si="28"/>
        <v>3.338818912589403E-2</v>
      </c>
      <c r="E70" s="17">
        <f>IF(OR($A70="",$B70="",$C70=""),"",A70*'MPTO_working_3-way'!$I69)</f>
        <v>2.5214671814671812</v>
      </c>
      <c r="F70" s="21">
        <f>IF(OR($A70="",$B70="",$C70=""),"",B70*'MPTO_working_3-way'!$I69)</f>
        <v>3.6168586619406291</v>
      </c>
      <c r="G70" s="22">
        <f>IF(OR($A70="",$B70="",$C70=""),"",C70*'MPTO_working_3-way'!$I69)</f>
        <v>3.0588290398126463</v>
      </c>
      <c r="H70" s="17">
        <f>IF(OR($A70="",$B70="",$C70=""),"",'MPTO_working_3-way'!E69)</f>
        <v>2.5081095382987169</v>
      </c>
      <c r="I70" s="21">
        <f>IF(OR($A70="",$B70="",$C70=""),"",'MPTO_working_3-way'!F69)</f>
        <v>3.6418610011909793</v>
      </c>
      <c r="J70" s="22">
        <f>IF(OR($A70="",$B70="",$C70=""),"",'MPTO_working_3-way'!G69)</f>
        <v>3.0608330642557311</v>
      </c>
      <c r="K70" s="17">
        <f>IF(OR($A70="",$B70="",$C70=""),"",'OddsRatio_working_3-way'!H69)</f>
        <v>2.5142086482319823</v>
      </c>
      <c r="L70" s="21">
        <f>IF(OR($A70="",$B70="",$C70=""),"",'OddsRatio_working_3-way'!I69)</f>
        <v>3.6288344587360797</v>
      </c>
      <c r="M70" s="22">
        <f>IF(OR($A70="",$B70="",$C70=""),"",'OddsRatio_working_3-way'!J69)</f>
        <v>3.0610062156490869</v>
      </c>
      <c r="N70" s="23">
        <f t="shared" si="29"/>
        <v>39.659449361467559</v>
      </c>
      <c r="O70" s="24">
        <f t="shared" si="30"/>
        <v>27.648301840565953</v>
      </c>
      <c r="P70" s="24">
        <f t="shared" si="31"/>
        <v>32.692248797966492</v>
      </c>
      <c r="Q70" t="s">
        <v>354</v>
      </c>
      <c r="R70" t="s">
        <v>348</v>
      </c>
      <c r="S70" s="48" t="s">
        <v>422</v>
      </c>
      <c r="T70" s="35">
        <v>100</v>
      </c>
      <c r="U70" s="35">
        <f t="shared" si="32"/>
        <v>61.389961389961393</v>
      </c>
      <c r="V70" s="35">
        <f t="shared" si="33"/>
        <v>73.118279569892465</v>
      </c>
      <c r="W70" s="35">
        <f t="shared" si="34"/>
        <v>62.264150943396231</v>
      </c>
      <c r="X70" s="35">
        <f t="shared" si="35"/>
        <v>64.617569486711304</v>
      </c>
      <c r="Y70" s="35">
        <f t="shared" si="36"/>
        <v>76.345887666642383</v>
      </c>
      <c r="Z70" s="35">
        <f t="shared" si="37"/>
        <v>65.491759040146135</v>
      </c>
      <c r="AA70" s="35">
        <f t="shared" si="38"/>
        <v>-3.2276080967499112</v>
      </c>
      <c r="AB70" s="35">
        <f t="shared" si="39"/>
        <v>-3.2276080967499183</v>
      </c>
      <c r="AC70" s="35">
        <f t="shared" si="40"/>
        <v>-3.2276080967499041</v>
      </c>
      <c r="AF70">
        <v>1.79</v>
      </c>
      <c r="AG70">
        <v>2.08</v>
      </c>
      <c r="AJ70" t="s">
        <v>367</v>
      </c>
    </row>
    <row r="71" spans="1:36" ht="15" x14ac:dyDescent="0.25">
      <c r="A71">
        <v>2.59</v>
      </c>
      <c r="B71">
        <v>3.72</v>
      </c>
      <c r="C71">
        <v>2.65</v>
      </c>
      <c r="D71" s="20">
        <f t="shared" si="28"/>
        <v>3.2276080967499121E-2</v>
      </c>
      <c r="E71" s="17">
        <f>IF(OR($A71="",$B71="",$C71=""),"",A71*'MPTO_working_3-way'!$I70)</f>
        <v>2.6735950497058227</v>
      </c>
      <c r="F71" s="21">
        <f>IF(OR($A71="",$B71="",$C71=""),"",B71*'MPTO_working_3-way'!$I70)</f>
        <v>3.840067021199097</v>
      </c>
      <c r="G71" s="22">
        <f>IF(OR($A71="",$B71="",$C71=""),"",C71*'MPTO_working_3-way'!$I70)</f>
        <v>2.7355316145638726</v>
      </c>
      <c r="H71" s="17">
        <f>IF(OR($A71="",$B71="",$C71=""),"",'MPTO_working_3-way'!E70)</f>
        <v>2.6642390657087045</v>
      </c>
      <c r="I71" s="21">
        <f>IF(OR($A71="",$B71="",$C71=""),"",'MPTO_working_3-way'!F70)</f>
        <v>3.875090178191094</v>
      </c>
      <c r="J71" s="22">
        <f>IF(OR($A71="",$B71="",$C71=""),"",'MPTO_working_3-way'!G70)</f>
        <v>2.7277701963510386</v>
      </c>
      <c r="K71" s="17">
        <f>IF(OR($A71="",$B71="",$C71=""),"",'OddsRatio_working_3-way'!H70)</f>
        <v>2.6692548653215851</v>
      </c>
      <c r="L71" s="21">
        <f>IF(OR($A71="",$B71="",$C71=""),"",'OddsRatio_working_3-way'!I70)</f>
        <v>3.8555806501098813</v>
      </c>
      <c r="M71" s="22">
        <f>IF(OR($A71="",$B71="",$C71=""),"",'OddsRatio_working_3-way'!J70)</f>
        <v>2.7322456149563621</v>
      </c>
      <c r="N71" s="23">
        <f t="shared" si="29"/>
        <v>37.402822095665933</v>
      </c>
      <c r="O71" s="24">
        <f t="shared" si="30"/>
        <v>26.041212158003969</v>
      </c>
      <c r="P71" s="24">
        <f t="shared" si="31"/>
        <v>36.555965746330102</v>
      </c>
      <c r="Q71" t="s">
        <v>249</v>
      </c>
      <c r="R71" t="s">
        <v>244</v>
      </c>
      <c r="S71" s="48" t="s">
        <v>422</v>
      </c>
      <c r="T71" s="35">
        <v>100</v>
      </c>
      <c r="U71" s="35">
        <f t="shared" si="32"/>
        <v>18.032786885245901</v>
      </c>
      <c r="V71" s="35">
        <f t="shared" si="33"/>
        <v>86.111111111111114</v>
      </c>
      <c r="W71" s="35">
        <f t="shared" si="34"/>
        <v>91.204925241864558</v>
      </c>
      <c r="X71" s="35">
        <f t="shared" si="35"/>
        <v>22.683963647024335</v>
      </c>
      <c r="Y71" s="35">
        <f t="shared" si="36"/>
        <v>90.762287872889544</v>
      </c>
      <c r="Z71" s="35">
        <f t="shared" si="37"/>
        <v>95.856102003642988</v>
      </c>
      <c r="AA71" s="35">
        <f t="shared" si="38"/>
        <v>-4.6511767617784336</v>
      </c>
      <c r="AB71" s="35">
        <f t="shared" si="39"/>
        <v>-4.6511767617784301</v>
      </c>
      <c r="AC71" s="35">
        <f t="shared" si="40"/>
        <v>-4.6511767617784301</v>
      </c>
      <c r="AF71">
        <v>1.7</v>
      </c>
      <c r="AG71">
        <v>2.25</v>
      </c>
      <c r="AJ71" t="s">
        <v>304</v>
      </c>
    </row>
    <row r="72" spans="1:36" ht="15" x14ac:dyDescent="0.25">
      <c r="A72">
        <v>1.22</v>
      </c>
      <c r="B72">
        <v>7.2</v>
      </c>
      <c r="C72">
        <v>11.37</v>
      </c>
      <c r="D72" s="20">
        <f t="shared" si="28"/>
        <v>4.6511767617784194E-2</v>
      </c>
      <c r="E72" s="17">
        <f>IF(OR($A72="",$B72="",$C72=""),"",A72*'MPTO_working_3-way'!$I71)</f>
        <v>1.2767443564936967</v>
      </c>
      <c r="F72" s="21">
        <f>IF(OR($A72="",$B72="",$C72=""),"",B72*'MPTO_working_3-way'!$I71)</f>
        <v>7.5348847268480466</v>
      </c>
      <c r="G72" s="22">
        <f>IF(OR($A72="",$B72="",$C72=""),"",C72*'MPTO_working_3-way'!$I71)</f>
        <v>11.898838797814205</v>
      </c>
      <c r="H72" s="17">
        <f>IF(OR($A72="",$B72="",$C72=""),"",'MPTO_working_3-way'!E71)</f>
        <v>1.2435209316849687</v>
      </c>
      <c r="I72" s="21">
        <f>IF(OR($A72="",$B72="",$C72=""),"",'MPTO_working_3-way'!F71)</f>
        <v>8.1047151009173106</v>
      </c>
      <c r="J72" s="22">
        <f>IF(OR($A72="",$B72="",$C72=""),"",'MPTO_working_3-way'!G71)</f>
        <v>13.803227393594959</v>
      </c>
      <c r="K72" s="17">
        <f>IF(OR($A72="",$B72="",$C72=""),"",'OddsRatio_working_3-way'!H71)</f>
        <v>1.2518526177541778</v>
      </c>
      <c r="L72" s="21">
        <f>IF(OR($A72="",$B72="",$C72=""),"",'OddsRatio_working_3-way'!I71)</f>
        <v>8.0976646821631899</v>
      </c>
      <c r="M72" s="22">
        <f>IF(OR($A72="",$B72="",$C72=""),"",'OddsRatio_working_3-way'!J71)</f>
        <v>12.871416573231013</v>
      </c>
      <c r="N72" s="23">
        <f t="shared" si="29"/>
        <v>78.324215408814069</v>
      </c>
      <c r="O72" s="24">
        <f t="shared" si="30"/>
        <v>13.271603166493495</v>
      </c>
      <c r="P72" s="24">
        <f t="shared" si="31"/>
        <v>8.4041814246924513</v>
      </c>
      <c r="Q72" t="s">
        <v>378</v>
      </c>
      <c r="R72" t="s">
        <v>172</v>
      </c>
      <c r="S72" s="48" t="s">
        <v>422</v>
      </c>
      <c r="T72" s="35">
        <v>100</v>
      </c>
      <c r="U72" s="35">
        <f t="shared" si="32"/>
        <v>75.247524752475243</v>
      </c>
      <c r="V72" s="35">
        <f t="shared" si="33"/>
        <v>71.014492753623188</v>
      </c>
      <c r="W72" s="35">
        <f t="shared" si="34"/>
        <v>50.248756218905463</v>
      </c>
      <c r="X72" s="35">
        <f t="shared" si="35"/>
        <v>78.736751027471357</v>
      </c>
      <c r="Y72" s="35">
        <f t="shared" si="36"/>
        <v>74.503719028619287</v>
      </c>
      <c r="Z72" s="35">
        <f t="shared" si="37"/>
        <v>53.737982493901562</v>
      </c>
      <c r="AA72" s="35">
        <f t="shared" si="38"/>
        <v>-3.4892262749961134</v>
      </c>
      <c r="AB72" s="35">
        <f t="shared" si="39"/>
        <v>-3.4892262749960992</v>
      </c>
      <c r="AC72" s="35">
        <f t="shared" si="40"/>
        <v>-3.4892262749960992</v>
      </c>
      <c r="AF72">
        <v>1.4</v>
      </c>
      <c r="AG72">
        <v>3</v>
      </c>
      <c r="AJ72" t="s">
        <v>304</v>
      </c>
    </row>
    <row r="73" spans="1:36" ht="15" x14ac:dyDescent="0.25">
      <c r="A73">
        <v>4.04</v>
      </c>
      <c r="B73">
        <v>3.45</v>
      </c>
      <c r="C73">
        <v>2.0099999999999998</v>
      </c>
      <c r="D73" s="20">
        <f t="shared" si="28"/>
        <v>3.4892262749961045E-2</v>
      </c>
      <c r="E73" s="17">
        <f>IF(OR($A73="",$B73="",$C73=""),"",A73*'MPTO_working_3-way'!$I72)</f>
        <v>4.1809647415098423</v>
      </c>
      <c r="F73" s="21">
        <f>IF(OR($A73="",$B73="",$C73=""),"",B73*'MPTO_working_3-way'!$I72)</f>
        <v>3.570378306487366</v>
      </c>
      <c r="G73" s="22">
        <f>IF(OR($A73="",$B73="",$C73=""),"",C73*'MPTO_working_3-way'!$I72)</f>
        <v>2.0801334481274214</v>
      </c>
      <c r="H73" s="17">
        <f>IF(OR($A73="",$B73="",$C73=""),"",'MPTO_working_3-way'!E72)</f>
        <v>4.2391922114316678</v>
      </c>
      <c r="I73" s="21">
        <f>IF(OR($A73="",$B73="",$C73=""),"",'MPTO_working_3-way'!F72)</f>
        <v>3.5942221241481249</v>
      </c>
      <c r="J73" s="22">
        <f>IF(OR($A73="",$B73="",$C73=""),"",'MPTO_working_3-way'!G72)</f>
        <v>2.0581142155249421</v>
      </c>
      <c r="K73" s="17">
        <f>IF(OR($A73="",$B73="",$C73=""),"",'OddsRatio_working_3-way'!H72)</f>
        <v>4.211159962185242</v>
      </c>
      <c r="L73" s="21">
        <f>IF(OR($A73="",$B73="",$C73=""),"",'OddsRatio_working_3-way'!I72)</f>
        <v>3.5879414168927108</v>
      </c>
      <c r="M73" s="22">
        <f>IF(OR($A73="",$B73="",$C73=""),"",'OddsRatio_working_3-way'!J72)</f>
        <v>2.0668656453312808</v>
      </c>
      <c r="N73" s="23">
        <f t="shared" si="29"/>
        <v>23.917924733296772</v>
      </c>
      <c r="O73" s="24">
        <f t="shared" si="30"/>
        <v>28.008236499280851</v>
      </c>
      <c r="P73" s="24">
        <f t="shared" si="31"/>
        <v>48.073838767422373</v>
      </c>
      <c r="Q73" t="s">
        <v>178</v>
      </c>
      <c r="R73" t="s">
        <v>294</v>
      </c>
      <c r="S73" s="48" t="s">
        <v>422</v>
      </c>
      <c r="T73" s="35">
        <v>100</v>
      </c>
      <c r="U73" s="35">
        <f t="shared" si="32"/>
        <v>61.685823754789276</v>
      </c>
      <c r="V73" s="35">
        <f t="shared" si="33"/>
        <v>69.6048632218845</v>
      </c>
      <c r="W73" s="35">
        <f t="shared" si="34"/>
        <v>65.397923875432525</v>
      </c>
      <c r="X73" s="35">
        <f t="shared" si="35"/>
        <v>64.997212902682961</v>
      </c>
      <c r="Y73" s="35">
        <f t="shared" si="36"/>
        <v>72.916252369778206</v>
      </c>
      <c r="Z73" s="35">
        <f t="shared" si="37"/>
        <v>68.709313023326231</v>
      </c>
      <c r="AA73" s="35">
        <f t="shared" si="38"/>
        <v>-3.311389147893685</v>
      </c>
      <c r="AB73" s="35">
        <f t="shared" si="39"/>
        <v>-3.3113891478937063</v>
      </c>
      <c r="AC73" s="35">
        <f t="shared" si="40"/>
        <v>-3.3113891478937063</v>
      </c>
      <c r="AF73">
        <v>2.19</v>
      </c>
      <c r="AG73">
        <v>1.74</v>
      </c>
      <c r="AJ73" t="s">
        <v>305</v>
      </c>
    </row>
    <row r="74" spans="1:36" ht="15" x14ac:dyDescent="0.25">
      <c r="A74">
        <v>2.61</v>
      </c>
      <c r="B74">
        <v>3.29</v>
      </c>
      <c r="C74">
        <v>2.89</v>
      </c>
      <c r="D74" s="20">
        <f t="shared" si="28"/>
        <v>3.3113891478937063E-2</v>
      </c>
      <c r="E74" s="17">
        <f>IF(OR($A74="",$B74="",$C74=""),"",A74*'MPTO_working_3-way'!$I73)</f>
        <v>2.6964272567600256</v>
      </c>
      <c r="F74" s="21">
        <f>IF(OR($A74="",$B74="",$C74=""),"",B74*'MPTO_working_3-way'!$I73)</f>
        <v>3.3989447029657032</v>
      </c>
      <c r="G74" s="22">
        <f>IF(OR($A74="",$B74="",$C74=""),"",C74*'MPTO_working_3-way'!$I73)</f>
        <v>2.9856991463741283</v>
      </c>
      <c r="H74" s="17">
        <f>IF(OR($A74="",$B74="",$C74=""),"",'MPTO_working_3-way'!E73)</f>
        <v>2.6874221754603669</v>
      </c>
      <c r="I74" s="21">
        <f>IF(OR($A74="",$B74="",$C74=""),"",'MPTO_working_3-way'!F73)</f>
        <v>3.4139782833364851</v>
      </c>
      <c r="J74" s="22">
        <f>IF(OR($A74="",$B74="",$C74=""),"",'MPTO_working_3-way'!G73)</f>
        <v>2.9852279212657828</v>
      </c>
      <c r="K74" s="17">
        <f>IF(OR($A74="",$B74="",$C74=""),"",'OddsRatio_working_3-way'!H73)</f>
        <v>2.6917014074143775</v>
      </c>
      <c r="L74" s="21">
        <f>IF(OR($A74="",$B74="",$C74=""),"",'OddsRatio_working_3-way'!I73)</f>
        <v>3.4062088341484009</v>
      </c>
      <c r="M74" s="22">
        <f>IF(OR($A74="",$B74="",$C74=""),"",'OddsRatio_working_3-way'!J73)</f>
        <v>2.9859103478342699</v>
      </c>
      <c r="N74" s="23">
        <f t="shared" si="29"/>
        <v>37.086110796906148</v>
      </c>
      <c r="O74" s="24">
        <f t="shared" si="30"/>
        <v>29.420896407272046</v>
      </c>
      <c r="P74" s="24">
        <f t="shared" si="31"/>
        <v>33.492992795821806</v>
      </c>
      <c r="Q74" t="s">
        <v>293</v>
      </c>
      <c r="R74" t="s">
        <v>259</v>
      </c>
      <c r="S74" s="48" t="s">
        <v>422</v>
      </c>
      <c r="T74" s="35">
        <v>100</v>
      </c>
      <c r="U74" s="35">
        <f t="shared" si="32"/>
        <v>21.259842519685037</v>
      </c>
      <c r="V74" s="35">
        <f t="shared" si="33"/>
        <v>83.713355048859938</v>
      </c>
      <c r="W74" s="35">
        <f t="shared" si="34"/>
        <v>90.439770554493307</v>
      </c>
      <c r="X74" s="35">
        <f t="shared" si="35"/>
        <v>25.846874396646758</v>
      </c>
      <c r="Y74" s="35">
        <f t="shared" si="36"/>
        <v>88.300386925821655</v>
      </c>
      <c r="Z74" s="35">
        <f t="shared" si="37"/>
        <v>95.026802431455025</v>
      </c>
      <c r="AA74" s="35">
        <f t="shared" si="38"/>
        <v>-4.5870318769617207</v>
      </c>
      <c r="AB74" s="35">
        <f t="shared" si="39"/>
        <v>-4.5870318769617171</v>
      </c>
      <c r="AC74" s="35">
        <f t="shared" si="40"/>
        <v>-4.5870318769617171</v>
      </c>
      <c r="AF74">
        <v>2.09</v>
      </c>
      <c r="AG74">
        <v>1.8</v>
      </c>
      <c r="AJ74" t="s">
        <v>305</v>
      </c>
    </row>
    <row r="75" spans="1:36" ht="15" x14ac:dyDescent="0.25">
      <c r="A75">
        <v>1.27</v>
      </c>
      <c r="B75">
        <v>6.14</v>
      </c>
      <c r="C75">
        <v>10.46</v>
      </c>
      <c r="D75" s="20">
        <f t="shared" si="28"/>
        <v>4.5870318769617224E-2</v>
      </c>
      <c r="E75" s="17">
        <f>IF(OR($A75="",$B75="",$C75=""),"",A75*'MPTO_working_3-way'!$I74)</f>
        <v>1.3282553048374139</v>
      </c>
      <c r="F75" s="21">
        <f>IF(OR($A75="",$B75="",$C75=""),"",B75*'MPTO_working_3-way'!$I74)</f>
        <v>6.421643757245449</v>
      </c>
      <c r="G75" s="22">
        <f>IF(OR($A75="",$B75="",$C75=""),"",C75*'MPTO_working_3-way'!$I74)</f>
        <v>10.939803534330197</v>
      </c>
      <c r="H75" s="17">
        <f>IF(OR($A75="",$B75="",$C75=""),"",'MPTO_working_3-way'!E74)</f>
        <v>1.295149781782619</v>
      </c>
      <c r="I75" s="21">
        <f>IF(OR($A75="",$B75="",$C75=""),"",'MPTO_working_3-way'!F74)</f>
        <v>6.7761538058509734</v>
      </c>
      <c r="J75" s="22">
        <f>IF(OR($A75="",$B75="",$C75=""),"",'MPTO_working_3-way'!G74)</f>
        <v>12.451410208473568</v>
      </c>
      <c r="K75" s="17">
        <f>IF(OR($A75="",$B75="",$C75=""),"",'OddsRatio_working_3-way'!H74)</f>
        <v>1.3040267388364835</v>
      </c>
      <c r="L75" s="21">
        <f>IF(OR($A75="",$B75="",$C75=""),"",'OddsRatio_working_3-way'!I74)</f>
        <v>6.7877682874797225</v>
      </c>
      <c r="M75" s="22">
        <f>IF(OR($A75="",$B75="",$C75=""),"",'OddsRatio_working_3-way'!J74)</f>
        <v>11.652196108863459</v>
      </c>
      <c r="N75" s="23">
        <f t="shared" si="29"/>
        <v>75.286731124511164</v>
      </c>
      <c r="O75" s="24">
        <f t="shared" si="30"/>
        <v>15.572336893832118</v>
      </c>
      <c r="P75" s="24">
        <f t="shared" si="31"/>
        <v>9.1409319816567098</v>
      </c>
      <c r="Q75" t="s">
        <v>256</v>
      </c>
      <c r="R75" t="s">
        <v>255</v>
      </c>
      <c r="S75" s="48" t="s">
        <v>422</v>
      </c>
      <c r="T75" s="35">
        <v>100</v>
      </c>
      <c r="U75" s="35">
        <f t="shared" si="32"/>
        <v>67.845659163987136</v>
      </c>
      <c r="V75" s="35">
        <f t="shared" si="33"/>
        <v>68.152866242038215</v>
      </c>
      <c r="W75" s="35">
        <f t="shared" si="34"/>
        <v>61.240310077519375</v>
      </c>
      <c r="X75" s="35">
        <f t="shared" si="35"/>
        <v>70.606823680442403</v>
      </c>
      <c r="Y75" s="35">
        <f t="shared" si="36"/>
        <v>70.914030758493467</v>
      </c>
      <c r="Z75" s="35">
        <f t="shared" si="37"/>
        <v>64.001474593974649</v>
      </c>
      <c r="AA75" s="35">
        <f t="shared" si="38"/>
        <v>-2.7611645164552669</v>
      </c>
      <c r="AB75" s="35">
        <f t="shared" si="39"/>
        <v>-2.7611645164552527</v>
      </c>
      <c r="AC75" s="35">
        <f t="shared" si="40"/>
        <v>-2.7611645164552741</v>
      </c>
      <c r="AF75">
        <v>1.61</v>
      </c>
      <c r="AG75">
        <v>2.39</v>
      </c>
      <c r="AJ75" t="s">
        <v>305</v>
      </c>
    </row>
    <row r="76" spans="1:36" ht="15" x14ac:dyDescent="0.25">
      <c r="A76">
        <v>3.11</v>
      </c>
      <c r="B76">
        <v>3.14</v>
      </c>
      <c r="C76">
        <v>2.58</v>
      </c>
      <c r="D76" s="20">
        <f t="shared" si="28"/>
        <v>2.7611645164552723E-2</v>
      </c>
      <c r="E76" s="17">
        <f>IF(OR($A76="",$B76="",$C76=""),"",A76*'MPTO_working_3-way'!$I75)</f>
        <v>3.1958722164617588</v>
      </c>
      <c r="F76" s="21">
        <f>IF(OR($A76="",$B76="",$C76=""),"",B76*'MPTO_working_3-way'!$I75)</f>
        <v>3.2267005658166958</v>
      </c>
      <c r="G76" s="22">
        <f>IF(OR($A76="",$B76="",$C76=""),"",C76*'MPTO_working_3-way'!$I75)</f>
        <v>2.651238044524546</v>
      </c>
      <c r="H76" s="17">
        <f>IF(OR($A76="",$B76="",$C76=""),"",'MPTO_working_3-way'!E75)</f>
        <v>3.2016440914858619</v>
      </c>
      <c r="I76" s="21">
        <f>IF(OR($A76="",$B76="",$C76=""),"",'MPTO_working_3-way'!F75)</f>
        <v>3.2334472349357877</v>
      </c>
      <c r="J76" s="22">
        <f>IF(OR($A76="",$B76="",$C76=""),"",'MPTO_working_3-way'!G75)</f>
        <v>2.6427548970068111</v>
      </c>
      <c r="K76" s="17">
        <f>IF(OR($A76="",$B76="",$C76=""),"",'OddsRatio_working_3-way'!H75)</f>
        <v>3.1990221447728402</v>
      </c>
      <c r="L76" s="21">
        <f>IF(OR($A76="",$B76="",$C76=""),"",'OddsRatio_working_3-way'!I75)</f>
        <v>3.2302878624710325</v>
      </c>
      <c r="M76" s="22">
        <f>IF(OR($A76="",$B76="",$C76=""),"",'OddsRatio_working_3-way'!J75)</f>
        <v>2.6466611321047817</v>
      </c>
      <c r="N76" s="23">
        <f t="shared" si="29"/>
        <v>31.290362450947068</v>
      </c>
      <c r="O76" s="24">
        <f t="shared" si="30"/>
        <v>30.991409943453942</v>
      </c>
      <c r="P76" s="24">
        <f t="shared" si="31"/>
        <v>37.718227605598983</v>
      </c>
      <c r="Q76" t="s">
        <v>187</v>
      </c>
      <c r="R76" t="s">
        <v>183</v>
      </c>
      <c r="S76" s="48" t="s">
        <v>422</v>
      </c>
      <c r="T76" s="35">
        <v>100</v>
      </c>
      <c r="U76" s="35">
        <f t="shared" si="32"/>
        <v>48.186528497409334</v>
      </c>
      <c r="V76" s="35">
        <f t="shared" si="33"/>
        <v>68.652037617554868</v>
      </c>
      <c r="W76" s="35">
        <f t="shared" si="34"/>
        <v>80.079681274900395</v>
      </c>
      <c r="X76" s="35">
        <f t="shared" si="35"/>
        <v>51.268281107544745</v>
      </c>
      <c r="Y76" s="35">
        <f t="shared" si="36"/>
        <v>71.733790227690292</v>
      </c>
      <c r="Z76" s="35">
        <f t="shared" si="37"/>
        <v>83.161433885035834</v>
      </c>
      <c r="AA76" s="35">
        <f t="shared" si="38"/>
        <v>-3.0817526101354105</v>
      </c>
      <c r="AB76" s="35">
        <f t="shared" si="39"/>
        <v>-3.0817526101354247</v>
      </c>
      <c r="AC76" s="35">
        <f t="shared" si="40"/>
        <v>-3.0817526101354389</v>
      </c>
      <c r="AF76">
        <v>2.37</v>
      </c>
      <c r="AG76">
        <v>1.64</v>
      </c>
      <c r="AJ76" t="s">
        <v>306</v>
      </c>
    </row>
    <row r="77" spans="1:36" ht="15" x14ac:dyDescent="0.25">
      <c r="A77">
        <v>1.93</v>
      </c>
      <c r="B77">
        <v>3.19</v>
      </c>
      <c r="C77">
        <v>5.0199999999999996</v>
      </c>
      <c r="D77" s="20">
        <f t="shared" si="28"/>
        <v>3.0817526101354353E-2</v>
      </c>
      <c r="E77" s="17">
        <f>IF(OR($A77="",$B77="",$C77=""),"",A77*'MPTO_working_3-way'!$I76)</f>
        <v>1.9894778253756138</v>
      </c>
      <c r="F77" s="21">
        <f>IF(OR($A77="",$B77="",$C77=""),"",B77*'MPTO_working_3-way'!$I76)</f>
        <v>3.2883079082633202</v>
      </c>
      <c r="G77" s="22">
        <f>IF(OR($A77="",$B77="",$C77=""),"",C77*'MPTO_working_3-way'!$I76)</f>
        <v>5.1747039810287987</v>
      </c>
      <c r="H77" s="17">
        <f>IF(OR($A77="",$B77="",$C77=""),"",'MPTO_working_3-way'!E76)</f>
        <v>1.9690380334369006</v>
      </c>
      <c r="I77" s="21">
        <f>IF(OR($A77="",$B77="",$C77=""),"",'MPTO_working_3-way'!F76)</f>
        <v>3.2980756391255488</v>
      </c>
      <c r="J77" s="22">
        <f>IF(OR($A77="",$B77="",$C77=""),"",'MPTO_working_3-way'!G76)</f>
        <v>5.2929466387983686</v>
      </c>
      <c r="K77" s="17">
        <f>IF(OR($A77="",$B77="",$C77=""),"",'OddsRatio_working_3-way'!H76)</f>
        <v>1.9773806812693535</v>
      </c>
      <c r="L77" s="21">
        <f>IF(OR($A77="",$B77="",$C77=""),"",'OddsRatio_working_3-way'!I76)</f>
        <v>3.3015738623439619</v>
      </c>
      <c r="M77" s="22">
        <f>IF(OR($A77="",$B77="",$C77=""),"",'OddsRatio_working_3-way'!J76)</f>
        <v>5.2248068158094636</v>
      </c>
      <c r="N77" s="23">
        <f t="shared" si="29"/>
        <v>50.264445637196275</v>
      </c>
      <c r="O77" s="24">
        <f t="shared" si="30"/>
        <v>30.410777454479248</v>
      </c>
      <c r="P77" s="24">
        <f t="shared" si="31"/>
        <v>19.324776908324463</v>
      </c>
      <c r="Q77" t="s">
        <v>261</v>
      </c>
      <c r="R77" t="s">
        <v>185</v>
      </c>
      <c r="S77" s="48" t="s">
        <v>422</v>
      </c>
      <c r="T77" s="35">
        <v>100</v>
      </c>
      <c r="U77" s="35">
        <f t="shared" si="32"/>
        <v>52.606635071090047</v>
      </c>
      <c r="V77" s="35">
        <f t="shared" si="33"/>
        <v>69.325153374233125</v>
      </c>
      <c r="W77" s="35">
        <f t="shared" si="34"/>
        <v>75.186104218362274</v>
      </c>
      <c r="X77" s="35">
        <f t="shared" si="35"/>
        <v>55.488742407404587</v>
      </c>
      <c r="Y77" s="35">
        <f t="shared" si="36"/>
        <v>72.207260710547672</v>
      </c>
      <c r="Z77" s="35">
        <f t="shared" si="37"/>
        <v>78.068211554676822</v>
      </c>
      <c r="AA77" s="35">
        <f t="shared" si="38"/>
        <v>-2.8821073363145402</v>
      </c>
      <c r="AB77" s="35">
        <f t="shared" si="39"/>
        <v>-2.8821073363145473</v>
      </c>
      <c r="AC77" s="35">
        <f t="shared" si="40"/>
        <v>-2.8821073363145473</v>
      </c>
      <c r="AF77">
        <v>2.86</v>
      </c>
      <c r="AG77">
        <v>1.46</v>
      </c>
      <c r="AJ77" t="s">
        <v>306</v>
      </c>
    </row>
    <row r="78" spans="1:36" ht="15" x14ac:dyDescent="0.25">
      <c r="A78">
        <v>2.11</v>
      </c>
      <c r="B78">
        <v>3.26</v>
      </c>
      <c r="C78">
        <v>4.03</v>
      </c>
      <c r="D78" s="20">
        <f t="shared" si="28"/>
        <v>2.8821073363145322E-2</v>
      </c>
      <c r="E78" s="17">
        <f>IF(OR($A78="",$B78="",$C78=""),"",A78*'MPTO_working_3-way'!$I77)</f>
        <v>2.1708124647962364</v>
      </c>
      <c r="F78" s="21">
        <f>IF(OR($A78="",$B78="",$C78=""),"",B78*'MPTO_working_3-way'!$I77)</f>
        <v>3.3539566991638536</v>
      </c>
      <c r="G78" s="22">
        <f>IF(OR($A78="",$B78="",$C78=""),"",C78*'MPTO_working_3-way'!$I77)</f>
        <v>4.1461489256534758</v>
      </c>
      <c r="H78" s="17">
        <f>IF(OR($A78="",$B78="",$C78=""),"",'MPTO_working_3-way'!E77)</f>
        <v>2.1536563843522027</v>
      </c>
      <c r="I78" s="21">
        <f>IF(OR($A78="",$B78="",$C78=""),"",'MPTO_working_3-way'!F77)</f>
        <v>3.3654006453331347</v>
      </c>
      <c r="J78" s="22">
        <f>IF(OR($A78="",$B78="",$C78=""),"",'MPTO_working_3-way'!G77)</f>
        <v>4.1923107984137404</v>
      </c>
      <c r="K78" s="17">
        <f>IF(OR($A78="",$B78="",$C78=""),"",'OddsRatio_working_3-way'!H77)</f>
        <v>2.1607849228147091</v>
      </c>
      <c r="L78" s="21">
        <f>IF(OR($A78="",$B78="",$C78=""),"",'OddsRatio_working_3-way'!I77)</f>
        <v>3.3633999329380559</v>
      </c>
      <c r="M78" s="22">
        <f>IF(OR($A78="",$B78="",$C78=""),"",'OddsRatio_working_3-way'!J77)</f>
        <v>4.1686291136293416</v>
      </c>
      <c r="N78" s="23">
        <f t="shared" si="29"/>
        <v>46.065701953386615</v>
      </c>
      <c r="O78" s="24">
        <f t="shared" si="30"/>
        <v>29.815531018909741</v>
      </c>
      <c r="P78" s="24">
        <f t="shared" si="31"/>
        <v>24.118767027703658</v>
      </c>
      <c r="Q78" t="s">
        <v>105</v>
      </c>
      <c r="R78" t="s">
        <v>184</v>
      </c>
      <c r="S78" s="48" t="s">
        <v>422</v>
      </c>
      <c r="T78" s="35">
        <v>100</v>
      </c>
      <c r="U78" s="35">
        <f t="shared" si="32"/>
        <v>47.089947089947096</v>
      </c>
      <c r="V78" s="35">
        <f t="shared" si="33"/>
        <v>71.181556195965413</v>
      </c>
      <c r="W78" s="35">
        <f t="shared" si="34"/>
        <v>75.786924939467312</v>
      </c>
      <c r="X78" s="35">
        <f t="shared" si="35"/>
        <v>53.031518864567275</v>
      </c>
      <c r="Y78" s="35">
        <f t="shared" si="36"/>
        <v>77.1231279705856</v>
      </c>
      <c r="Z78" s="35">
        <f t="shared" si="37"/>
        <v>81.728496714087512</v>
      </c>
      <c r="AA78" s="35">
        <f t="shared" si="38"/>
        <v>-5.9415717746201793</v>
      </c>
      <c r="AB78" s="35">
        <f t="shared" si="39"/>
        <v>-5.9415717746201864</v>
      </c>
      <c r="AC78" s="35">
        <f t="shared" si="40"/>
        <v>-5.9415717746202006</v>
      </c>
      <c r="AF78">
        <v>2.42</v>
      </c>
      <c r="AG78">
        <v>1.61</v>
      </c>
      <c r="AJ78" t="s">
        <v>306</v>
      </c>
    </row>
    <row r="79" spans="1:36" ht="15" x14ac:dyDescent="0.25">
      <c r="A79">
        <v>1.89</v>
      </c>
      <c r="B79">
        <v>3.47</v>
      </c>
      <c r="C79">
        <v>4.13</v>
      </c>
      <c r="D79" s="20">
        <f t="shared" si="28"/>
        <v>5.9415717746202024E-2</v>
      </c>
      <c r="E79" s="17">
        <f>IF(OR($A79="",$B79="",$C79=""),"",A79*'MPTO_working_3-way'!$I78)</f>
        <v>2.0022957065403215</v>
      </c>
      <c r="F79" s="21">
        <f>IF(OR($A79="",$B79="",$C79=""),"",B79*'MPTO_working_3-way'!$I78)</f>
        <v>3.6761725405793211</v>
      </c>
      <c r="G79" s="22">
        <f>IF(OR($A79="",$B79="",$C79=""),"",C79*'MPTO_working_3-way'!$I78)</f>
        <v>4.3753869142918145</v>
      </c>
      <c r="H79" s="17">
        <f>IF(OR($A79="",$B79="",$C79=""),"",'MPTO_working_3-way'!E78)</f>
        <v>1.9634974442646032</v>
      </c>
      <c r="I79" s="21">
        <f>IF(OR($A79="",$B79="",$C79=""),"",'MPTO_working_3-way'!F78)</f>
        <v>3.7260711877170078</v>
      </c>
      <c r="J79" s="22">
        <f>IF(OR($A79="",$B79="",$C79=""),"",'MPTO_working_3-way'!G78)</f>
        <v>4.4979093667576358</v>
      </c>
      <c r="K79" s="17">
        <f>IF(OR($A79="",$B79="",$C79=""),"",'OddsRatio_working_3-way'!H78)</f>
        <v>1.9780752706624549</v>
      </c>
      <c r="L79" s="21">
        <f>IF(OR($A79="",$B79="",$C79=""),"",'OddsRatio_working_3-way'!I78)</f>
        <v>3.7144336163328799</v>
      </c>
      <c r="M79" s="22">
        <f>IF(OR($A79="",$B79="",$C79=""),"",'OddsRatio_working_3-way'!J78)</f>
        <v>4.4397478619926787</v>
      </c>
      <c r="N79" s="23">
        <f t="shared" si="29"/>
        <v>49.942673139316469</v>
      </c>
      <c r="O79" s="24">
        <f t="shared" si="30"/>
        <v>27.202205254555651</v>
      </c>
      <c r="P79" s="24">
        <f t="shared" si="31"/>
        <v>22.85512160612787</v>
      </c>
      <c r="Q79" t="s">
        <v>106</v>
      </c>
      <c r="R79" t="s">
        <v>266</v>
      </c>
      <c r="S79" s="48" t="s">
        <v>422</v>
      </c>
      <c r="T79" s="35">
        <v>100</v>
      </c>
      <c r="U79" s="35">
        <f t="shared" si="32"/>
        <v>43.820224719101127</v>
      </c>
      <c r="V79" s="35">
        <f t="shared" si="33"/>
        <v>72.826086956521735</v>
      </c>
      <c r="W79" s="35">
        <f t="shared" si="34"/>
        <v>80.430528375733857</v>
      </c>
      <c r="X79" s="35">
        <f t="shared" si="35"/>
        <v>46.743384667744401</v>
      </c>
      <c r="Y79" s="35">
        <f t="shared" si="36"/>
        <v>75.749246905165023</v>
      </c>
      <c r="Z79" s="35">
        <f t="shared" si="37"/>
        <v>83.353688324377146</v>
      </c>
      <c r="AA79" s="35">
        <f t="shared" si="38"/>
        <v>-2.9231599486432742</v>
      </c>
      <c r="AB79" s="35">
        <f t="shared" si="39"/>
        <v>-2.9231599486432884</v>
      </c>
      <c r="AC79" s="35">
        <f t="shared" si="40"/>
        <v>-2.9231599486432884</v>
      </c>
      <c r="AF79">
        <v>1.87</v>
      </c>
      <c r="AG79">
        <v>1.93</v>
      </c>
      <c r="AJ79" t="s">
        <v>306</v>
      </c>
    </row>
    <row r="80" spans="1:36" ht="15" x14ac:dyDescent="0.25">
      <c r="A80">
        <v>1.78</v>
      </c>
      <c r="B80">
        <v>3.68</v>
      </c>
      <c r="C80">
        <v>5.1100000000000003</v>
      </c>
      <c r="D80" s="20">
        <f t="shared" si="28"/>
        <v>2.9231599486432724E-2</v>
      </c>
      <c r="E80" s="17">
        <f>IF(OR($A80="",$B80="",$C80=""),"",A80*'MPTO_working_3-way'!$I79)</f>
        <v>1.8320322470858503</v>
      </c>
      <c r="F80" s="21">
        <f>IF(OR($A80="",$B80="",$C80=""),"",B80*'MPTO_working_3-way'!$I79)</f>
        <v>3.7875722861100725</v>
      </c>
      <c r="G80" s="22">
        <f>IF(OR($A80="",$B80="",$C80=""),"",C80*'MPTO_working_3-way'!$I79)</f>
        <v>5.2593734733756712</v>
      </c>
      <c r="H80" s="17">
        <f>IF(OR($A80="",$B80="",$C80=""),"",'MPTO_working_3-way'!E79)</f>
        <v>1.8114173720934559</v>
      </c>
      <c r="I80" s="21">
        <f>IF(OR($A80="",$B80="",$C80=""),"",'MPTO_working_3-way'!F79)</f>
        <v>3.8168628889095659</v>
      </c>
      <c r="J80" s="22">
        <f>IF(OR($A80="",$B80="",$C80=""),"",'MPTO_working_3-way'!G79)</f>
        <v>5.3777651533165134</v>
      </c>
      <c r="K80" s="17">
        <f>IF(OR($A80="",$B80="",$C80=""),"",'OddsRatio_working_3-way'!H79)</f>
        <v>1.8191015260682526</v>
      </c>
      <c r="L80" s="21">
        <f>IF(OR($A80="",$B80="",$C80=""),"",'OddsRatio_working_3-way'!I79)</f>
        <v>3.8143488331575872</v>
      </c>
      <c r="M80" s="22">
        <f>IF(OR($A80="",$B80="",$C80=""),"",'OddsRatio_working_3-way'!J79)</f>
        <v>5.3160349642827178</v>
      </c>
      <c r="N80" s="23">
        <f t="shared" si="29"/>
        <v>54.584192040869638</v>
      </c>
      <c r="O80" s="24">
        <f t="shared" si="30"/>
        <v>26.402136367594558</v>
      </c>
      <c r="P80" s="24">
        <f t="shared" si="31"/>
        <v>19.013671591535804</v>
      </c>
      <c r="Q80" t="s">
        <v>186</v>
      </c>
      <c r="R80" t="s">
        <v>265</v>
      </c>
      <c r="S80" s="48" t="s">
        <v>422</v>
      </c>
      <c r="T80" s="35">
        <v>100</v>
      </c>
      <c r="U80" s="35">
        <f t="shared" si="32"/>
        <v>47.916666666666671</v>
      </c>
      <c r="V80" s="35">
        <f t="shared" si="33"/>
        <v>71.910112359550567</v>
      </c>
      <c r="W80" s="35">
        <f t="shared" si="34"/>
        <v>77.220956719817764</v>
      </c>
      <c r="X80" s="35">
        <f t="shared" si="35"/>
        <v>50.868930920631669</v>
      </c>
      <c r="Y80" s="35">
        <f t="shared" si="36"/>
        <v>74.862376613515565</v>
      </c>
      <c r="Z80" s="35">
        <f t="shared" si="37"/>
        <v>80.173220973782776</v>
      </c>
      <c r="AA80" s="35">
        <f t="shared" si="38"/>
        <v>-2.9522642539649979</v>
      </c>
      <c r="AB80" s="35">
        <f t="shared" si="39"/>
        <v>-2.9522642539649979</v>
      </c>
      <c r="AC80" s="35">
        <f t="shared" si="40"/>
        <v>-2.9522642539650121</v>
      </c>
      <c r="AF80">
        <v>1.97</v>
      </c>
      <c r="AG80">
        <v>1.92</v>
      </c>
      <c r="AJ80" t="s">
        <v>306</v>
      </c>
    </row>
    <row r="81" spans="1:36" ht="15" x14ac:dyDescent="0.25">
      <c r="A81">
        <v>1.92</v>
      </c>
      <c r="B81">
        <v>3.56</v>
      </c>
      <c r="C81">
        <v>4.3899999999999997</v>
      </c>
      <c r="D81" s="20">
        <f t="shared" si="28"/>
        <v>2.9522642539650201E-2</v>
      </c>
      <c r="E81" s="17">
        <f>IF(OR($A81="",$B81="",$C81=""),"",A81*'MPTO_working_3-way'!$I80)</f>
        <v>1.9766834736761283</v>
      </c>
      <c r="F81" s="21">
        <f>IF(OR($A81="",$B81="",$C81=""),"",B81*'MPTO_working_3-way'!$I80)</f>
        <v>3.665100607441155</v>
      </c>
      <c r="G81" s="22">
        <f>IF(OR($A81="",$B81="",$C81=""),"",C81*'MPTO_working_3-way'!$I80)</f>
        <v>4.5196044007490643</v>
      </c>
      <c r="H81" s="17">
        <f>IF(OR($A81="",$B81="",$C81=""),"",'MPTO_working_3-way'!E80)</f>
        <v>1.9569760671286331</v>
      </c>
      <c r="I81" s="21">
        <f>IF(OR($A81="",$B81="",$C81=""),"",'MPTO_working_3-way'!F80)</f>
        <v>3.6892473802206256</v>
      </c>
      <c r="J81" s="22">
        <f>IF(OR($A81="",$B81="",$C81=""),"",'MPTO_working_3-way'!G80)</f>
        <v>4.5882177367596535</v>
      </c>
      <c r="K81" s="17">
        <f>IF(OR($A81="",$B81="",$C81=""),"",'OddsRatio_working_3-way'!H80)</f>
        <v>1.9646258388369164</v>
      </c>
      <c r="L81" s="21">
        <f>IF(OR($A81="",$B81="",$C81=""),"",'OddsRatio_working_3-way'!I80)</f>
        <v>3.6841762471983772</v>
      </c>
      <c r="M81" s="22">
        <f>IF(OR($A81="",$B81="",$C81=""),"",'OddsRatio_working_3-way'!J80)</f>
        <v>4.5544365148447259</v>
      </c>
      <c r="N81" s="23">
        <f t="shared" si="29"/>
        <v>50.589789074335435</v>
      </c>
      <c r="O81" s="24">
        <f t="shared" si="30"/>
        <v>27.284380624360676</v>
      </c>
      <c r="P81" s="24">
        <f t="shared" si="31"/>
        <v>22.125830301303878</v>
      </c>
      <c r="Q81" t="s">
        <v>263</v>
      </c>
      <c r="R81" t="s">
        <v>181</v>
      </c>
      <c r="S81" s="48" t="s">
        <v>422</v>
      </c>
      <c r="T81" s="35">
        <v>100</v>
      </c>
      <c r="U81" s="35">
        <f t="shared" si="32"/>
        <v>57.264957264957268</v>
      </c>
      <c r="V81" s="35">
        <f t="shared" si="33"/>
        <v>69.230769230769241</v>
      </c>
      <c r="W81" s="35">
        <f t="shared" si="34"/>
        <v>70.760233918128648</v>
      </c>
      <c r="X81" s="35">
        <f t="shared" si="35"/>
        <v>60.008996851102111</v>
      </c>
      <c r="Y81" s="35">
        <f t="shared" si="36"/>
        <v>71.974808816914077</v>
      </c>
      <c r="Z81" s="35">
        <f t="shared" si="37"/>
        <v>73.504273504273513</v>
      </c>
      <c r="AA81" s="35">
        <f t="shared" si="38"/>
        <v>-2.7440395861448437</v>
      </c>
      <c r="AB81" s="35">
        <f t="shared" si="39"/>
        <v>-2.7440395861448366</v>
      </c>
      <c r="AC81" s="35">
        <f t="shared" si="40"/>
        <v>-2.744039586144865</v>
      </c>
      <c r="AF81">
        <v>2.09</v>
      </c>
      <c r="AG81">
        <v>1.8</v>
      </c>
      <c r="AJ81" t="s">
        <v>306</v>
      </c>
    </row>
    <row r="82" spans="1:36" ht="15" x14ac:dyDescent="0.25">
      <c r="A82">
        <v>2.34</v>
      </c>
      <c r="B82">
        <v>3.25</v>
      </c>
      <c r="C82">
        <v>3.42</v>
      </c>
      <c r="D82" s="20">
        <f t="shared" si="28"/>
        <v>2.7440395861448419E-2</v>
      </c>
      <c r="E82" s="17">
        <f>IF(OR($A82="",$B82="",$C82=""),"",A82*'MPTO_working_3-way'!$I81)</f>
        <v>2.4042105263157891</v>
      </c>
      <c r="F82" s="21">
        <f>IF(OR($A82="",$B82="",$C82=""),"",B82*'MPTO_working_3-way'!$I81)</f>
        <v>3.3391812865497075</v>
      </c>
      <c r="G82" s="22">
        <f>IF(OR($A82="",$B82="",$C82=""),"",C82*'MPTO_working_3-way'!$I81)</f>
        <v>3.5138461538461536</v>
      </c>
      <c r="H82" s="17">
        <f>IF(OR($A82="",$B82="",$C82=""),"",'MPTO_working_3-way'!E81)</f>
        <v>2.3911796342775187</v>
      </c>
      <c r="I82" s="21">
        <f>IF(OR($A82="",$B82="",$C82=""),"",'MPTO_working_3-way'!F81)</f>
        <v>3.3495730788548466</v>
      </c>
      <c r="J82" s="22">
        <f>IF(OR($A82="",$B82="",$C82=""),"",'MPTO_working_3-way'!G81)</f>
        <v>3.5304393859184753</v>
      </c>
      <c r="K82" s="17">
        <f>IF(OR($A82="",$B82="",$C82=""),"",'OddsRatio_working_3-way'!H81)</f>
        <v>2.396855765570356</v>
      </c>
      <c r="L82" s="21">
        <f>IF(OR($A82="",$B82="",$C82=""),"",'OddsRatio_working_3-way'!I81)</f>
        <v>3.3454667705472398</v>
      </c>
      <c r="M82" s="22">
        <f>IF(OR($A82="",$B82="",$C82=""),"",'OddsRatio_working_3-way'!J81)</f>
        <v>3.5226798154330305</v>
      </c>
      <c r="N82" s="23">
        <f t="shared" si="29"/>
        <v>41.593695271453598</v>
      </c>
      <c r="O82" s="24">
        <f t="shared" si="30"/>
        <v>29.947460595446586</v>
      </c>
      <c r="P82" s="24">
        <f t="shared" si="31"/>
        <v>28.458844133099824</v>
      </c>
      <c r="Q82" t="s">
        <v>180</v>
      </c>
      <c r="R82" t="s">
        <v>267</v>
      </c>
      <c r="S82" s="48" t="s">
        <v>422</v>
      </c>
      <c r="T82" s="35">
        <v>100</v>
      </c>
      <c r="U82" s="35">
        <f t="shared" si="32"/>
        <v>28.571428571428573</v>
      </c>
      <c r="V82" s="35">
        <f t="shared" si="33"/>
        <v>82.394366197183103</v>
      </c>
      <c r="W82" s="35">
        <f t="shared" si="34"/>
        <v>85.734664764621968</v>
      </c>
      <c r="X82" s="35">
        <f t="shared" si="35"/>
        <v>31.870969038194936</v>
      </c>
      <c r="Y82" s="35">
        <f t="shared" si="36"/>
        <v>85.693906663949463</v>
      </c>
      <c r="Z82" s="35">
        <f t="shared" si="37"/>
        <v>89.034205231388327</v>
      </c>
      <c r="AA82" s="35">
        <f t="shared" si="38"/>
        <v>-3.2995404667663628</v>
      </c>
      <c r="AB82" s="35">
        <f t="shared" si="39"/>
        <v>-3.2995404667663593</v>
      </c>
      <c r="AC82" s="35">
        <f t="shared" si="40"/>
        <v>-3.2995404667663593</v>
      </c>
      <c r="AF82">
        <v>2.27</v>
      </c>
      <c r="AG82">
        <v>1.68</v>
      </c>
      <c r="AJ82" t="s">
        <v>306</v>
      </c>
    </row>
    <row r="83" spans="1:36" ht="15" x14ac:dyDescent="0.25">
      <c r="A83">
        <v>1.4</v>
      </c>
      <c r="B83">
        <v>5.68</v>
      </c>
      <c r="C83">
        <v>7.01</v>
      </c>
      <c r="D83" s="20">
        <f t="shared" si="28"/>
        <v>3.2995404667663708E-2</v>
      </c>
      <c r="E83" s="17">
        <f>IF(OR($A83="",$B83="",$C83=""),"",A83*'MPTO_working_3-way'!$I82)</f>
        <v>1.4461935665347292</v>
      </c>
      <c r="F83" s="21">
        <f>IF(OR($A83="",$B83="",$C83=""),"",B83*'MPTO_working_3-way'!$I82)</f>
        <v>5.8674138985123294</v>
      </c>
      <c r="G83" s="22">
        <f>IF(OR($A83="",$B83="",$C83=""),"",C83*'MPTO_working_3-way'!$I82)</f>
        <v>7.2412977867203221</v>
      </c>
      <c r="H83" s="17">
        <f>IF(OR($A83="",$B83="",$C83=""),"",'MPTO_working_3-way'!E82)</f>
        <v>1.4218941202158433</v>
      </c>
      <c r="I83" s="21">
        <f>IF(OR($A83="",$B83="",$C83=""),"",'MPTO_working_3-way'!F82)</f>
        <v>6.0584811931577764</v>
      </c>
      <c r="J83" s="22">
        <f>IF(OR($A83="",$B83="",$C83=""),"",'MPTO_working_3-way'!G82)</f>
        <v>7.5956164224280487</v>
      </c>
      <c r="K83" s="17">
        <f>IF(OR($A83="",$B83="",$C83=""),"",'OddsRatio_working_3-way'!H82)</f>
        <v>1.4292100874181404</v>
      </c>
      <c r="L83" s="21">
        <f>IF(OR($A83="",$B83="",$C83=""),"",'OddsRatio_working_3-way'!I82)</f>
        <v>6.0217580227922394</v>
      </c>
      <c r="M83" s="22">
        <f>IF(OR($A83="",$B83="",$C83=""),"",'OddsRatio_working_3-way'!J82)</f>
        <v>7.4488815634575571</v>
      </c>
      <c r="N83" s="23">
        <f t="shared" si="29"/>
        <v>69.147036962426284</v>
      </c>
      <c r="O83" s="24">
        <f t="shared" si="30"/>
        <v>17.043283758344504</v>
      </c>
      <c r="P83" s="24">
        <f t="shared" si="31"/>
        <v>13.809679279229215</v>
      </c>
      <c r="Q83" t="s">
        <v>269</v>
      </c>
      <c r="R83" t="s">
        <v>192</v>
      </c>
      <c r="S83" s="48" t="s">
        <v>422</v>
      </c>
      <c r="T83" s="35">
        <v>100</v>
      </c>
      <c r="U83" s="35">
        <f t="shared" si="32"/>
        <v>57.264957264957268</v>
      </c>
      <c r="V83" s="35">
        <f t="shared" si="33"/>
        <v>72.899728997289984</v>
      </c>
      <c r="W83" s="35">
        <f t="shared" si="34"/>
        <v>67.10526315789474</v>
      </c>
      <c r="X83" s="35">
        <f t="shared" si="35"/>
        <v>59.995007844815298</v>
      </c>
      <c r="Y83" s="35">
        <f t="shared" si="36"/>
        <v>75.629779577148</v>
      </c>
      <c r="Z83" s="35">
        <f t="shared" si="37"/>
        <v>69.83531373775277</v>
      </c>
      <c r="AA83" s="35">
        <f t="shared" si="38"/>
        <v>-2.7300505798580303</v>
      </c>
      <c r="AB83" s="35">
        <f t="shared" si="39"/>
        <v>-2.7300505798580161</v>
      </c>
      <c r="AC83" s="35">
        <f t="shared" si="40"/>
        <v>-2.7300505798580303</v>
      </c>
      <c r="AF83">
        <v>1.45</v>
      </c>
      <c r="AG83">
        <v>2.87</v>
      </c>
      <c r="AJ83" t="s">
        <v>307</v>
      </c>
    </row>
    <row r="84" spans="1:36" ht="15" x14ac:dyDescent="0.25">
      <c r="A84">
        <v>2.34</v>
      </c>
      <c r="B84">
        <v>3.69</v>
      </c>
      <c r="C84">
        <v>3.04</v>
      </c>
      <c r="D84" s="20">
        <f t="shared" si="28"/>
        <v>2.7300505798580232E-2</v>
      </c>
      <c r="E84" s="17">
        <f>IF(OR($A84="",$B84="",$C84=""),"",A84*'MPTO_working_3-way'!$I83)</f>
        <v>2.4038831835686776</v>
      </c>
      <c r="F84" s="21">
        <f>IF(OR($A84="",$B84="",$C84=""),"",B84*'MPTO_working_3-way'!$I83)</f>
        <v>3.7907388663967612</v>
      </c>
      <c r="G84" s="22">
        <f>IF(OR($A84="",$B84="",$C84=""),"",C84*'MPTO_working_3-way'!$I83)</f>
        <v>3.1229935376276838</v>
      </c>
      <c r="H84" s="17">
        <f>IF(OR($A84="",$B84="",$C84=""),"",'MPTO_working_3-way'!E83)</f>
        <v>2.3909130456643064</v>
      </c>
      <c r="I84" s="21">
        <f>IF(OR($A84="",$B84="",$C84=""),"",'MPTO_working_3-way'!F83)</f>
        <v>3.8182141897104875</v>
      </c>
      <c r="J84" s="22">
        <f>IF(OR($A84="",$B84="",$C84=""),"",'MPTO_working_3-way'!G83)</f>
        <v>3.1264929021044989</v>
      </c>
      <c r="K84" s="17">
        <f>IF(OR($A84="",$B84="",$C84=""),"",'OddsRatio_working_3-way'!H83)</f>
        <v>2.3966972751988984</v>
      </c>
      <c r="L84" s="21">
        <f>IF(OR($A84="",$B84="",$C84=""),"",'OddsRatio_working_3-way'!I83)</f>
        <v>3.8038176643918189</v>
      </c>
      <c r="M84" s="22">
        <f>IF(OR($A84="",$B84="",$C84=""),"",'OddsRatio_working_3-way'!J83)</f>
        <v>3.1263152547804127</v>
      </c>
      <c r="N84" s="23">
        <f t="shared" si="29"/>
        <v>41.599359188305193</v>
      </c>
      <c r="O84" s="24">
        <f t="shared" si="30"/>
        <v>26.380081436486215</v>
      </c>
      <c r="P84" s="24">
        <f t="shared" si="31"/>
        <v>32.020559375208599</v>
      </c>
      <c r="Q84" t="s">
        <v>108</v>
      </c>
      <c r="R84" t="s">
        <v>272</v>
      </c>
      <c r="S84" s="48" t="s">
        <v>422</v>
      </c>
      <c r="T84" s="35">
        <v>100</v>
      </c>
      <c r="U84" s="35">
        <f t="shared" si="32"/>
        <v>15.966386554621849</v>
      </c>
      <c r="V84" s="35">
        <f t="shared" si="33"/>
        <v>87.309644670050758</v>
      </c>
      <c r="W84" s="35">
        <f t="shared" si="34"/>
        <v>93.188010899182572</v>
      </c>
      <c r="X84" s="35">
        <f t="shared" si="35"/>
        <v>19.502344430766676</v>
      </c>
      <c r="Y84" s="35">
        <f t="shared" si="36"/>
        <v>90.845602546195593</v>
      </c>
      <c r="Z84" s="35">
        <f t="shared" si="37"/>
        <v>96.723968775327378</v>
      </c>
      <c r="AA84" s="35">
        <f t="shared" si="38"/>
        <v>-3.5359578761448276</v>
      </c>
      <c r="AB84" s="35">
        <f t="shared" si="39"/>
        <v>-3.5359578761448347</v>
      </c>
      <c r="AC84" s="35">
        <f t="shared" si="40"/>
        <v>-3.5359578761448063</v>
      </c>
      <c r="AF84">
        <v>1.79</v>
      </c>
      <c r="AG84">
        <v>2.11</v>
      </c>
      <c r="AJ84" t="s">
        <v>307</v>
      </c>
    </row>
    <row r="85" spans="1:36" ht="15" x14ac:dyDescent="0.25">
      <c r="A85">
        <v>1.19</v>
      </c>
      <c r="B85">
        <v>7.88</v>
      </c>
      <c r="C85">
        <v>14.68</v>
      </c>
      <c r="D85" s="20">
        <f t="shared" si="28"/>
        <v>3.535957876144824E-2</v>
      </c>
      <c r="E85" s="17">
        <f>IF(OR($A85="",$B85="",$C85=""),"",A85*'MPTO_working_3-way'!$I84)</f>
        <v>1.2320778987261234</v>
      </c>
      <c r="F85" s="21">
        <f>IF(OR($A85="",$B85="",$C85=""),"",B85*'MPTO_working_3-way'!$I84)</f>
        <v>8.1586334806402121</v>
      </c>
      <c r="G85" s="22">
        <f>IF(OR($A85="",$B85="",$C85=""),"",C85*'MPTO_working_3-way'!$I84)</f>
        <v>15.19907861621806</v>
      </c>
      <c r="H85" s="17">
        <f>IF(OR($A85="",$B85="",$C85=""),"",'MPTO_working_3-way'!E84)</f>
        <v>1.2069283360986829</v>
      </c>
      <c r="I85" s="21">
        <f>IF(OR($A85="",$B85="",$C85=""),"",'MPTO_working_3-way'!F84)</f>
        <v>8.686812243711076</v>
      </c>
      <c r="J85" s="22">
        <f>IF(OR($A85="",$B85="",$C85=""),"",'MPTO_working_3-way'!G84)</f>
        <v>17.751469388709531</v>
      </c>
      <c r="K85" s="17">
        <f>IF(OR($A85="",$B85="",$C85=""),"",'OddsRatio_working_3-way'!H84)</f>
        <v>1.2132735452637256</v>
      </c>
      <c r="L85" s="21">
        <f>IF(OR($A85="",$B85="",$C85=""),"",'OddsRatio_working_3-way'!I84)</f>
        <v>8.7227473232338575</v>
      </c>
      <c r="M85" s="22">
        <f>IF(OR($A85="",$B85="",$C85=""),"",'OddsRatio_working_3-way'!J84)</f>
        <v>16.355695258988248</v>
      </c>
      <c r="N85" s="23">
        <f t="shared" si="29"/>
        <v>81.163699229888422</v>
      </c>
      <c r="O85" s="24">
        <f t="shared" si="30"/>
        <v>12.256954579132895</v>
      </c>
      <c r="P85" s="24">
        <f t="shared" si="31"/>
        <v>6.5793461909786934</v>
      </c>
      <c r="Q85" t="s">
        <v>271</v>
      </c>
      <c r="R85" t="s">
        <v>190</v>
      </c>
      <c r="S85" s="48" t="s">
        <v>422</v>
      </c>
      <c r="T85" s="35">
        <v>100</v>
      </c>
      <c r="U85" s="35">
        <f t="shared" si="32"/>
        <v>66.442953020134226</v>
      </c>
      <c r="V85" s="35">
        <f t="shared" si="33"/>
        <v>70.588235294117652</v>
      </c>
      <c r="W85" s="35">
        <f t="shared" si="34"/>
        <v>60.15936254980079</v>
      </c>
      <c r="X85" s="35">
        <f t="shared" si="35"/>
        <v>69.252402156081558</v>
      </c>
      <c r="Y85" s="35">
        <f t="shared" si="36"/>
        <v>73.397684430064984</v>
      </c>
      <c r="Z85" s="35">
        <f t="shared" si="37"/>
        <v>62.968811685748129</v>
      </c>
      <c r="AA85" s="35">
        <f t="shared" si="38"/>
        <v>-2.8094491359473324</v>
      </c>
      <c r="AB85" s="35">
        <f t="shared" si="39"/>
        <v>-2.8094491359473324</v>
      </c>
      <c r="AC85" s="35">
        <f t="shared" si="40"/>
        <v>-2.8094491359473395</v>
      </c>
      <c r="AF85">
        <v>1.49</v>
      </c>
      <c r="AG85">
        <v>2.69</v>
      </c>
      <c r="AJ85" t="s">
        <v>307</v>
      </c>
    </row>
    <row r="86" spans="1:36" ht="15" x14ac:dyDescent="0.25">
      <c r="A86">
        <v>2.98</v>
      </c>
      <c r="B86">
        <v>3.4</v>
      </c>
      <c r="C86">
        <v>2.5099999999999998</v>
      </c>
      <c r="D86" s="20">
        <f t="shared" si="28"/>
        <v>2.8094491359473395E-2</v>
      </c>
      <c r="E86" s="17">
        <f>IF(OR($A86="",$B86="",$C86=""),"",A86*'MPTO_working_3-way'!$I85)</f>
        <v>3.0637215842512306</v>
      </c>
      <c r="F86" s="21">
        <f>IF(OR($A86="",$B86="",$C86=""),"",B86*'MPTO_working_3-way'!$I85)</f>
        <v>3.4955212706222096</v>
      </c>
      <c r="G86" s="22">
        <f>IF(OR($A86="",$B86="",$C86=""),"",C86*'MPTO_working_3-way'!$I85)</f>
        <v>2.5805171733122778</v>
      </c>
      <c r="H86" s="17">
        <f>IF(OR($A86="",$B86="",$C86=""),"",'MPTO_working_3-way'!E85)</f>
        <v>3.0655509267295415</v>
      </c>
      <c r="I86" s="21">
        <f>IF(OR($A86="",$B86="",$C86=""),"",'MPTO_working_3-way'!F85)</f>
        <v>3.5118177650366498</v>
      </c>
      <c r="J86" s="22">
        <f>IF(OR($A86="",$B86="",$C86=""),"",'MPTO_working_3-way'!G85)</f>
        <v>2.570419574199704</v>
      </c>
      <c r="K86" s="17">
        <f>IF(OR($A86="",$B86="",$C86=""),"",'OddsRatio_working_3-way'!H85)</f>
        <v>3.0653359465240198</v>
      </c>
      <c r="L86" s="21">
        <f>IF(OR($A86="",$B86="",$C86=""),"",'OddsRatio_working_3-way'!I85)</f>
        <v>3.5034375109382054</v>
      </c>
      <c r="M86" s="22">
        <f>IF(OR($A86="",$B86="",$C86=""),"",'OddsRatio_working_3-way'!J85)</f>
        <v>2.5750794339652878</v>
      </c>
      <c r="N86" s="23">
        <f t="shared" si="29"/>
        <v>32.640041612802051</v>
      </c>
      <c r="O86" s="24">
        <f t="shared" si="30"/>
        <v>28.608036472397092</v>
      </c>
      <c r="P86" s="24">
        <f t="shared" si="31"/>
        <v>38.751921914800853</v>
      </c>
      <c r="Q86" t="s">
        <v>379</v>
      </c>
      <c r="R86" t="s">
        <v>380</v>
      </c>
      <c r="S86" s="48" t="s">
        <v>422</v>
      </c>
      <c r="T86" s="35">
        <v>100</v>
      </c>
      <c r="U86" s="35">
        <f t="shared" si="32"/>
        <v>81.549815498154985</v>
      </c>
      <c r="V86" s="35">
        <f t="shared" si="33"/>
        <v>76.19047619047619</v>
      </c>
      <c r="W86" s="35">
        <f t="shared" si="34"/>
        <v>39.393939393939398</v>
      </c>
      <c r="X86" s="35">
        <f t="shared" si="35"/>
        <v>84.415584415584405</v>
      </c>
      <c r="Y86" s="35">
        <f t="shared" si="36"/>
        <v>79.056245107905625</v>
      </c>
      <c r="Z86" s="35">
        <f t="shared" si="37"/>
        <v>42.259708311368826</v>
      </c>
      <c r="AA86" s="35">
        <f t="shared" si="38"/>
        <v>-2.8657689174294205</v>
      </c>
      <c r="AB86" s="35">
        <f t="shared" si="39"/>
        <v>-2.8657689174294347</v>
      </c>
      <c r="AC86" s="35">
        <f t="shared" si="40"/>
        <v>-2.8657689174294276</v>
      </c>
      <c r="AF86">
        <v>2.13</v>
      </c>
      <c r="AG86">
        <v>1.78</v>
      </c>
      <c r="AJ86" t="s">
        <v>425</v>
      </c>
    </row>
    <row r="87" spans="1:36" ht="15" x14ac:dyDescent="0.25">
      <c r="A87">
        <v>5.42</v>
      </c>
      <c r="B87">
        <v>4.2</v>
      </c>
      <c r="C87">
        <v>1.65</v>
      </c>
      <c r="D87" s="20">
        <f t="shared" si="28"/>
        <v>2.8657689174294454E-2</v>
      </c>
      <c r="E87" s="17">
        <f>IF(OR($A87="",$B87="",$C87=""),"",A87*'MPTO_working_3-way'!$I86)</f>
        <v>5.5753246753246755</v>
      </c>
      <c r="F87" s="21">
        <f>IF(OR($A87="",$B87="",$C87=""),"",B87*'MPTO_working_3-way'!$I86)</f>
        <v>4.3203622945320372</v>
      </c>
      <c r="G87" s="22">
        <f>IF(OR($A87="",$B87="",$C87=""),"",C87*'MPTO_working_3-way'!$I86)</f>
        <v>1.6972851871375858</v>
      </c>
      <c r="H87" s="17">
        <f>IF(OR($A87="",$B87="",$C87=""),"",'MPTO_working_3-way'!E86)</f>
        <v>5.7159422936449973</v>
      </c>
      <c r="I87" s="21">
        <f>IF(OR($A87="",$B87="",$C87=""),"",'MPTO_working_3-way'!F86)</f>
        <v>4.3755504298595103</v>
      </c>
      <c r="J87" s="22">
        <f>IF(OR($A87="",$B87="",$C87=""),"",'MPTO_working_3-way'!G86)</f>
        <v>1.6764233302983236</v>
      </c>
      <c r="K87" s="17">
        <f>IF(OR($A87="",$B87="",$C87=""),"",'OddsRatio_working_3-way'!H86)</f>
        <v>5.6491183117497714</v>
      </c>
      <c r="L87" s="21">
        <f>IF(OR($A87="",$B87="",$C87=""),"",'OddsRatio_working_3-way'!I86)</f>
        <v>4.3658775107690664</v>
      </c>
      <c r="M87" s="22">
        <f>IF(OR($A87="",$B87="",$C87=""),"",'OddsRatio_working_3-way'!J86)</f>
        <v>1.6836938693749661</v>
      </c>
      <c r="N87" s="23">
        <f t="shared" si="29"/>
        <v>17.936175168879569</v>
      </c>
      <c r="O87" s="24">
        <f t="shared" si="30"/>
        <v>23.146207003649348</v>
      </c>
      <c r="P87" s="24">
        <f t="shared" si="31"/>
        <v>58.917617827471069</v>
      </c>
      <c r="Q87" t="s">
        <v>381</v>
      </c>
      <c r="R87" t="s">
        <v>382</v>
      </c>
      <c r="S87" s="48" t="s">
        <v>422</v>
      </c>
      <c r="T87" s="35">
        <v>100</v>
      </c>
      <c r="U87" s="35">
        <f t="shared" si="32"/>
        <v>18.699186991869919</v>
      </c>
      <c r="V87" s="35">
        <f t="shared" si="33"/>
        <v>84.276729559748418</v>
      </c>
      <c r="W87" s="35">
        <f t="shared" si="34"/>
        <v>93.192648059904698</v>
      </c>
      <c r="X87" s="35">
        <f t="shared" si="35"/>
        <v>22.530622380346877</v>
      </c>
      <c r="Y87" s="35">
        <f t="shared" si="36"/>
        <v>88.108164948225394</v>
      </c>
      <c r="Z87" s="35">
        <f t="shared" si="37"/>
        <v>97.024083448381646</v>
      </c>
      <c r="AA87" s="35">
        <f t="shared" si="38"/>
        <v>-3.8314353884769581</v>
      </c>
      <c r="AB87" s="35">
        <f t="shared" si="39"/>
        <v>-3.8314353884769758</v>
      </c>
      <c r="AC87" s="35">
        <f t="shared" si="40"/>
        <v>-3.8314353884769474</v>
      </c>
      <c r="AF87">
        <v>1.79</v>
      </c>
      <c r="AG87">
        <v>2.1</v>
      </c>
      <c r="AJ87" t="s">
        <v>425</v>
      </c>
    </row>
    <row r="88" spans="1:36" ht="15" x14ac:dyDescent="0.25">
      <c r="A88">
        <v>1.23</v>
      </c>
      <c r="B88">
        <v>6.36</v>
      </c>
      <c r="C88">
        <v>14.69</v>
      </c>
      <c r="D88" s="20">
        <f t="shared" si="28"/>
        <v>3.8314353884769448E-2</v>
      </c>
      <c r="E88" s="17">
        <f>IF(OR($A88="",$B88="",$C88=""),"",A88*'MPTO_working_3-way'!$I87)</f>
        <v>1.2771266552782663</v>
      </c>
      <c r="F88" s="21">
        <f>IF(OR($A88="",$B88="",$C88=""),"",B88*'MPTO_working_3-way'!$I87)</f>
        <v>6.6036792907071344</v>
      </c>
      <c r="G88" s="22">
        <f>IF(OR($A88="",$B88="",$C88=""),"",C88*'MPTO_working_3-way'!$I87)</f>
        <v>15.252837858567263</v>
      </c>
      <c r="H88" s="17">
        <f>IF(OR($A88="",$B88="",$C88=""),"",'MPTO_working_3-way'!E87)</f>
        <v>1.2496302987718324</v>
      </c>
      <c r="I88" s="21">
        <f>IF(OR($A88="",$B88="",$C88=""),"",'MPTO_working_3-way'!F87)</f>
        <v>6.9222713944978391</v>
      </c>
      <c r="J88" s="22">
        <f>IF(OR($A88="",$B88="",$C88=""),"",'MPTO_working_3-way'!G87)</f>
        <v>18.082506391672624</v>
      </c>
      <c r="K88" s="17">
        <f>IF(OR($A88="",$B88="",$C88=""),"",'OddsRatio_working_3-way'!H87)</f>
        <v>1.2569873646602108</v>
      </c>
      <c r="L88" s="21">
        <f>IF(OR($A88="",$B88="",$C88=""),"",'OddsRatio_working_3-way'!I87)</f>
        <v>6.9889229329509943</v>
      </c>
      <c r="M88" s="22">
        <f>IF(OR($A88="",$B88="",$C88=""),"",'OddsRatio_working_3-way'!J87)</f>
        <v>16.296334879122966</v>
      </c>
      <c r="N88" s="23">
        <f t="shared" si="29"/>
        <v>78.30076961177474</v>
      </c>
      <c r="O88" s="24">
        <f t="shared" si="30"/>
        <v>15.143073368314925</v>
      </c>
      <c r="P88" s="24">
        <f t="shared" si="31"/>
        <v>6.5561570199103425</v>
      </c>
      <c r="Q88" t="s">
        <v>383</v>
      </c>
      <c r="R88" t="s">
        <v>384</v>
      </c>
      <c r="S88" s="48" t="s">
        <v>422</v>
      </c>
      <c r="T88" s="35">
        <v>100</v>
      </c>
      <c r="U88" s="35">
        <f t="shared" si="32"/>
        <v>62.264150943396231</v>
      </c>
      <c r="V88" s="35">
        <f t="shared" si="33"/>
        <v>71.264367816091948</v>
      </c>
      <c r="W88" s="35">
        <f t="shared" si="34"/>
        <v>63.768115942028999</v>
      </c>
      <c r="X88" s="35">
        <f t="shared" si="35"/>
        <v>64.967516241879068</v>
      </c>
      <c r="Y88" s="35">
        <f t="shared" si="36"/>
        <v>73.967733114574798</v>
      </c>
      <c r="Z88" s="35">
        <f t="shared" si="37"/>
        <v>66.471481240511821</v>
      </c>
      <c r="AA88" s="35">
        <f t="shared" si="38"/>
        <v>-2.7033652984828365</v>
      </c>
      <c r="AB88" s="35">
        <f t="shared" si="39"/>
        <v>-2.7033652984828507</v>
      </c>
      <c r="AC88" s="35">
        <f t="shared" si="40"/>
        <v>-2.7033652984828223</v>
      </c>
      <c r="AF88">
        <v>1.76</v>
      </c>
      <c r="AG88">
        <v>2.13</v>
      </c>
      <c r="AJ88" t="s">
        <v>425</v>
      </c>
    </row>
    <row r="89" spans="1:36" ht="15" x14ac:dyDescent="0.25">
      <c r="A89">
        <v>2.65</v>
      </c>
      <c r="B89">
        <v>3.48</v>
      </c>
      <c r="C89">
        <v>2.76</v>
      </c>
      <c r="D89" s="20">
        <f t="shared" si="28"/>
        <v>2.7033652984828294E-2</v>
      </c>
      <c r="E89" s="17">
        <f>IF(OR($A89="",$B89="",$C89=""),"",A89*'MPTO_working_3-way'!$I88)</f>
        <v>2.7216391804097948</v>
      </c>
      <c r="F89" s="21">
        <f>IF(OR($A89="",$B89="",$C89=""),"",B89*'MPTO_working_3-way'!$I88)</f>
        <v>3.5740771123872026</v>
      </c>
      <c r="G89" s="22">
        <f>IF(OR($A89="",$B89="",$C89=""),"",C89*'MPTO_working_3-way'!$I88)</f>
        <v>2.834612882238126</v>
      </c>
      <c r="H89" s="17">
        <f>IF(OR($A89="",$B89="",$C89=""),"",'MPTO_working_3-way'!E88)</f>
        <v>2.7148293840075768</v>
      </c>
      <c r="I89" s="21">
        <f>IF(OR($A89="",$B89="",$C89=""),"",'MPTO_working_3-way'!F88)</f>
        <v>3.5926624359177035</v>
      </c>
      <c r="J89" s="22">
        <f>IF(OR($A89="",$B89="",$C89=""),"",'MPTO_working_3-way'!G88)</f>
        <v>2.8303946338338908</v>
      </c>
      <c r="K89" s="17">
        <f>IF(OR($A89="",$B89="",$C89=""),"",'OddsRatio_working_3-way'!H88)</f>
        <v>2.7183010729689516</v>
      </c>
      <c r="L89" s="21">
        <f>IF(OR($A89="",$B89="",$C89=""),"",'OddsRatio_working_3-way'!I88)</f>
        <v>3.5826585824018182</v>
      </c>
      <c r="M89" s="22">
        <f>IF(OR($A89="",$B89="",$C89=""),"",'OddsRatio_working_3-way'!J88)</f>
        <v>2.832854477833548</v>
      </c>
      <c r="N89" s="23">
        <f t="shared" si="29"/>
        <v>36.742563349247156</v>
      </c>
      <c r="O89" s="24">
        <f t="shared" si="30"/>
        <v>27.979250826294528</v>
      </c>
      <c r="P89" s="24">
        <f t="shared" si="31"/>
        <v>35.278185824458319</v>
      </c>
      <c r="Q89" t="s">
        <v>365</v>
      </c>
      <c r="R89" t="s">
        <v>362</v>
      </c>
      <c r="S89" s="48" t="s">
        <v>422</v>
      </c>
      <c r="T89" s="35">
        <v>100</v>
      </c>
      <c r="U89" s="35">
        <f t="shared" si="32"/>
        <v>72.375690607734811</v>
      </c>
      <c r="V89" s="35">
        <f t="shared" si="33"/>
        <v>71.264367816091948</v>
      </c>
      <c r="W89" s="35">
        <f t="shared" si="34"/>
        <v>53.488372093023258</v>
      </c>
      <c r="X89" s="35">
        <f t="shared" si="35"/>
        <v>75.24726009088478</v>
      </c>
      <c r="Y89" s="35">
        <f t="shared" si="36"/>
        <v>74.135937299241945</v>
      </c>
      <c r="Z89" s="35">
        <f t="shared" si="37"/>
        <v>56.359941576173235</v>
      </c>
      <c r="AA89" s="35">
        <f t="shared" si="38"/>
        <v>-2.871569483149969</v>
      </c>
      <c r="AB89" s="35">
        <f t="shared" si="39"/>
        <v>-2.8715694831499974</v>
      </c>
      <c r="AC89" s="35">
        <f t="shared" si="40"/>
        <v>-2.8715694831499761</v>
      </c>
      <c r="AF89">
        <v>1.98</v>
      </c>
      <c r="AG89">
        <v>1.91</v>
      </c>
      <c r="AJ89" t="s">
        <v>311</v>
      </c>
    </row>
    <row r="90" spans="1:36" ht="15" x14ac:dyDescent="0.25">
      <c r="A90">
        <v>3.62</v>
      </c>
      <c r="B90">
        <v>3.48</v>
      </c>
      <c r="C90">
        <v>2.15</v>
      </c>
      <c r="D90" s="20">
        <f t="shared" si="28"/>
        <v>2.8715694831499716E-2</v>
      </c>
      <c r="E90" s="17">
        <f>IF(OR($A90="",$B90="",$C90=""),"",A90*'MPTO_working_3-way'!$I89)</f>
        <v>3.7239508152900291</v>
      </c>
      <c r="F90" s="21">
        <f>IF(OR($A90="",$B90="",$C90=""),"",B90*'MPTO_working_3-way'!$I89)</f>
        <v>3.579930618013619</v>
      </c>
      <c r="G90" s="22">
        <f>IF(OR($A90="",$B90="",$C90=""),"",C90*'MPTO_working_3-way'!$I89)</f>
        <v>2.2117387438877243</v>
      </c>
      <c r="H90" s="17">
        <f>IF(OR($A90="",$B90="",$C90=""),"",'MPTO_working_3-way'!E89)</f>
        <v>3.7499363123170126</v>
      </c>
      <c r="I90" s="21">
        <f>IF(OR($A90="",$B90="",$C90=""),"",'MPTO_working_3-way'!F89)</f>
        <v>3.5999138726981763</v>
      </c>
      <c r="J90" s="22">
        <f>IF(OR($A90="",$B90="",$C90=""),"",'MPTO_working_3-way'!G89)</f>
        <v>2.1951757988104292</v>
      </c>
      <c r="K90" s="17">
        <f>IF(OR($A90="",$B90="",$C90=""),"",'OddsRatio_working_3-way'!H89)</f>
        <v>3.7385009887538145</v>
      </c>
      <c r="L90" s="21">
        <f>IF(OR($A90="",$B90="",$C90=""),"",'OddsRatio_working_3-way'!I89)</f>
        <v>3.5921688748509393</v>
      </c>
      <c r="M90" s="22">
        <f>IF(OR($A90="",$B90="",$C90=""),"",'OddsRatio_working_3-way'!J89)</f>
        <v>2.202013792773621</v>
      </c>
      <c r="N90" s="23">
        <f t="shared" si="29"/>
        <v>26.853201065227221</v>
      </c>
      <c r="O90" s="24">
        <f t="shared" si="30"/>
        <v>27.933502257506483</v>
      </c>
      <c r="P90" s="24">
        <f t="shared" si="31"/>
        <v>45.213296677266307</v>
      </c>
      <c r="Q90" t="s">
        <v>197</v>
      </c>
      <c r="R90" t="s">
        <v>361</v>
      </c>
      <c r="S90" s="48" t="s">
        <v>422</v>
      </c>
      <c r="T90" s="35">
        <v>100</v>
      </c>
      <c r="U90" s="35">
        <f t="shared" si="32"/>
        <v>54.545454545454554</v>
      </c>
      <c r="V90" s="35">
        <f t="shared" si="33"/>
        <v>69.230769230769241</v>
      </c>
      <c r="W90" s="35">
        <f t="shared" si="34"/>
        <v>73.40425531914893</v>
      </c>
      <c r="X90" s="35">
        <f t="shared" si="35"/>
        <v>57.364975450081836</v>
      </c>
      <c r="Y90" s="35">
        <f t="shared" si="36"/>
        <v>72.050290135396523</v>
      </c>
      <c r="Z90" s="35">
        <f t="shared" si="37"/>
        <v>76.223776223776227</v>
      </c>
      <c r="AA90" s="35">
        <f t="shared" si="38"/>
        <v>-2.8195209046272822</v>
      </c>
      <c r="AB90" s="35">
        <f t="shared" si="39"/>
        <v>-2.8195209046272822</v>
      </c>
      <c r="AC90" s="35">
        <f t="shared" si="40"/>
        <v>-2.8195209046272964</v>
      </c>
      <c r="AF90">
        <v>2.0699999999999998</v>
      </c>
      <c r="AG90">
        <v>1.83</v>
      </c>
      <c r="AJ90" t="s">
        <v>311</v>
      </c>
    </row>
    <row r="91" spans="1:36" ht="15" x14ac:dyDescent="0.25">
      <c r="A91">
        <v>2.2000000000000002</v>
      </c>
      <c r="B91">
        <v>3.25</v>
      </c>
      <c r="C91">
        <v>3.76</v>
      </c>
      <c r="D91" s="20">
        <f t="shared" si="28"/>
        <v>2.8195209046272929E-2</v>
      </c>
      <c r="E91" s="17">
        <f>IF(OR($A91="",$B91="",$C91=""),"",A91*'MPTO_working_3-way'!$I90)</f>
        <v>2.2620294599018007</v>
      </c>
      <c r="F91" s="21">
        <f>IF(OR($A91="",$B91="",$C91=""),"",B91*'MPTO_working_3-way'!$I90)</f>
        <v>3.3416344294003872</v>
      </c>
      <c r="G91" s="22">
        <f>IF(OR($A91="",$B91="",$C91=""),"",C91*'MPTO_working_3-way'!$I90)</f>
        <v>3.8660139860139862</v>
      </c>
      <c r="H91" s="17">
        <f>IF(OR($A91="",$B91="",$C91=""),"",'MPTO_working_3-way'!E90)</f>
        <v>2.24644866581249</v>
      </c>
      <c r="I91" s="21">
        <f>IF(OR($A91="",$B91="",$C91=""),"",'MPTO_working_3-way'!F90)</f>
        <v>3.3523983706043734</v>
      </c>
      <c r="J91" s="22">
        <f>IF(OR($A91="",$B91="",$C91=""),"",'MPTO_working_3-way'!G90)</f>
        <v>3.8977382563309493</v>
      </c>
      <c r="K91" s="17">
        <f>IF(OR($A91="",$B91="",$C91=""),"",'OddsRatio_working_3-way'!H90)</f>
        <v>2.2530418322605326</v>
      </c>
      <c r="L91" s="21">
        <f>IF(OR($A91="",$B91="",$C91=""),"",'OddsRatio_working_3-way'!I90)</f>
        <v>3.3494534354884986</v>
      </c>
      <c r="M91" s="22">
        <f>IF(OR($A91="",$B91="",$C91=""),"",'OddsRatio_working_3-way'!J90)</f>
        <v>3.8819962141992259</v>
      </c>
      <c r="N91" s="23">
        <f t="shared" si="29"/>
        <v>44.208089139714914</v>
      </c>
      <c r="O91" s="24">
        <f t="shared" si="30"/>
        <v>29.925475725345486</v>
      </c>
      <c r="P91" s="24">
        <f t="shared" si="31"/>
        <v>25.866435134939586</v>
      </c>
      <c r="Q91" t="s">
        <v>199</v>
      </c>
      <c r="R91" t="s">
        <v>363</v>
      </c>
      <c r="S91" s="48" t="s">
        <v>422</v>
      </c>
      <c r="T91" s="35">
        <v>100</v>
      </c>
      <c r="U91" s="35">
        <f t="shared" si="32"/>
        <v>14.529914529914532</v>
      </c>
      <c r="V91" s="35">
        <f t="shared" si="33"/>
        <v>88.009592326139085</v>
      </c>
      <c r="W91" s="35">
        <f t="shared" si="34"/>
        <v>93.993993993993996</v>
      </c>
      <c r="X91" s="35">
        <f t="shared" si="35"/>
        <v>17.996413679866919</v>
      </c>
      <c r="Y91" s="35">
        <f t="shared" si="36"/>
        <v>91.476091476091483</v>
      </c>
      <c r="Z91" s="35">
        <f t="shared" si="37"/>
        <v>97.460493143946394</v>
      </c>
      <c r="AA91" s="35">
        <f t="shared" si="38"/>
        <v>-3.4664991499523872</v>
      </c>
      <c r="AB91" s="35">
        <f t="shared" si="39"/>
        <v>-3.4664991499523978</v>
      </c>
      <c r="AC91" s="35">
        <f t="shared" si="40"/>
        <v>-3.4664991499523978</v>
      </c>
      <c r="AF91">
        <v>2.33</v>
      </c>
      <c r="AG91">
        <v>1.65</v>
      </c>
      <c r="AJ91" t="s">
        <v>311</v>
      </c>
    </row>
    <row r="92" spans="1:36" ht="15" x14ac:dyDescent="0.25">
      <c r="A92">
        <v>1.17</v>
      </c>
      <c r="B92">
        <v>8.34</v>
      </c>
      <c r="C92">
        <v>16.649999999999999</v>
      </c>
      <c r="D92" s="20">
        <f t="shared" si="28"/>
        <v>3.4664991499524067E-2</v>
      </c>
      <c r="E92" s="17">
        <f>IF(OR($A92="",$B92="",$C92=""),"",A92*'MPTO_working_3-way'!$I91)</f>
        <v>1.2105580400544431</v>
      </c>
      <c r="F92" s="21">
        <f>IF(OR($A92="",$B92="",$C92=""),"",B92*'MPTO_working_3-way'!$I91)</f>
        <v>8.6291060291060298</v>
      </c>
      <c r="G92" s="22">
        <f>IF(OR($A92="",$B92="",$C92=""),"",C92*'MPTO_working_3-way'!$I91)</f>
        <v>17.227172108467073</v>
      </c>
      <c r="H92" s="17">
        <f>IF(OR($A92="",$B92="",$C92=""),"",'MPTO_working_3-way'!E91)</f>
        <v>1.1860344103739651</v>
      </c>
      <c r="I92" s="21">
        <f>IF(OR($A92="",$B92="",$C92=""),"",'MPTO_working_3-way'!F91)</f>
        <v>9.2294277344049629</v>
      </c>
      <c r="J92" s="22">
        <f>IF(OR($A92="",$B92="",$C92=""),"",'MPTO_working_3-way'!G91)</f>
        <v>20.616404563675633</v>
      </c>
      <c r="K92" s="17">
        <f>IF(OR($A92="",$B92="",$C92=""),"",'OddsRatio_working_3-way'!H91)</f>
        <v>1.1920796097768092</v>
      </c>
      <c r="L92" s="21">
        <f>IF(OR($A92="",$B92="",$C92=""),"",'OddsRatio_working_3-way'!I91)</f>
        <v>9.2933196221281182</v>
      </c>
      <c r="M92" s="22">
        <f>IF(OR($A92="",$B92="",$C92=""),"",'OddsRatio_working_3-way'!J91)</f>
        <v>18.682622900041558</v>
      </c>
      <c r="N92" s="23">
        <f t="shared" si="29"/>
        <v>82.606530782698073</v>
      </c>
      <c r="O92" s="24">
        <f t="shared" si="30"/>
        <v>11.58868597311232</v>
      </c>
      <c r="P92" s="24">
        <f t="shared" si="31"/>
        <v>5.8047832441895952</v>
      </c>
      <c r="Q92" t="s">
        <v>364</v>
      </c>
      <c r="R92" t="s">
        <v>198</v>
      </c>
      <c r="S92" s="48" t="s">
        <v>422</v>
      </c>
      <c r="T92" s="35">
        <v>100</v>
      </c>
      <c r="U92" s="35">
        <f t="shared" si="32"/>
        <v>55.752212389380524</v>
      </c>
      <c r="V92" s="35">
        <f t="shared" si="33"/>
        <v>69.135802469135797</v>
      </c>
      <c r="W92" s="35">
        <f t="shared" si="34"/>
        <v>72.375690607734811</v>
      </c>
      <c r="X92" s="35">
        <f t="shared" si="35"/>
        <v>58.488506923129393</v>
      </c>
      <c r="Y92" s="35">
        <f t="shared" si="36"/>
        <v>71.872097002884658</v>
      </c>
      <c r="Z92" s="35">
        <f t="shared" si="37"/>
        <v>75.111985141483672</v>
      </c>
      <c r="AA92" s="35">
        <f t="shared" si="38"/>
        <v>-2.7362945337488682</v>
      </c>
      <c r="AB92" s="35">
        <f t="shared" si="39"/>
        <v>-2.7362945337488611</v>
      </c>
      <c r="AC92" s="35">
        <f t="shared" si="40"/>
        <v>-2.7362945337488611</v>
      </c>
      <c r="AF92">
        <v>1.46</v>
      </c>
      <c r="AG92">
        <v>2.79</v>
      </c>
      <c r="AJ92" t="s">
        <v>311</v>
      </c>
    </row>
    <row r="93" spans="1:36" ht="15" x14ac:dyDescent="0.25">
      <c r="A93">
        <v>2.2599999999999998</v>
      </c>
      <c r="B93">
        <v>3.24</v>
      </c>
      <c r="C93">
        <v>3.62</v>
      </c>
      <c r="D93" s="20">
        <f t="shared" si="28"/>
        <v>2.736294533748862E-2</v>
      </c>
      <c r="E93" s="17">
        <f>IF(OR($A93="",$B93="",$C93=""),"",A93*'MPTO_working_3-way'!$I92)</f>
        <v>2.3218402564627239</v>
      </c>
      <c r="F93" s="21">
        <f>IF(OR($A93="",$B93="",$C93=""),"",B93*'MPTO_working_3-way'!$I92)</f>
        <v>3.3286559428934632</v>
      </c>
      <c r="G93" s="22">
        <f>IF(OR($A93="",$B93="",$C93=""),"",C93*'MPTO_working_3-way'!$I92)</f>
        <v>3.7190538621217089</v>
      </c>
      <c r="H93" s="17">
        <f>IF(OR($A93="",$B93="",$C93=""),"",'MPTO_working_3-way'!E92)</f>
        <v>2.3075668417665742</v>
      </c>
      <c r="I93" s="21">
        <f>IF(OR($A93="",$B93="",$C93=""),"",'MPTO_working_3-way'!F92)</f>
        <v>3.3386641390850595</v>
      </c>
      <c r="J93" s="22">
        <f>IF(OR($A93="",$B93="",$C93=""),"",'MPTO_working_3-way'!G92)</f>
        <v>3.7436062180536869</v>
      </c>
      <c r="K93" s="17">
        <f>IF(OR($A93="",$B93="",$C93=""),"",'OddsRatio_working_3-way'!H92)</f>
        <v>2.313686674515393</v>
      </c>
      <c r="L93" s="21">
        <f>IF(OR($A93="",$B93="",$C93=""),"",'OddsRatio_working_3-way'!I92)</f>
        <v>3.3354429769162546</v>
      </c>
      <c r="M93" s="22">
        <f>IF(OR($A93="",$B93="",$C93=""),"",'OddsRatio_working_3-way'!J92)</f>
        <v>3.731634196214547</v>
      </c>
      <c r="N93" s="23">
        <f t="shared" si="29"/>
        <v>43.069285116258584</v>
      </c>
      <c r="O93" s="24">
        <f t="shared" si="30"/>
        <v>30.042155667513697</v>
      </c>
      <c r="P93" s="24">
        <f t="shared" si="31"/>
        <v>26.888559216227726</v>
      </c>
      <c r="Q93" t="s">
        <v>360</v>
      </c>
      <c r="R93" t="s">
        <v>200</v>
      </c>
      <c r="S93" s="48" t="s">
        <v>422</v>
      </c>
      <c r="T93" s="35">
        <v>100</v>
      </c>
      <c r="U93" s="35">
        <f t="shared" si="32"/>
        <v>62.825278810408925</v>
      </c>
      <c r="V93" s="35">
        <f t="shared" si="33"/>
        <v>69.969969969969966</v>
      </c>
      <c r="W93" s="35">
        <f t="shared" si="34"/>
        <v>62.825278810408925</v>
      </c>
      <c r="X93" s="35">
        <f t="shared" si="35"/>
        <v>67.204751219621102</v>
      </c>
      <c r="Y93" s="35">
        <f t="shared" si="36"/>
        <v>74.349442379182165</v>
      </c>
      <c r="Z93" s="35">
        <f t="shared" si="37"/>
        <v>67.204751219621102</v>
      </c>
      <c r="AA93" s="35">
        <f t="shared" si="38"/>
        <v>-4.3794724092121768</v>
      </c>
      <c r="AB93" s="35">
        <f t="shared" si="39"/>
        <v>-4.3794724092121982</v>
      </c>
      <c r="AC93" s="35">
        <f t="shared" si="40"/>
        <v>-4.3794724092121768</v>
      </c>
      <c r="AF93">
        <v>2.5</v>
      </c>
      <c r="AG93">
        <v>1.58</v>
      </c>
      <c r="AJ93" t="s">
        <v>311</v>
      </c>
    </row>
    <row r="94" spans="1:36" ht="15" x14ac:dyDescent="0.25">
      <c r="A94">
        <v>2.69</v>
      </c>
      <c r="B94">
        <v>3.33</v>
      </c>
      <c r="C94">
        <v>2.69</v>
      </c>
      <c r="D94" s="20">
        <f t="shared" si="28"/>
        <v>4.3794724092121928E-2</v>
      </c>
      <c r="E94" s="17">
        <f>IF(OR($A94="",$B94="",$C94=""),"",A94*'MPTO_working_3-way'!$I93)</f>
        <v>2.8078078078078081</v>
      </c>
      <c r="F94" s="21">
        <f>IF(OR($A94="",$B94="",$C94=""),"",B94*'MPTO_working_3-way'!$I93)</f>
        <v>3.475836431226766</v>
      </c>
      <c r="G94" s="22">
        <f>IF(OR($A94="",$B94="",$C94=""),"",C94*'MPTO_working_3-way'!$I93)</f>
        <v>2.8078078078078081</v>
      </c>
      <c r="H94" s="17">
        <f>IF(OR($A94="",$B94="",$C94=""),"",'MPTO_working_3-way'!E93)</f>
        <v>2.799952071850548</v>
      </c>
      <c r="I94" s="21">
        <f>IF(OR($A94="",$B94="",$C94=""),"",'MPTO_working_3-way'!F93)</f>
        <v>3.5001497844406528</v>
      </c>
      <c r="J94" s="22">
        <f>IF(OR($A94="",$B94="",$C94=""),"",'MPTO_working_3-way'!G93)</f>
        <v>2.799952071850548</v>
      </c>
      <c r="K94" s="17">
        <f>IF(OR($A94="",$B94="",$C94=""),"",'OddsRatio_working_3-way'!H93)</f>
        <v>2.804087334814672</v>
      </c>
      <c r="L94" s="21">
        <f>IF(OR($A94="",$B94="",$C94=""),"",'OddsRatio_working_3-way'!I93)</f>
        <v>3.4872920059870922</v>
      </c>
      <c r="M94" s="22">
        <f>IF(OR($A94="",$B94="",$C94=""),"",'OddsRatio_working_3-way'!J93)</f>
        <v>2.804087334814672</v>
      </c>
      <c r="N94" s="23">
        <f t="shared" si="29"/>
        <v>35.61497326203208</v>
      </c>
      <c r="O94" s="24">
        <f t="shared" si="30"/>
        <v>28.770053475935825</v>
      </c>
      <c r="P94" s="24">
        <f t="shared" si="31"/>
        <v>35.61497326203208</v>
      </c>
      <c r="Q94" t="s">
        <v>385</v>
      </c>
      <c r="R94" t="s">
        <v>386</v>
      </c>
      <c r="S94" s="48" t="s">
        <v>422</v>
      </c>
      <c r="T94" s="35">
        <v>100</v>
      </c>
      <c r="U94" s="35">
        <f t="shared" si="32"/>
        <v>63.503649635036496</v>
      </c>
      <c r="V94" s="35">
        <f t="shared" si="33"/>
        <v>70.760233918128648</v>
      </c>
      <c r="W94" s="35">
        <f t="shared" si="34"/>
        <v>61.240310077519375</v>
      </c>
      <c r="X94" s="35">
        <f t="shared" si="35"/>
        <v>67.999456004351956</v>
      </c>
      <c r="Y94" s="35">
        <f t="shared" si="36"/>
        <v>75.256040287444122</v>
      </c>
      <c r="Z94" s="35">
        <f t="shared" si="37"/>
        <v>65.736116446834842</v>
      </c>
      <c r="AA94" s="35">
        <f t="shared" si="38"/>
        <v>-4.49580636931546</v>
      </c>
      <c r="AB94" s="35">
        <f t="shared" si="39"/>
        <v>-4.4958063693154742</v>
      </c>
      <c r="AC94" s="35">
        <f t="shared" si="40"/>
        <v>-4.4958063693154671</v>
      </c>
      <c r="AF94">
        <v>1.91</v>
      </c>
      <c r="AG94">
        <v>1.93</v>
      </c>
      <c r="AJ94" t="s">
        <v>426</v>
      </c>
    </row>
    <row r="95" spans="1:36" ht="15" x14ac:dyDescent="0.25">
      <c r="A95">
        <v>2.74</v>
      </c>
      <c r="B95">
        <v>3.42</v>
      </c>
      <c r="C95">
        <v>2.58</v>
      </c>
      <c r="D95" s="20">
        <f t="shared" si="28"/>
        <v>4.4958063693154582E-2</v>
      </c>
      <c r="E95" s="17">
        <f>IF(OR($A95="",$B95="",$C95=""),"",A95*'MPTO_working_3-way'!$I94)</f>
        <v>2.8631850945192436</v>
      </c>
      <c r="F95" s="21">
        <f>IF(OR($A95="",$B95="",$C95=""),"",B95*'MPTO_working_3-way'!$I94)</f>
        <v>3.5737565778305886</v>
      </c>
      <c r="G95" s="22">
        <f>IF(OR($A95="",$B95="",$C95=""),"",C95*'MPTO_working_3-way'!$I94)</f>
        <v>2.6959918043283388</v>
      </c>
      <c r="H95" s="17">
        <f>IF(OR($A95="",$B95="",$C95=""),"",'MPTO_working_3-way'!E94)</f>
        <v>2.8573266859608135</v>
      </c>
      <c r="I95" s="21">
        <f>IF(OR($A95="",$B95="",$C95=""),"",'MPTO_working_3-way'!F94)</f>
        <v>3.6047514137704395</v>
      </c>
      <c r="J95" s="22">
        <f>IF(OR($A95="",$B95="",$C95=""),"",'MPTO_working_3-way'!G94)</f>
        <v>2.6837649114923612</v>
      </c>
      <c r="K95" s="17">
        <f>IF(OR($A95="",$B95="",$C95=""),"",'OddsRatio_working_3-way'!H94)</f>
        <v>2.860936192266343</v>
      </c>
      <c r="L95" s="21">
        <f>IF(OR($A95="",$B95="",$C95=""),"",'OddsRatio_working_3-way'!I94)</f>
        <v>3.5881986122324996</v>
      </c>
      <c r="M95" s="22">
        <f>IF(OR($A95="",$B95="",$C95=""),"",'OddsRatio_working_3-way'!J94)</f>
        <v>2.6898156228625418</v>
      </c>
      <c r="N95" s="23">
        <f t="shared" si="29"/>
        <v>34.92613879257113</v>
      </c>
      <c r="O95" s="24">
        <f t="shared" si="30"/>
        <v>27.981760319194414</v>
      </c>
      <c r="P95" s="24">
        <f t="shared" si="31"/>
        <v>37.092100888234455</v>
      </c>
      <c r="Q95" t="s">
        <v>387</v>
      </c>
      <c r="R95" t="s">
        <v>388</v>
      </c>
      <c r="S95" s="48" t="s">
        <v>422</v>
      </c>
      <c r="T95" s="35">
        <v>100</v>
      </c>
      <c r="U95" s="35">
        <f t="shared" si="32"/>
        <v>29.078014184397166</v>
      </c>
      <c r="V95" s="35">
        <f t="shared" si="33"/>
        <v>79.633401221995925</v>
      </c>
      <c r="W95" s="35">
        <f t="shared" si="34"/>
        <v>86.225895316804412</v>
      </c>
      <c r="X95" s="35">
        <f t="shared" si="35"/>
        <v>34.140703461199664</v>
      </c>
      <c r="Y95" s="35">
        <f t="shared" si="36"/>
        <v>84.696090498798426</v>
      </c>
      <c r="Z95" s="35">
        <f t="shared" si="37"/>
        <v>91.288584593606913</v>
      </c>
      <c r="AA95" s="35">
        <f t="shared" si="38"/>
        <v>-5.062689276802498</v>
      </c>
      <c r="AB95" s="35">
        <f t="shared" si="39"/>
        <v>-5.0626892768025016</v>
      </c>
      <c r="AC95" s="35">
        <f t="shared" si="40"/>
        <v>-5.0626892768025016</v>
      </c>
      <c r="AF95">
        <v>1.93</v>
      </c>
      <c r="AG95">
        <v>1.89</v>
      </c>
      <c r="AJ95" t="s">
        <v>426</v>
      </c>
    </row>
    <row r="96" spans="1:36" ht="15" x14ac:dyDescent="0.25">
      <c r="A96">
        <v>1.41</v>
      </c>
      <c r="B96">
        <v>4.91</v>
      </c>
      <c r="C96">
        <v>7.26</v>
      </c>
      <c r="D96" s="20">
        <f t="shared" si="28"/>
        <v>5.0626892768025122E-2</v>
      </c>
      <c r="E96" s="17">
        <f>IF(OR($A96="",$B96="",$C96=""),"",A96*'MPTO_working_3-way'!$I95)</f>
        <v>1.4813839188029154</v>
      </c>
      <c r="F96" s="21">
        <f>IF(OR($A96="",$B96="",$C96=""),"",B96*'MPTO_working_3-way'!$I95)</f>
        <v>5.1585780434910031</v>
      </c>
      <c r="G96" s="22">
        <f>IF(OR($A96="",$B96="",$C96=""),"",C96*'MPTO_working_3-way'!$I95)</f>
        <v>7.6275512414958619</v>
      </c>
      <c r="H96" s="17">
        <f>IF(OR($A96="",$B96="",$C96=""),"",'MPTO_working_3-way'!E95)</f>
        <v>1.4443682212763678</v>
      </c>
      <c r="I96" s="21">
        <f>IF(OR($A96="",$B96="",$C96=""),"",'MPTO_working_3-way'!F95)</f>
        <v>5.3535954255047891</v>
      </c>
      <c r="J96" s="22">
        <f>IF(OR($A96="",$B96="",$C96=""),"",'MPTO_working_3-way'!G95)</f>
        <v>8.2736653200331478</v>
      </c>
      <c r="K96" s="17">
        <f>IF(OR($A96="",$B96="",$C96=""),"",'OddsRatio_working_3-way'!H95)</f>
        <v>1.4553945878540981</v>
      </c>
      <c r="L96" s="21">
        <f>IF(OR($A96="",$B96="",$C96=""),"",'OddsRatio_working_3-way'!I95)</f>
        <v>5.3429093622183492</v>
      </c>
      <c r="M96" s="22">
        <f>IF(OR($A96="",$B96="",$C96=""),"",'OddsRatio_working_3-way'!J95)</f>
        <v>7.9530978535772041</v>
      </c>
      <c r="N96" s="23">
        <f t="shared" si="29"/>
        <v>67.504445492299197</v>
      </c>
      <c r="O96" s="24">
        <f t="shared" si="30"/>
        <v>19.385186994733584</v>
      </c>
      <c r="P96" s="24">
        <f t="shared" si="31"/>
        <v>13.110367512967203</v>
      </c>
      <c r="Q96" t="s">
        <v>389</v>
      </c>
      <c r="R96" t="s">
        <v>390</v>
      </c>
      <c r="S96" s="48" t="s">
        <v>422</v>
      </c>
      <c r="T96" s="35">
        <v>100</v>
      </c>
      <c r="U96" s="35">
        <f t="shared" si="32"/>
        <v>58.677685950413228</v>
      </c>
      <c r="V96" s="35">
        <f t="shared" si="33"/>
        <v>72.222222222222229</v>
      </c>
      <c r="W96" s="35">
        <f t="shared" si="34"/>
        <v>64.664310954063609</v>
      </c>
      <c r="X96" s="35">
        <f t="shared" si="35"/>
        <v>63.11346682371417</v>
      </c>
      <c r="Y96" s="35">
        <f t="shared" si="36"/>
        <v>76.658003095523171</v>
      </c>
      <c r="Z96" s="35">
        <f t="shared" si="37"/>
        <v>69.100091827364565</v>
      </c>
      <c r="AA96" s="35">
        <f t="shared" si="38"/>
        <v>-4.4357808733009421</v>
      </c>
      <c r="AB96" s="35">
        <f t="shared" si="39"/>
        <v>-4.4357808733009421</v>
      </c>
      <c r="AC96" s="35">
        <f t="shared" si="40"/>
        <v>-4.4357808733009563</v>
      </c>
      <c r="AF96">
        <v>1.61</v>
      </c>
      <c r="AG96">
        <v>2.34</v>
      </c>
      <c r="AJ96" t="s">
        <v>426</v>
      </c>
    </row>
    <row r="97" spans="1:36" ht="15" x14ac:dyDescent="0.25">
      <c r="A97">
        <v>2.42</v>
      </c>
      <c r="B97">
        <v>3.6</v>
      </c>
      <c r="C97">
        <v>2.83</v>
      </c>
      <c r="D97" s="20">
        <f t="shared" si="28"/>
        <v>4.4357808733009652E-2</v>
      </c>
      <c r="E97" s="17">
        <f>IF(OR($A97="",$B97="",$C97=""),"",A97*'MPTO_working_3-way'!$I96)</f>
        <v>2.5273458971338831</v>
      </c>
      <c r="F97" s="21">
        <f>IF(OR($A97="",$B97="",$C97=""),"",B97*'MPTO_working_3-way'!$I96)</f>
        <v>3.7596881114388347</v>
      </c>
      <c r="G97" s="22">
        <f>IF(OR($A97="",$B97="",$C97=""),"",C97*'MPTO_working_3-way'!$I96)</f>
        <v>2.9555325987144174</v>
      </c>
      <c r="H97" s="17">
        <f>IF(OR($A97="",$B97="",$C97=""),"",'MPTO_working_3-way'!E96)</f>
        <v>2.5098057845238402</v>
      </c>
      <c r="I97" s="21">
        <f>IF(OR($A97="",$B97="",$C97=""),"",'MPTO_working_3-way'!F96)</f>
        <v>3.8023993222346526</v>
      </c>
      <c r="J97" s="22">
        <f>IF(OR($A97="",$B97="",$C97=""),"",'MPTO_working_3-way'!G96)</f>
        <v>2.9535906360263176</v>
      </c>
      <c r="K97" s="17">
        <f>IF(OR($A97="",$B97="",$C97=""),"",'OddsRatio_working_3-way'!H96)</f>
        <v>2.5179802349934306</v>
      </c>
      <c r="L97" s="21">
        <f>IF(OR($A97="",$B97="",$C97=""),"",'OddsRatio_working_3-way'!I96)</f>
        <v>3.7794004302696611</v>
      </c>
      <c r="M97" s="22">
        <f>IF(OR($A97="",$B97="",$C97=""),"",'OddsRatio_working_3-way'!J96)</f>
        <v>2.9562703028436461</v>
      </c>
      <c r="N97" s="23">
        <f t="shared" si="29"/>
        <v>39.567199770084585</v>
      </c>
      <c r="O97" s="24">
        <f t="shared" si="30"/>
        <v>26.597950956556858</v>
      </c>
      <c r="P97" s="24">
        <f t="shared" si="31"/>
        <v>33.83484927335855</v>
      </c>
      <c r="Q97" t="s">
        <v>391</v>
      </c>
      <c r="R97" t="s">
        <v>392</v>
      </c>
      <c r="S97" s="48" t="s">
        <v>422</v>
      </c>
      <c r="T97" s="35">
        <v>100</v>
      </c>
      <c r="U97" s="35">
        <f t="shared" si="32"/>
        <v>84.615384615384613</v>
      </c>
      <c r="V97" s="35">
        <f t="shared" si="33"/>
        <v>76.744186046511629</v>
      </c>
      <c r="W97" s="35">
        <f t="shared" si="34"/>
        <v>32.432432432432435</v>
      </c>
      <c r="X97" s="35">
        <f t="shared" si="35"/>
        <v>90.823381521055936</v>
      </c>
      <c r="Y97" s="35">
        <f t="shared" si="36"/>
        <v>82.952182952182952</v>
      </c>
      <c r="Z97" s="35">
        <f t="shared" si="37"/>
        <v>38.640429338103758</v>
      </c>
      <c r="AA97" s="35">
        <f t="shared" si="38"/>
        <v>-6.2079969056713225</v>
      </c>
      <c r="AB97" s="35">
        <f t="shared" si="39"/>
        <v>-6.2079969056713225</v>
      </c>
      <c r="AC97" s="35">
        <f t="shared" si="40"/>
        <v>-6.2079969056713225</v>
      </c>
      <c r="AF97">
        <v>1.97</v>
      </c>
      <c r="AG97">
        <v>1.86</v>
      </c>
      <c r="AJ97" t="s">
        <v>426</v>
      </c>
    </row>
    <row r="98" spans="1:36" ht="15" x14ac:dyDescent="0.25">
      <c r="A98">
        <v>6.5</v>
      </c>
      <c r="B98">
        <v>4.3</v>
      </c>
      <c r="C98">
        <v>1.48</v>
      </c>
      <c r="D98" s="20">
        <f t="shared" si="28"/>
        <v>6.2079969056713313E-2</v>
      </c>
      <c r="E98" s="17">
        <f>IF(OR($A98="",$B98="",$C98=""),"",A98*'MPTO_working_3-way'!$I97)</f>
        <v>6.9035197988686363</v>
      </c>
      <c r="F98" s="21">
        <f>IF(OR($A98="",$B98="",$C98=""),"",B98*'MPTO_working_3-way'!$I97)</f>
        <v>4.5669438669438671</v>
      </c>
      <c r="G98" s="22">
        <f>IF(OR($A98="",$B98="",$C98=""),"",C98*'MPTO_working_3-way'!$I97)</f>
        <v>1.5718783542039356</v>
      </c>
      <c r="H98" s="17">
        <f>IF(OR($A98="",$B98="",$C98=""),"",'MPTO_working_3-way'!E97)</f>
        <v>7.5101670297748733</v>
      </c>
      <c r="I98" s="21">
        <f>IF(OR($A98="",$B98="",$C98=""),"",'MPTO_working_3-way'!F97)</f>
        <v>4.7199908717480605</v>
      </c>
      <c r="J98" s="22">
        <f>IF(OR($A98="",$B98="",$C98=""),"",'MPTO_working_3-way'!G97)</f>
        <v>1.5267586919613199</v>
      </c>
      <c r="K98" s="17">
        <f>IF(OR($A98="",$B98="",$C98=""),"",'OddsRatio_working_3-way'!H97)</f>
        <v>7.1957144545337748</v>
      </c>
      <c r="L98" s="21">
        <f>IF(OR($A98="",$B98="",$C98=""),"",'OddsRatio_working_3-way'!I97)</f>
        <v>4.7174286727202661</v>
      </c>
      <c r="M98" s="22">
        <f>IF(OR($A98="",$B98="",$C98=""),"",'OddsRatio_working_3-way'!J97)</f>
        <v>1.5407168978502206</v>
      </c>
      <c r="N98" s="23">
        <f t="shared" si="29"/>
        <v>14.485364410251741</v>
      </c>
      <c r="O98" s="24">
        <f t="shared" si="30"/>
        <v>21.896481085264259</v>
      </c>
      <c r="P98" s="24">
        <f t="shared" si="31"/>
        <v>63.618154504483989</v>
      </c>
      <c r="Q98" t="s">
        <v>393</v>
      </c>
      <c r="R98" t="s">
        <v>394</v>
      </c>
      <c r="S98" s="48" t="s">
        <v>422</v>
      </c>
      <c r="T98" s="35">
        <v>100</v>
      </c>
      <c r="U98" s="35">
        <f t="shared" si="32"/>
        <v>75.308641975308646</v>
      </c>
      <c r="V98" s="35">
        <f t="shared" si="33"/>
        <v>74.160206718346245</v>
      </c>
      <c r="W98" s="35">
        <f t="shared" si="34"/>
        <v>44.134078212290497</v>
      </c>
      <c r="X98" s="35">
        <f t="shared" si="35"/>
        <v>81.705715069363237</v>
      </c>
      <c r="Y98" s="35">
        <f t="shared" si="36"/>
        <v>80.55727981240085</v>
      </c>
      <c r="Z98" s="35">
        <f t="shared" si="37"/>
        <v>50.531151306345102</v>
      </c>
      <c r="AA98" s="35">
        <f t="shared" si="38"/>
        <v>-6.3970730940545906</v>
      </c>
      <c r="AB98" s="35">
        <f t="shared" si="39"/>
        <v>-6.3970730940546048</v>
      </c>
      <c r="AC98" s="35">
        <f t="shared" si="40"/>
        <v>-6.3970730940546048</v>
      </c>
      <c r="AF98">
        <v>1.7</v>
      </c>
      <c r="AG98">
        <v>2.14</v>
      </c>
      <c r="AJ98" t="s">
        <v>427</v>
      </c>
    </row>
    <row r="99" spans="1:36" ht="15" x14ac:dyDescent="0.25">
      <c r="A99">
        <v>4.05</v>
      </c>
      <c r="B99">
        <v>3.87</v>
      </c>
      <c r="C99">
        <v>1.79</v>
      </c>
      <c r="D99" s="20">
        <f t="shared" si="28"/>
        <v>6.397073094054595E-2</v>
      </c>
      <c r="E99" s="17">
        <f>IF(OR($A99="",$B99="",$C99=""),"",A99*'MPTO_working_3-way'!$I98)</f>
        <v>4.3090814603092111</v>
      </c>
      <c r="F99" s="21">
        <f>IF(OR($A99="",$B99="",$C99=""),"",B99*'MPTO_working_3-way'!$I98)</f>
        <v>4.1175667287399129</v>
      </c>
      <c r="G99" s="22">
        <f>IF(OR($A99="",$B99="",$C99=""),"",C99*'MPTO_working_3-way'!$I98)</f>
        <v>1.9045076083835772</v>
      </c>
      <c r="H99" s="17">
        <f>IF(OR($A99="",$B99="",$C99=""),"",'MPTO_working_3-way'!E98)</f>
        <v>4.4328205395592226</v>
      </c>
      <c r="I99" s="21">
        <f>IF(OR($A99="",$B99="",$C99=""),"",'MPTO_working_3-way'!F98)</f>
        <v>4.2180859101026789</v>
      </c>
      <c r="J99" s="22">
        <f>IF(OR($A99="",$B99="",$C99=""),"",'MPTO_working_3-way'!G98)</f>
        <v>1.8610341914614381</v>
      </c>
      <c r="K99" s="17">
        <f>IF(OR($A99="",$B99="",$C99=""),"",'OddsRatio_working_3-way'!H98)</f>
        <v>4.3839732024661453</v>
      </c>
      <c r="L99" s="21">
        <f>IF(OR($A99="",$B99="",$C99=""),"",'OddsRatio_working_3-way'!I98)</f>
        <v>4.1842633085501104</v>
      </c>
      <c r="M99" s="22">
        <f>IF(OR($A99="",$B99="",$C99=""),"",'OddsRatio_working_3-way'!J98)</f>
        <v>1.8765045344092641</v>
      </c>
      <c r="N99" s="23">
        <f t="shared" si="29"/>
        <v>23.206801941689029</v>
      </c>
      <c r="O99" s="24">
        <f t="shared" si="30"/>
        <v>24.286188078511774</v>
      </c>
      <c r="P99" s="24">
        <f t="shared" si="31"/>
        <v>52.5070099797992</v>
      </c>
      <c r="Q99" t="s">
        <v>395</v>
      </c>
      <c r="R99" t="s">
        <v>396</v>
      </c>
      <c r="S99" s="48" t="s">
        <v>422</v>
      </c>
      <c r="T99" s="35">
        <v>100</v>
      </c>
      <c r="U99" s="35">
        <f t="shared" si="32"/>
        <v>80.392156862745097</v>
      </c>
      <c r="V99" s="35">
        <f t="shared" si="33"/>
        <v>75.728155339805824</v>
      </c>
      <c r="W99" s="35">
        <f t="shared" si="34"/>
        <v>37.5</v>
      </c>
      <c r="X99" s="35">
        <f t="shared" si="35"/>
        <v>86.771844660194176</v>
      </c>
      <c r="Y99" s="35">
        <f t="shared" si="36"/>
        <v>82.107843137254903</v>
      </c>
      <c r="Z99" s="35">
        <f t="shared" si="37"/>
        <v>43.87968779744908</v>
      </c>
      <c r="AA99" s="35">
        <f t="shared" si="38"/>
        <v>-6.3796877974490798</v>
      </c>
      <c r="AB99" s="35">
        <f t="shared" si="39"/>
        <v>-6.3796877974490798</v>
      </c>
      <c r="AC99" s="35">
        <f t="shared" si="40"/>
        <v>-6.3796877974490798</v>
      </c>
      <c r="AF99">
        <v>1.61</v>
      </c>
      <c r="AG99">
        <v>2.29</v>
      </c>
      <c r="AJ99" t="s">
        <v>427</v>
      </c>
    </row>
    <row r="100" spans="1:36" ht="15" x14ac:dyDescent="0.25">
      <c r="A100">
        <v>5.0999999999999996</v>
      </c>
      <c r="B100">
        <v>4.12</v>
      </c>
      <c r="C100">
        <v>1.6</v>
      </c>
      <c r="D100" s="20">
        <f t="shared" si="28"/>
        <v>6.3796877974490851E-2</v>
      </c>
      <c r="E100" s="17">
        <f>IF(OR($A100="",$B100="",$C100=""),"",A100*'MPTO_working_3-way'!$I99)</f>
        <v>5.4253640776699026</v>
      </c>
      <c r="F100" s="21">
        <f>IF(OR($A100="",$B100="",$C100=""),"",B100*'MPTO_working_3-way'!$I99)</f>
        <v>4.3828431372549028</v>
      </c>
      <c r="G100" s="22">
        <f>IF(OR($A100="",$B100="",$C100=""),"",C100*'MPTO_working_3-way'!$I99)</f>
        <v>1.7020750047591855</v>
      </c>
      <c r="H100" s="17">
        <f>IF(OR($A100="",$B100="",$C100=""),"",'MPTO_working_3-way'!E99)</f>
        <v>5.7204047370570361</v>
      </c>
      <c r="I100" s="21">
        <f>IF(OR($A100="",$B100="",$C100=""),"",'MPTO_working_3-way'!F99)</f>
        <v>4.5156345141301628</v>
      </c>
      <c r="J100" s="22">
        <f>IF(OR($A100="",$B100="",$C100=""),"",'MPTO_working_3-way'!G99)</f>
        <v>1.6563575689097934</v>
      </c>
      <c r="K100" s="17">
        <f>IF(OR($A100="",$B100="",$C100=""),"",'OddsRatio_working_3-way'!H99)</f>
        <v>5.5871845330830361</v>
      </c>
      <c r="L100" s="21">
        <f>IF(OR($A100="",$B100="",$C100=""),"",'OddsRatio_working_3-way'!I99)</f>
        <v>4.4907355471266035</v>
      </c>
      <c r="M100" s="22">
        <f>IF(OR($A100="",$B100="",$C100=""),"",'OddsRatio_working_3-way'!J99)</f>
        <v>1.6712952975243467</v>
      </c>
      <c r="N100" s="23">
        <f t="shared" si="29"/>
        <v>18.431942735711889</v>
      </c>
      <c r="O100" s="24">
        <f t="shared" si="30"/>
        <v>22.81623979420646</v>
      </c>
      <c r="P100" s="24">
        <f t="shared" si="31"/>
        <v>58.751817470081633</v>
      </c>
      <c r="Q100" t="s">
        <v>397</v>
      </c>
      <c r="R100" t="s">
        <v>398</v>
      </c>
      <c r="S100" s="48" t="s">
        <v>422</v>
      </c>
      <c r="T100" s="35">
        <v>100</v>
      </c>
      <c r="U100" s="35">
        <f t="shared" si="32"/>
        <v>20</v>
      </c>
      <c r="V100" s="35">
        <f t="shared" si="33"/>
        <v>82.758620689655174</v>
      </c>
      <c r="W100" s="35">
        <f t="shared" si="34"/>
        <v>90.384615384615373</v>
      </c>
      <c r="X100" s="35">
        <f t="shared" si="35"/>
        <v>26.856763925729442</v>
      </c>
      <c r="Y100" s="35">
        <f t="shared" si="36"/>
        <v>89.615384615384613</v>
      </c>
      <c r="Z100" s="35">
        <f t="shared" si="37"/>
        <v>97.24137931034484</v>
      </c>
      <c r="AA100" s="35">
        <f t="shared" si="38"/>
        <v>-6.8567639257294424</v>
      </c>
      <c r="AB100" s="35">
        <f t="shared" si="39"/>
        <v>-6.8567639257294388</v>
      </c>
      <c r="AC100" s="35">
        <f t="shared" si="40"/>
        <v>-6.8567639257294672</v>
      </c>
      <c r="AF100">
        <v>1.57</v>
      </c>
      <c r="AG100">
        <v>2.33</v>
      </c>
      <c r="AJ100" t="s">
        <v>427</v>
      </c>
    </row>
    <row r="101" spans="1:36" ht="15" x14ac:dyDescent="0.25">
      <c r="A101">
        <v>1.25</v>
      </c>
      <c r="B101">
        <v>5.8</v>
      </c>
      <c r="C101">
        <v>10.4</v>
      </c>
      <c r="D101" s="20">
        <f t="shared" si="28"/>
        <v>6.8567639257294477E-2</v>
      </c>
      <c r="E101" s="17">
        <f>IF(OR($A101="",$B101="",$C101=""),"",A101*'MPTO_working_3-way'!$I100)</f>
        <v>1.335709549071618</v>
      </c>
      <c r="F101" s="21">
        <f>IF(OR($A101="",$B101="",$C101=""),"",B101*'MPTO_working_3-way'!$I100)</f>
        <v>6.1976923076923081</v>
      </c>
      <c r="G101" s="22">
        <f>IF(OR($A101="",$B101="",$C101=""),"",C101*'MPTO_working_3-way'!$I100)</f>
        <v>11.113103448275863</v>
      </c>
      <c r="H101" s="17">
        <f>IF(OR($A101="",$B101="",$C101=""),"",'MPTO_working_3-way'!E100)</f>
        <v>1.2867626144831901</v>
      </c>
      <c r="I101" s="21">
        <f>IF(OR($A101="",$B101="",$C101=""),"",'MPTO_working_3-way'!F100)</f>
        <v>6.6863730416789826</v>
      </c>
      <c r="J101" s="22">
        <f>IF(OR($A101="",$B101="",$C101=""),"",'MPTO_working_3-way'!G100)</f>
        <v>13.642943305186975</v>
      </c>
      <c r="K101" s="17">
        <f>IF(OR($A101="",$B101="",$C101=""),"",'OddsRatio_working_3-way'!H100)</f>
        <v>1.2988867708609531</v>
      </c>
      <c r="L101" s="21">
        <f>IF(OR($A101="",$B101="",$C101=""),"",'OddsRatio_working_3-way'!I100)</f>
        <v>6.7386260005303011</v>
      </c>
      <c r="M101" s="22">
        <f>IF(OR($A101="",$B101="",$C101=""),"",'OddsRatio_working_3-way'!J100)</f>
        <v>12.238142584371843</v>
      </c>
      <c r="N101" s="23">
        <f t="shared" si="29"/>
        <v>74.866575648504408</v>
      </c>
      <c r="O101" s="24">
        <f t="shared" si="30"/>
        <v>16.135037855281119</v>
      </c>
      <c r="P101" s="24">
        <f t="shared" si="31"/>
        <v>8.9983864962144704</v>
      </c>
      <c r="Q101" t="s">
        <v>399</v>
      </c>
      <c r="R101" t="s">
        <v>400</v>
      </c>
      <c r="S101" s="48" t="s">
        <v>422</v>
      </c>
      <c r="T101" s="35">
        <v>100</v>
      </c>
      <c r="U101" s="35">
        <f t="shared" si="32"/>
        <v>48.186528497409334</v>
      </c>
      <c r="V101" s="35">
        <f t="shared" si="33"/>
        <v>73.40425531914893</v>
      </c>
      <c r="W101" s="35">
        <f t="shared" si="34"/>
        <v>72.14484679665739</v>
      </c>
      <c r="X101" s="35">
        <f t="shared" si="35"/>
        <v>54.450897884193679</v>
      </c>
      <c r="Y101" s="35">
        <f t="shared" si="36"/>
        <v>79.668624705933297</v>
      </c>
      <c r="Z101" s="35">
        <f t="shared" si="37"/>
        <v>78.409216183441742</v>
      </c>
      <c r="AA101" s="35">
        <f t="shared" si="38"/>
        <v>-6.2643693867843453</v>
      </c>
      <c r="AB101" s="35">
        <f t="shared" si="39"/>
        <v>-6.2643693867843666</v>
      </c>
      <c r="AC101" s="35">
        <f t="shared" si="40"/>
        <v>-6.2643693867843524</v>
      </c>
      <c r="AF101">
        <v>1.57</v>
      </c>
      <c r="AG101">
        <v>2.36</v>
      </c>
      <c r="AJ101" t="s">
        <v>427</v>
      </c>
    </row>
    <row r="102" spans="1:36" ht="15" x14ac:dyDescent="0.25">
      <c r="A102">
        <v>1.93</v>
      </c>
      <c r="B102">
        <v>3.76</v>
      </c>
      <c r="C102">
        <v>3.59</v>
      </c>
      <c r="D102" s="20">
        <f t="shared" si="28"/>
        <v>6.2643693867843631E-2</v>
      </c>
      <c r="E102" s="17">
        <f>IF(OR($A102="",$B102="",$C102=""),"",A102*'MPTO_working_3-way'!$I101)</f>
        <v>2.0509023291649382</v>
      </c>
      <c r="F102" s="21">
        <f>IF(OR($A102="",$B102="",$C102=""),"",B102*'MPTO_working_3-way'!$I101)</f>
        <v>3.9955402889430918</v>
      </c>
      <c r="G102" s="22">
        <f>IF(OR($A102="",$B102="",$C102=""),"",C102*'MPTO_working_3-way'!$I101)</f>
        <v>3.8148908609855585</v>
      </c>
      <c r="H102" s="17">
        <f>IF(OR($A102="",$B102="",$C102=""),"",'MPTO_working_3-way'!E101)</f>
        <v>2.011046745184109</v>
      </c>
      <c r="I102" s="21">
        <f>IF(OR($A102="",$B102="",$C102=""),"",'MPTO_working_3-way'!F101)</f>
        <v>4.0803633183308108</v>
      </c>
      <c r="J102" s="22">
        <f>IF(OR($A102="",$B102="",$C102=""),"",'MPTO_working_3-way'!G101)</f>
        <v>3.8809284465925122</v>
      </c>
      <c r="K102" s="17">
        <f>IF(OR($A102="",$B102="",$C102=""),"",'OddsRatio_working_3-way'!H101)</f>
        <v>2.0260867933513009</v>
      </c>
      <c r="L102" s="21">
        <f>IF(OR($A102="",$B102="",$C102=""),"",'OddsRatio_working_3-way'!I101)</f>
        <v>4.0451608060748301</v>
      </c>
      <c r="M102" s="22">
        <f>IF(OR($A102="",$B102="",$C102=""),"",'OddsRatio_working_3-way'!J101)</f>
        <v>3.8575965535267418</v>
      </c>
      <c r="N102" s="23">
        <f t="shared" si="29"/>
        <v>48.759026004284074</v>
      </c>
      <c r="O102" s="24">
        <f t="shared" si="30"/>
        <v>25.027904305390496</v>
      </c>
      <c r="P102" s="24">
        <f t="shared" si="31"/>
        <v>26.213069690325426</v>
      </c>
      <c r="Q102" t="s">
        <v>401</v>
      </c>
      <c r="R102" t="s">
        <v>402</v>
      </c>
      <c r="S102" s="48" t="s">
        <v>422</v>
      </c>
      <c r="T102" s="35">
        <v>100</v>
      </c>
      <c r="U102" s="35">
        <f t="shared" si="32"/>
        <v>67.10526315789474</v>
      </c>
      <c r="V102" s="35">
        <f t="shared" si="33"/>
        <v>70.059880239520965</v>
      </c>
      <c r="W102" s="35">
        <f t="shared" si="34"/>
        <v>56.331877729257641</v>
      </c>
      <c r="X102" s="35">
        <f t="shared" si="35"/>
        <v>73.608242031221408</v>
      </c>
      <c r="Y102" s="35">
        <f t="shared" si="36"/>
        <v>76.562859112847619</v>
      </c>
      <c r="Z102" s="35">
        <f t="shared" si="37"/>
        <v>62.83485660258431</v>
      </c>
      <c r="AA102" s="35">
        <f t="shared" si="38"/>
        <v>-6.5029788733266685</v>
      </c>
      <c r="AB102" s="35">
        <f t="shared" si="39"/>
        <v>-6.5029788733266543</v>
      </c>
      <c r="AC102" s="35">
        <f t="shared" si="40"/>
        <v>-6.5029788733266685</v>
      </c>
      <c r="AF102">
        <v>1.62</v>
      </c>
      <c r="AG102">
        <v>2.2400000000000002</v>
      </c>
      <c r="AJ102" t="s">
        <v>427</v>
      </c>
    </row>
    <row r="103" spans="1:36" ht="15" x14ac:dyDescent="0.25">
      <c r="A103">
        <v>3.04</v>
      </c>
      <c r="B103">
        <v>3.34</v>
      </c>
      <c r="C103">
        <v>2.29</v>
      </c>
      <c r="D103" s="20">
        <f t="shared" si="28"/>
        <v>6.5029788733266702E-2</v>
      </c>
      <c r="E103" s="17">
        <f>IF(OR($A103="",$B103="",$C103=""),"",A103*'MPTO_working_3-way'!$I102)</f>
        <v>3.2376905577491306</v>
      </c>
      <c r="F103" s="21">
        <f>IF(OR($A103="",$B103="",$C103=""),"",B103*'MPTO_working_3-way'!$I102)</f>
        <v>3.5571994943691108</v>
      </c>
      <c r="G103" s="22">
        <f>IF(OR($A103="",$B103="",$C103=""),"",C103*'MPTO_working_3-way'!$I102)</f>
        <v>2.4389182161991809</v>
      </c>
      <c r="H103" s="17">
        <f>IF(OR($A103="",$B103="",$C103=""),"",'MPTO_working_3-way'!E102)</f>
        <v>3.2544585770922714</v>
      </c>
      <c r="I103" s="21">
        <f>IF(OR($A103="",$B103="",$C103=""),"",'MPTO_working_3-way'!F102)</f>
        <v>3.6006892983255239</v>
      </c>
      <c r="J103" s="22">
        <f>IF(OR($A103="",$B103="",$C103=""),"",'MPTO_working_3-way'!G102)</f>
        <v>2.409611691616051</v>
      </c>
      <c r="K103" s="17">
        <f>IF(OR($A103="",$B103="",$C103=""),"",'OddsRatio_working_3-way'!H102)</f>
        <v>3.2489712938041619</v>
      </c>
      <c r="L103" s="21">
        <f>IF(OR($A103="",$B103="",$C103=""),"",'OddsRatio_working_3-way'!I102)</f>
        <v>3.5797023664224206</v>
      </c>
      <c r="M103" s="22">
        <f>IF(OR($A103="",$B103="",$C103=""),"",'OddsRatio_working_3-way'!J102)</f>
        <v>2.4221436122585147</v>
      </c>
      <c r="N103" s="23">
        <f t="shared" si="29"/>
        <v>30.886212939855756</v>
      </c>
      <c r="O103" s="24">
        <f t="shared" si="30"/>
        <v>28.112002196754936</v>
      </c>
      <c r="P103" s="24">
        <f t="shared" si="31"/>
        <v>41.001784863389297</v>
      </c>
      <c r="Q103" t="s">
        <v>403</v>
      </c>
      <c r="R103" t="s">
        <v>404</v>
      </c>
      <c r="S103" s="48" t="s">
        <v>422</v>
      </c>
      <c r="T103" s="35">
        <v>100</v>
      </c>
      <c r="U103" s="35">
        <f t="shared" si="32"/>
        <v>59.514170040485837</v>
      </c>
      <c r="V103" s="35">
        <f t="shared" si="33"/>
        <v>70.414201183431956</v>
      </c>
      <c r="W103" s="35">
        <f t="shared" si="34"/>
        <v>63.503649635036496</v>
      </c>
      <c r="X103" s="35">
        <f t="shared" si="35"/>
        <v>66.082149181531548</v>
      </c>
      <c r="Y103" s="35">
        <f t="shared" si="36"/>
        <v>76.982180324477682</v>
      </c>
      <c r="Z103" s="35">
        <f t="shared" si="37"/>
        <v>70.071628776082221</v>
      </c>
      <c r="AA103" s="35">
        <f t="shared" si="38"/>
        <v>-6.5679791410457113</v>
      </c>
      <c r="AB103" s="35">
        <f t="shared" si="39"/>
        <v>-6.5679791410457256</v>
      </c>
      <c r="AC103" s="35">
        <f t="shared" si="40"/>
        <v>-6.5679791410457256</v>
      </c>
      <c r="AF103">
        <v>1.87</v>
      </c>
      <c r="AG103">
        <v>1.95</v>
      </c>
      <c r="AJ103" t="s">
        <v>428</v>
      </c>
    </row>
    <row r="104" spans="1:36" ht="15" x14ac:dyDescent="0.25">
      <c r="A104">
        <v>2.4700000000000002</v>
      </c>
      <c r="B104">
        <v>3.38</v>
      </c>
      <c r="C104">
        <v>2.74</v>
      </c>
      <c r="D104" s="20">
        <f t="shared" si="28"/>
        <v>6.5679791410457211E-2</v>
      </c>
      <c r="E104" s="17">
        <f>IF(OR($A104="",$B104="",$C104=""),"",A104*'MPTO_working_3-way'!$I103)</f>
        <v>2.6322290847838294</v>
      </c>
      <c r="F104" s="21">
        <f>IF(OR($A104="",$B104="",$C104=""),"",B104*'MPTO_working_3-way'!$I103)</f>
        <v>3.6019976949673453</v>
      </c>
      <c r="G104" s="22">
        <f>IF(OR($A104="",$B104="",$C104=""),"",C104*'MPTO_working_3-way'!$I103)</f>
        <v>2.9199626284646532</v>
      </c>
      <c r="H104" s="17">
        <f>IF(OR($A104="",$B104="",$C104=""),"",'MPTO_working_3-way'!E103)</f>
        <v>2.6112044352373434</v>
      </c>
      <c r="I104" s="21">
        <f>IF(OR($A104="",$B104="",$C104=""),"",'MPTO_working_3-way'!F103)</f>
        <v>3.6501049627029767</v>
      </c>
      <c r="J104" s="22">
        <f>IF(OR($A104="",$B104="",$C104=""),"",'MPTO_working_3-way'!G103)</f>
        <v>2.9148549884375066</v>
      </c>
      <c r="K104" s="17">
        <f>IF(OR($A104="",$B104="",$C104=""),"",'OddsRatio_working_3-way'!H103)</f>
        <v>2.6211224285389028</v>
      </c>
      <c r="L104" s="21">
        <f>IF(OR($A104="",$B104="",$C104=""),"",'OddsRatio_working_3-way'!I103)</f>
        <v>3.6246744081106037</v>
      </c>
      <c r="M104" s="22">
        <f>IF(OR($A104="",$B104="",$C104=""),"",'OddsRatio_working_3-way'!J103)</f>
        <v>2.9188796092909457</v>
      </c>
      <c r="N104" s="23">
        <f t="shared" si="29"/>
        <v>37.99061433447099</v>
      </c>
      <c r="O104" s="24">
        <f t="shared" si="30"/>
        <v>27.762372013651877</v>
      </c>
      <c r="P104" s="24">
        <f t="shared" si="31"/>
        <v>34.247013651877126</v>
      </c>
      <c r="Q104" t="s">
        <v>405</v>
      </c>
      <c r="R104" t="s">
        <v>406</v>
      </c>
      <c r="S104" s="48" t="s">
        <v>422</v>
      </c>
      <c r="T104" s="35">
        <v>100</v>
      </c>
      <c r="U104" s="35">
        <f t="shared" si="32"/>
        <v>55.55555555555555</v>
      </c>
      <c r="V104" s="35">
        <f t="shared" si="33"/>
        <v>69.879518072289159</v>
      </c>
      <c r="W104" s="35">
        <f t="shared" si="34"/>
        <v>67.532467532467535</v>
      </c>
      <c r="X104" s="35">
        <f t="shared" si="35"/>
        <v>62.588014395243306</v>
      </c>
      <c r="Y104" s="35">
        <f t="shared" si="36"/>
        <v>76.911976911976907</v>
      </c>
      <c r="Z104" s="35">
        <f t="shared" si="37"/>
        <v>74.564926372155284</v>
      </c>
      <c r="AA104" s="35">
        <f t="shared" si="38"/>
        <v>-7.0324588396877559</v>
      </c>
      <c r="AB104" s="35">
        <f t="shared" si="39"/>
        <v>-7.0324588396877488</v>
      </c>
      <c r="AC104" s="35">
        <f t="shared" si="40"/>
        <v>-7.0324588396877488</v>
      </c>
      <c r="AF104">
        <v>1.79</v>
      </c>
      <c r="AG104">
        <v>2.0099999999999998</v>
      </c>
      <c r="AJ104" t="s">
        <v>428</v>
      </c>
    </row>
    <row r="105" spans="1:36" ht="15" x14ac:dyDescent="0.25">
      <c r="A105">
        <v>2.25</v>
      </c>
      <c r="B105">
        <v>3.32</v>
      </c>
      <c r="C105">
        <v>3.08</v>
      </c>
      <c r="D105" s="20">
        <f t="shared" si="28"/>
        <v>7.0324588396877497E-2</v>
      </c>
      <c r="E105" s="17">
        <f>IF(OR($A105="",$B105="",$C105=""),"",A105*'MPTO_working_3-way'!$I104)</f>
        <v>2.4082303238929743</v>
      </c>
      <c r="F105" s="21">
        <f>IF(OR($A105="",$B105="",$C105=""),"",B105*'MPTO_working_3-way'!$I104)</f>
        <v>3.553477633477633</v>
      </c>
      <c r="G105" s="22">
        <f>IF(OR($A105="",$B105="",$C105=""),"",C105*'MPTO_working_3-way'!$I104)</f>
        <v>3.2965997322623828</v>
      </c>
      <c r="H105" s="17">
        <f>IF(OR($A105="",$B105="",$C105=""),"",'MPTO_working_3-way'!E104)</f>
        <v>2.3752804658141424</v>
      </c>
      <c r="I105" s="21">
        <f>IF(OR($A105="",$B105="",$C105=""),"",'MPTO_working_3-way'!F104)</f>
        <v>3.6001877738368449</v>
      </c>
      <c r="J105" s="22">
        <f>IF(OR($A105="",$B105="",$C105=""),"",'MPTO_working_3-way'!G104)</f>
        <v>3.3196806464024622</v>
      </c>
      <c r="K105" s="17">
        <f>IF(OR($A105="",$B105="",$C105=""),"",'OddsRatio_working_3-way'!H104)</f>
        <v>2.3891456560154674</v>
      </c>
      <c r="L105" s="21">
        <f>IF(OR($A105="",$B105="",$C105=""),"",'OddsRatio_working_3-way'!I104)</f>
        <v>3.5782543375647067</v>
      </c>
      <c r="M105" s="22">
        <f>IF(OR($A105="",$B105="",$C105=""),"",'OddsRatio_working_3-way'!J104)</f>
        <v>3.3115383716097373</v>
      </c>
      <c r="N105" s="23">
        <f t="shared" si="29"/>
        <v>41.524267429016959</v>
      </c>
      <c r="O105" s="24">
        <f t="shared" si="30"/>
        <v>28.141446299785596</v>
      </c>
      <c r="P105" s="24">
        <f t="shared" si="31"/>
        <v>30.334286271197453</v>
      </c>
      <c r="Q105" t="s">
        <v>407</v>
      </c>
      <c r="R105" t="s">
        <v>408</v>
      </c>
      <c r="S105" s="48" t="s">
        <v>422</v>
      </c>
      <c r="T105" s="35">
        <v>100</v>
      </c>
      <c r="U105" s="35">
        <f t="shared" si="32"/>
        <v>44.444444444444443</v>
      </c>
      <c r="V105" s="35">
        <f t="shared" si="33"/>
        <v>74.293059125964007</v>
      </c>
      <c r="W105" s="35">
        <f t="shared" si="34"/>
        <v>74.160206718346245</v>
      </c>
      <c r="X105" s="35">
        <f t="shared" si="35"/>
        <v>51.546734155689734</v>
      </c>
      <c r="Y105" s="35">
        <f t="shared" si="36"/>
        <v>81.395348837209298</v>
      </c>
      <c r="Z105" s="35">
        <f t="shared" si="37"/>
        <v>81.26249642959155</v>
      </c>
      <c r="AA105" s="35">
        <f t="shared" si="38"/>
        <v>-7.102289711245291</v>
      </c>
      <c r="AB105" s="35">
        <f t="shared" si="39"/>
        <v>-7.102289711245291</v>
      </c>
      <c r="AC105" s="35">
        <f t="shared" si="40"/>
        <v>-7.1022897112453052</v>
      </c>
      <c r="AF105">
        <v>1.88</v>
      </c>
      <c r="AG105">
        <v>1.93</v>
      </c>
      <c r="AJ105" t="s">
        <v>428</v>
      </c>
    </row>
    <row r="106" spans="1:36" ht="15" x14ac:dyDescent="0.25">
      <c r="A106">
        <v>1.8</v>
      </c>
      <c r="B106">
        <v>3.89</v>
      </c>
      <c r="C106">
        <v>3.87</v>
      </c>
      <c r="D106" s="20">
        <f t="shared" si="28"/>
        <v>7.102289711245291E-2</v>
      </c>
      <c r="E106" s="17">
        <f>IF(OR($A106="",$B106="",$C106=""),"",A106*'MPTO_working_3-way'!$I105)</f>
        <v>1.9278412148024153</v>
      </c>
      <c r="F106" s="21">
        <f>IF(OR($A106="",$B106="",$C106=""),"",B106*'MPTO_working_3-way'!$I105)</f>
        <v>4.1662790697674419</v>
      </c>
      <c r="G106" s="22">
        <f>IF(OR($A106="",$B106="",$C106=""),"",C106*'MPTO_working_3-way'!$I105)</f>
        <v>4.1448586118251924</v>
      </c>
      <c r="H106" s="17">
        <f>IF(OR($A106="",$B106="",$C106=""),"",'MPTO_working_3-way'!E105)</f>
        <v>1.880118894481148</v>
      </c>
      <c r="I106" s="21">
        <f>IF(OR($A106="",$B106="",$C106=""),"",'MPTO_working_3-way'!F105)</f>
        <v>4.2845799180327866</v>
      </c>
      <c r="J106" s="22">
        <f>IF(OR($A106="",$B106="",$C106=""),"",'MPTO_working_3-way'!G105)</f>
        <v>4.2603294091011996</v>
      </c>
      <c r="K106" s="17">
        <f>IF(OR($A106="",$B106="",$C106=""),"",'OddsRatio_working_3-way'!H105)</f>
        <v>1.8970795557954083</v>
      </c>
      <c r="L106" s="21">
        <f>IF(OR($A106="",$B106="",$C106=""),"",'OddsRatio_working_3-way'!I105)</f>
        <v>4.2406998953109118</v>
      </c>
      <c r="M106" s="22">
        <f>IF(OR($A106="",$B106="",$C106=""),"",'OddsRatio_working_3-way'!J105)</f>
        <v>4.2182729064160274</v>
      </c>
      <c r="N106" s="23">
        <f t="shared" si="29"/>
        <v>51.871491921729152</v>
      </c>
      <c r="O106" s="24">
        <f t="shared" si="30"/>
        <v>24.002232765838684</v>
      </c>
      <c r="P106" s="24">
        <f t="shared" si="31"/>
        <v>24.126275312432167</v>
      </c>
      <c r="Q106" t="s">
        <v>409</v>
      </c>
      <c r="R106" t="s">
        <v>410</v>
      </c>
      <c r="S106" s="48" t="s">
        <v>422</v>
      </c>
      <c r="T106" s="35">
        <v>100</v>
      </c>
      <c r="U106" s="35">
        <f t="shared" si="32"/>
        <v>52.830188679245275</v>
      </c>
      <c r="V106" s="35">
        <f t="shared" si="33"/>
        <v>71.83098591549296</v>
      </c>
      <c r="W106" s="35">
        <f t="shared" si="34"/>
        <v>68.944099378881987</v>
      </c>
      <c r="X106" s="35">
        <f t="shared" si="35"/>
        <v>59.224914705625054</v>
      </c>
      <c r="Y106" s="35">
        <f t="shared" si="36"/>
        <v>78.225711941872717</v>
      </c>
      <c r="Z106" s="35">
        <f t="shared" si="37"/>
        <v>75.338825405261758</v>
      </c>
      <c r="AA106" s="35">
        <f t="shared" si="38"/>
        <v>-6.3947260263797787</v>
      </c>
      <c r="AB106" s="35">
        <f t="shared" si="39"/>
        <v>-6.3947260263797574</v>
      </c>
      <c r="AC106" s="35">
        <f t="shared" si="40"/>
        <v>-6.3947260263797716</v>
      </c>
      <c r="AF106">
        <v>1.74</v>
      </c>
      <c r="AG106">
        <v>2.0499999999999998</v>
      </c>
      <c r="AJ106" t="s">
        <v>428</v>
      </c>
    </row>
    <row r="107" spans="1:36" ht="15" x14ac:dyDescent="0.25">
      <c r="A107">
        <v>2.12</v>
      </c>
      <c r="B107">
        <v>3.55</v>
      </c>
      <c r="C107">
        <v>3.22</v>
      </c>
      <c r="D107" s="20">
        <f t="shared" si="28"/>
        <v>6.3947260263797601E-2</v>
      </c>
      <c r="E107" s="17">
        <f>IF(OR($A107="",$B107="",$C107=""),"",A107*'MPTO_working_3-way'!$I106)</f>
        <v>2.2555681917592509</v>
      </c>
      <c r="F107" s="21">
        <f>IF(OR($A107="",$B107="",$C107=""),"",B107*'MPTO_working_3-way'!$I106)</f>
        <v>3.7770127739364812</v>
      </c>
      <c r="G107" s="22">
        <f>IF(OR($A107="",$B107="",$C107=""),"",C107*'MPTO_working_3-way'!$I106)</f>
        <v>3.4259101780494285</v>
      </c>
      <c r="H107" s="17">
        <f>IF(OR($A107="",$B107="",$C107=""),"",'MPTO_working_3-way'!E106)</f>
        <v>2.2203356287633631</v>
      </c>
      <c r="I107" s="21">
        <f>IF(OR($A107="",$B107="",$C107=""),"",'MPTO_working_3-way'!F106)</f>
        <v>3.8406235340357271</v>
      </c>
      <c r="J107" s="22">
        <f>IF(OR($A107="",$B107="",$C107=""),"",'MPTO_working_3-way'!G106)</f>
        <v>3.4572975872537604</v>
      </c>
      <c r="K107" s="17">
        <f>IF(OR($A107="",$B107="",$C107=""),"",'OddsRatio_working_3-way'!H106)</f>
        <v>2.2346107912139064</v>
      </c>
      <c r="L107" s="21">
        <f>IF(OR($A107="",$B107="",$C107=""),"",'OddsRatio_working_3-way'!I106)</f>
        <v>3.810944212138804</v>
      </c>
      <c r="M107" s="22">
        <f>IF(OR($A107="",$B107="",$C107=""),"",'OddsRatio_working_3-way'!J106)</f>
        <v>3.447174961156136</v>
      </c>
      <c r="N107" s="23">
        <f t="shared" si="29"/>
        <v>44.334726994888193</v>
      </c>
      <c r="O107" s="24">
        <f t="shared" si="30"/>
        <v>26.475949642017738</v>
      </c>
      <c r="P107" s="24">
        <f t="shared" si="31"/>
        <v>29.189323363094083</v>
      </c>
      <c r="Q107" t="s">
        <v>411</v>
      </c>
      <c r="R107" t="s">
        <v>412</v>
      </c>
      <c r="S107" s="48" t="s">
        <v>422</v>
      </c>
      <c r="T107" s="35">
        <v>100</v>
      </c>
      <c r="U107" s="35">
        <f t="shared" si="32"/>
        <v>51.92307692307692</v>
      </c>
      <c r="V107" s="35">
        <f t="shared" si="33"/>
        <v>68.35443037974683</v>
      </c>
      <c r="W107" s="35">
        <f t="shared" si="34"/>
        <v>76.19047619047619</v>
      </c>
      <c r="X107" s="35">
        <f t="shared" si="35"/>
        <v>55.455093429776966</v>
      </c>
      <c r="Y107" s="35">
        <f t="shared" si="36"/>
        <v>71.886446886446876</v>
      </c>
      <c r="Z107" s="35">
        <f t="shared" si="37"/>
        <v>79.722492697176236</v>
      </c>
      <c r="AA107" s="35">
        <f t="shared" si="38"/>
        <v>-3.532016506700046</v>
      </c>
      <c r="AB107" s="35">
        <f t="shared" si="39"/>
        <v>-3.532016506700046</v>
      </c>
      <c r="AC107" s="35">
        <f t="shared" si="40"/>
        <v>-3.532016506700046</v>
      </c>
      <c r="AF107">
        <v>1.86</v>
      </c>
      <c r="AG107">
        <v>1.96</v>
      </c>
      <c r="AJ107" t="s">
        <v>428</v>
      </c>
    </row>
    <row r="108" spans="1:36" s="35" customFormat="1" ht="15" x14ac:dyDescent="0.25">
      <c r="A108">
        <v>2.08</v>
      </c>
      <c r="B108">
        <v>3.16</v>
      </c>
      <c r="C108">
        <v>4.2</v>
      </c>
      <c r="D108" s="20">
        <f t="shared" si="28"/>
        <v>3.5320165067000531E-2</v>
      </c>
      <c r="E108" s="17">
        <f>IF(OR($A108="",$B108="",$C108=""),"",A108*'MPTO_working_3-way'!$I107)</f>
        <v>2.153465943339361</v>
      </c>
      <c r="F108" s="21">
        <f>IF(OR($A108="",$B108="",$C108=""),"",B108*'MPTO_working_3-way'!$I107)</f>
        <v>3.271611721611722</v>
      </c>
      <c r="G108" s="22">
        <f>IF(OR($A108="",$B108="",$C108=""),"",C108*'MPTO_working_3-way'!$I107)</f>
        <v>4.3483446932814021</v>
      </c>
      <c r="H108" s="17">
        <f>IF(OR($A108="",$B108="",$C108=""),"",'MPTO_working_3-way'!E107)</f>
        <v>2.1322150636853467</v>
      </c>
      <c r="I108" s="21">
        <f>IF(OR($A108="",$B108="",$C108=""),"",'MPTO_working_3-way'!F107)</f>
        <v>3.282107212154262</v>
      </c>
      <c r="J108" s="22">
        <f>IF(OR($A108="",$B108="",$C108=""),"",'MPTO_working_3-way'!G107)</f>
        <v>4.4184863332934974</v>
      </c>
      <c r="K108" s="17">
        <f>IF(OR($A108="",$B108="",$C108=""),"",'OddsRatio_working_3-way'!H107)</f>
        <v>2.1410638116535199</v>
      </c>
      <c r="L108" s="21">
        <f>IF(OR($A108="",$B108="",$C108=""),"",'OddsRatio_working_3-way'!I107)</f>
        <v>3.2821276233070393</v>
      </c>
      <c r="M108" s="22">
        <f>IF(OR($A108="",$B108="",$C108=""),"",'OddsRatio_working_3-way'!J107)</f>
        <v>4.380929812306726</v>
      </c>
      <c r="N108" s="23">
        <f t="shared" si="29"/>
        <v>46.436768739853328</v>
      </c>
      <c r="O108" s="24">
        <f t="shared" si="30"/>
        <v>30.565974360409783</v>
      </c>
      <c r="P108" s="24">
        <f t="shared" si="31"/>
        <v>22.997256899736886</v>
      </c>
      <c r="Q108" t="s">
        <v>281</v>
      </c>
      <c r="R108" t="s">
        <v>202</v>
      </c>
      <c r="S108" s="48" t="s">
        <v>422</v>
      </c>
      <c r="T108" s="35">
        <v>100</v>
      </c>
      <c r="U108" s="35">
        <f t="shared" si="32"/>
        <v>77.220956719817764</v>
      </c>
      <c r="V108" s="35">
        <f t="shared" si="33"/>
        <v>74.489795918367349</v>
      </c>
      <c r="W108" s="35">
        <f t="shared" si="34"/>
        <v>44.751381215469614</v>
      </c>
      <c r="X108" s="35">
        <f t="shared" si="35"/>
        <v>80.758822866163044</v>
      </c>
      <c r="Y108" s="35">
        <f t="shared" si="36"/>
        <v>78.027662064712615</v>
      </c>
      <c r="Z108" s="35">
        <f t="shared" si="37"/>
        <v>48.289247361814894</v>
      </c>
      <c r="AA108" s="35">
        <f t="shared" si="38"/>
        <v>-3.5378661463452801</v>
      </c>
      <c r="AB108" s="35">
        <f t="shared" si="39"/>
        <v>-3.5378661463452659</v>
      </c>
      <c r="AC108" s="35">
        <f t="shared" si="40"/>
        <v>-3.5378661463452801</v>
      </c>
      <c r="AD108" s="36"/>
      <c r="AE108" s="36"/>
      <c r="AF108">
        <v>2.69</v>
      </c>
      <c r="AG108">
        <v>1.51</v>
      </c>
      <c r="AH108" s="36"/>
      <c r="AI108" s="36"/>
      <c r="AJ108" t="s">
        <v>308</v>
      </c>
    </row>
    <row r="109" spans="1:36" ht="15" x14ac:dyDescent="0.25">
      <c r="A109">
        <v>4.3899999999999997</v>
      </c>
      <c r="B109">
        <v>3.92</v>
      </c>
      <c r="C109">
        <v>1.81</v>
      </c>
      <c r="D109" s="20">
        <f t="shared" si="28"/>
        <v>3.537866146345281E-2</v>
      </c>
      <c r="E109" s="17">
        <f>IF(OR($A109="",$B109="",$C109=""),"",A109*'MPTO_working_3-way'!$I108)</f>
        <v>4.5453123238245574</v>
      </c>
      <c r="F109" s="21">
        <f>IF(OR($A109="",$B109="",$C109=""),"",B109*'MPTO_working_3-way'!$I108)</f>
        <v>4.0586843529367354</v>
      </c>
      <c r="G109" s="22">
        <f>IF(OR($A109="",$B109="",$C109=""),"",C109*'MPTO_working_3-way'!$I108)</f>
        <v>1.8740353772488496</v>
      </c>
      <c r="H109" s="17">
        <f>IF(OR($A109="",$B109="",$C109=""),"",'MPTO_working_3-way'!E108)</f>
        <v>4.6296822355227709</v>
      </c>
      <c r="I109" s="21">
        <f>IF(OR($A109="",$B109="",$C109=""),"",'MPTO_working_3-way'!F108)</f>
        <v>4.1099974454303823</v>
      </c>
      <c r="J109" s="22">
        <f>IF(OR($A109="",$B109="",$C109=""),"",'MPTO_working_3-way'!G108)</f>
        <v>1.8494773260965962</v>
      </c>
      <c r="K109" s="17">
        <f>IF(OR($A109="",$B109="",$C109=""),"",'OddsRatio_working_3-way'!H108)</f>
        <v>4.5929913018108985</v>
      </c>
      <c r="L109" s="21">
        <f>IF(OR($A109="",$B109="",$C109=""),"",'OddsRatio_working_3-way'!I108)</f>
        <v>4.0948479649816587</v>
      </c>
      <c r="M109" s="22">
        <f>IF(OR($A109="",$B109="",$C109=""),"",'OddsRatio_working_3-way'!J108)</f>
        <v>1.8585023464503916</v>
      </c>
      <c r="N109" s="23">
        <f t="shared" si="29"/>
        <v>22.000688374227519</v>
      </c>
      <c r="O109" s="24">
        <f t="shared" si="30"/>
        <v>24.638526010933361</v>
      </c>
      <c r="P109" s="24">
        <f t="shared" si="31"/>
        <v>53.360785614839109</v>
      </c>
      <c r="Q109" t="s">
        <v>274</v>
      </c>
      <c r="R109" t="s">
        <v>204</v>
      </c>
      <c r="S109" s="48" t="s">
        <v>422</v>
      </c>
      <c r="T109" s="35">
        <v>100</v>
      </c>
      <c r="U109" s="35">
        <f t="shared" si="32"/>
        <v>71.014492753623188</v>
      </c>
      <c r="V109" s="35">
        <f t="shared" si="33"/>
        <v>71.83098591549296</v>
      </c>
      <c r="W109" s="35">
        <f t="shared" si="34"/>
        <v>53.703703703703695</v>
      </c>
      <c r="X109" s="35">
        <f t="shared" si="35"/>
        <v>74.465310380803331</v>
      </c>
      <c r="Y109" s="35">
        <f t="shared" si="36"/>
        <v>75.281803542673103</v>
      </c>
      <c r="Z109" s="35">
        <f t="shared" si="37"/>
        <v>57.154521330883853</v>
      </c>
      <c r="AA109" s="35">
        <f t="shared" si="38"/>
        <v>-3.4508176271801432</v>
      </c>
      <c r="AB109" s="35">
        <f t="shared" si="39"/>
        <v>-3.4508176271801432</v>
      </c>
      <c r="AC109" s="35">
        <f t="shared" si="40"/>
        <v>-3.4508176271801574</v>
      </c>
      <c r="AF109">
        <v>1.78</v>
      </c>
      <c r="AG109">
        <v>2.12</v>
      </c>
      <c r="AJ109" t="s">
        <v>308</v>
      </c>
    </row>
    <row r="110" spans="1:36" ht="15" x14ac:dyDescent="0.25">
      <c r="A110">
        <v>3.45</v>
      </c>
      <c r="B110">
        <v>3.55</v>
      </c>
      <c r="C110">
        <v>2.16</v>
      </c>
      <c r="D110" s="20">
        <f t="shared" si="28"/>
        <v>3.4508176271801361E-2</v>
      </c>
      <c r="E110" s="17">
        <f>IF(OR($A110="",$B110="",$C110=""),"",A110*'MPTO_working_3-way'!$I109)</f>
        <v>3.5690532081377149</v>
      </c>
      <c r="F110" s="21">
        <f>IF(OR($A110="",$B110="",$C110=""),"",B110*'MPTO_working_3-way'!$I109)</f>
        <v>3.6725040257648947</v>
      </c>
      <c r="G110" s="22">
        <f>IF(OR($A110="",$B110="",$C110=""),"",C110*'MPTO_working_3-way'!$I109)</f>
        <v>2.2345376607470913</v>
      </c>
      <c r="H110" s="17">
        <f>IF(OR($A110="",$B110="",$C110=""),"",'MPTO_working_3-way'!E109)</f>
        <v>3.5925689531078127</v>
      </c>
      <c r="I110" s="21">
        <f>IF(OR($A110="",$B110="",$C110=""),"",'MPTO_working_3-way'!F109)</f>
        <v>3.7011346307203703</v>
      </c>
      <c r="J110" s="22">
        <f>IF(OR($A110="",$B110="",$C110=""),"",'MPTO_working_3-way'!G109)</f>
        <v>2.2150344966173221</v>
      </c>
      <c r="K110" s="17">
        <f>IF(OR($A110="",$B110="",$C110=""),"",'OddsRatio_working_3-way'!H109)</f>
        <v>3.5832487460994304</v>
      </c>
      <c r="L110" s="21">
        <f>IF(OR($A110="",$B110="",$C110=""),"",'OddsRatio_working_3-way'!I109)</f>
        <v>3.6886874704300197</v>
      </c>
      <c r="M110" s="22">
        <f>IF(OR($A110="",$B110="",$C110=""),"",'OddsRatio_working_3-way'!J109)</f>
        <v>2.2230892022348323</v>
      </c>
      <c r="N110" s="23">
        <f t="shared" si="29"/>
        <v>28.018635242532202</v>
      </c>
      <c r="O110" s="24">
        <f t="shared" si="30"/>
        <v>27.229377911756654</v>
      </c>
      <c r="P110" s="24">
        <f t="shared" si="31"/>
        <v>44.751986845711158</v>
      </c>
      <c r="Q110" t="s">
        <v>297</v>
      </c>
      <c r="R110" t="s">
        <v>277</v>
      </c>
      <c r="S110" s="48" t="s">
        <v>422</v>
      </c>
      <c r="T110" s="35">
        <v>100</v>
      </c>
      <c r="U110" s="35">
        <f t="shared" si="32"/>
        <v>62.825278810408925</v>
      </c>
      <c r="V110" s="35">
        <f t="shared" si="33"/>
        <v>68.35443037974683</v>
      </c>
      <c r="W110" s="35">
        <f t="shared" si="34"/>
        <v>65.517241379310349</v>
      </c>
      <c r="X110" s="35">
        <f t="shared" si="35"/>
        <v>66.128328240942807</v>
      </c>
      <c r="Y110" s="35">
        <f t="shared" si="36"/>
        <v>71.657479810280748</v>
      </c>
      <c r="Z110" s="35">
        <f t="shared" si="37"/>
        <v>68.820290809844238</v>
      </c>
      <c r="AA110" s="35">
        <f t="shared" si="38"/>
        <v>-3.303049430533882</v>
      </c>
      <c r="AB110" s="35">
        <f t="shared" si="39"/>
        <v>-3.3030494305339175</v>
      </c>
      <c r="AC110" s="35">
        <f t="shared" si="40"/>
        <v>-3.3030494305338891</v>
      </c>
      <c r="AF110">
        <v>1.96</v>
      </c>
      <c r="AG110">
        <v>1.93</v>
      </c>
      <c r="AJ110" t="s">
        <v>308</v>
      </c>
    </row>
    <row r="111" spans="1:36" ht="15" x14ac:dyDescent="0.25">
      <c r="A111">
        <v>2.69</v>
      </c>
      <c r="B111">
        <v>3.16</v>
      </c>
      <c r="C111">
        <v>2.9</v>
      </c>
      <c r="D111" s="20">
        <f t="shared" si="28"/>
        <v>3.3030494305338998E-2</v>
      </c>
      <c r="E111" s="17">
        <f>IF(OR($A111="",$B111="",$C111=""),"",A111*'MPTO_working_3-way'!$I110)</f>
        <v>2.7788520296813619</v>
      </c>
      <c r="F111" s="21">
        <f>IF(OR($A111="",$B111="",$C111=""),"",B111*'MPTO_working_3-way'!$I110)</f>
        <v>3.2643763620048714</v>
      </c>
      <c r="G111" s="22">
        <f>IF(OR($A111="",$B111="",$C111=""),"",C111*'MPTO_working_3-way'!$I110)</f>
        <v>2.9957884334854832</v>
      </c>
      <c r="H111" s="17">
        <f>IF(OR($A111="",$B111="",$C111=""),"",'MPTO_working_3-way'!E110)</f>
        <v>2.7721023054409368</v>
      </c>
      <c r="I111" s="21">
        <f>IF(OR($A111="",$B111="",$C111=""),"",'MPTO_working_3-way'!F110)</f>
        <v>3.2739061373886837</v>
      </c>
      <c r="J111" s="22">
        <f>IF(OR($A111="",$B111="",$C111=""),"",'MPTO_working_3-way'!G110)</f>
        <v>2.9956495250934094</v>
      </c>
      <c r="K111" s="17">
        <f>IF(OR($A111="",$B111="",$C111=""),"",'OddsRatio_working_3-way'!H110)</f>
        <v>2.7753342340033083</v>
      </c>
      <c r="L111" s="21">
        <f>IF(OR($A111="",$B111="",$C111=""),"",'OddsRatio_working_3-way'!I110)</f>
        <v>3.2690662399095531</v>
      </c>
      <c r="M111" s="22">
        <f>IF(OR($A111="",$B111="",$C111=""),"",'OddsRatio_working_3-way'!J110)</f>
        <v>2.995937896216736</v>
      </c>
      <c r="N111" s="23">
        <f t="shared" si="29"/>
        <v>35.98608307743055</v>
      </c>
      <c r="O111" s="24">
        <f t="shared" si="30"/>
        <v>30.633722619711452</v>
      </c>
      <c r="P111" s="24">
        <f t="shared" si="31"/>
        <v>33.380194302857994</v>
      </c>
      <c r="Q111" t="s">
        <v>369</v>
      </c>
      <c r="R111" t="s">
        <v>206</v>
      </c>
      <c r="S111" s="48" t="s">
        <v>422</v>
      </c>
      <c r="T111" s="35">
        <v>100</v>
      </c>
      <c r="U111" s="35">
        <f t="shared" si="32"/>
        <v>29.078014184397166</v>
      </c>
      <c r="V111" s="35">
        <f t="shared" si="33"/>
        <v>78.94736842105263</v>
      </c>
      <c r="W111" s="35">
        <f t="shared" si="34"/>
        <v>88.751406074240705</v>
      </c>
      <c r="X111" s="35">
        <f t="shared" si="35"/>
        <v>32.301225504706643</v>
      </c>
      <c r="Y111" s="35">
        <f t="shared" si="36"/>
        <v>82.170579741362118</v>
      </c>
      <c r="Z111" s="35">
        <f t="shared" si="37"/>
        <v>91.974617394550208</v>
      </c>
      <c r="AA111" s="35">
        <f t="shared" si="38"/>
        <v>-3.2232113203094777</v>
      </c>
      <c r="AB111" s="35">
        <f t="shared" si="39"/>
        <v>-3.2232113203094883</v>
      </c>
      <c r="AC111" s="35">
        <f t="shared" si="40"/>
        <v>-3.2232113203095025</v>
      </c>
      <c r="AF111">
        <v>2.4700000000000002</v>
      </c>
      <c r="AG111">
        <v>1.59</v>
      </c>
      <c r="AJ111" t="s">
        <v>308</v>
      </c>
    </row>
    <row r="112" spans="1:36" ht="15" x14ac:dyDescent="0.25">
      <c r="A112">
        <v>1.41</v>
      </c>
      <c r="B112">
        <v>4.75</v>
      </c>
      <c r="C112">
        <v>8.89</v>
      </c>
      <c r="D112" s="20">
        <f t="shared" si="28"/>
        <v>3.2232113203094936E-2</v>
      </c>
      <c r="E112" s="17">
        <f>IF(OR($A112="",$B112="",$C112=""),"",A112*'MPTO_working_3-way'!$I111)</f>
        <v>1.4554472796163638</v>
      </c>
      <c r="F112" s="21">
        <f>IF(OR($A112="",$B112="",$C112=""),"",B112*'MPTO_working_3-way'!$I111)</f>
        <v>4.9031025377147008</v>
      </c>
      <c r="G112" s="22">
        <f>IF(OR($A112="",$B112="",$C112=""),"",C112*'MPTO_working_3-way'!$I111)</f>
        <v>9.1765434863755146</v>
      </c>
      <c r="H112" s="17">
        <f>IF(OR($A112="",$B112="",$C112=""),"",'MPTO_working_3-way'!E111)</f>
        <v>1.4316887868735517</v>
      </c>
      <c r="I112" s="21">
        <f>IF(OR($A112="",$B112="",$C112=""),"",'MPTO_working_3-way'!F111)</f>
        <v>5.0054489804353723</v>
      </c>
      <c r="J112" s="22">
        <f>IF(OR($A112="",$B112="",$C112=""),"",'MPTO_working_3-way'!G111)</f>
        <v>9.8287921203408875</v>
      </c>
      <c r="K112" s="17">
        <f>IF(OR($A112="",$B112="",$C112=""),"",'OddsRatio_working_3-way'!H111)</f>
        <v>1.4391514397340681</v>
      </c>
      <c r="L112" s="21">
        <f>IF(OR($A112="",$B112="",$C112=""),"",'OddsRatio_working_3-way'!I111)</f>
        <v>5.0166290219579404</v>
      </c>
      <c r="M112" s="22">
        <f>IF(OR($A112="",$B112="",$C112=""),"",'OddsRatio_working_3-way'!J111)</f>
        <v>9.4509874621995067</v>
      </c>
      <c r="N112" s="23">
        <f t="shared" si="29"/>
        <v>68.7074010859113</v>
      </c>
      <c r="O112" s="24">
        <f t="shared" si="30"/>
        <v>20.395249585502089</v>
      </c>
      <c r="P112" s="24">
        <f t="shared" si="31"/>
        <v>10.897349328586605</v>
      </c>
      <c r="Q112" t="s">
        <v>70</v>
      </c>
      <c r="R112" t="s">
        <v>68</v>
      </c>
      <c r="S112" s="48" t="s">
        <v>422</v>
      </c>
      <c r="T112" s="35">
        <v>100</v>
      </c>
      <c r="U112" s="35">
        <f t="shared" si="32"/>
        <v>49.494949494949495</v>
      </c>
      <c r="V112" s="35">
        <f t="shared" si="33"/>
        <v>71.671388101982998</v>
      </c>
      <c r="W112" s="35">
        <f t="shared" si="34"/>
        <v>75.903614457831324</v>
      </c>
      <c r="X112" s="35">
        <f t="shared" si="35"/>
        <v>52.42499744018567</v>
      </c>
      <c r="Y112" s="35">
        <f t="shared" si="36"/>
        <v>74.601436047219181</v>
      </c>
      <c r="Z112" s="35">
        <f t="shared" si="37"/>
        <v>78.833662403067507</v>
      </c>
      <c r="AA112" s="35">
        <f t="shared" si="38"/>
        <v>-2.9300479452361756</v>
      </c>
      <c r="AB112" s="35">
        <f t="shared" si="39"/>
        <v>-2.9300479452361827</v>
      </c>
      <c r="AC112" s="35">
        <f t="shared" si="40"/>
        <v>-2.9300479452361827</v>
      </c>
      <c r="AF112">
        <v>1.97</v>
      </c>
      <c r="AG112">
        <v>1.92</v>
      </c>
      <c r="AJ112" t="s">
        <v>90</v>
      </c>
    </row>
    <row r="113" spans="1:36" s="35" customFormat="1" ht="15" x14ac:dyDescent="0.25">
      <c r="A113">
        <v>1.98</v>
      </c>
      <c r="B113">
        <v>3.53</v>
      </c>
      <c r="C113">
        <v>4.1500000000000004</v>
      </c>
      <c r="D113" s="20">
        <f t="shared" si="28"/>
        <v>2.9300479452361694E-2</v>
      </c>
      <c r="E113" s="17">
        <f>IF(OR($A113="",$B113="",$C113=""),"",A113*'MPTO_working_3-way'!$I112)</f>
        <v>2.0380149493156763</v>
      </c>
      <c r="F113" s="21">
        <f>IF(OR($A113="",$B113="",$C113=""),"",B113*'MPTO_working_3-way'!$I112)</f>
        <v>3.6334306924668365</v>
      </c>
      <c r="G113" s="22">
        <f>IF(OR($A113="",$B113="",$C113=""),"",C113*'MPTO_working_3-way'!$I112)</f>
        <v>4.2715969897273016</v>
      </c>
      <c r="H113" s="17">
        <f>IF(OR($A113="",$B113="",$C113=""),"",'MPTO_working_3-way'!E112)</f>
        <v>2.0190449297552751</v>
      </c>
      <c r="I113" s="21">
        <f>IF(OR($A113="",$B113="",$C113=""),"",'MPTO_working_3-way'!F112)</f>
        <v>3.6560492346785503</v>
      </c>
      <c r="J113" s="22">
        <f>IF(OR($A113="",$B113="",$C113=""),"",'MPTO_working_3-way'!G112)</f>
        <v>4.3253150985346185</v>
      </c>
      <c r="K113" s="17">
        <f>IF(OR($A113="",$B113="",$C113=""),"",'OddsRatio_working_3-way'!H112)</f>
        <v>2.0265292985075374</v>
      </c>
      <c r="L113" s="21">
        <f>IF(OR($A113="",$B113="",$C113=""),"",'OddsRatio_working_3-way'!I112)</f>
        <v>3.6501215563510914</v>
      </c>
      <c r="M113" s="22">
        <f>IF(OR($A113="",$B113="",$C113=""),"",'OddsRatio_working_3-way'!J112)</f>
        <v>4.2995584594885132</v>
      </c>
      <c r="N113" s="23">
        <f t="shared" si="29"/>
        <v>49.067353521414532</v>
      </c>
      <c r="O113" s="24">
        <f t="shared" si="30"/>
        <v>27.522198292464811</v>
      </c>
      <c r="P113" s="24">
        <f t="shared" si="31"/>
        <v>23.410448186120664</v>
      </c>
      <c r="Q113" t="s">
        <v>71</v>
      </c>
      <c r="R113" t="s">
        <v>69</v>
      </c>
      <c r="S113" s="48" t="s">
        <v>422</v>
      </c>
      <c r="T113" s="35">
        <v>100</v>
      </c>
      <c r="U113" s="35">
        <f t="shared" si="32"/>
        <v>53.488372093023258</v>
      </c>
      <c r="V113" s="35">
        <f t="shared" si="33"/>
        <v>68.75</v>
      </c>
      <c r="W113" s="35">
        <f t="shared" si="34"/>
        <v>75.062344139650875</v>
      </c>
      <c r="X113" s="35">
        <f t="shared" si="35"/>
        <v>56.187655860349125</v>
      </c>
      <c r="Y113" s="35">
        <f t="shared" si="36"/>
        <v>71.449283767325866</v>
      </c>
      <c r="Z113" s="35">
        <f t="shared" si="37"/>
        <v>77.761627906976742</v>
      </c>
      <c r="AA113" s="35">
        <f t="shared" si="38"/>
        <v>-2.6992837673258663</v>
      </c>
      <c r="AB113" s="35">
        <f t="shared" si="39"/>
        <v>-2.6992837673258663</v>
      </c>
      <c r="AC113" s="35">
        <f t="shared" si="40"/>
        <v>-2.6992837673258663</v>
      </c>
      <c r="AD113" s="36"/>
      <c r="AE113" s="36"/>
      <c r="AF113">
        <v>2.08</v>
      </c>
      <c r="AG113">
        <v>1.81</v>
      </c>
      <c r="AH113" s="36"/>
      <c r="AI113" s="36"/>
      <c r="AJ113" t="s">
        <v>90</v>
      </c>
    </row>
    <row r="114" spans="1:36" ht="15" x14ac:dyDescent="0.25">
      <c r="A114">
        <v>2.15</v>
      </c>
      <c r="B114">
        <v>3.2</v>
      </c>
      <c r="C114">
        <v>4.01</v>
      </c>
      <c r="D114" s="20">
        <f t="shared" si="28"/>
        <v>2.6992837673258663E-2</v>
      </c>
      <c r="E114" s="17">
        <f>IF(OR($A114="",$B114="",$C114=""),"",A114*'MPTO_working_3-way'!$I113)</f>
        <v>2.208034600997506</v>
      </c>
      <c r="F114" s="21">
        <f>IF(OR($A114="",$B114="",$C114=""),"",B114*'MPTO_working_3-way'!$I113)</f>
        <v>3.2863770805544279</v>
      </c>
      <c r="G114" s="22">
        <f>IF(OR($A114="",$B114="",$C114=""),"",C114*'MPTO_working_3-way'!$I113)</f>
        <v>4.1182412790697667</v>
      </c>
      <c r="H114" s="17">
        <f>IF(OR($A114="",$B114="",$C114=""),"",'MPTO_working_3-way'!E113)</f>
        <v>2.1924119169406082</v>
      </c>
      <c r="I114" s="21">
        <f>IF(OR($A114="",$B114="",$C114=""),"",'MPTO_working_3-way'!F113)</f>
        <v>3.2948669973487053</v>
      </c>
      <c r="J114" s="22">
        <f>IF(OR($A114="",$B114="",$C114=""),"",'MPTO_working_3-way'!G113)</f>
        <v>4.1600981136248256</v>
      </c>
      <c r="K114" s="17">
        <f>IF(OR($A114="",$B114="",$C114=""),"",'OddsRatio_working_3-way'!H113)</f>
        <v>2.1990119180744796</v>
      </c>
      <c r="L114" s="21">
        <f>IF(OR($A114="",$B114="",$C114=""),"",'OddsRatio_working_3-way'!I113)</f>
        <v>3.2937619302294401</v>
      </c>
      <c r="M114" s="22">
        <f>IF(OR($A114="",$B114="",$C114=""),"",'OddsRatio_working_3-way'!J113)</f>
        <v>4.1382833681775519</v>
      </c>
      <c r="N114" s="23">
        <f t="shared" si="29"/>
        <v>45.289145357968486</v>
      </c>
      <c r="O114" s="24">
        <f t="shared" si="30"/>
        <v>30.428644537385075</v>
      </c>
      <c r="P114" s="24">
        <f t="shared" si="31"/>
        <v>24.282210104646449</v>
      </c>
      <c r="Q114" t="s">
        <v>78</v>
      </c>
      <c r="R114" t="s">
        <v>86</v>
      </c>
      <c r="S114" s="48" t="s">
        <v>422</v>
      </c>
      <c r="T114" s="35">
        <v>100</v>
      </c>
      <c r="U114" s="35">
        <f t="shared" si="32"/>
        <v>45.945945945945937</v>
      </c>
      <c r="V114" s="35">
        <f t="shared" si="33"/>
        <v>73.753280839895012</v>
      </c>
      <c r="W114" s="35">
        <f t="shared" si="34"/>
        <v>77.27272727272728</v>
      </c>
      <c r="X114" s="35">
        <f t="shared" si="35"/>
        <v>48.973991887377707</v>
      </c>
      <c r="Y114" s="35">
        <f t="shared" si="36"/>
        <v>76.781326781326769</v>
      </c>
      <c r="Z114" s="35">
        <f t="shared" si="37"/>
        <v>80.300773214159022</v>
      </c>
      <c r="AA114" s="35">
        <f t="shared" si="38"/>
        <v>-3.0280459414317704</v>
      </c>
      <c r="AB114" s="35">
        <f t="shared" si="39"/>
        <v>-3.0280459414317562</v>
      </c>
      <c r="AC114" s="35">
        <f t="shared" si="40"/>
        <v>-3.028045941431742</v>
      </c>
      <c r="AF114">
        <v>2.4900000000000002</v>
      </c>
      <c r="AG114">
        <v>1.58</v>
      </c>
      <c r="AJ114" t="s">
        <v>90</v>
      </c>
    </row>
    <row r="115" spans="1:36" ht="15" x14ac:dyDescent="0.25">
      <c r="A115">
        <v>1.85</v>
      </c>
      <c r="B115">
        <v>3.81</v>
      </c>
      <c r="C115">
        <v>4.4000000000000004</v>
      </c>
      <c r="D115" s="20">
        <f t="shared" si="28"/>
        <v>3.0280459414317562E-2</v>
      </c>
      <c r="E115" s="17">
        <f>IF(OR($A115="",$B115="",$C115=""),"",A115*'MPTO_working_3-way'!$I114)</f>
        <v>1.9060188499164876</v>
      </c>
      <c r="F115" s="21">
        <f>IF(OR($A115="",$B115="",$C115=""),"",B115*'MPTO_working_3-way'!$I114)</f>
        <v>3.92536855036855</v>
      </c>
      <c r="G115" s="22">
        <f>IF(OR($A115="",$B115="",$C115=""),"",C115*'MPTO_working_3-way'!$I114)</f>
        <v>4.5332340214229978</v>
      </c>
      <c r="H115" s="17">
        <f>IF(OR($A115="",$B115="",$C115=""),"",'MPTO_working_3-way'!E114)</f>
        <v>1.8852022880114441</v>
      </c>
      <c r="I115" s="21">
        <f>IF(OR($A115="",$B115="",$C115=""),"",'MPTO_working_3-way'!F114)</f>
        <v>3.9623779327027493</v>
      </c>
      <c r="J115" s="22">
        <f>IF(OR($A115="",$B115="",$C115=""),"",'MPTO_working_3-way'!G114)</f>
        <v>4.604491646211101</v>
      </c>
      <c r="K115" s="17">
        <f>IF(OR($A115="",$B115="",$C115=""),"",'OddsRatio_working_3-way'!H114)</f>
        <v>1.8930166008748761</v>
      </c>
      <c r="L115" s="21">
        <f>IF(OR($A115="",$B115="",$C115=""),"",'OddsRatio_working_3-way'!I114)</f>
        <v>3.9522078217157661</v>
      </c>
      <c r="M115" s="22">
        <f>IF(OR($A115="",$B115="",$C115=""),"",'OddsRatio_working_3-way'!J114)</f>
        <v>4.5720664034995036</v>
      </c>
      <c r="N115" s="23">
        <f t="shared" si="29"/>
        <v>52.465378295907996</v>
      </c>
      <c r="O115" s="24">
        <f t="shared" si="30"/>
        <v>25.475314920585244</v>
      </c>
      <c r="P115" s="24">
        <f t="shared" si="31"/>
        <v>22.05930678350677</v>
      </c>
      <c r="Q115" t="s">
        <v>286</v>
      </c>
      <c r="R115" t="s">
        <v>282</v>
      </c>
      <c r="S115" s="48" t="s">
        <v>422</v>
      </c>
      <c r="T115" s="35">
        <v>100</v>
      </c>
      <c r="U115" s="35">
        <f t="shared" si="32"/>
        <v>52.38095238095238</v>
      </c>
      <c r="V115" s="35">
        <f t="shared" si="33"/>
        <v>73.045822102425873</v>
      </c>
      <c r="W115" s="35">
        <f t="shared" si="34"/>
        <v>69.040247678018574</v>
      </c>
      <c r="X115" s="35">
        <f t="shared" si="35"/>
        <v>57.913930219555553</v>
      </c>
      <c r="Y115" s="35">
        <f t="shared" si="36"/>
        <v>78.578799941029047</v>
      </c>
      <c r="Z115" s="35">
        <f t="shared" si="37"/>
        <v>74.573225516621733</v>
      </c>
      <c r="AA115" s="35">
        <f t="shared" si="38"/>
        <v>-5.5329778386031734</v>
      </c>
      <c r="AB115" s="35">
        <f t="shared" si="39"/>
        <v>-5.5329778386031734</v>
      </c>
      <c r="AC115" s="35">
        <f t="shared" si="40"/>
        <v>-5.5329778386031592</v>
      </c>
      <c r="AF115">
        <v>2.0499999999999998</v>
      </c>
      <c r="AG115">
        <v>1.85</v>
      </c>
      <c r="AJ115" t="s">
        <v>309</v>
      </c>
    </row>
    <row r="116" spans="1:36" ht="15" x14ac:dyDescent="0.25">
      <c r="A116">
        <v>2.1</v>
      </c>
      <c r="B116">
        <v>3.71</v>
      </c>
      <c r="C116">
        <v>3.23</v>
      </c>
      <c r="D116" s="20">
        <f t="shared" si="28"/>
        <v>5.5329778386031592E-2</v>
      </c>
      <c r="E116" s="17">
        <f>IF(OR($A116="",$B116="",$C116=""),"",A116*'MPTO_working_3-way'!$I115)</f>
        <v>2.2161925346106663</v>
      </c>
      <c r="F116" s="21">
        <f>IF(OR($A116="",$B116="",$C116=""),"",B116*'MPTO_working_3-way'!$I115)</f>
        <v>3.9152734778121774</v>
      </c>
      <c r="G116" s="22">
        <f>IF(OR($A116="",$B116="",$C116=""),"",C116*'MPTO_working_3-way'!$I115)</f>
        <v>3.4087151841868821</v>
      </c>
      <c r="H116" s="17">
        <f>IF(OR($A116="",$B116="",$C116=""),"",'MPTO_working_3-way'!E115)</f>
        <v>2.1846118631742488</v>
      </c>
      <c r="I116" s="21">
        <f>IF(OR($A116="",$B116="",$C116=""),"",'MPTO_working_3-way'!F115)</f>
        <v>3.9825005815907146</v>
      </c>
      <c r="J116" s="22">
        <f>IF(OR($A116="",$B116="",$C116=""),"",'MPTO_working_3-way'!G115)</f>
        <v>3.4346053775528724</v>
      </c>
      <c r="K116" s="17">
        <f>IF(OR($A116="",$B116="",$C116=""),"",'OddsRatio_working_3-way'!H115)</f>
        <v>2.1974224584000579</v>
      </c>
      <c r="L116" s="21">
        <f>IF(OR($A116="",$B116="",$C116=""),"",'OddsRatio_working_3-way'!I115)</f>
        <v>3.9500135111492338</v>
      </c>
      <c r="M116" s="22">
        <f>IF(OR($A116="",$B116="",$C116=""),"",'OddsRatio_working_3-way'!J115)</f>
        <v>3.4275018929382983</v>
      </c>
      <c r="N116" s="23">
        <f t="shared" si="29"/>
        <v>45.12243337989932</v>
      </c>
      <c r="O116" s="24">
        <f t="shared" si="30"/>
        <v>25.541000026358102</v>
      </c>
      <c r="P116" s="24">
        <f t="shared" si="31"/>
        <v>29.336566593742585</v>
      </c>
      <c r="Q116" t="s">
        <v>285</v>
      </c>
      <c r="R116" t="s">
        <v>113</v>
      </c>
      <c r="S116" s="48" t="s">
        <v>422</v>
      </c>
      <c r="T116" s="35">
        <v>100</v>
      </c>
      <c r="U116" s="35">
        <f t="shared" si="32"/>
        <v>74.683544303797461</v>
      </c>
      <c r="V116" s="35">
        <f t="shared" si="33"/>
        <v>72.29916897506925</v>
      </c>
      <c r="W116" s="35">
        <f t="shared" si="34"/>
        <v>47.089947089947096</v>
      </c>
      <c r="X116" s="35">
        <f t="shared" si="35"/>
        <v>80.610883934983661</v>
      </c>
      <c r="Y116" s="35">
        <f t="shared" si="36"/>
        <v>78.226508606255436</v>
      </c>
      <c r="Z116" s="35">
        <f t="shared" si="37"/>
        <v>53.017286721133281</v>
      </c>
      <c r="AA116" s="35">
        <f t="shared" si="38"/>
        <v>-5.9273396311862001</v>
      </c>
      <c r="AB116" s="35">
        <f t="shared" si="39"/>
        <v>-5.9273396311861859</v>
      </c>
      <c r="AC116" s="35">
        <f t="shared" si="40"/>
        <v>-5.9273396311861859</v>
      </c>
      <c r="AF116">
        <v>1.74</v>
      </c>
      <c r="AG116">
        <v>2.08</v>
      </c>
      <c r="AJ116" t="s">
        <v>309</v>
      </c>
    </row>
    <row r="117" spans="1:36" ht="15" x14ac:dyDescent="0.25">
      <c r="A117">
        <v>3.95</v>
      </c>
      <c r="B117">
        <v>3.61</v>
      </c>
      <c r="C117">
        <v>1.89</v>
      </c>
      <c r="D117" s="20">
        <f t="shared" si="28"/>
        <v>5.9273396311862125E-2</v>
      </c>
      <c r="E117" s="17">
        <f>IF(OR($A117="",$B117="",$C117=""),"",A117*'MPTO_working_3-way'!$I116)</f>
        <v>4.1841299154318552</v>
      </c>
      <c r="F117" s="21">
        <f>IF(OR($A117="",$B117="",$C117=""),"",B117*'MPTO_working_3-way'!$I116)</f>
        <v>3.823976960685822</v>
      </c>
      <c r="G117" s="22">
        <f>IF(OR($A117="",$B117="",$C117=""),"",C117*'MPTO_working_3-way'!$I116)</f>
        <v>2.0020267190294194</v>
      </c>
      <c r="H117" s="17">
        <f>IF(OR($A117="",$B117="",$C117=""),"",'MPTO_working_3-way'!E116)</f>
        <v>4.2843660901196046</v>
      </c>
      <c r="I117" s="21">
        <f>IF(OR($A117="",$B117="",$C117=""),"",'MPTO_working_3-way'!F116)</f>
        <v>3.8872614645232693</v>
      </c>
      <c r="J117" s="22">
        <f>IF(OR($A117="",$B117="",$C117=""),"",'MPTO_working_3-way'!G116)</f>
        <v>1.9633145629707642</v>
      </c>
      <c r="K117" s="17">
        <f>IF(OR($A117="",$B117="",$C117=""),"",'OddsRatio_working_3-way'!H116)</f>
        <v>4.2408699479434411</v>
      </c>
      <c r="L117" s="21">
        <f>IF(OR($A117="",$B117="",$C117=""),"",'OddsRatio_working_3-way'!I116)</f>
        <v>3.8673459539431798</v>
      </c>
      <c r="M117" s="22">
        <f>IF(OR($A117="",$B117="",$C117=""),"",'OddsRatio_working_3-way'!J116)</f>
        <v>1.9777539842948006</v>
      </c>
      <c r="N117" s="23">
        <f t="shared" si="29"/>
        <v>23.899831511249513</v>
      </c>
      <c r="O117" s="24">
        <f t="shared" si="30"/>
        <v>26.150785171588797</v>
      </c>
      <c r="P117" s="24">
        <f t="shared" si="31"/>
        <v>49.949383317161669</v>
      </c>
      <c r="Q117" t="s">
        <v>298</v>
      </c>
      <c r="R117" t="s">
        <v>289</v>
      </c>
      <c r="S117" s="48" t="s">
        <v>422</v>
      </c>
      <c r="T117" s="35">
        <v>100</v>
      </c>
      <c r="U117" s="35">
        <f t="shared" si="32"/>
        <v>80.6949806949807</v>
      </c>
      <c r="V117" s="35">
        <f t="shared" si="33"/>
        <v>76.359338061465735</v>
      </c>
      <c r="W117" s="35">
        <f t="shared" si="34"/>
        <v>37.888198757763973</v>
      </c>
      <c r="X117" s="35">
        <f t="shared" si="35"/>
        <v>85.752463180770306</v>
      </c>
      <c r="Y117" s="35">
        <f t="shared" si="36"/>
        <v>81.416820547255327</v>
      </c>
      <c r="Z117" s="35">
        <f t="shared" si="37"/>
        <v>42.94568124355358</v>
      </c>
      <c r="AA117" s="35">
        <f t="shared" si="38"/>
        <v>-5.0574824857896061</v>
      </c>
      <c r="AB117" s="35">
        <f t="shared" si="39"/>
        <v>-5.0574824857895919</v>
      </c>
      <c r="AC117" s="35">
        <f t="shared" si="40"/>
        <v>-5.0574824857896061</v>
      </c>
      <c r="AF117">
        <v>1.78</v>
      </c>
      <c r="AG117">
        <v>2.02</v>
      </c>
      <c r="AJ117" t="s">
        <v>309</v>
      </c>
    </row>
    <row r="118" spans="1:36" ht="15" x14ac:dyDescent="0.25">
      <c r="A118">
        <v>5.18</v>
      </c>
      <c r="B118">
        <v>4.2300000000000004</v>
      </c>
      <c r="C118">
        <v>1.61</v>
      </c>
      <c r="D118" s="20">
        <f t="shared" si="28"/>
        <v>5.0574824857895884E-2</v>
      </c>
      <c r="E118" s="17">
        <f>IF(OR($A118="",$B118="",$C118=""),"",A118*'MPTO_working_3-way'!$I117)</f>
        <v>5.4419775927639007</v>
      </c>
      <c r="F118" s="21">
        <f>IF(OR($A118="",$B118="",$C118=""),"",B118*'MPTO_working_3-way'!$I117)</f>
        <v>4.4439315091489</v>
      </c>
      <c r="G118" s="22">
        <f>IF(OR($A118="",$B118="",$C118=""),"",C118*'MPTO_working_3-way'!$I117)</f>
        <v>1.6914254680212124</v>
      </c>
      <c r="H118" s="17">
        <f>IF(OR($A118="",$B118="",$C118=""),"",'MPTO_working_3-way'!E117)</f>
        <v>5.6756292274784101</v>
      </c>
      <c r="I118" s="21">
        <f>IF(OR($A118="",$B118="",$C118=""),"",'MPTO_working_3-way'!F117)</f>
        <v>4.5548054693096951</v>
      </c>
      <c r="J118" s="22">
        <f>IF(OR($A118="",$B118="",$C118=""),"",'MPTO_working_3-way'!G117)</f>
        <v>1.6549174766920445</v>
      </c>
      <c r="K118" s="17">
        <f>IF(OR($A118="",$B118="",$C118=""),"",'OddsRatio_working_3-way'!H117)</f>
        <v>5.5710489064995183</v>
      </c>
      <c r="L118" s="21">
        <f>IF(OR($A118="",$B118="",$C118=""),"",'OddsRatio_working_3-way'!I117)</f>
        <v>4.5321741550223553</v>
      </c>
      <c r="M118" s="22">
        <f>IF(OR($A118="",$B118="",$C118=""),"",'OddsRatio_working_3-way'!J117)</f>
        <v>1.6670669456853364</v>
      </c>
      <c r="N118" s="23">
        <f t="shared" si="29"/>
        <v>18.375672868070641</v>
      </c>
      <c r="O118" s="24">
        <f t="shared" si="30"/>
        <v>22.50259703465861</v>
      </c>
      <c r="P118" s="24">
        <f t="shared" si="31"/>
        <v>59.121730097270763</v>
      </c>
      <c r="Q118" t="s">
        <v>115</v>
      </c>
      <c r="R118" t="s">
        <v>213</v>
      </c>
      <c r="S118" s="48" t="s">
        <v>423</v>
      </c>
      <c r="T118" s="35">
        <v>100</v>
      </c>
      <c r="U118" s="35">
        <f t="shared" si="32"/>
        <v>86.54104979811575</v>
      </c>
      <c r="V118" s="35">
        <f t="shared" si="33"/>
        <v>81.583793738489874</v>
      </c>
      <c r="W118" s="35">
        <f t="shared" si="34"/>
        <v>26.470588235294116</v>
      </c>
      <c r="X118" s="35">
        <f t="shared" si="35"/>
        <v>91.945618026215996</v>
      </c>
      <c r="Y118" s="35">
        <f t="shared" si="36"/>
        <v>86.988361966590134</v>
      </c>
      <c r="Z118" s="35">
        <f t="shared" si="37"/>
        <v>31.875156463394383</v>
      </c>
      <c r="AA118" s="35">
        <f t="shared" si="38"/>
        <v>-5.4045682281002456</v>
      </c>
      <c r="AB118" s="35">
        <f t="shared" si="39"/>
        <v>-5.4045682281002598</v>
      </c>
      <c r="AC118" s="35">
        <f t="shared" si="40"/>
        <v>-5.4045682281002669</v>
      </c>
      <c r="AF118">
        <v>1.65</v>
      </c>
      <c r="AG118">
        <v>2.2599999999999998</v>
      </c>
      <c r="AJ118" t="s">
        <v>300</v>
      </c>
    </row>
    <row r="119" spans="1:36" ht="15" x14ac:dyDescent="0.25">
      <c r="A119">
        <v>7.43</v>
      </c>
      <c r="B119">
        <v>5.43</v>
      </c>
      <c r="C119">
        <v>1.36</v>
      </c>
      <c r="D119" s="20">
        <f t="shared" si="28"/>
        <v>5.4045682281002705E-2</v>
      </c>
      <c r="E119" s="17">
        <f>IF(OR($A119="",$B119="",$C119=""),"",A119*'MPTO_working_3-way'!$I118)</f>
        <v>7.8315594193478502</v>
      </c>
      <c r="F119" s="21">
        <f>IF(OR($A119="",$B119="",$C119=""),"",B119*'MPTO_working_3-way'!$I118)</f>
        <v>5.7234680547858447</v>
      </c>
      <c r="G119" s="22">
        <f>IF(OR($A119="",$B119="",$C119=""),"",C119*'MPTO_working_3-way'!$I118)</f>
        <v>1.4335021279021638</v>
      </c>
      <c r="H119" s="17">
        <f>IF(OR($A119="",$B119="",$C119=""),"",'MPTO_working_3-way'!E118)</f>
        <v>8.578221940486209</v>
      </c>
      <c r="I119" s="21">
        <f>IF(OR($A119="",$B119="",$C119=""),"",'MPTO_working_3-way'!F118)</f>
        <v>6.0187724843983119</v>
      </c>
      <c r="J119" s="22">
        <f>IF(OR($A119="",$B119="",$C119=""),"",'MPTO_working_3-way'!G118)</f>
        <v>1.3941578563579426</v>
      </c>
      <c r="K119" s="17">
        <f>IF(OR($A119="",$B119="",$C119=""),"",'OddsRatio_working_3-way'!H118)</f>
        <v>8.2387941986956807</v>
      </c>
      <c r="L119" s="21">
        <f>IF(OR($A119="",$B119="",$C119=""),"",'OddsRatio_working_3-way'!I118)</f>
        <v>5.9872252410920463</v>
      </c>
      <c r="M119" s="22">
        <f>IF(OR($A119="",$B119="",$C119=""),"",'OddsRatio_working_3-way'!J118)</f>
        <v>1.405282412368654</v>
      </c>
      <c r="N119" s="23">
        <f t="shared" si="29"/>
        <v>12.768849043391054</v>
      </c>
      <c r="O119" s="24">
        <f t="shared" si="30"/>
        <v>17.471924197494573</v>
      </c>
      <c r="P119" s="24">
        <f t="shared" si="31"/>
        <v>69.759226759114355</v>
      </c>
      <c r="Q119" t="s">
        <v>117</v>
      </c>
      <c r="R119" t="s">
        <v>220</v>
      </c>
      <c r="S119" s="48" t="s">
        <v>423</v>
      </c>
      <c r="T119" s="35">
        <v>100</v>
      </c>
      <c r="U119" s="35">
        <f t="shared" si="32"/>
        <v>35.897435897435898</v>
      </c>
      <c r="V119" s="35">
        <f t="shared" si="33"/>
        <v>76.635514018691595</v>
      </c>
      <c r="W119" s="35">
        <f t="shared" si="34"/>
        <v>82.728842832469766</v>
      </c>
      <c r="X119" s="35">
        <f t="shared" si="35"/>
        <v>40.635643148838632</v>
      </c>
      <c r="Y119" s="35">
        <f t="shared" si="36"/>
        <v>81.373721270094322</v>
      </c>
      <c r="Z119" s="35">
        <f t="shared" si="37"/>
        <v>87.467050083872508</v>
      </c>
      <c r="AA119" s="35">
        <f t="shared" si="38"/>
        <v>-4.7382072514027342</v>
      </c>
      <c r="AB119" s="35">
        <f t="shared" si="39"/>
        <v>-4.7382072514027271</v>
      </c>
      <c r="AC119" s="35">
        <f t="shared" si="40"/>
        <v>-4.7382072514027413</v>
      </c>
      <c r="AF119">
        <v>1.43</v>
      </c>
      <c r="AG119">
        <v>2.82</v>
      </c>
      <c r="AJ119" t="s">
        <v>300</v>
      </c>
    </row>
    <row r="120" spans="1:36" ht="15" x14ac:dyDescent="0.25">
      <c r="A120">
        <v>1.56</v>
      </c>
      <c r="B120">
        <v>4.28</v>
      </c>
      <c r="C120">
        <v>5.79</v>
      </c>
      <c r="D120" s="20">
        <f t="shared" si="28"/>
        <v>4.7382072514027262E-2</v>
      </c>
      <c r="E120" s="17">
        <f>IF(OR($A120="",$B120="",$C120=""),"",A120*'MPTO_working_3-way'!$I119)</f>
        <v>1.6339160331218825</v>
      </c>
      <c r="F120" s="21">
        <f>IF(OR($A120="",$B120="",$C120=""),"",B120*'MPTO_working_3-way'!$I119)</f>
        <v>4.4827952703600369</v>
      </c>
      <c r="G120" s="22">
        <f>IF(OR($A120="",$B120="",$C120=""),"",C120*'MPTO_working_3-way'!$I119)</f>
        <v>6.0643421998562177</v>
      </c>
      <c r="H120" s="17">
        <f>IF(OR($A120="",$B120="",$C120=""),"",'MPTO_working_3-way'!E119)</f>
        <v>1.5994072805071147</v>
      </c>
      <c r="I120" s="21">
        <f>IF(OR($A120="",$B120="",$C120=""),"",'MPTO_working_3-way'!F119)</f>
        <v>4.5902968288104802</v>
      </c>
      <c r="J120" s="22">
        <f>IF(OR($A120="",$B120="",$C120=""),"",'MPTO_working_3-way'!G119)</f>
        <v>6.3727735738080211</v>
      </c>
      <c r="K120" s="17">
        <f>IF(OR($A120="",$B120="",$C120=""),"",'OddsRatio_working_3-way'!H119)</f>
        <v>1.6107122459943477</v>
      </c>
      <c r="L120" s="21">
        <f>IF(OR($A120="",$B120="",$C120=""),"",'OddsRatio_working_3-way'!I119)</f>
        <v>4.5770288693954644</v>
      </c>
      <c r="M120" s="22">
        <f>IF(OR($A120="",$B120="",$C120=""),"",'OddsRatio_working_3-way'!J119)</f>
        <v>6.2237708184159386</v>
      </c>
      <c r="N120" s="23">
        <f t="shared" si="29"/>
        <v>61.202655444253459</v>
      </c>
      <c r="O120" s="24">
        <f t="shared" si="30"/>
        <v>22.307509928279298</v>
      </c>
      <c r="P120" s="24">
        <f t="shared" si="31"/>
        <v>16.489834627467253</v>
      </c>
      <c r="Q120" t="s">
        <v>119</v>
      </c>
      <c r="R120" t="s">
        <v>218</v>
      </c>
      <c r="S120" s="48" t="s">
        <v>423</v>
      </c>
      <c r="T120" s="35">
        <v>100</v>
      </c>
      <c r="U120" s="35">
        <f t="shared" si="32"/>
        <v>81.343283582089541</v>
      </c>
      <c r="V120" s="35">
        <f t="shared" si="33"/>
        <v>75.429975429975428</v>
      </c>
      <c r="W120" s="35">
        <f t="shared" si="34"/>
        <v>38.271604938271601</v>
      </c>
      <c r="X120" s="35">
        <f t="shared" si="35"/>
        <v>86.298419631752949</v>
      </c>
      <c r="Y120" s="35">
        <f t="shared" si="36"/>
        <v>80.385111479638837</v>
      </c>
      <c r="Z120" s="35">
        <f t="shared" si="37"/>
        <v>43.226740987935017</v>
      </c>
      <c r="AA120" s="35">
        <f t="shared" si="38"/>
        <v>-4.9551360496634089</v>
      </c>
      <c r="AB120" s="35">
        <f t="shared" si="39"/>
        <v>-4.9551360496634089</v>
      </c>
      <c r="AC120" s="35">
        <f t="shared" si="40"/>
        <v>-4.955136049663416</v>
      </c>
      <c r="AF120">
        <v>1.67</v>
      </c>
      <c r="AG120">
        <v>2.23</v>
      </c>
      <c r="AJ120" t="s">
        <v>300</v>
      </c>
    </row>
    <row r="121" spans="1:36" ht="15" x14ac:dyDescent="0.25">
      <c r="A121">
        <v>5.36</v>
      </c>
      <c r="B121">
        <v>4.07</v>
      </c>
      <c r="C121">
        <v>1.62</v>
      </c>
      <c r="D121" s="20">
        <f t="shared" si="28"/>
        <v>4.9551360496634E-2</v>
      </c>
      <c r="E121" s="17">
        <f>IF(OR($A121="",$B121="",$C121=""),"",A121*'MPTO_working_3-way'!$I120)</f>
        <v>5.6255952922619583</v>
      </c>
      <c r="F121" s="21">
        <f>IF(OR($A121="",$B121="",$C121=""),"",B121*'MPTO_working_3-way'!$I120)</f>
        <v>4.2716740372213007</v>
      </c>
      <c r="G121" s="22">
        <f>IF(OR($A121="",$B121="",$C121=""),"",C121*'MPTO_working_3-way'!$I120)</f>
        <v>1.7002732040045472</v>
      </c>
      <c r="H121" s="17">
        <f>IF(OR($A121="",$B121="",$C121=""),"",'MPTO_working_3-way'!E120)</f>
        <v>5.8806218240099959</v>
      </c>
      <c r="I121" s="21">
        <f>IF(OR($A121="",$B121="",$C121=""),"",'MPTO_working_3-way'!F120)</f>
        <v>4.3633229875320305</v>
      </c>
      <c r="J121" s="22">
        <f>IF(OR($A121="",$B121="",$C121=""),"",'MPTO_working_3-way'!G120)</f>
        <v>1.6645393009598455</v>
      </c>
      <c r="K121" s="17">
        <f>IF(OR($A121="",$B121="",$C121=""),"",'OddsRatio_working_3-way'!H120)</f>
        <v>5.7579162067271756</v>
      </c>
      <c r="L121" s="21">
        <f>IF(OR($A121="",$B121="",$C121=""),"",'OddsRatio_working_3-way'!I120)</f>
        <v>4.3501841180395484</v>
      </c>
      <c r="M121" s="22">
        <f>IF(OR($A121="",$B121="",$C121=""),"",'OddsRatio_working_3-way'!J120)</f>
        <v>1.6765844147180842</v>
      </c>
      <c r="N121" s="23">
        <f t="shared" si="29"/>
        <v>17.775896559347352</v>
      </c>
      <c r="O121" s="24">
        <f t="shared" si="30"/>
        <v>23.410025935651547</v>
      </c>
      <c r="P121" s="24">
        <f t="shared" si="31"/>
        <v>58.814077505001109</v>
      </c>
      <c r="Q121" t="s">
        <v>118</v>
      </c>
      <c r="R121" t="s">
        <v>216</v>
      </c>
      <c r="S121" s="48" t="s">
        <v>423</v>
      </c>
      <c r="T121" s="35">
        <v>100</v>
      </c>
      <c r="U121" s="35">
        <f t="shared" si="32"/>
        <v>64.788732394366207</v>
      </c>
      <c r="V121" s="35">
        <f t="shared" si="33"/>
        <v>73.821989528795811</v>
      </c>
      <c r="W121" s="35">
        <f t="shared" si="34"/>
        <v>57.983193277310924</v>
      </c>
      <c r="X121" s="35">
        <f t="shared" si="35"/>
        <v>68.194817193893272</v>
      </c>
      <c r="Y121" s="35">
        <f t="shared" si="36"/>
        <v>77.228074328322876</v>
      </c>
      <c r="Z121" s="35">
        <f t="shared" si="37"/>
        <v>61.389278076837996</v>
      </c>
      <c r="AA121" s="35">
        <f t="shared" si="38"/>
        <v>-3.4060847995270649</v>
      </c>
      <c r="AB121" s="35">
        <f t="shared" si="39"/>
        <v>-3.4060847995270649</v>
      </c>
      <c r="AC121" s="35">
        <f t="shared" si="40"/>
        <v>-3.406084799527072</v>
      </c>
      <c r="AF121">
        <v>1.76</v>
      </c>
      <c r="AG121">
        <v>2.09</v>
      </c>
      <c r="AJ121" t="s">
        <v>300</v>
      </c>
    </row>
    <row r="122" spans="1:36" ht="15" x14ac:dyDescent="0.25">
      <c r="A122">
        <v>2.84</v>
      </c>
      <c r="B122">
        <v>3.82</v>
      </c>
      <c r="C122">
        <v>2.38</v>
      </c>
      <c r="D122" s="20">
        <f t="shared" si="28"/>
        <v>3.4060847995270649E-2</v>
      </c>
      <c r="E122" s="17">
        <f>IF(OR($A122="",$B122="",$C122=""),"",A122*'MPTO_working_3-way'!$I121)</f>
        <v>2.9367328083065685</v>
      </c>
      <c r="F122" s="21">
        <f>IF(OR($A122="",$B122="",$C122=""),"",B122*'MPTO_working_3-way'!$I121)</f>
        <v>3.9501124393419338</v>
      </c>
      <c r="G122" s="22">
        <f>IF(OR($A122="",$B122="",$C122=""),"",C122*'MPTO_working_3-way'!$I121)</f>
        <v>2.4610648182287442</v>
      </c>
      <c r="H122" s="17">
        <f>IF(OR($A122="",$B122="",$C122=""),"",'MPTO_working_3-way'!E121)</f>
        <v>2.9346248338343304</v>
      </c>
      <c r="I122" s="21">
        <f>IF(OR($A122="",$B122="",$C122=""),"",'MPTO_working_3-way'!F121)</f>
        <v>3.993187801884551</v>
      </c>
      <c r="J122" s="22">
        <f>IF(OR($A122="",$B122="",$C122=""),"",'MPTO_working_3-way'!G121)</f>
        <v>2.4460974825988893</v>
      </c>
      <c r="K122" s="17">
        <f>IF(OR($A122="",$B122="",$C122=""),"",'OddsRatio_working_3-way'!H121)</f>
        <v>2.9374829030530978</v>
      </c>
      <c r="L122" s="21">
        <f>IF(OR($A122="",$B122="",$C122=""),"",'OddsRatio_working_3-way'!I121)</f>
        <v>3.9694031448965963</v>
      </c>
      <c r="M122" s="22">
        <f>IF(OR($A122="",$B122="",$C122=""),"",'OddsRatio_working_3-way'!J121)</f>
        <v>2.4531121772898241</v>
      </c>
      <c r="N122" s="23">
        <f t="shared" si="29"/>
        <v>34.051446463617438</v>
      </c>
      <c r="O122" s="24">
        <f t="shared" si="30"/>
        <v>25.315735067192019</v>
      </c>
      <c r="P122" s="24">
        <f t="shared" si="31"/>
        <v>40.632818469190553</v>
      </c>
      <c r="Q122" t="s">
        <v>127</v>
      </c>
      <c r="R122" t="s">
        <v>223</v>
      </c>
      <c r="S122" s="48" t="s">
        <v>423</v>
      </c>
      <c r="T122" s="35">
        <v>100</v>
      </c>
      <c r="U122" s="35">
        <f t="shared" si="32"/>
        <v>59.677419354838712</v>
      </c>
      <c r="V122" s="35">
        <f t="shared" si="33"/>
        <v>70.930232558139537</v>
      </c>
      <c r="W122" s="35">
        <f t="shared" si="34"/>
        <v>66.101694915254228</v>
      </c>
      <c r="X122" s="35">
        <f t="shared" si="35"/>
        <v>62.968072526606235</v>
      </c>
      <c r="Y122" s="35">
        <f t="shared" si="36"/>
        <v>74.220885729907053</v>
      </c>
      <c r="Z122" s="35">
        <f t="shared" si="37"/>
        <v>69.392348087021759</v>
      </c>
      <c r="AA122" s="35">
        <f t="shared" si="38"/>
        <v>-3.2906531717675236</v>
      </c>
      <c r="AB122" s="35">
        <f t="shared" si="39"/>
        <v>-3.2906531717675165</v>
      </c>
      <c r="AC122" s="35">
        <f t="shared" si="40"/>
        <v>-3.2906531717675307</v>
      </c>
      <c r="AF122">
        <v>1.54</v>
      </c>
      <c r="AG122">
        <v>2.59</v>
      </c>
      <c r="AJ122" t="s">
        <v>301</v>
      </c>
    </row>
    <row r="123" spans="1:36" ht="15" x14ac:dyDescent="0.25">
      <c r="A123">
        <v>2.48</v>
      </c>
      <c r="B123">
        <v>3.44</v>
      </c>
      <c r="C123">
        <v>2.95</v>
      </c>
      <c r="D123" s="20">
        <f t="shared" si="28"/>
        <v>3.2906531717675325E-2</v>
      </c>
      <c r="E123" s="17">
        <f>IF(OR($A123="",$B123="",$C123=""),"",A123*'MPTO_working_3-way'!$I122)</f>
        <v>2.5616081986598349</v>
      </c>
      <c r="F123" s="21">
        <f>IF(OR($A123="",$B123="",$C123=""),"",B123*'MPTO_working_3-way'!$I122)</f>
        <v>3.553198469108803</v>
      </c>
      <c r="G123" s="22">
        <f>IF(OR($A123="",$B123="",$C123=""),"",C123*'MPTO_working_3-way'!$I122)</f>
        <v>3.0470742685671426</v>
      </c>
      <c r="H123" s="17">
        <f>IF(OR($A123="",$B123="",$C123=""),"",'MPTO_working_3-way'!E122)</f>
        <v>2.5493492671489313</v>
      </c>
      <c r="I123" s="21">
        <f>IF(OR($A123="",$B123="",$C123=""),"",'MPTO_working_3-way'!F122)</f>
        <v>3.5748907188690828</v>
      </c>
      <c r="J123" s="22">
        <f>IF(OR($A123="",$B123="",$C123=""),"",'MPTO_working_3-way'!G122)</f>
        <v>3.0486484391151554</v>
      </c>
      <c r="K123" s="17">
        <f>IF(OR($A123="",$B123="",$C123=""),"",'OddsRatio_working_3-way'!H122)</f>
        <v>2.5549922799263198</v>
      </c>
      <c r="L123" s="21">
        <f>IF(OR($A123="",$B123="",$C123=""),"",'OddsRatio_working_3-way'!I122)</f>
        <v>3.5636359209596087</v>
      </c>
      <c r="M123" s="22">
        <f>IF(OR($A123="",$B123="",$C123=""),"",'OddsRatio_working_3-way'!J122)</f>
        <v>3.048807395848868</v>
      </c>
      <c r="N123" s="23">
        <f t="shared" si="29"/>
        <v>39.037976241767701</v>
      </c>
      <c r="O123" s="24">
        <f t="shared" si="30"/>
        <v>28.143657290576719</v>
      </c>
      <c r="P123" s="24">
        <f t="shared" si="31"/>
        <v>32.818366467655558</v>
      </c>
      <c r="Q123" t="s">
        <v>132</v>
      </c>
      <c r="R123" t="s">
        <v>94</v>
      </c>
      <c r="S123" s="48" t="s">
        <v>423</v>
      </c>
      <c r="T123" s="35">
        <v>100</v>
      </c>
      <c r="U123" s="35">
        <f t="shared" si="32"/>
        <v>50</v>
      </c>
      <c r="V123" s="35">
        <f t="shared" si="33"/>
        <v>74.937343358395992</v>
      </c>
      <c r="W123" s="35">
        <f t="shared" si="34"/>
        <v>72.222222222222229</v>
      </c>
      <c r="X123" s="35">
        <f t="shared" si="35"/>
        <v>52.840434419381786</v>
      </c>
      <c r="Y123" s="35">
        <f t="shared" si="36"/>
        <v>77.777777777777786</v>
      </c>
      <c r="Z123" s="35">
        <f t="shared" si="37"/>
        <v>75.062656641604008</v>
      </c>
      <c r="AA123" s="35">
        <f t="shared" si="38"/>
        <v>-2.8404344193817863</v>
      </c>
      <c r="AB123" s="35">
        <f t="shared" si="39"/>
        <v>-2.8404344193817934</v>
      </c>
      <c r="AC123" s="35">
        <f t="shared" si="40"/>
        <v>-2.8404344193817792</v>
      </c>
      <c r="AF123">
        <v>1.94</v>
      </c>
      <c r="AG123">
        <v>1.94</v>
      </c>
      <c r="AJ123" t="s">
        <v>301</v>
      </c>
    </row>
    <row r="124" spans="1:36" ht="15" x14ac:dyDescent="0.25">
      <c r="A124">
        <v>2</v>
      </c>
      <c r="B124">
        <v>3.99</v>
      </c>
      <c r="C124">
        <v>3.6</v>
      </c>
      <c r="D124" s="20">
        <f t="shared" si="28"/>
        <v>2.8404344193817987E-2</v>
      </c>
      <c r="E124" s="17">
        <f>IF(OR($A124="",$B124="",$C124=""),"",A124*'MPTO_working_3-way'!$I123)</f>
        <v>2.056808688387636</v>
      </c>
      <c r="F124" s="21">
        <f>IF(OR($A124="",$B124="",$C124=""),"",B124*'MPTO_working_3-way'!$I123)</f>
        <v>4.1033333333333344</v>
      </c>
      <c r="G124" s="22">
        <f>IF(OR($A124="",$B124="",$C124=""),"",C124*'MPTO_working_3-way'!$I123)</f>
        <v>3.702255639097745</v>
      </c>
      <c r="H124" s="17">
        <f>IF(OR($A124="",$B124="",$C124=""),"",'MPTO_working_3-way'!E123)</f>
        <v>2.0386034629577066</v>
      </c>
      <c r="I124" s="21">
        <f>IF(OR($A124="",$B124="",$C124=""),"",'MPTO_working_3-way'!F123)</f>
        <v>4.1466512702078528</v>
      </c>
      <c r="J124" s="22">
        <f>IF(OR($A124="",$B124="",$C124=""),"",'MPTO_working_3-way'!G123)</f>
        <v>3.7270368448365345</v>
      </c>
      <c r="K124" s="17">
        <f>IF(OR($A124="",$B124="",$C124=""),"",'OddsRatio_working_3-way'!H123)</f>
        <v>2.0458003370936408</v>
      </c>
      <c r="L124" s="21">
        <f>IF(OR($A124="",$B124="",$C124=""),"",'OddsRatio_working_3-way'!I123)</f>
        <v>4.1269430079099871</v>
      </c>
      <c r="M124" s="22">
        <f>IF(OR($A124="",$B124="",$C124=""),"",'OddsRatio_working_3-way'!J123)</f>
        <v>3.7190808764434666</v>
      </c>
      <c r="N124" s="23">
        <f t="shared" si="29"/>
        <v>48.619008935824525</v>
      </c>
      <c r="O124" s="24">
        <f t="shared" si="30"/>
        <v>24.370430544272942</v>
      </c>
      <c r="P124" s="24">
        <f t="shared" si="31"/>
        <v>27.010560519902516</v>
      </c>
      <c r="Q124" t="s">
        <v>228</v>
      </c>
      <c r="R124" t="s">
        <v>226</v>
      </c>
      <c r="S124" s="48" t="s">
        <v>423</v>
      </c>
      <c r="T124" s="35">
        <v>100</v>
      </c>
      <c r="U124" s="35">
        <f t="shared" si="32"/>
        <v>49.748743718592962</v>
      </c>
      <c r="V124" s="35">
        <f t="shared" si="33"/>
        <v>75.308641975308646</v>
      </c>
      <c r="W124" s="35">
        <f t="shared" si="34"/>
        <v>72.14484679665739</v>
      </c>
      <c r="X124" s="35">
        <f t="shared" si="35"/>
        <v>52.546511228033978</v>
      </c>
      <c r="Y124" s="35">
        <f t="shared" si="36"/>
        <v>78.106409484749648</v>
      </c>
      <c r="Z124" s="35">
        <f t="shared" si="37"/>
        <v>74.942614306098392</v>
      </c>
      <c r="AA124" s="35">
        <f t="shared" si="38"/>
        <v>-2.7977675094410159</v>
      </c>
      <c r="AB124" s="35">
        <f t="shared" si="39"/>
        <v>-2.7977675094410017</v>
      </c>
      <c r="AC124" s="35">
        <f t="shared" si="40"/>
        <v>-2.7977675094410017</v>
      </c>
      <c r="AF124">
        <v>1.59</v>
      </c>
      <c r="AG124">
        <v>2.4700000000000002</v>
      </c>
      <c r="AJ124" t="s">
        <v>302</v>
      </c>
    </row>
    <row r="125" spans="1:36" ht="15" x14ac:dyDescent="0.25">
      <c r="A125">
        <v>1.99</v>
      </c>
      <c r="B125">
        <v>4.05</v>
      </c>
      <c r="C125">
        <v>3.59</v>
      </c>
      <c r="D125" s="20">
        <f t="shared" si="28"/>
        <v>2.797767509441007E-2</v>
      </c>
      <c r="E125" s="17">
        <f>IF(OR($A125="",$B125="",$C125=""),"",A125*'MPTO_working_3-way'!$I124)</f>
        <v>2.045675573437876</v>
      </c>
      <c r="F125" s="21">
        <f>IF(OR($A125="",$B125="",$C125=""),"",B125*'MPTO_working_3-way'!$I124)</f>
        <v>4.1633095841323602</v>
      </c>
      <c r="G125" s="22">
        <f>IF(OR($A125="",$B125="",$C125=""),"",C125*'MPTO_working_3-way'!$I124)</f>
        <v>3.690439853588932</v>
      </c>
      <c r="H125" s="17">
        <f>IF(OR($A125="",$B125="",$C125=""),"",'MPTO_working_3-way'!E124)</f>
        <v>2.0276298176049643</v>
      </c>
      <c r="I125" s="21">
        <f>IF(OR($A125="",$B125="",$C125=""),"",'MPTO_working_3-way'!F124)</f>
        <v>4.2089723003248096</v>
      </c>
      <c r="J125" s="22">
        <f>IF(OR($A125="",$B125="",$C125=""),"",'MPTO_working_3-way'!G124)</f>
        <v>3.7143564734570425</v>
      </c>
      <c r="K125" s="17">
        <f>IF(OR($A125="",$B125="",$C125=""),"",'OddsRatio_working_3-way'!H124)</f>
        <v>2.0347508928520335</v>
      </c>
      <c r="L125" s="21">
        <f>IF(OR($A125="",$B125="",$C125=""),"",'OddsRatio_working_3-way'!I124)</f>
        <v>4.1878689123219193</v>
      </c>
      <c r="M125" s="22">
        <f>IF(OR($A125="",$B125="",$C125=""),"",'OddsRatio_working_3-way'!J124)</f>
        <v>3.7070755681684502</v>
      </c>
      <c r="N125" s="23">
        <f t="shared" si="29"/>
        <v>48.88360661800553</v>
      </c>
      <c r="O125" s="24">
        <f t="shared" si="30"/>
        <v>24.019352387612596</v>
      </c>
      <c r="P125" s="24">
        <f t="shared" si="31"/>
        <v>27.097040994381892</v>
      </c>
      <c r="Q125" t="s">
        <v>96</v>
      </c>
      <c r="R125" t="s">
        <v>225</v>
      </c>
      <c r="S125" s="48" t="s">
        <v>423</v>
      </c>
      <c r="T125" s="35">
        <v>100</v>
      </c>
      <c r="U125" s="35">
        <f t="shared" si="32"/>
        <v>64.664310954063609</v>
      </c>
      <c r="V125" s="35">
        <f t="shared" si="33"/>
        <v>73.118279569892465</v>
      </c>
      <c r="W125" s="35">
        <f t="shared" si="34"/>
        <v>59.514170040485837</v>
      </c>
      <c r="X125" s="35">
        <f t="shared" si="35"/>
        <v>67.367550389621698</v>
      </c>
      <c r="Y125" s="35">
        <f t="shared" si="36"/>
        <v>75.821519005450568</v>
      </c>
      <c r="Z125" s="35">
        <f t="shared" si="37"/>
        <v>62.217409476043926</v>
      </c>
      <c r="AA125" s="35">
        <f t="shared" si="38"/>
        <v>-2.7032394355580891</v>
      </c>
      <c r="AB125" s="35">
        <f t="shared" si="39"/>
        <v>-2.7032394355581033</v>
      </c>
      <c r="AC125" s="35">
        <f t="shared" si="40"/>
        <v>-2.7032394355580891</v>
      </c>
      <c r="AF125">
        <v>1.55</v>
      </c>
      <c r="AG125">
        <v>2.57</v>
      </c>
      <c r="AJ125" t="s">
        <v>302</v>
      </c>
    </row>
    <row r="126" spans="1:36" ht="15" x14ac:dyDescent="0.25">
      <c r="A126">
        <v>2.83</v>
      </c>
      <c r="B126">
        <v>3.72</v>
      </c>
      <c r="C126">
        <v>2.4700000000000002</v>
      </c>
      <c r="D126" s="20">
        <f t="shared" si="28"/>
        <v>2.7032394355581024E-2</v>
      </c>
      <c r="E126" s="17">
        <f>IF(OR($A126="",$B126="",$C126=""),"",A126*'MPTO_working_3-way'!$I125)</f>
        <v>2.9065016760262945</v>
      </c>
      <c r="F126" s="21">
        <f>IF(OR($A126="",$B126="",$C126=""),"",B126*'MPTO_working_3-way'!$I125)</f>
        <v>3.8205605070027615</v>
      </c>
      <c r="G126" s="22">
        <f>IF(OR($A126="",$B126="",$C126=""),"",C126*'MPTO_working_3-way'!$I125)</f>
        <v>2.5367700140582854</v>
      </c>
      <c r="H126" s="17">
        <f>IF(OR($A126="",$B126="",$C126=""),"",'MPTO_working_3-way'!E125)</f>
        <v>2.9040550255763926</v>
      </c>
      <c r="I126" s="21">
        <f>IF(OR($A126="",$B126="",$C126=""),"",'MPTO_working_3-way'!F125)</f>
        <v>3.8490197939821704</v>
      </c>
      <c r="J126" s="22">
        <f>IF(OR($A126="",$B126="",$C126=""),"",'MPTO_working_3-way'!G125)</f>
        <v>2.5262253677735456</v>
      </c>
      <c r="K126" s="17">
        <f>IF(OR($A126="",$B126="",$C126=""),"",'OddsRatio_working_3-way'!H125)</f>
        <v>2.9063002018985036</v>
      </c>
      <c r="L126" s="21">
        <f>IF(OR($A126="",$B126="",$C126=""),"",'OddsRatio_working_3-way'!I125)</f>
        <v>3.8334079503628038</v>
      </c>
      <c r="M126" s="22">
        <f>IF(OR($A126="",$B126="",$C126=""),"",'OddsRatio_working_3-way'!J125)</f>
        <v>2.5312903261151916</v>
      </c>
      <c r="N126" s="23">
        <f t="shared" si="29"/>
        <v>34.405622685453878</v>
      </c>
      <c r="O126" s="24">
        <f t="shared" si="30"/>
        <v>26.174169946192066</v>
      </c>
      <c r="P126" s="24">
        <f t="shared" si="31"/>
        <v>39.420207368354035</v>
      </c>
      <c r="Q126" t="s">
        <v>230</v>
      </c>
      <c r="R126" t="s">
        <v>135</v>
      </c>
      <c r="S126" s="48" t="s">
        <v>423</v>
      </c>
      <c r="T126" s="35">
        <v>100</v>
      </c>
      <c r="U126" s="35">
        <f t="shared" si="32"/>
        <v>66.996699669967001</v>
      </c>
      <c r="V126" s="35">
        <f t="shared" si="33"/>
        <v>72.14484679665739</v>
      </c>
      <c r="W126" s="35">
        <f t="shared" si="34"/>
        <v>57.627118644067799</v>
      </c>
      <c r="X126" s="35">
        <f t="shared" si="35"/>
        <v>70.228034559274818</v>
      </c>
      <c r="Y126" s="35">
        <f t="shared" si="36"/>
        <v>75.376181685965207</v>
      </c>
      <c r="Z126" s="35">
        <f t="shared" si="37"/>
        <v>60.858453533375624</v>
      </c>
      <c r="AA126" s="35">
        <f t="shared" si="38"/>
        <v>-3.2313348893078171</v>
      </c>
      <c r="AB126" s="35">
        <f t="shared" si="39"/>
        <v>-3.2313348893078171</v>
      </c>
      <c r="AC126" s="35">
        <f t="shared" si="40"/>
        <v>-3.2313348893078242</v>
      </c>
      <c r="AF126">
        <v>1.73</v>
      </c>
      <c r="AG126">
        <v>2.19</v>
      </c>
      <c r="AJ126" t="s">
        <v>302</v>
      </c>
    </row>
    <row r="127" spans="1:36" ht="15" x14ac:dyDescent="0.25">
      <c r="A127">
        <v>3.03</v>
      </c>
      <c r="B127">
        <v>3.59</v>
      </c>
      <c r="C127">
        <v>2.36</v>
      </c>
      <c r="D127" s="20">
        <f t="shared" si="28"/>
        <v>3.2313348893078242E-2</v>
      </c>
      <c r="E127" s="17">
        <f>IF(OR($A127="",$B127="",$C127=""),"",A127*'MPTO_working_3-way'!$I126)</f>
        <v>3.1279094471460267</v>
      </c>
      <c r="F127" s="21">
        <f>IF(OR($A127="",$B127="",$C127=""),"",B127*'MPTO_working_3-way'!$I126)</f>
        <v>3.7060049225261507</v>
      </c>
      <c r="G127" s="22">
        <f>IF(OR($A127="",$B127="",$C127=""),"",C127*'MPTO_working_3-way'!$I126)</f>
        <v>2.4362595033876646</v>
      </c>
      <c r="H127" s="17">
        <f>IF(OR($A127="",$B127="",$C127=""),"",'MPTO_working_3-way'!E126)</f>
        <v>3.13222479948488</v>
      </c>
      <c r="I127" s="21">
        <f>IF(OR($A127="",$B127="",$C127=""),"",'MPTO_working_3-way'!F126)</f>
        <v>3.7344030453178392</v>
      </c>
      <c r="J127" s="22">
        <f>IF(OR($A127="",$B127="",$C127=""),"",'MPTO_working_3-way'!G126)</f>
        <v>2.4215555409939489</v>
      </c>
      <c r="K127" s="17">
        <f>IF(OR($A127="",$B127="",$C127=""),"",'OddsRatio_working_3-way'!H126)</f>
        <v>3.1316648226041157</v>
      </c>
      <c r="L127" s="21">
        <f>IF(OR($A127="",$B127="",$C127=""),"",'OddsRatio_working_3-way'!I126)</f>
        <v>3.719710290908699</v>
      </c>
      <c r="M127" s="22">
        <f>IF(OR($A127="",$B127="",$C127=""),"",'OddsRatio_working_3-way'!J126)</f>
        <v>2.4281104230254171</v>
      </c>
      <c r="N127" s="23">
        <f t="shared" si="29"/>
        <v>31.970234973151861</v>
      </c>
      <c r="O127" s="24">
        <f t="shared" si="30"/>
        <v>26.98323453165742</v>
      </c>
      <c r="P127" s="24">
        <f t="shared" si="31"/>
        <v>41.04653049519073</v>
      </c>
      <c r="Q127" t="s">
        <v>232</v>
      </c>
      <c r="R127" t="s">
        <v>141</v>
      </c>
      <c r="S127" s="48" t="s">
        <v>423</v>
      </c>
      <c r="T127" s="35">
        <v>100</v>
      </c>
      <c r="U127" s="35">
        <f t="shared" si="32"/>
        <v>59.016393442622956</v>
      </c>
      <c r="V127" s="35">
        <f t="shared" si="33"/>
        <v>70.588235294117652</v>
      </c>
      <c r="W127" s="35">
        <f t="shared" si="34"/>
        <v>66.996699669967001</v>
      </c>
      <c r="X127" s="35">
        <f t="shared" si="35"/>
        <v>62.415065035915362</v>
      </c>
      <c r="Y127" s="35">
        <f t="shared" si="36"/>
        <v>73.986906887410058</v>
      </c>
      <c r="Z127" s="35">
        <f t="shared" si="37"/>
        <v>70.395371263259406</v>
      </c>
      <c r="AA127" s="35">
        <f t="shared" si="38"/>
        <v>-3.3986715932924056</v>
      </c>
      <c r="AB127" s="35">
        <f t="shared" si="39"/>
        <v>-3.3986715932924056</v>
      </c>
      <c r="AC127" s="35">
        <f t="shared" si="40"/>
        <v>-3.3986715932924056</v>
      </c>
      <c r="AF127">
        <v>1.8</v>
      </c>
      <c r="AG127">
        <v>2.09</v>
      </c>
      <c r="AJ127" t="s">
        <v>303</v>
      </c>
    </row>
    <row r="128" spans="1:36" ht="15" x14ac:dyDescent="0.25">
      <c r="A128">
        <v>2.44</v>
      </c>
      <c r="B128">
        <v>3.4</v>
      </c>
      <c r="C128">
        <v>3.03</v>
      </c>
      <c r="D128" s="20">
        <f t="shared" si="28"/>
        <v>3.3986715932924128E-2</v>
      </c>
      <c r="E128" s="17">
        <f>IF(OR($A128="",$B128="",$C128=""),"",A128*'MPTO_working_3-way'!$I127)</f>
        <v>2.5229275868763348</v>
      </c>
      <c r="F128" s="21">
        <f>IF(OR($A128="",$B128="",$C128=""),"",B128*'MPTO_working_3-way'!$I127)</f>
        <v>3.515554834171942</v>
      </c>
      <c r="G128" s="22">
        <f>IF(OR($A128="",$B128="",$C128=""),"",C128*'MPTO_working_3-way'!$I127)</f>
        <v>3.1329797492767599</v>
      </c>
      <c r="H128" s="17">
        <f>IF(OR($A128="",$B128="",$C128=""),"",'MPTO_working_3-way'!E127)</f>
        <v>2.5093652002150963</v>
      </c>
      <c r="I128" s="21">
        <f>IF(OR($A128="",$B128="",$C128=""),"",'MPTO_working_3-way'!F127)</f>
        <v>3.5362086687724616</v>
      </c>
      <c r="J128" s="22">
        <f>IF(OR($A128="",$B128="",$C128=""),"",'MPTO_working_3-way'!G127)</f>
        <v>3.1377067515253598</v>
      </c>
      <c r="K128" s="17">
        <f>IF(OR($A128="",$B128="",$C128=""),"",'OddsRatio_working_3-way'!H127)</f>
        <v>2.5154761113287436</v>
      </c>
      <c r="L128" s="21">
        <f>IF(OR($A128="",$B128="",$C128=""),"",'OddsRatio_working_3-way'!I127)</f>
        <v>3.5257935188812395</v>
      </c>
      <c r="M128" s="22">
        <f>IF(OR($A128="",$B128="",$C128=""),"",'OddsRatio_working_3-way'!J127)</f>
        <v>3.1364003513870484</v>
      </c>
      <c r="N128" s="23">
        <f t="shared" si="29"/>
        <v>39.636492351257345</v>
      </c>
      <c r="O128" s="24">
        <f t="shared" si="30"/>
        <v>28.445012157961152</v>
      </c>
      <c r="P128" s="24">
        <f t="shared" si="31"/>
        <v>31.918495490781496</v>
      </c>
      <c r="Q128" t="s">
        <v>236</v>
      </c>
      <c r="R128" t="s">
        <v>231</v>
      </c>
      <c r="S128" s="48" t="s">
        <v>423</v>
      </c>
      <c r="T128" s="35">
        <v>100</v>
      </c>
      <c r="U128" s="35">
        <f t="shared" si="32"/>
        <v>94.538503549972688</v>
      </c>
      <c r="V128" s="35">
        <f t="shared" si="33"/>
        <v>90.089197224975223</v>
      </c>
      <c r="W128" s="35">
        <f t="shared" si="34"/>
        <v>11.504424778761051</v>
      </c>
      <c r="X128" s="35">
        <f t="shared" si="35"/>
        <v>98.406377996263714</v>
      </c>
      <c r="Y128" s="35">
        <f t="shared" si="36"/>
        <v>93.957071671266249</v>
      </c>
      <c r="Z128" s="35">
        <f t="shared" si="37"/>
        <v>15.372299225052085</v>
      </c>
      <c r="AA128" s="35">
        <f t="shared" si="38"/>
        <v>-3.8678744462910259</v>
      </c>
      <c r="AB128" s="35">
        <f t="shared" si="39"/>
        <v>-3.8678744462910259</v>
      </c>
      <c r="AC128" s="35">
        <f t="shared" si="40"/>
        <v>-3.8678744462910348</v>
      </c>
      <c r="AF128">
        <v>1.88</v>
      </c>
      <c r="AG128">
        <v>2.02</v>
      </c>
      <c r="AJ128" t="s">
        <v>303</v>
      </c>
    </row>
    <row r="129" spans="1:36" ht="15" x14ac:dyDescent="0.25">
      <c r="A129">
        <v>18.309999999999999</v>
      </c>
      <c r="B129">
        <v>10.09</v>
      </c>
      <c r="C129">
        <v>1.1299999999999999</v>
      </c>
      <c r="D129" s="20">
        <f t="shared" si="28"/>
        <v>3.8678744462910197E-2</v>
      </c>
      <c r="E129" s="17">
        <f>IF(OR($A129="",$B129="",$C129=""),"",A129*'MPTO_working_3-way'!$I128)</f>
        <v>19.018207811115886</v>
      </c>
      <c r="F129" s="21">
        <f>IF(OR($A129="",$B129="",$C129=""),"",B129*'MPTO_working_3-way'!$I128)</f>
        <v>10.480268531630763</v>
      </c>
      <c r="G129" s="22">
        <f>IF(OR($A129="",$B129="",$C129=""),"",C129*'MPTO_working_3-way'!$I128)</f>
        <v>1.1737069812430885</v>
      </c>
      <c r="H129" s="17">
        <f>IF(OR($A129="",$B129="",$C129=""),"",'MPTO_working_3-way'!E128)</f>
        <v>23.968141730488096</v>
      </c>
      <c r="I129" s="21">
        <f>IF(OR($A129="",$B129="",$C129=""),"",'MPTO_working_3-way'!F128)</f>
        <v>11.598894509600658</v>
      </c>
      <c r="J129" s="22">
        <f>IF(OR($A129="",$B129="",$C129=""),"",'MPTO_working_3-way'!G128)</f>
        <v>1.1467063577565992</v>
      </c>
      <c r="K129" s="17">
        <f>IF(OR($A129="",$B129="",$C129=""),"",'OddsRatio_working_3-way'!H128)</f>
        <v>21.336149083979272</v>
      </c>
      <c r="L129" s="21">
        <f>IF(OR($A129="",$B129="",$C129=""),"",'OddsRatio_working_3-way'!I128)</f>
        <v>11.679121616023778</v>
      </c>
      <c r="M129" s="22">
        <f>IF(OR($A129="",$B129="",$C129=""),"",'OddsRatio_working_3-way'!J128)</f>
        <v>1.1527267117803179</v>
      </c>
      <c r="N129" s="23">
        <f t="shared" si="29"/>
        <v>5.2581190085404028</v>
      </c>
      <c r="O129" s="24">
        <f t="shared" si="30"/>
        <v>9.5417402424553792</v>
      </c>
      <c r="P129" s="24">
        <f t="shared" si="31"/>
        <v>85.200140749004234</v>
      </c>
      <c r="Q129" t="s">
        <v>234</v>
      </c>
      <c r="R129" t="s">
        <v>240</v>
      </c>
      <c r="S129" s="48" t="s">
        <v>423</v>
      </c>
      <c r="T129" s="35">
        <v>100</v>
      </c>
      <c r="U129" s="35">
        <f t="shared" si="32"/>
        <v>55.156950672645742</v>
      </c>
      <c r="V129" s="35">
        <f t="shared" si="33"/>
        <v>73.958333333333343</v>
      </c>
      <c r="W129" s="35">
        <f t="shared" si="34"/>
        <v>67.532467532467535</v>
      </c>
      <c r="X129" s="35">
        <f t="shared" si="35"/>
        <v>58.509199134199143</v>
      </c>
      <c r="Y129" s="35">
        <f t="shared" si="36"/>
        <v>77.31058179488673</v>
      </c>
      <c r="Z129" s="35">
        <f t="shared" si="37"/>
        <v>70.884715994020937</v>
      </c>
      <c r="AA129" s="35">
        <f t="shared" si="38"/>
        <v>-3.3522484615534012</v>
      </c>
      <c r="AB129" s="35">
        <f t="shared" si="39"/>
        <v>-3.352248461553387</v>
      </c>
      <c r="AC129" s="35">
        <f t="shared" si="40"/>
        <v>-3.3522484615534012</v>
      </c>
      <c r="AF129">
        <v>1.38</v>
      </c>
      <c r="AG129">
        <v>3.1</v>
      </c>
      <c r="AJ129" t="s">
        <v>303</v>
      </c>
    </row>
    <row r="130" spans="1:36" ht="15" x14ac:dyDescent="0.25">
      <c r="A130">
        <v>2.23</v>
      </c>
      <c r="B130">
        <v>3.84</v>
      </c>
      <c r="C130">
        <v>3.08</v>
      </c>
      <c r="D130" s="20">
        <f t="shared" si="28"/>
        <v>3.3522484615533976E-2</v>
      </c>
      <c r="E130" s="17">
        <f>IF(OR($A130="",$B130="",$C130=""),"",A130*'MPTO_working_3-way'!$I129)</f>
        <v>2.3047551406926408</v>
      </c>
      <c r="F130" s="21">
        <f>IF(OR($A130="",$B130="",$C130=""),"",B130*'MPTO_working_3-way'!$I129)</f>
        <v>3.9687263409236504</v>
      </c>
      <c r="G130" s="22">
        <f>IF(OR($A130="",$B130="",$C130=""),"",C130*'MPTO_working_3-way'!$I129)</f>
        <v>3.1832492526158447</v>
      </c>
      <c r="H130" s="17">
        <f>IF(OR($A130="",$B130="",$C130=""),"",'MPTO_working_3-way'!E129)</f>
        <v>2.2869880375019482</v>
      </c>
      <c r="I130" s="21">
        <f>IF(OR($A130="",$B130="",$C130=""),"",'MPTO_working_3-way'!F129)</f>
        <v>4.0121567526607098</v>
      </c>
      <c r="J130" s="22">
        <f>IF(OR($A130="",$B130="",$C130=""),"",'MPTO_working_3-way'!G129)</f>
        <v>3.1897808288628116</v>
      </c>
      <c r="K130" s="17">
        <f>IF(OR($A130="",$B130="",$C130=""),"",'OddsRatio_working_3-way'!H129)</f>
        <v>2.2946785852871123</v>
      </c>
      <c r="L130" s="21">
        <f>IF(OR($A130="",$B130="",$C130=""),"",'OddsRatio_working_3-way'!I129)</f>
        <v>3.9893391725328446</v>
      </c>
      <c r="M130" s="22">
        <f>IF(OR($A130="",$B130="",$C130=""),"",'OddsRatio_working_3-way'!J129)</f>
        <v>3.1893751686156047</v>
      </c>
      <c r="N130" s="23">
        <f t="shared" si="29"/>
        <v>43.388557089820537</v>
      </c>
      <c r="O130" s="24">
        <f t="shared" si="30"/>
        <v>25.197000601640575</v>
      </c>
      <c r="P130" s="24">
        <f t="shared" si="31"/>
        <v>31.414442308538892</v>
      </c>
      <c r="Q130" t="s">
        <v>100</v>
      </c>
      <c r="R130" t="s">
        <v>148</v>
      </c>
      <c r="S130" s="48" t="s">
        <v>423</v>
      </c>
      <c r="T130" s="35">
        <v>100</v>
      </c>
      <c r="U130" s="35">
        <f t="shared" si="32"/>
        <v>47.089947089947096</v>
      </c>
      <c r="V130" s="35">
        <f t="shared" si="33"/>
        <v>71.671388101982998</v>
      </c>
      <c r="W130" s="35">
        <f t="shared" si="34"/>
        <v>77.578475336322867</v>
      </c>
      <c r="X130" s="35">
        <f t="shared" si="35"/>
        <v>50.750136561694127</v>
      </c>
      <c r="Y130" s="35">
        <f t="shared" si="36"/>
        <v>75.331577573730044</v>
      </c>
      <c r="Z130" s="35">
        <f t="shared" si="37"/>
        <v>81.238664808069913</v>
      </c>
      <c r="AA130" s="35">
        <f t="shared" si="38"/>
        <v>-3.6601894717470316</v>
      </c>
      <c r="AB130" s="35">
        <f t="shared" si="39"/>
        <v>-3.6601894717470458</v>
      </c>
      <c r="AC130" s="35">
        <f t="shared" si="40"/>
        <v>-3.6601894717470458</v>
      </c>
      <c r="AF130">
        <v>1.56</v>
      </c>
      <c r="AG130">
        <v>2.5499999999999998</v>
      </c>
      <c r="AJ130" t="s">
        <v>303</v>
      </c>
    </row>
    <row r="131" spans="1:36" s="35" customFormat="1" ht="15" x14ac:dyDescent="0.25">
      <c r="A131">
        <v>1.89</v>
      </c>
      <c r="B131">
        <v>3.53</v>
      </c>
      <c r="C131">
        <v>4.46</v>
      </c>
      <c r="D131" s="20">
        <f t="shared" si="28"/>
        <v>3.660189471747044E-2</v>
      </c>
      <c r="E131" s="17">
        <f>IF(OR($A131="",$B131="",$C131=""),"",A131*'MPTO_working_3-way'!$I130)</f>
        <v>1.959177581016019</v>
      </c>
      <c r="F131" s="21">
        <f>IF(OR($A131="",$B131="",$C131=""),"",B131*'MPTO_working_3-way'!$I130)</f>
        <v>3.6592046883526703</v>
      </c>
      <c r="G131" s="22">
        <f>IF(OR($A131="",$B131="",$C131=""),"",C131*'MPTO_working_3-way'!$I130)</f>
        <v>4.6232444504399179</v>
      </c>
      <c r="H131" s="17">
        <f>IF(OR($A131="",$B131="",$C131=""),"",'MPTO_working_3-way'!E130)</f>
        <v>1.9346105595731049</v>
      </c>
      <c r="I131" s="21">
        <f>IF(OR($A131="",$B131="",$C131=""),"",'MPTO_working_3-way'!F130)</f>
        <v>3.6888732390757633</v>
      </c>
      <c r="J131" s="22">
        <f>IF(OR($A131="",$B131="",$C131=""),"",'MPTO_working_3-way'!G130)</f>
        <v>4.7166559706122513</v>
      </c>
      <c r="K131" s="17">
        <f>IF(OR($A131="",$B131="",$C131=""),"",'OddsRatio_working_3-way'!H130)</f>
        <v>1.9440301363515857</v>
      </c>
      <c r="L131" s="21">
        <f>IF(OR($A131="",$B131="",$C131=""),"",'OddsRatio_working_3-way'!I130)</f>
        <v>3.6835912864825988</v>
      </c>
      <c r="M131" s="22">
        <f>IF(OR($A131="",$B131="",$C131=""),"",'OddsRatio_working_3-way'!J130)</f>
        <v>4.670049743569086</v>
      </c>
      <c r="N131" s="23">
        <f t="shared" si="29"/>
        <v>51.041825390907412</v>
      </c>
      <c r="O131" s="24">
        <f t="shared" si="30"/>
        <v>27.328342773035413</v>
      </c>
      <c r="P131" s="24">
        <f t="shared" si="31"/>
        <v>21.629831836057175</v>
      </c>
      <c r="Q131" t="s">
        <v>102</v>
      </c>
      <c r="R131" t="s">
        <v>169</v>
      </c>
      <c r="S131" s="48" t="s">
        <v>423</v>
      </c>
      <c r="T131" s="35">
        <v>100</v>
      </c>
      <c r="U131" s="35">
        <f t="shared" si="32"/>
        <v>80.314960629921259</v>
      </c>
      <c r="V131" s="35">
        <f t="shared" si="33"/>
        <v>73.262032085561486</v>
      </c>
      <c r="W131" s="35">
        <f t="shared" si="34"/>
        <v>42.857142857142854</v>
      </c>
      <c r="X131" s="35">
        <f t="shared" si="35"/>
        <v>83.880825057295638</v>
      </c>
      <c r="Y131" s="35">
        <f t="shared" si="36"/>
        <v>76.82789651293588</v>
      </c>
      <c r="Z131" s="35">
        <f t="shared" si="37"/>
        <v>46.42300728451724</v>
      </c>
      <c r="AA131" s="35">
        <f t="shared" si="38"/>
        <v>-3.5658644273743789</v>
      </c>
      <c r="AB131" s="35">
        <f t="shared" si="39"/>
        <v>-3.5658644273743931</v>
      </c>
      <c r="AC131" s="35">
        <f t="shared" si="40"/>
        <v>-3.565864427374386</v>
      </c>
      <c r="AD131" s="36"/>
      <c r="AE131" s="36"/>
      <c r="AF131">
        <v>2.13</v>
      </c>
      <c r="AG131">
        <v>1.78</v>
      </c>
      <c r="AH131" s="36"/>
      <c r="AI131" s="36"/>
      <c r="AJ131" t="s">
        <v>304</v>
      </c>
    </row>
    <row r="132" spans="1:36" ht="15" x14ac:dyDescent="0.25">
      <c r="A132">
        <v>5.08</v>
      </c>
      <c r="B132">
        <v>3.74</v>
      </c>
      <c r="C132">
        <v>1.75</v>
      </c>
      <c r="D132" s="20">
        <f t="shared" ref="D132:D171" si="41">IF(OR($A132="",$B132="",$C132=""),"",(1/A132)+(1/B132)+(1/C132)-1)</f>
        <v>3.5658644273743878E-2</v>
      </c>
      <c r="E132" s="17">
        <f>IF(OR($A132="",$B132="",$C132=""),"",A132*'MPTO_working_3-way'!$I131)</f>
        <v>5.2611459129106191</v>
      </c>
      <c r="F132" s="21">
        <f>IF(OR($A132="",$B132="",$C132=""),"",B132*'MPTO_working_3-way'!$I131)</f>
        <v>3.8733633295838024</v>
      </c>
      <c r="G132" s="22">
        <f>IF(OR($A132="",$B132="",$C132=""),"",C132*'MPTO_working_3-way'!$I131)</f>
        <v>1.8124026274790519</v>
      </c>
      <c r="H132" s="17">
        <f>IF(OR($A132="",$B132="",$C132=""),"",'MPTO_working_3-way'!E131)</f>
        <v>5.4064522423493448</v>
      </c>
      <c r="I132" s="21">
        <f>IF(OR($A132="",$B132="",$C132=""),"",'MPTO_working_3-way'!F131)</f>
        <v>3.913994443659651</v>
      </c>
      <c r="J132" s="22">
        <f>IF(OR($A132="",$B132="",$C132=""),"",'MPTO_working_3-way'!G131)</f>
        <v>1.7871748011180393</v>
      </c>
      <c r="K132" s="17">
        <f>IF(OR($A132="",$B132="",$C132=""),"",'OddsRatio_working_3-way'!H131)</f>
        <v>5.3323232134758314</v>
      </c>
      <c r="L132" s="21">
        <f>IF(OR($A132="",$B132="",$C132=""),"",'OddsRatio_working_3-way'!I131)</f>
        <v>3.9094523541479855</v>
      </c>
      <c r="M132" s="22">
        <f>IF(OR($A132="",$B132="",$C132=""),"",'OddsRatio_working_3-way'!J131)</f>
        <v>1.7963829436536456</v>
      </c>
      <c r="N132" s="23">
        <f t="shared" si="29"/>
        <v>19.007266032026298</v>
      </c>
      <c r="O132" s="24">
        <f t="shared" si="30"/>
        <v>25.81735600072021</v>
      </c>
      <c r="P132" s="24">
        <f t="shared" si="31"/>
        <v>55.175377967253482</v>
      </c>
      <c r="Q132" t="s">
        <v>101</v>
      </c>
      <c r="R132" t="s">
        <v>243</v>
      </c>
      <c r="S132" s="48" t="s">
        <v>423</v>
      </c>
      <c r="T132" s="35">
        <v>100</v>
      </c>
      <c r="U132" s="35">
        <f t="shared" si="32"/>
        <v>71.910112359550567</v>
      </c>
      <c r="V132" s="35">
        <f t="shared" si="33"/>
        <v>69.696969696969703</v>
      </c>
      <c r="W132" s="35">
        <f t="shared" si="34"/>
        <v>55.156950672645742</v>
      </c>
      <c r="X132" s="35">
        <f t="shared" si="35"/>
        <v>75.146079630384563</v>
      </c>
      <c r="Y132" s="35">
        <f t="shared" si="36"/>
        <v>72.932936967803698</v>
      </c>
      <c r="Z132" s="35">
        <f t="shared" si="37"/>
        <v>58.392917943479738</v>
      </c>
      <c r="AA132" s="35">
        <f t="shared" si="38"/>
        <v>-3.2359672708339957</v>
      </c>
      <c r="AB132" s="35">
        <f t="shared" si="39"/>
        <v>-3.2359672708339957</v>
      </c>
      <c r="AC132" s="35">
        <f t="shared" si="40"/>
        <v>-3.2359672708339957</v>
      </c>
      <c r="AF132">
        <v>2.0699999999999998</v>
      </c>
      <c r="AG132">
        <v>1.82</v>
      </c>
      <c r="AJ132" t="s">
        <v>304</v>
      </c>
    </row>
    <row r="133" spans="1:36" ht="15" x14ac:dyDescent="0.25">
      <c r="A133">
        <v>3.56</v>
      </c>
      <c r="B133">
        <v>3.3</v>
      </c>
      <c r="C133">
        <v>2.23</v>
      </c>
      <c r="D133" s="20">
        <f t="shared" si="41"/>
        <v>3.2359672708339948E-2</v>
      </c>
      <c r="E133" s="17">
        <f>IF(OR($A133="",$B133="",$C133=""),"",A133*'MPTO_working_3-way'!$I132)</f>
        <v>3.6752004348416905</v>
      </c>
      <c r="F133" s="21">
        <f>IF(OR($A133="",$B133="",$C133=""),"",B133*'MPTO_working_3-way'!$I132)</f>
        <v>3.4067869199375216</v>
      </c>
      <c r="G133" s="22">
        <f>IF(OR($A133="",$B133="",$C133=""),"",C133*'MPTO_working_3-way'!$I132)</f>
        <v>2.3021620701395982</v>
      </c>
      <c r="H133" s="17">
        <f>IF(OR($A133="",$B133="",$C133=""),"",'MPTO_working_3-way'!E132)</f>
        <v>3.7021636196114414</v>
      </c>
      <c r="I133" s="21">
        <f>IF(OR($A133="",$B133="",$C133=""),"",'MPTO_working_3-way'!F132)</f>
        <v>3.4218012037282128</v>
      </c>
      <c r="J133" s="22">
        <f>IF(OR($A133="",$B133="",$C133=""),"",'MPTO_working_3-way'!G132)</f>
        <v>2.2849625424174267</v>
      </c>
      <c r="K133" s="17">
        <f>IF(OR($A133="",$B133="",$C133=""),"",'OddsRatio_working_3-way'!H132)</f>
        <v>3.6895324915421246</v>
      </c>
      <c r="L133" s="21">
        <f>IF(OR($A133="",$B133="",$C133=""),"",'OddsRatio_working_3-way'!I132)</f>
        <v>3.4163768478698775</v>
      </c>
      <c r="M133" s="22">
        <f>IF(OR($A133="",$B133="",$C133=""),"",'OddsRatio_working_3-way'!J132)</f>
        <v>2.2922363142956299</v>
      </c>
      <c r="N133" s="23">
        <f t="shared" ref="N133:N171" si="42">(1/E133)* 100</f>
        <v>27.209400350516532</v>
      </c>
      <c r="O133" s="24">
        <f t="shared" ref="O133:O171" si="43">(1/F133)* 100</f>
        <v>29.353171287223901</v>
      </c>
      <c r="P133" s="24">
        <f t="shared" ref="P133:P171" si="44">(1/G133)* 100</f>
        <v>43.437428362259581</v>
      </c>
      <c r="Q133" t="s">
        <v>245</v>
      </c>
      <c r="R133" t="s">
        <v>370</v>
      </c>
      <c r="S133" s="48" t="s">
        <v>423</v>
      </c>
      <c r="T133" s="35">
        <v>100</v>
      </c>
      <c r="U133" s="35">
        <f t="shared" ref="U133:U171" si="45">(1/A134)*((T133*A134)-T133)</f>
        <v>53.703703703703695</v>
      </c>
      <c r="V133" s="35">
        <f t="shared" ref="V133:V171" si="46">(1/B134)*((T133*B134)-T133)</f>
        <v>69.879518072289159</v>
      </c>
      <c r="W133" s="35">
        <f t="shared" ref="W133:W171" si="47">(1/C134)*((T133*C134)-T133)</f>
        <v>72.972972972972968</v>
      </c>
      <c r="X133" s="35">
        <f t="shared" ref="X133:X171" si="48">((1/B134)+(1/C134))*T133</f>
        <v>57.147508954737866</v>
      </c>
      <c r="Y133" s="35">
        <f t="shared" ref="Y133:Y171" si="49">((1/A134)+(1/C134))*T133</f>
        <v>73.323323323323322</v>
      </c>
      <c r="Z133" s="35">
        <f t="shared" ref="Z133:Z171" si="50">((1/A134)+(1/B134))*T133</f>
        <v>76.416778224007146</v>
      </c>
      <c r="AA133" s="35">
        <f t="shared" ref="AA133:AA171" si="51">U133-X133</f>
        <v>-3.4438052510341706</v>
      </c>
      <c r="AB133" s="35">
        <f t="shared" ref="AB133:AB171" si="52">V133-Y133</f>
        <v>-3.4438052510341635</v>
      </c>
      <c r="AC133" s="35">
        <f t="shared" ref="AC133:AC171" si="53">W133-Z133</f>
        <v>-3.4438052510341777</v>
      </c>
      <c r="AF133">
        <v>2.23</v>
      </c>
      <c r="AG133">
        <v>1.7</v>
      </c>
      <c r="AJ133" t="s">
        <v>304</v>
      </c>
    </row>
    <row r="134" spans="1:36" s="35" customFormat="1" ht="15" x14ac:dyDescent="0.25">
      <c r="A134">
        <v>2.16</v>
      </c>
      <c r="B134">
        <v>3.32</v>
      </c>
      <c r="C134">
        <v>3.7</v>
      </c>
      <c r="D134" s="20">
        <f t="shared" si="41"/>
        <v>3.4438052510341599E-2</v>
      </c>
      <c r="E134" s="17">
        <f>IF(OR($A134="",$B134="",$C134=""),"",A134*'MPTO_working_3-way'!$I133)</f>
        <v>2.2343861934223379</v>
      </c>
      <c r="F134" s="21">
        <f>IF(OR($A134="",$B134="",$C134=""),"",B134*'MPTO_working_3-way'!$I133)</f>
        <v>3.4343343343343338</v>
      </c>
      <c r="G134" s="22">
        <f>IF(OR($A134="",$B134="",$C134=""),"",C134*'MPTO_working_3-way'!$I133)</f>
        <v>3.8274207942882641</v>
      </c>
      <c r="H134" s="17">
        <f>IF(OR($A134="",$B134="",$C134=""),"",'MPTO_working_3-way'!E133)</f>
        <v>2.214919817998878</v>
      </c>
      <c r="I134" s="21">
        <f>IF(OR($A134="",$B134="",$C134=""),"",'MPTO_working_3-way'!F133)</f>
        <v>3.4515433019515878</v>
      </c>
      <c r="J134" s="22">
        <f>IF(OR($A134="",$B134="",$C134=""),"",'MPTO_working_3-way'!G133)</f>
        <v>3.8641232164910022</v>
      </c>
      <c r="K134" s="17">
        <f>IF(OR($A134="",$B134="",$C134=""),"",'OddsRatio_working_3-way'!H133)</f>
        <v>2.2230025781706657</v>
      </c>
      <c r="L134" s="21">
        <f>IF(OR($A134="",$B134="",$C134=""),"",'OddsRatio_working_3-way'!I133)</f>
        <v>3.4460051563413296</v>
      </c>
      <c r="M134" s="22">
        <f>IF(OR($A134="",$B134="",$C134=""),"",'OddsRatio_working_3-way'!J133)</f>
        <v>3.8466439319489623</v>
      </c>
      <c r="N134" s="23">
        <f t="shared" si="42"/>
        <v>44.755020548544117</v>
      </c>
      <c r="O134" s="24">
        <f t="shared" si="43"/>
        <v>29.117724212305813</v>
      </c>
      <c r="P134" s="24">
        <f t="shared" si="44"/>
        <v>26.127255239150077</v>
      </c>
      <c r="Q134" t="s">
        <v>368</v>
      </c>
      <c r="R134" t="s">
        <v>246</v>
      </c>
      <c r="S134" s="48" t="s">
        <v>423</v>
      </c>
      <c r="T134" s="35">
        <v>100</v>
      </c>
      <c r="U134" s="35">
        <f t="shared" si="45"/>
        <v>50</v>
      </c>
      <c r="V134" s="35">
        <f t="shared" si="46"/>
        <v>72.972972972972968</v>
      </c>
      <c r="W134" s="35">
        <f t="shared" si="47"/>
        <v>73.753280839895012</v>
      </c>
      <c r="X134" s="35">
        <f t="shared" si="48"/>
        <v>53.273746187132012</v>
      </c>
      <c r="Y134" s="35">
        <f t="shared" si="49"/>
        <v>76.246719160104988</v>
      </c>
      <c r="Z134" s="35">
        <f t="shared" si="50"/>
        <v>77.027027027027017</v>
      </c>
      <c r="AA134" s="35">
        <f t="shared" si="51"/>
        <v>-3.2737461871320122</v>
      </c>
      <c r="AB134" s="35">
        <f t="shared" si="52"/>
        <v>-3.2737461871320193</v>
      </c>
      <c r="AC134" s="35">
        <f t="shared" si="53"/>
        <v>-3.273746187132005</v>
      </c>
      <c r="AD134" s="36"/>
      <c r="AE134" s="36"/>
      <c r="AF134">
        <v>2.38</v>
      </c>
      <c r="AG134">
        <v>1.63</v>
      </c>
      <c r="AH134" s="36"/>
      <c r="AI134" s="36"/>
      <c r="AJ134" t="s">
        <v>304</v>
      </c>
    </row>
    <row r="135" spans="1:36" ht="15" x14ac:dyDescent="0.25">
      <c r="A135">
        <v>2</v>
      </c>
      <c r="B135">
        <v>3.7</v>
      </c>
      <c r="C135">
        <v>3.81</v>
      </c>
      <c r="D135" s="20">
        <f t="shared" si="41"/>
        <v>3.2737461871320095E-2</v>
      </c>
      <c r="E135" s="17">
        <f>IF(OR($A135="",$B135="",$C135=""),"",A135*'MPTO_working_3-way'!$I134)</f>
        <v>2.0654749237426402</v>
      </c>
      <c r="F135" s="21">
        <f>IF(OR($A135="",$B135="",$C135=""),"",B135*'MPTO_working_3-way'!$I134)</f>
        <v>3.8211286089238845</v>
      </c>
      <c r="G135" s="22">
        <f>IF(OR($A135="",$B135="",$C135=""),"",C135*'MPTO_working_3-way'!$I134)</f>
        <v>3.9347297297297295</v>
      </c>
      <c r="H135" s="17">
        <f>IF(OR($A135="",$B135="",$C135=""),"",'MPTO_working_3-way'!E134)</f>
        <v>2.0446238638561205</v>
      </c>
      <c r="I135" s="21">
        <f>IF(OR($A135="",$B135="",$C135=""),"",'MPTO_working_3-way'!F134)</f>
        <v>3.8556776222819895</v>
      </c>
      <c r="J135" s="22">
        <f>IF(OR($A135="",$B135="",$C135=""),"",'MPTO_working_3-way'!G134)</f>
        <v>3.9752784697090751</v>
      </c>
      <c r="K135" s="17">
        <f>IF(OR($A135="",$B135="",$C135=""),"",'OddsRatio_working_3-way'!H134)</f>
        <v>2.0528201075379551</v>
      </c>
      <c r="L135" s="21">
        <f>IF(OR($A135="",$B135="",$C135=""),"",'OddsRatio_working_3-way'!I134)</f>
        <v>3.8426142903524787</v>
      </c>
      <c r="M135" s="22">
        <f>IF(OR($A135="",$B135="",$C135=""),"",'OddsRatio_working_3-way'!J134)</f>
        <v>3.9584245021816535</v>
      </c>
      <c r="N135" s="23">
        <f t="shared" si="42"/>
        <v>48.415015283167911</v>
      </c>
      <c r="O135" s="24">
        <f t="shared" si="43"/>
        <v>26.170278531442115</v>
      </c>
      <c r="P135" s="24">
        <f t="shared" si="44"/>
        <v>25.414706185389978</v>
      </c>
      <c r="Q135" t="s">
        <v>251</v>
      </c>
      <c r="R135" t="s">
        <v>248</v>
      </c>
      <c r="S135" s="48" t="s">
        <v>423</v>
      </c>
      <c r="T135" s="35">
        <v>100</v>
      </c>
      <c r="U135" s="35">
        <f t="shared" si="45"/>
        <v>78.165938864628828</v>
      </c>
      <c r="V135" s="35">
        <f t="shared" si="46"/>
        <v>73.544973544973558</v>
      </c>
      <c r="W135" s="35">
        <f t="shared" si="47"/>
        <v>44.751381215469614</v>
      </c>
      <c r="X135" s="35">
        <f t="shared" si="48"/>
        <v>81.703645239556849</v>
      </c>
      <c r="Y135" s="35">
        <f t="shared" si="49"/>
        <v>77.082679919901565</v>
      </c>
      <c r="Z135" s="35">
        <f t="shared" si="50"/>
        <v>48.289087590397642</v>
      </c>
      <c r="AA135" s="35">
        <f t="shared" si="51"/>
        <v>-3.5377063749280211</v>
      </c>
      <c r="AB135" s="35">
        <f t="shared" si="52"/>
        <v>-3.5377063749280069</v>
      </c>
      <c r="AC135" s="35">
        <f t="shared" si="53"/>
        <v>-3.5377063749280282</v>
      </c>
      <c r="AF135">
        <v>1.8</v>
      </c>
      <c r="AG135">
        <v>2.09</v>
      </c>
      <c r="AJ135" t="s">
        <v>304</v>
      </c>
    </row>
    <row r="136" spans="1:36" ht="15" x14ac:dyDescent="0.25">
      <c r="A136">
        <v>4.58</v>
      </c>
      <c r="B136">
        <v>3.78</v>
      </c>
      <c r="C136">
        <v>1.81</v>
      </c>
      <c r="D136" s="20">
        <f t="shared" si="41"/>
        <v>3.5377063749280291E-2</v>
      </c>
      <c r="E136" s="17">
        <f>IF(OR($A136="",$B136="",$C136=""),"",A136*'MPTO_working_3-way'!$I135)</f>
        <v>4.7420269519717042</v>
      </c>
      <c r="F136" s="21">
        <f>IF(OR($A136="",$B136="",$C136=""),"",B136*'MPTO_working_3-way'!$I135)</f>
        <v>3.9137253009722794</v>
      </c>
      <c r="G136" s="22">
        <f>IF(OR($A136="",$B136="",$C136=""),"",C136*'MPTO_working_3-way'!$I135)</f>
        <v>1.8740324853861974</v>
      </c>
      <c r="H136" s="17">
        <f>IF(OR($A136="",$B136="",$C136=""),"",'MPTO_working_3-way'!E135)</f>
        <v>4.8414836108277957</v>
      </c>
      <c r="I136" s="21">
        <f>IF(OR($A136="",$B136="",$C136=""),"",'MPTO_working_3-way'!F135)</f>
        <v>3.9563549173589969</v>
      </c>
      <c r="J136" s="22">
        <f>IF(OR($A136="",$B136="",$C136=""),"",'MPTO_working_3-way'!G135)</f>
        <v>1.8494755044025961</v>
      </c>
      <c r="K136" s="17">
        <f>IF(OR($A136="",$B136="",$C136=""),"",'OddsRatio_working_3-way'!H135)</f>
        <v>4.7946015478902817</v>
      </c>
      <c r="L136" s="21">
        <f>IF(OR($A136="",$B136="",$C136=""),"",'OddsRatio_working_3-way'!I135)</f>
        <v>3.9466458947304415</v>
      </c>
      <c r="M136" s="22">
        <f>IF(OR($A136="",$B136="",$C136=""),"",'OddsRatio_working_3-way'!J135)</f>
        <v>1.8585550988243371</v>
      </c>
      <c r="N136" s="23">
        <f t="shared" si="42"/>
        <v>21.088028603131544</v>
      </c>
      <c r="O136" s="24">
        <f t="shared" si="43"/>
        <v>25.551103439773147</v>
      </c>
      <c r="P136" s="24">
        <f t="shared" si="44"/>
        <v>53.360867957095294</v>
      </c>
      <c r="Q136" t="s">
        <v>170</v>
      </c>
      <c r="R136" t="s">
        <v>250</v>
      </c>
      <c r="S136" s="48" t="s">
        <v>423</v>
      </c>
      <c r="T136" s="35">
        <v>100</v>
      </c>
      <c r="U136" s="35">
        <f t="shared" si="45"/>
        <v>71.671388101982998</v>
      </c>
      <c r="V136" s="35">
        <f t="shared" si="46"/>
        <v>69.6048632218845</v>
      </c>
      <c r="W136" s="35">
        <f t="shared" si="47"/>
        <v>55.357142857142868</v>
      </c>
      <c r="X136" s="35">
        <f t="shared" si="48"/>
        <v>75.037993920972639</v>
      </c>
      <c r="Y136" s="35">
        <f t="shared" si="49"/>
        <v>72.97146904087414</v>
      </c>
      <c r="Z136" s="35">
        <f t="shared" si="50"/>
        <v>58.723748676132502</v>
      </c>
      <c r="AA136" s="35">
        <f t="shared" si="51"/>
        <v>-3.3666058189896404</v>
      </c>
      <c r="AB136" s="35">
        <f t="shared" si="52"/>
        <v>-3.3666058189896404</v>
      </c>
      <c r="AC136" s="35">
        <f t="shared" si="53"/>
        <v>-3.3666058189896333</v>
      </c>
      <c r="AF136">
        <v>1.95</v>
      </c>
      <c r="AG136">
        <v>1.93</v>
      </c>
      <c r="AJ136" t="s">
        <v>304</v>
      </c>
    </row>
    <row r="137" spans="1:36" ht="15" x14ac:dyDescent="0.25">
      <c r="A137">
        <v>3.53</v>
      </c>
      <c r="B137">
        <v>3.29</v>
      </c>
      <c r="C137">
        <v>2.2400000000000002</v>
      </c>
      <c r="D137" s="20">
        <f t="shared" si="41"/>
        <v>3.3666058189896431E-2</v>
      </c>
      <c r="E137" s="17">
        <f>IF(OR($A137="",$B137="",$C137=""),"",A137*'MPTO_working_3-way'!$I136)</f>
        <v>3.6488411854103342</v>
      </c>
      <c r="F137" s="21">
        <f>IF(OR($A137="",$B137="",$C137=""),"",B137*'MPTO_working_3-way'!$I136)</f>
        <v>3.4007613314447593</v>
      </c>
      <c r="G137" s="22">
        <f>IF(OR($A137="",$B137="",$C137=""),"",C137*'MPTO_working_3-way'!$I136)</f>
        <v>2.3154119703453682</v>
      </c>
      <c r="H137" s="17">
        <f>IF(OR($A137="",$B137="",$C137=""),"",'MPTO_working_3-way'!E136)</f>
        <v>3.6756043944450965</v>
      </c>
      <c r="I137" s="21">
        <f>IF(OR($A137="",$B137="",$C137=""),"",'MPTO_working_3-way'!F136)</f>
        <v>3.4161248454200841</v>
      </c>
      <c r="J137" s="22">
        <f>IF(OR($A137="",$B137="",$C137=""),"",'MPTO_working_3-way'!G136)</f>
        <v>2.2977595243708815</v>
      </c>
      <c r="K137" s="17">
        <f>IF(OR($A137="",$B137="",$C137=""),"",'OddsRatio_working_3-way'!H136)</f>
        <v>3.663110205366976</v>
      </c>
      <c r="L137" s="21">
        <f>IF(OR($A137="",$B137="",$C137=""),"",'OddsRatio_working_3-way'!I136)</f>
        <v>3.4104831503124005</v>
      </c>
      <c r="M137" s="22">
        <f>IF(OR($A137="",$B137="",$C137=""),"",'OddsRatio_working_3-way'!J136)</f>
        <v>2.3052397844486361</v>
      </c>
      <c r="N137" s="23">
        <f t="shared" si="42"/>
        <v>27.405961213067815</v>
      </c>
      <c r="O137" s="24">
        <f t="shared" si="43"/>
        <v>29.405180268124433</v>
      </c>
      <c r="P137" s="24">
        <f t="shared" si="44"/>
        <v>43.188858518807756</v>
      </c>
      <c r="Q137" t="s">
        <v>253</v>
      </c>
      <c r="R137" t="s">
        <v>176</v>
      </c>
      <c r="S137" s="48" t="s">
        <v>423</v>
      </c>
      <c r="T137" s="35">
        <v>100</v>
      </c>
      <c r="U137" s="35">
        <f t="shared" si="45"/>
        <v>54.751131221719454</v>
      </c>
      <c r="V137" s="35">
        <f t="shared" si="46"/>
        <v>68.75</v>
      </c>
      <c r="W137" s="35">
        <f t="shared" si="47"/>
        <v>73.118279569892465</v>
      </c>
      <c r="X137" s="35">
        <f t="shared" si="48"/>
        <v>58.131720430107528</v>
      </c>
      <c r="Y137" s="35">
        <f t="shared" si="49"/>
        <v>72.130589208388059</v>
      </c>
      <c r="Z137" s="35">
        <f t="shared" si="50"/>
        <v>76.498868778280539</v>
      </c>
      <c r="AA137" s="35">
        <f t="shared" si="51"/>
        <v>-3.3805892083880735</v>
      </c>
      <c r="AB137" s="35">
        <f t="shared" si="52"/>
        <v>-3.3805892083880593</v>
      </c>
      <c r="AC137" s="35">
        <f t="shared" si="53"/>
        <v>-3.3805892083880735</v>
      </c>
      <c r="AF137">
        <v>2.19</v>
      </c>
      <c r="AG137">
        <v>1.74</v>
      </c>
      <c r="AJ137" t="s">
        <v>305</v>
      </c>
    </row>
    <row r="138" spans="1:36" ht="15" x14ac:dyDescent="0.25">
      <c r="A138">
        <v>2.21</v>
      </c>
      <c r="B138">
        <v>3.2</v>
      </c>
      <c r="C138">
        <v>3.72</v>
      </c>
      <c r="D138" s="20">
        <f t="shared" si="41"/>
        <v>3.3805892083880629E-2</v>
      </c>
      <c r="E138" s="17">
        <f>IF(OR($A138="",$B138="",$C138=""),"",A138*'MPTO_working_3-way'!$I137)</f>
        <v>2.2847110215053763</v>
      </c>
      <c r="F138" s="21">
        <f>IF(OR($A138="",$B138="",$C138=""),"",B138*'MPTO_working_3-way'!$I137)</f>
        <v>3.3081788546684181</v>
      </c>
      <c r="G138" s="22">
        <f>IF(OR($A138="",$B138="",$C138=""),"",C138*'MPTO_working_3-way'!$I137)</f>
        <v>3.8457579185520361</v>
      </c>
      <c r="H138" s="17">
        <f>IF(OR($A138="",$B138="",$C138=""),"",'MPTO_working_3-way'!E137)</f>
        <v>2.2664427510378307</v>
      </c>
      <c r="I138" s="21">
        <f>IF(OR($A138="",$B138="",$C138=""),"",'MPTO_working_3-way'!F137)</f>
        <v>3.3197073807616984</v>
      </c>
      <c r="J138" s="22">
        <f>IF(OR($A138="",$B138="",$C138=""),"",'MPTO_working_3-way'!G137)</f>
        <v>3.8827627192689</v>
      </c>
      <c r="K138" s="17">
        <f>IF(OR($A138="",$B138="",$C138=""),"",'OddsRatio_working_3-way'!H137)</f>
        <v>2.2741902016230564</v>
      </c>
      <c r="L138" s="21">
        <f>IF(OR($A138="",$B138="",$C138=""),"",'OddsRatio_working_3-way'!I137)</f>
        <v>3.316709457496466</v>
      </c>
      <c r="M138" s="22">
        <f>IF(OR($A138="",$B138="",$C138=""),"",'OddsRatio_working_3-way'!J137)</f>
        <v>3.8642953292683582</v>
      </c>
      <c r="N138" s="23">
        <f t="shared" si="42"/>
        <v>43.769211536481691</v>
      </c>
      <c r="O138" s="24">
        <f t="shared" si="43"/>
        <v>30.228111717382671</v>
      </c>
      <c r="P138" s="24">
        <f t="shared" si="44"/>
        <v>26.002676746135634</v>
      </c>
      <c r="Q138" t="s">
        <v>254</v>
      </c>
      <c r="R138" t="s">
        <v>103</v>
      </c>
      <c r="S138" s="48" t="s">
        <v>423</v>
      </c>
      <c r="T138" s="35">
        <v>100</v>
      </c>
      <c r="U138" s="35">
        <f t="shared" si="45"/>
        <v>74.160206718346245</v>
      </c>
      <c r="V138" s="35">
        <f t="shared" si="46"/>
        <v>69.6048632218845</v>
      </c>
      <c r="W138" s="35">
        <f t="shared" si="47"/>
        <v>52.830188679245275</v>
      </c>
      <c r="X138" s="35">
        <f t="shared" si="48"/>
        <v>77.564948098870218</v>
      </c>
      <c r="Y138" s="35">
        <f t="shared" si="49"/>
        <v>73.009604602408459</v>
      </c>
      <c r="Z138" s="35">
        <f t="shared" si="50"/>
        <v>56.234930059769248</v>
      </c>
      <c r="AA138" s="35">
        <f t="shared" si="51"/>
        <v>-3.4047413805239728</v>
      </c>
      <c r="AB138" s="35">
        <f t="shared" si="52"/>
        <v>-3.4047413805239586</v>
      </c>
      <c r="AC138" s="35">
        <f t="shared" si="53"/>
        <v>-3.4047413805239728</v>
      </c>
      <c r="AF138">
        <v>2.33</v>
      </c>
      <c r="AG138">
        <v>1.65</v>
      </c>
      <c r="AJ138" t="s">
        <v>305</v>
      </c>
    </row>
    <row r="139" spans="1:36" ht="15" x14ac:dyDescent="0.25">
      <c r="A139">
        <v>3.87</v>
      </c>
      <c r="B139">
        <v>3.29</v>
      </c>
      <c r="C139">
        <v>2.12</v>
      </c>
      <c r="D139" s="20">
        <f t="shared" si="41"/>
        <v>3.4047413805239568E-2</v>
      </c>
      <c r="E139" s="17">
        <f>IF(OR($A139="",$B139="",$C139=""),"",A139*'MPTO_working_3-way'!$I138)</f>
        <v>4.001763491426277</v>
      </c>
      <c r="F139" s="21">
        <f>IF(OR($A139="",$B139="",$C139=""),"",B139*'MPTO_working_3-way'!$I138)</f>
        <v>3.4020159914192383</v>
      </c>
      <c r="G139" s="22">
        <f>IF(OR($A139="",$B139="",$C139=""),"",C139*'MPTO_working_3-way'!$I138)</f>
        <v>2.1921805172671078</v>
      </c>
      <c r="H139" s="17">
        <f>IF(OR($A139="",$B139="",$C139=""),"",'MPTO_working_3-way'!E138)</f>
        <v>4.0477833558339515</v>
      </c>
      <c r="I139" s="21">
        <f>IF(OR($A139="",$B139="",$C139=""),"",'MPTO_working_3-way'!F138)</f>
        <v>3.417608951668123</v>
      </c>
      <c r="J139" s="22">
        <f>IF(OR($A139="",$B139="",$C139=""),"",'MPTO_working_3-way'!G138)</f>
        <v>2.1722650721838335</v>
      </c>
      <c r="K139" s="17">
        <f>IF(OR($A139="",$B139="",$C139=""),"",'OddsRatio_working_3-way'!H138)</f>
        <v>4.0249977651009736</v>
      </c>
      <c r="L139" s="21">
        <f>IF(OR($A139="",$B139="",$C139=""),"",'OddsRatio_working_3-way'!I138)</f>
        <v>3.4136741749411947</v>
      </c>
      <c r="M139" s="22">
        <f>IF(OR($A139="",$B139="",$C139=""),"",'OddsRatio_working_3-way'!J138)</f>
        <v>2.1804869327223315</v>
      </c>
      <c r="N139" s="23">
        <f t="shared" si="42"/>
        <v>24.988983035666308</v>
      </c>
      <c r="O139" s="24">
        <f t="shared" si="43"/>
        <v>29.394335668093795</v>
      </c>
      <c r="P139" s="24">
        <f t="shared" si="44"/>
        <v>45.616681296239911</v>
      </c>
      <c r="Q139" t="s">
        <v>104</v>
      </c>
      <c r="R139" t="s">
        <v>174</v>
      </c>
      <c r="S139" s="48" t="s">
        <v>423</v>
      </c>
      <c r="T139" s="35">
        <v>100</v>
      </c>
      <c r="U139" s="35">
        <f t="shared" si="45"/>
        <v>53.703703703703695</v>
      </c>
      <c r="V139" s="35">
        <f t="shared" si="46"/>
        <v>69.969969969969966</v>
      </c>
      <c r="W139" s="35">
        <f t="shared" si="47"/>
        <v>73.045822102425873</v>
      </c>
      <c r="X139" s="35">
        <f t="shared" si="48"/>
        <v>56.984207927604146</v>
      </c>
      <c r="Y139" s="35">
        <f t="shared" si="49"/>
        <v>73.250474193870403</v>
      </c>
      <c r="Z139" s="35">
        <f t="shared" si="50"/>
        <v>76.326326326326324</v>
      </c>
      <c r="AA139" s="35">
        <f t="shared" si="51"/>
        <v>-3.2805042239004507</v>
      </c>
      <c r="AB139" s="35">
        <f t="shared" si="52"/>
        <v>-3.2805042239004365</v>
      </c>
      <c r="AC139" s="35">
        <f t="shared" si="53"/>
        <v>-3.2805042239004507</v>
      </c>
      <c r="AF139">
        <v>2.2000000000000002</v>
      </c>
      <c r="AG139">
        <v>1.73</v>
      </c>
      <c r="AJ139" t="s">
        <v>305</v>
      </c>
    </row>
    <row r="140" spans="1:36" ht="15" x14ac:dyDescent="0.25">
      <c r="A140">
        <v>2.16</v>
      </c>
      <c r="B140">
        <v>3.33</v>
      </c>
      <c r="C140">
        <v>3.71</v>
      </c>
      <c r="D140" s="20">
        <f t="shared" si="41"/>
        <v>3.2805042239004489E-2</v>
      </c>
      <c r="E140" s="17">
        <f>IF(OR($A140="",$B140="",$C140=""),"",A140*'MPTO_working_3-way'!$I139)</f>
        <v>2.2308588912362497</v>
      </c>
      <c r="F140" s="21">
        <f>IF(OR($A140="",$B140="",$C140=""),"",B140*'MPTO_working_3-way'!$I139)</f>
        <v>3.4392407906558851</v>
      </c>
      <c r="G140" s="22">
        <f>IF(OR($A140="",$B140="",$C140=""),"",C140*'MPTO_working_3-way'!$I139)</f>
        <v>3.8317067067067065</v>
      </c>
      <c r="H140" s="17">
        <f>IF(OR($A140="",$B140="",$C140=""),"",'MPTO_working_3-way'!E139)</f>
        <v>2.212252588518993</v>
      </c>
      <c r="I140" s="21">
        <f>IF(OR($A140="",$B140="",$C140=""),"",'MPTO_working_3-way'!F139)</f>
        <v>3.4558395482087327</v>
      </c>
      <c r="J140" s="22">
        <f>IF(OR($A140="",$B140="",$C140=""),"",'MPTO_working_3-way'!G139)</f>
        <v>3.8668748684972427</v>
      </c>
      <c r="K140" s="17">
        <f>IF(OR($A140="",$B140="",$C140=""),"",'OddsRatio_working_3-way'!H139)</f>
        <v>2.2199824291603067</v>
      </c>
      <c r="L140" s="21">
        <f>IF(OR($A140="",$B140="",$C140=""),"",'OddsRatio_working_3-way'!I139)</f>
        <v>3.4504819482271674</v>
      </c>
      <c r="M140" s="22">
        <f>IF(OR($A140="",$B140="",$C140=""),"",'OddsRatio_working_3-way'!J139)</f>
        <v>3.8501313646762347</v>
      </c>
      <c r="N140" s="23">
        <f t="shared" si="42"/>
        <v>44.825784541031247</v>
      </c>
      <c r="O140" s="24">
        <f t="shared" si="43"/>
        <v>29.076184567155405</v>
      </c>
      <c r="P140" s="24">
        <f t="shared" si="44"/>
        <v>26.098030891813345</v>
      </c>
      <c r="Q140" t="s">
        <v>257</v>
      </c>
      <c r="R140" t="s">
        <v>295</v>
      </c>
      <c r="S140" s="48" t="s">
        <v>423</v>
      </c>
      <c r="T140" s="35">
        <v>100</v>
      </c>
      <c r="U140" s="35">
        <f t="shared" si="45"/>
        <v>54.337899543379002</v>
      </c>
      <c r="V140" s="35">
        <f t="shared" si="46"/>
        <v>68.944099378881987</v>
      </c>
      <c r="W140" s="35">
        <f t="shared" si="47"/>
        <v>71.181556195965413</v>
      </c>
      <c r="X140" s="35">
        <f t="shared" si="48"/>
        <v>59.874344425152593</v>
      </c>
      <c r="Y140" s="35">
        <f t="shared" si="49"/>
        <v>74.480544260655591</v>
      </c>
      <c r="Z140" s="35">
        <f t="shared" si="50"/>
        <v>76.718001077739018</v>
      </c>
      <c r="AA140" s="35">
        <f t="shared" si="51"/>
        <v>-5.5364448817735905</v>
      </c>
      <c r="AB140" s="35">
        <f t="shared" si="52"/>
        <v>-5.5364448817736047</v>
      </c>
      <c r="AC140" s="35">
        <f t="shared" si="53"/>
        <v>-5.5364448817736047</v>
      </c>
      <c r="AF140">
        <v>2.2400000000000002</v>
      </c>
      <c r="AG140">
        <v>1.7</v>
      </c>
      <c r="AJ140" t="s">
        <v>305</v>
      </c>
    </row>
    <row r="141" spans="1:36" ht="15" x14ac:dyDescent="0.25">
      <c r="A141">
        <v>2.19</v>
      </c>
      <c r="B141">
        <v>3.22</v>
      </c>
      <c r="C141">
        <v>3.47</v>
      </c>
      <c r="D141" s="20">
        <f t="shared" si="41"/>
        <v>5.5364448817736056E-2</v>
      </c>
      <c r="E141" s="17">
        <f>IF(OR($A141="",$B141="",$C141=""),"",A141*'MPTO_working_3-way'!$I140)</f>
        <v>2.3112481429108418</v>
      </c>
      <c r="F141" s="21">
        <f>IF(OR($A141="",$B141="",$C141=""),"",B141*'MPTO_working_3-way'!$I140)</f>
        <v>3.3982735251931104</v>
      </c>
      <c r="G141" s="22">
        <f>IF(OR($A141="",$B141="",$C141=""),"",C141*'MPTO_working_3-way'!$I140)</f>
        <v>3.6621146373975444</v>
      </c>
      <c r="H141" s="17">
        <f>IF(OR($A141="",$B141="",$C141=""),"",'MPTO_working_3-way'!E140)</f>
        <v>2.2822390835183821</v>
      </c>
      <c r="I141" s="21">
        <f>IF(OR($A141="",$B141="",$C141=""),"",'MPTO_working_3-way'!F140)</f>
        <v>3.4234360014150913</v>
      </c>
      <c r="J141" s="22">
        <f>IF(OR($A141="",$B141="",$C141=""),"",'MPTO_working_3-way'!G140)</f>
        <v>3.7074163135889613</v>
      </c>
      <c r="K141" s="17">
        <f>IF(OR($A141="",$B141="",$C141=""),"",'OddsRatio_working_3-way'!H140)</f>
        <v>2.2942716507132981</v>
      </c>
      <c r="L141" s="21">
        <f>IF(OR($A141="",$B141="",$C141=""),"",'OddsRatio_working_3-way'!I140)</f>
        <v>3.4145235836836325</v>
      </c>
      <c r="M141" s="22">
        <f>IF(OR($A141="",$B141="",$C141=""),"",'OddsRatio_working_3-way'!J140)</f>
        <v>3.6864293926570144</v>
      </c>
      <c r="N141" s="23">
        <f t="shared" si="42"/>
        <v>43.266665375902733</v>
      </c>
      <c r="O141" s="24">
        <f t="shared" si="43"/>
        <v>29.426707196654334</v>
      </c>
      <c r="P141" s="24">
        <f t="shared" si="44"/>
        <v>27.30662742744293</v>
      </c>
      <c r="Q141" t="s">
        <v>179</v>
      </c>
      <c r="R141" t="s">
        <v>262</v>
      </c>
      <c r="S141" s="48" t="s">
        <v>423</v>
      </c>
      <c r="T141" s="35">
        <v>100</v>
      </c>
      <c r="U141" s="35">
        <f t="shared" si="45"/>
        <v>53.488372093023258</v>
      </c>
      <c r="V141" s="35">
        <f t="shared" si="46"/>
        <v>71.264367816091948</v>
      </c>
      <c r="W141" s="35">
        <f t="shared" si="47"/>
        <v>72.451790633608823</v>
      </c>
      <c r="X141" s="35">
        <f t="shared" si="48"/>
        <v>56.283841550299229</v>
      </c>
      <c r="Y141" s="35">
        <f t="shared" si="49"/>
        <v>74.059837273367933</v>
      </c>
      <c r="Z141" s="35">
        <f t="shared" si="50"/>
        <v>75.24726009088478</v>
      </c>
      <c r="AA141" s="35">
        <f t="shared" si="51"/>
        <v>-2.7954694572759706</v>
      </c>
      <c r="AB141" s="35">
        <f t="shared" si="52"/>
        <v>-2.7954694572759848</v>
      </c>
      <c r="AC141" s="35">
        <f t="shared" si="53"/>
        <v>-2.7954694572759564</v>
      </c>
      <c r="AF141">
        <v>2.2999999999999998</v>
      </c>
      <c r="AG141">
        <v>1.61</v>
      </c>
      <c r="AJ141" t="s">
        <v>306</v>
      </c>
    </row>
    <row r="142" spans="1:36" ht="15" x14ac:dyDescent="0.25">
      <c r="A142">
        <v>2.15</v>
      </c>
      <c r="B142">
        <v>3.48</v>
      </c>
      <c r="C142">
        <v>3.63</v>
      </c>
      <c r="D142" s="20">
        <f t="shared" si="41"/>
        <v>2.7954694572759564E-2</v>
      </c>
      <c r="E142" s="17">
        <f>IF(OR($A142="",$B142="",$C142=""),"",A142*'MPTO_working_3-way'!$I141)</f>
        <v>2.2101025933314329</v>
      </c>
      <c r="F142" s="21">
        <f>IF(OR($A142="",$B142="",$C142=""),"",B142*'MPTO_working_3-way'!$I141)</f>
        <v>3.5772823371132034</v>
      </c>
      <c r="G142" s="22">
        <f>IF(OR($A142="",$B142="",$C142=""),"",C142*'MPTO_working_3-way'!$I141)</f>
        <v>3.7314755412991172</v>
      </c>
      <c r="H142" s="17">
        <f>IF(OR($A142="",$B142="",$C142=""),"",'MPTO_working_3-way'!E141)</f>
        <v>2.1939541105650386</v>
      </c>
      <c r="I142" s="21">
        <f>IF(OR($A142="",$B142="",$C142=""),"",'MPTO_working_3-way'!F141)</f>
        <v>3.596629508092517</v>
      </c>
      <c r="J142" s="22">
        <f>IF(OR($A142="",$B142="",$C142=""),"",'MPTO_working_3-way'!G141)</f>
        <v>3.757084045749572</v>
      </c>
      <c r="K142" s="17">
        <f>IF(OR($A142="",$B142="",$C142=""),"",'OddsRatio_working_3-way'!H141)</f>
        <v>2.2006236919316322</v>
      </c>
      <c r="L142" s="21">
        <f>IF(OR($A142="",$B142="",$C142=""),"",'OddsRatio_working_3-way'!I141)</f>
        <v>3.5891710921656084</v>
      </c>
      <c r="M142" s="22">
        <f>IF(OR($A142="",$B142="",$C142=""),"",'OddsRatio_working_3-way'!J141)</f>
        <v>3.7457741824175597</v>
      </c>
      <c r="N142" s="23">
        <f t="shared" si="42"/>
        <v>45.24676831823605</v>
      </c>
      <c r="O142" s="24">
        <f t="shared" si="43"/>
        <v>27.954181575921695</v>
      </c>
      <c r="P142" s="24">
        <f t="shared" si="44"/>
        <v>26.79905010584228</v>
      </c>
      <c r="Q142" t="s">
        <v>188</v>
      </c>
      <c r="R142" t="s">
        <v>264</v>
      </c>
      <c r="S142" s="48" t="s">
        <v>423</v>
      </c>
      <c r="T142" s="35">
        <v>100</v>
      </c>
      <c r="U142" s="35">
        <f t="shared" si="45"/>
        <v>56.896551724137922</v>
      </c>
      <c r="V142" s="35">
        <f t="shared" si="46"/>
        <v>67.948717948717942</v>
      </c>
      <c r="W142" s="35">
        <f t="shared" si="47"/>
        <v>69.696969696969703</v>
      </c>
      <c r="X142" s="35">
        <f t="shared" si="48"/>
        <v>62.354312354312349</v>
      </c>
      <c r="Y142" s="35">
        <f t="shared" si="49"/>
        <v>73.406478578892376</v>
      </c>
      <c r="Z142" s="35">
        <f t="shared" si="50"/>
        <v>75.154730327144122</v>
      </c>
      <c r="AA142" s="35">
        <f t="shared" si="51"/>
        <v>-5.4577606301744268</v>
      </c>
      <c r="AB142" s="35">
        <f t="shared" si="52"/>
        <v>-5.4577606301744339</v>
      </c>
      <c r="AC142" s="35">
        <f t="shared" si="53"/>
        <v>-5.4577606301744197</v>
      </c>
      <c r="AF142">
        <v>2.06</v>
      </c>
      <c r="AG142">
        <v>1.84</v>
      </c>
      <c r="AJ142" t="s">
        <v>306</v>
      </c>
    </row>
    <row r="143" spans="1:36" ht="15" x14ac:dyDescent="0.25">
      <c r="A143">
        <v>2.3199999999999998</v>
      </c>
      <c r="B143">
        <v>3.12</v>
      </c>
      <c r="C143">
        <v>3.3</v>
      </c>
      <c r="D143" s="20">
        <f t="shared" si="41"/>
        <v>5.4577606301744241E-2</v>
      </c>
      <c r="E143" s="17">
        <f>IF(OR($A143="",$B143="",$C143=""),"",A143*'MPTO_working_3-way'!$I142)</f>
        <v>2.4466200466200463</v>
      </c>
      <c r="F143" s="21">
        <f>IF(OR($A143="",$B143="",$C143=""),"",B143*'MPTO_working_3-way'!$I142)</f>
        <v>3.2902821316614421</v>
      </c>
      <c r="G143" s="22">
        <f>IF(OR($A143="",$B143="",$C143=""),"",C143*'MPTO_working_3-way'!$I142)</f>
        <v>3.4801061007957559</v>
      </c>
      <c r="H143" s="17">
        <f>IF(OR($A143="",$B143="",$C143=""),"",'MPTO_working_3-way'!E142)</f>
        <v>2.4222344809682963</v>
      </c>
      <c r="I143" s="21">
        <f>IF(OR($A143="",$B143="",$C143=""),"",'MPTO_working_3-way'!F142)</f>
        <v>3.3077502547968272</v>
      </c>
      <c r="J143" s="22">
        <f>IF(OR($A143="",$B143="",$C143=""),"",'MPTO_working_3-way'!G142)</f>
        <v>3.5107703884865011</v>
      </c>
      <c r="K143" s="17">
        <f>IF(OR($A143="",$B143="",$C143=""),"",'OddsRatio_working_3-way'!H142)</f>
        <v>2.4327325565889861</v>
      </c>
      <c r="L143" s="21">
        <f>IF(OR($A143="",$B143="",$C143=""),"",'OddsRatio_working_3-way'!I142)</f>
        <v>3.3010553181580691</v>
      </c>
      <c r="M143" s="22">
        <f>IF(OR($A143="",$B143="",$C143=""),"",'OddsRatio_working_3-way'!J142)</f>
        <v>3.4964279395111122</v>
      </c>
      <c r="N143" s="23">
        <f t="shared" si="42"/>
        <v>40.872713414634156</v>
      </c>
      <c r="O143" s="24">
        <f t="shared" si="43"/>
        <v>30.392530487804876</v>
      </c>
      <c r="P143" s="24">
        <f t="shared" si="44"/>
        <v>28.734756097560975</v>
      </c>
      <c r="Q143" t="s">
        <v>182</v>
      </c>
      <c r="R143" t="s">
        <v>260</v>
      </c>
      <c r="S143" s="48" t="s">
        <v>423</v>
      </c>
      <c r="T143" s="35">
        <v>100</v>
      </c>
      <c r="U143" s="35">
        <f t="shared" si="45"/>
        <v>54.954954954954964</v>
      </c>
      <c r="V143" s="35">
        <f t="shared" si="46"/>
        <v>72.375690607734811</v>
      </c>
      <c r="W143" s="35">
        <f t="shared" si="47"/>
        <v>69.879518072289159</v>
      </c>
      <c r="X143" s="35">
        <f t="shared" si="48"/>
        <v>57.744791319976038</v>
      </c>
      <c r="Y143" s="35">
        <f t="shared" si="49"/>
        <v>75.165526972755885</v>
      </c>
      <c r="Z143" s="35">
        <f t="shared" si="50"/>
        <v>72.669354437310247</v>
      </c>
      <c r="AA143" s="35">
        <f t="shared" si="51"/>
        <v>-2.789836365021074</v>
      </c>
      <c r="AB143" s="35">
        <f t="shared" si="52"/>
        <v>-2.789836365021074</v>
      </c>
      <c r="AC143" s="35">
        <f t="shared" si="53"/>
        <v>-2.7898363650210882</v>
      </c>
      <c r="AF143">
        <v>2.4500000000000002</v>
      </c>
      <c r="AG143">
        <v>1.54</v>
      </c>
      <c r="AJ143" t="s">
        <v>306</v>
      </c>
    </row>
    <row r="144" spans="1:36" ht="15" x14ac:dyDescent="0.25">
      <c r="A144">
        <v>2.2200000000000002</v>
      </c>
      <c r="B144">
        <v>3.62</v>
      </c>
      <c r="C144">
        <v>3.32</v>
      </c>
      <c r="D144" s="20">
        <f t="shared" si="41"/>
        <v>2.7898363650210811E-2</v>
      </c>
      <c r="E144" s="17">
        <f>IF(OR($A144="",$B144="",$C144=""),"",A144*'MPTO_working_3-way'!$I143)</f>
        <v>2.2819343673034682</v>
      </c>
      <c r="F144" s="21">
        <f>IF(OR($A144="",$B144="",$C144=""),"",B144*'MPTO_working_3-way'!$I143)</f>
        <v>3.7209920764137632</v>
      </c>
      <c r="G144" s="22">
        <f>IF(OR($A144="",$B144="",$C144=""),"",C144*'MPTO_working_3-way'!$I143)</f>
        <v>3.4126225673186998</v>
      </c>
      <c r="H144" s="17">
        <f>IF(OR($A144="",$B144="",$C144=""),"",'MPTO_working_3-way'!E143)</f>
        <v>2.2667975575098054</v>
      </c>
      <c r="I144" s="21">
        <f>IF(OR($A144="",$B144="",$C144=""),"",'MPTO_working_3-way'!F143)</f>
        <v>3.7461091125841302</v>
      </c>
      <c r="J144" s="22">
        <f>IF(OR($A144="",$B144="",$C144=""),"",'MPTO_working_3-way'!G143)</f>
        <v>3.4257678029833531</v>
      </c>
      <c r="K144" s="17">
        <f>IF(OR($A144="",$B144="",$C144=""),"",'OddsRatio_working_3-way'!H143)</f>
        <v>2.2731957856203011</v>
      </c>
      <c r="L144" s="21">
        <f>IF(OR($A144="",$B144="",$C144=""),"",'OddsRatio_working_3-way'!I143)</f>
        <v>3.734240129774745</v>
      </c>
      <c r="M144" s="22">
        <f>IF(OR($A144="",$B144="",$C144=""),"",'OddsRatio_working_3-way'!J143)</f>
        <v>3.4211591988845069</v>
      </c>
      <c r="N144" s="23">
        <f t="shared" si="42"/>
        <v>43.82246984525181</v>
      </c>
      <c r="O144" s="24">
        <f t="shared" si="43"/>
        <v>26.874553330513539</v>
      </c>
      <c r="P144" s="24">
        <f t="shared" si="44"/>
        <v>29.302976824234644</v>
      </c>
      <c r="Q144" t="s">
        <v>191</v>
      </c>
      <c r="R144" t="s">
        <v>195</v>
      </c>
      <c r="S144" s="48" t="s">
        <v>423</v>
      </c>
      <c r="T144" s="35">
        <v>100</v>
      </c>
      <c r="U144" s="35">
        <f t="shared" si="45"/>
        <v>48.717948717948723</v>
      </c>
      <c r="V144" s="35">
        <f t="shared" si="46"/>
        <v>73.821989528795811</v>
      </c>
      <c r="W144" s="35">
        <f t="shared" si="47"/>
        <v>74.424552429667528</v>
      </c>
      <c r="X144" s="35">
        <f t="shared" si="48"/>
        <v>51.753458041536668</v>
      </c>
      <c r="Y144" s="35">
        <f t="shared" si="49"/>
        <v>76.85749885238377</v>
      </c>
      <c r="Z144" s="35">
        <f t="shared" si="50"/>
        <v>77.460061753255488</v>
      </c>
      <c r="AA144" s="35">
        <f t="shared" si="51"/>
        <v>-3.0355093235879451</v>
      </c>
      <c r="AB144" s="35">
        <f t="shared" si="52"/>
        <v>-3.0355093235879593</v>
      </c>
      <c r="AC144" s="35">
        <f t="shared" si="53"/>
        <v>-3.0355093235879593</v>
      </c>
      <c r="AF144">
        <v>1.77</v>
      </c>
      <c r="AG144">
        <v>2.13</v>
      </c>
      <c r="AJ144" t="s">
        <v>307</v>
      </c>
    </row>
    <row r="145" spans="1:38" ht="15" x14ac:dyDescent="0.25">
      <c r="A145">
        <v>1.95</v>
      </c>
      <c r="B145">
        <v>3.82</v>
      </c>
      <c r="C145">
        <v>3.91</v>
      </c>
      <c r="D145" s="20">
        <f t="shared" si="41"/>
        <v>3.0355093235879593E-2</v>
      </c>
      <c r="E145" s="17">
        <f>IF(OR($A145="",$B145="",$C145=""),"",A145*'MPTO_working_3-way'!$I144)</f>
        <v>2.0091924318099652</v>
      </c>
      <c r="F145" s="21">
        <f>IF(OR($A145="",$B145="",$C145=""),"",B145*'MPTO_working_3-way'!$I144)</f>
        <v>3.93595645616106</v>
      </c>
      <c r="G145" s="22">
        <f>IF(OR($A145="",$B145="",$C145=""),"",C145*'MPTO_working_3-way'!$I144)</f>
        <v>4.0286884145522892</v>
      </c>
      <c r="H145" s="17">
        <f>IF(OR($A145="",$B145="",$C145=""),"",'MPTO_working_3-way'!E144)</f>
        <v>1.9892495052304533</v>
      </c>
      <c r="I145" s="21">
        <f>IF(OR($A145="",$B145="",$C145=""),"",'MPTO_working_3-way'!F144)</f>
        <v>3.9735877166215166</v>
      </c>
      <c r="J145" s="22">
        <f>IF(OR($A145="",$B145="",$C145=""),"",'MPTO_working_3-way'!G144)</f>
        <v>4.0710626574520026</v>
      </c>
      <c r="K145" s="17">
        <f>IF(OR($A145="",$B145="",$C145=""),"",'OddsRatio_working_3-way'!H144)</f>
        <v>1.9969666996199509</v>
      </c>
      <c r="L145" s="21">
        <f>IF(OR($A145="",$B145="",$C145=""),"",'OddsRatio_working_3-way'!I144)</f>
        <v>3.9594169399244863</v>
      </c>
      <c r="M145" s="22">
        <f>IF(OR($A145="",$B145="",$C145=""),"",'OddsRatio_working_3-way'!J144)</f>
        <v>4.053866416730588</v>
      </c>
      <c r="N145" s="23">
        <f t="shared" si="42"/>
        <v>49.771240632195585</v>
      </c>
      <c r="O145" s="24">
        <f t="shared" si="43"/>
        <v>25.406785139471573</v>
      </c>
      <c r="P145" s="24">
        <f t="shared" si="44"/>
        <v>24.821974228332838</v>
      </c>
      <c r="Q145" t="s">
        <v>194</v>
      </c>
      <c r="R145" t="s">
        <v>193</v>
      </c>
      <c r="S145" s="48" t="s">
        <v>423</v>
      </c>
      <c r="T145" s="35">
        <v>100</v>
      </c>
      <c r="U145" s="35">
        <f t="shared" si="45"/>
        <v>50.980392156862742</v>
      </c>
      <c r="V145" s="35">
        <f t="shared" si="46"/>
        <v>73.544973544973558</v>
      </c>
      <c r="W145" s="35">
        <f t="shared" si="47"/>
        <v>72.602739726027394</v>
      </c>
      <c r="X145" s="35">
        <f t="shared" si="48"/>
        <v>53.852286728999069</v>
      </c>
      <c r="Y145" s="35">
        <f t="shared" si="49"/>
        <v>76.416868117109857</v>
      </c>
      <c r="Z145" s="35">
        <f t="shared" si="50"/>
        <v>75.474634298163707</v>
      </c>
      <c r="AA145" s="35">
        <f t="shared" si="51"/>
        <v>-2.8718945721363269</v>
      </c>
      <c r="AB145" s="35">
        <f t="shared" si="52"/>
        <v>-2.8718945721362985</v>
      </c>
      <c r="AC145" s="35">
        <f t="shared" si="53"/>
        <v>-2.8718945721363127</v>
      </c>
      <c r="AF145">
        <v>1.78</v>
      </c>
      <c r="AG145">
        <v>2.12</v>
      </c>
      <c r="AJ145" t="s">
        <v>307</v>
      </c>
    </row>
    <row r="146" spans="1:38" ht="15" x14ac:dyDescent="0.25">
      <c r="A146">
        <v>2.04</v>
      </c>
      <c r="B146">
        <v>3.78</v>
      </c>
      <c r="C146">
        <v>3.65</v>
      </c>
      <c r="D146" s="20">
        <f t="shared" si="41"/>
        <v>2.8718945721363021E-2</v>
      </c>
      <c r="E146" s="17">
        <f>IF(OR($A146="",$B146="",$C146=""),"",A146*'MPTO_working_3-way'!$I145)</f>
        <v>2.0985866492715806</v>
      </c>
      <c r="F146" s="21">
        <f>IF(OR($A146="",$B146="",$C146=""),"",B146*'MPTO_working_3-way'!$I145)</f>
        <v>3.8885576148267522</v>
      </c>
      <c r="G146" s="22">
        <f>IF(OR($A146="",$B146="",$C146=""),"",C146*'MPTO_working_3-way'!$I145)</f>
        <v>3.7548241518829748</v>
      </c>
      <c r="H146" s="17">
        <f>IF(OR($A146="",$B146="",$C146=""),"",'MPTO_working_3-way'!E145)</f>
        <v>2.0806324274296326</v>
      </c>
      <c r="I146" s="21">
        <f>IF(OR($A146="",$B146="",$C146=""),"",'MPTO_working_3-way'!F145)</f>
        <v>3.9219180220049714</v>
      </c>
      <c r="J146" s="22">
        <f>IF(OR($A146="",$B146="",$C146=""),"",'MPTO_working_3-way'!G145)</f>
        <v>3.7821536840747343</v>
      </c>
      <c r="K146" s="17">
        <f>IF(OR($A146="",$B146="",$C146=""),"",'OddsRatio_working_3-way'!H145)</f>
        <v>2.0877980186449929</v>
      </c>
      <c r="L146" s="21">
        <f>IF(OR($A146="",$B146="",$C146=""),"",'OddsRatio_working_3-way'!I145)</f>
        <v>3.9077677806087303</v>
      </c>
      <c r="M146" s="22">
        <f>IF(OR($A146="",$B146="",$C146=""),"",'OddsRatio_working_3-way'!J145)</f>
        <v>3.7717930282781067</v>
      </c>
      <c r="N146" s="23">
        <f t="shared" si="42"/>
        <v>47.65111797252213</v>
      </c>
      <c r="O146" s="24">
        <f t="shared" si="43"/>
        <v>25.716476366123054</v>
      </c>
      <c r="P146" s="24">
        <f t="shared" si="44"/>
        <v>26.632405661354834</v>
      </c>
      <c r="Q146" t="s">
        <v>107</v>
      </c>
      <c r="R146" t="s">
        <v>189</v>
      </c>
      <c r="S146" s="48" t="s">
        <v>423</v>
      </c>
      <c r="T146" s="35">
        <v>100</v>
      </c>
      <c r="U146" s="35">
        <f t="shared" si="45"/>
        <v>56.896551724137922</v>
      </c>
      <c r="V146" s="35">
        <f t="shared" si="46"/>
        <v>71.346704871060169</v>
      </c>
      <c r="W146" s="35">
        <f t="shared" si="47"/>
        <v>69.040247678018574</v>
      </c>
      <c r="X146" s="35">
        <f t="shared" si="48"/>
        <v>59.61304745092125</v>
      </c>
      <c r="Y146" s="35">
        <f t="shared" si="49"/>
        <v>74.063200597843505</v>
      </c>
      <c r="Z146" s="35">
        <f t="shared" si="50"/>
        <v>71.756743404801895</v>
      </c>
      <c r="AA146" s="35">
        <f t="shared" si="51"/>
        <v>-2.7164957267833287</v>
      </c>
      <c r="AB146" s="35">
        <f t="shared" si="52"/>
        <v>-2.7164957267833358</v>
      </c>
      <c r="AC146" s="35">
        <f t="shared" si="53"/>
        <v>-2.7164957267833216</v>
      </c>
      <c r="AF146">
        <v>1.69</v>
      </c>
      <c r="AG146">
        <v>2.27</v>
      </c>
      <c r="AJ146" t="s">
        <v>307</v>
      </c>
    </row>
    <row r="147" spans="1:38" ht="15" x14ac:dyDescent="0.25">
      <c r="A147">
        <v>2.3199999999999998</v>
      </c>
      <c r="B147">
        <v>3.49</v>
      </c>
      <c r="C147">
        <v>3.23</v>
      </c>
      <c r="D147" s="20">
        <f t="shared" si="41"/>
        <v>2.716495726783319E-2</v>
      </c>
      <c r="E147" s="17">
        <f>IF(OR($A147="",$B147="",$C147=""),"",A147*'MPTO_working_3-way'!$I146)</f>
        <v>2.3830227008613729</v>
      </c>
      <c r="F147" s="21">
        <f>IF(OR($A147="",$B147="",$C147=""),"",B147*'MPTO_working_3-way'!$I146)</f>
        <v>3.584805700864738</v>
      </c>
      <c r="G147" s="22">
        <f>IF(OR($A147="",$B147="",$C147=""),"",C147*'MPTO_working_3-way'!$I146)</f>
        <v>3.3177428119751013</v>
      </c>
      <c r="H147" s="17">
        <f>IF(OR($A147="",$B147="",$C147=""),"",'MPTO_working_3-way'!E146)</f>
        <v>2.3697833830861637</v>
      </c>
      <c r="I147" s="21">
        <f>IF(OR($A147="",$B147="",$C147=""),"",'MPTO_working_3-way'!F146)</f>
        <v>3.60388976500347</v>
      </c>
      <c r="J147" s="22">
        <f>IF(OR($A147="",$B147="",$C147=""),"",'MPTO_working_3-way'!G146)</f>
        <v>3.3273160213476154</v>
      </c>
      <c r="K147" s="17">
        <f>IF(OR($A147="",$B147="",$C147=""),"",'OddsRatio_working_3-way'!H146)</f>
        <v>2.3755332377720175</v>
      </c>
      <c r="L147" s="21">
        <f>IF(OR($A147="",$B147="",$C147=""),"",'OddsRatio_working_3-way'!I146)</f>
        <v>3.5947558803426696</v>
      </c>
      <c r="M147" s="22">
        <f>IF(OR($A147="",$B147="",$C147=""),"",'OddsRatio_working_3-way'!J146)</f>
        <v>3.3238175153269691</v>
      </c>
      <c r="N147" s="23">
        <f t="shared" si="42"/>
        <v>41.963511284996898</v>
      </c>
      <c r="O147" s="24">
        <f t="shared" si="43"/>
        <v>27.895514665098219</v>
      </c>
      <c r="P147" s="24">
        <f t="shared" si="44"/>
        <v>30.140974049904891</v>
      </c>
      <c r="Q147" t="s">
        <v>413</v>
      </c>
      <c r="R147" t="s">
        <v>414</v>
      </c>
      <c r="S147" s="48" t="s">
        <v>423</v>
      </c>
      <c r="T147" s="35">
        <v>100</v>
      </c>
      <c r="U147" s="35">
        <f t="shared" si="45"/>
        <v>54.337899543379002</v>
      </c>
      <c r="V147" s="35">
        <f t="shared" si="46"/>
        <v>69.879518072289159</v>
      </c>
      <c r="W147" s="35">
        <f t="shared" si="47"/>
        <v>72.899728997289984</v>
      </c>
      <c r="X147" s="35">
        <f t="shared" si="48"/>
        <v>57.220752930420879</v>
      </c>
      <c r="Y147" s="35">
        <f t="shared" si="49"/>
        <v>72.76237145933105</v>
      </c>
      <c r="Z147" s="35">
        <f t="shared" si="50"/>
        <v>75.78258238433186</v>
      </c>
      <c r="AA147" s="35">
        <f t="shared" si="51"/>
        <v>-2.8828533870418767</v>
      </c>
      <c r="AB147" s="35">
        <f t="shared" si="52"/>
        <v>-2.8828533870418909</v>
      </c>
      <c r="AC147" s="35">
        <f t="shared" si="53"/>
        <v>-2.8828533870418767</v>
      </c>
      <c r="AD147" s="36"/>
      <c r="AE147" s="36"/>
      <c r="AF147">
        <v>1.96</v>
      </c>
      <c r="AG147">
        <v>1.93</v>
      </c>
      <c r="AI147" s="36"/>
      <c r="AJ147" t="s">
        <v>425</v>
      </c>
      <c r="AK147" s="35"/>
      <c r="AL147" s="35"/>
    </row>
    <row r="148" spans="1:38" ht="15" x14ac:dyDescent="0.25">
      <c r="A148">
        <v>2.19</v>
      </c>
      <c r="B148">
        <v>3.32</v>
      </c>
      <c r="C148">
        <v>3.69</v>
      </c>
      <c r="D148" s="20">
        <f t="shared" si="41"/>
        <v>2.8828533870418838E-2</v>
      </c>
      <c r="E148" s="17">
        <f>IF(OR($A148="",$B148="",$C148=""),"",A148*'MPTO_working_3-way'!$I147)</f>
        <v>2.2531344891762171</v>
      </c>
      <c r="F148" s="21">
        <f>IF(OR($A148="",$B148="",$C148=""),"",B148*'MPTO_working_3-way'!$I147)</f>
        <v>3.4157107324497904</v>
      </c>
      <c r="G148" s="22">
        <f>IF(OR($A148="",$B148="",$C148=""),"",C148*'MPTO_working_3-way'!$I147)</f>
        <v>3.7963772899818453</v>
      </c>
      <c r="H148" s="17">
        <f>IF(OR($A148="",$B148="",$C148=""),"",'MPTO_working_3-way'!E147)</f>
        <v>2.2370789454901301</v>
      </c>
      <c r="I148" s="21">
        <f>IF(OR($A148="",$B148="",$C148=""),"",'MPTO_working_3-way'!F147)</f>
        <v>3.4294104624093924</v>
      </c>
      <c r="J148" s="22">
        <f>IF(OR($A148="",$B148="",$C148=""),"",'MPTO_working_3-way'!G147)</f>
        <v>3.8256542436144163</v>
      </c>
      <c r="K148" s="17">
        <f>IF(OR($A148="",$B148="",$C148=""),"",'OddsRatio_working_3-way'!H147)</f>
        <v>2.2438170950881915</v>
      </c>
      <c r="L148" s="21">
        <f>IF(OR($A148="",$B148="",$C148=""),"",'OddsRatio_working_3-way'!I147)</f>
        <v>3.4249207231971468</v>
      </c>
      <c r="M148" s="22">
        <f>IF(OR($A148="",$B148="",$C148=""),"",'OddsRatio_working_3-way'!J147)</f>
        <v>3.811653769569106</v>
      </c>
      <c r="N148" s="23">
        <f t="shared" si="42"/>
        <v>44.382614744209803</v>
      </c>
      <c r="O148" s="24">
        <f t="shared" si="43"/>
        <v>29.276483822234777</v>
      </c>
      <c r="P148" s="24">
        <f t="shared" si="44"/>
        <v>26.340901433555413</v>
      </c>
      <c r="Q148" t="s">
        <v>415</v>
      </c>
      <c r="R148" t="s">
        <v>416</v>
      </c>
      <c r="S148" s="48" t="s">
        <v>423</v>
      </c>
      <c r="T148" s="35">
        <v>100</v>
      </c>
      <c r="U148" s="35">
        <f t="shared" si="45"/>
        <v>50.248756218905463</v>
      </c>
      <c r="V148" s="35">
        <f t="shared" si="46"/>
        <v>73.68421052631578</v>
      </c>
      <c r="W148" s="35">
        <f t="shared" si="47"/>
        <v>73.333333333333329</v>
      </c>
      <c r="X148" s="35">
        <f t="shared" si="48"/>
        <v>52.982456140350877</v>
      </c>
      <c r="Y148" s="35">
        <f t="shared" si="49"/>
        <v>76.417910447761201</v>
      </c>
      <c r="Z148" s="35">
        <f t="shared" si="50"/>
        <v>76.06703325477875</v>
      </c>
      <c r="AA148" s="35">
        <f t="shared" si="51"/>
        <v>-2.7336999214454138</v>
      </c>
      <c r="AB148" s="35">
        <f t="shared" si="52"/>
        <v>-2.733699921445421</v>
      </c>
      <c r="AC148" s="35">
        <f t="shared" si="53"/>
        <v>-2.733699921445421</v>
      </c>
      <c r="AD148" s="36"/>
      <c r="AE148" s="36"/>
      <c r="AF148">
        <v>2.2400000000000002</v>
      </c>
      <c r="AG148">
        <v>1.7</v>
      </c>
      <c r="AI148" s="36"/>
      <c r="AJ148" t="s">
        <v>425</v>
      </c>
      <c r="AK148" s="35"/>
      <c r="AL148" s="35"/>
    </row>
    <row r="149" spans="1:38" ht="15" x14ac:dyDescent="0.25">
      <c r="A149">
        <v>2.0099999999999998</v>
      </c>
      <c r="B149">
        <v>3.8</v>
      </c>
      <c r="C149">
        <v>3.75</v>
      </c>
      <c r="D149" s="20">
        <f t="shared" si="41"/>
        <v>2.7336999214454094E-2</v>
      </c>
      <c r="E149" s="17">
        <f>IF(OR($A149="",$B149="",$C149=""),"",A149*'MPTO_working_3-way'!$I148)</f>
        <v>2.0649473684210524</v>
      </c>
      <c r="F149" s="21">
        <f>IF(OR($A149="",$B149="",$C149=""),"",B149*'MPTO_working_3-way'!$I148)</f>
        <v>3.9038805970149255</v>
      </c>
      <c r="G149" s="22">
        <f>IF(OR($A149="",$B149="",$C149=""),"",C149*'MPTO_working_3-way'!$I148)</f>
        <v>3.852513747054203</v>
      </c>
      <c r="H149" s="17">
        <f>IF(OR($A149="",$B149="",$C149=""),"",'MPTO_working_3-way'!E148)</f>
        <v>2.0475016084066051</v>
      </c>
      <c r="I149" s="21">
        <f>IF(OR($A149="",$B149="",$C149=""),"",'MPTO_working_3-way'!F148)</f>
        <v>3.9363017934446507</v>
      </c>
      <c r="J149" s="22">
        <f>IF(OR($A149="",$B149="",$C149=""),"",'MPTO_working_3-way'!G148)</f>
        <v>3.8826758845058973</v>
      </c>
      <c r="K149" s="17">
        <f>IF(OR($A149="",$B149="",$C149=""),"",'OddsRatio_working_3-way'!H148)</f>
        <v>2.05439957007223</v>
      </c>
      <c r="L149" s="21">
        <f>IF(OR($A149="",$B149="",$C149=""),"",'OddsRatio_working_3-way'!I148)</f>
        <v>3.9230879170319253</v>
      </c>
      <c r="M149" s="22">
        <f>IF(OR($A149="",$B149="",$C149=""),"",'OddsRatio_working_3-way'!J148)</f>
        <v>3.8708899185134986</v>
      </c>
      <c r="N149" s="23">
        <f t="shared" si="42"/>
        <v>48.427384411479849</v>
      </c>
      <c r="O149" s="24">
        <f t="shared" si="43"/>
        <v>25.615537543966965</v>
      </c>
      <c r="P149" s="24">
        <f t="shared" si="44"/>
        <v>25.957078044553189</v>
      </c>
      <c r="Q149" t="s">
        <v>417</v>
      </c>
      <c r="R149" t="s">
        <v>418</v>
      </c>
      <c r="S149" s="48" t="s">
        <v>423</v>
      </c>
      <c r="T149" s="35">
        <v>100</v>
      </c>
      <c r="U149" s="35">
        <f t="shared" si="45"/>
        <v>88.67497168742922</v>
      </c>
      <c r="V149" s="35">
        <f t="shared" si="46"/>
        <v>81.515711645101661</v>
      </c>
      <c r="W149" s="35">
        <f t="shared" si="47"/>
        <v>26.470588235294116</v>
      </c>
      <c r="X149" s="35">
        <f t="shared" si="48"/>
        <v>92.013700119604209</v>
      </c>
      <c r="Y149" s="35">
        <f t="shared" si="49"/>
        <v>84.854440077276664</v>
      </c>
      <c r="Z149" s="35">
        <f t="shared" si="50"/>
        <v>29.809316667469123</v>
      </c>
      <c r="AA149" s="35">
        <f t="shared" si="51"/>
        <v>-3.3387284321749888</v>
      </c>
      <c r="AB149" s="35">
        <f t="shared" si="52"/>
        <v>-3.338728432175003</v>
      </c>
      <c r="AC149" s="35">
        <f t="shared" si="53"/>
        <v>-3.3387284321750066</v>
      </c>
      <c r="AD149" s="36"/>
      <c r="AE149" s="36"/>
      <c r="AF149">
        <v>1.85</v>
      </c>
      <c r="AG149">
        <v>2.04</v>
      </c>
      <c r="AI149" s="36"/>
      <c r="AJ149" t="s">
        <v>425</v>
      </c>
      <c r="AK149" s="35"/>
      <c r="AL149" s="35"/>
    </row>
    <row r="150" spans="1:38" ht="15" x14ac:dyDescent="0.25">
      <c r="A150">
        <v>8.83</v>
      </c>
      <c r="B150">
        <v>5.41</v>
      </c>
      <c r="C150">
        <v>1.36</v>
      </c>
      <c r="D150" s="20">
        <f t="shared" si="41"/>
        <v>3.3387284321749977E-2</v>
      </c>
      <c r="E150" s="17">
        <f>IF(OR($A150="",$B150="",$C150=""),"",A150*'MPTO_working_3-way'!$I149)</f>
        <v>9.1248097205610517</v>
      </c>
      <c r="F150" s="21">
        <f>IF(OR($A150="",$B150="",$C150=""),"",B150*'MPTO_working_3-way'!$I149)</f>
        <v>5.5906252081806675</v>
      </c>
      <c r="G150" s="22">
        <f>IF(OR($A150="",$B150="",$C150=""),"",C150*'MPTO_working_3-way'!$I149)</f>
        <v>1.4054067066775802</v>
      </c>
      <c r="H150" s="17">
        <f>IF(OR($A150="",$B150="",$C150=""),"",'MPTO_working_3-way'!E149)</f>
        <v>9.7922871456916472</v>
      </c>
      <c r="I150" s="21">
        <f>IF(OR($A150="",$B150="",$C150=""),"",'MPTO_working_3-way'!F149)</f>
        <v>5.7565954150873422</v>
      </c>
      <c r="J150" s="22">
        <f>IF(OR($A150="",$B150="",$C150=""),"",'MPTO_working_3-way'!G149)</f>
        <v>1.3809007179502759</v>
      </c>
      <c r="K150" s="17">
        <f>IF(OR($A150="",$B150="",$C150=""),"",'OddsRatio_working_3-way'!H149)</f>
        <v>9.4433554101069692</v>
      </c>
      <c r="L150" s="21">
        <f>IF(OR($A150="",$B150="",$C150=""),"",'OddsRatio_working_3-way'!I149)</f>
        <v>5.7554530470717422</v>
      </c>
      <c r="M150" s="22">
        <f>IF(OR($A150="",$B150="",$C150=""),"",'OddsRatio_working_3-way'!J149)</f>
        <v>1.3882002487405507</v>
      </c>
      <c r="N150" s="23">
        <f t="shared" si="42"/>
        <v>10.959132635354434</v>
      </c>
      <c r="O150" s="24">
        <f t="shared" si="43"/>
        <v>17.887087092454649</v>
      </c>
      <c r="P150" s="24">
        <f t="shared" si="44"/>
        <v>71.153780272190915</v>
      </c>
      <c r="Q150" t="s">
        <v>273</v>
      </c>
      <c r="R150" t="s">
        <v>196</v>
      </c>
      <c r="S150" s="48" t="s">
        <v>423</v>
      </c>
      <c r="T150" s="35">
        <v>100</v>
      </c>
      <c r="U150" s="35">
        <f t="shared" si="45"/>
        <v>15.966386554621849</v>
      </c>
      <c r="V150" s="35">
        <f t="shared" si="46"/>
        <v>86.893840104849275</v>
      </c>
      <c r="W150" s="35">
        <f t="shared" si="47"/>
        <v>92.598075499629914</v>
      </c>
      <c r="X150" s="35">
        <f t="shared" si="48"/>
        <v>20.508084395520818</v>
      </c>
      <c r="Y150" s="35">
        <f t="shared" si="49"/>
        <v>91.435537945748251</v>
      </c>
      <c r="Z150" s="35">
        <f t="shared" si="50"/>
        <v>97.139773340528876</v>
      </c>
      <c r="AA150" s="35">
        <f t="shared" si="51"/>
        <v>-4.5416978408989692</v>
      </c>
      <c r="AB150" s="35">
        <f t="shared" si="52"/>
        <v>-4.5416978408989763</v>
      </c>
      <c r="AC150" s="35">
        <f t="shared" si="53"/>
        <v>-4.5416978408989621</v>
      </c>
      <c r="AD150" s="36"/>
      <c r="AE150" s="36"/>
      <c r="AF150">
        <v>1.67</v>
      </c>
      <c r="AG150">
        <v>2.29</v>
      </c>
      <c r="AI150" s="36"/>
      <c r="AJ150" t="s">
        <v>311</v>
      </c>
      <c r="AK150" s="35"/>
      <c r="AL150" s="35"/>
    </row>
    <row r="151" spans="1:38" ht="15" x14ac:dyDescent="0.25">
      <c r="A151">
        <v>1.19</v>
      </c>
      <c r="B151">
        <v>7.63</v>
      </c>
      <c r="C151">
        <v>13.51</v>
      </c>
      <c r="D151" s="20">
        <f t="shared" si="41"/>
        <v>4.5416978408989728E-2</v>
      </c>
      <c r="E151" s="17">
        <f>IF(OR($A151="",$B151="",$C151=""),"",A151*'MPTO_working_3-way'!$I150)</f>
        <v>1.2440462043066978</v>
      </c>
      <c r="F151" s="21">
        <f>IF(OR($A151="",$B151="",$C151=""),"",B151*'MPTO_working_3-way'!$I150)</f>
        <v>7.9765315452605918</v>
      </c>
      <c r="G151" s="22">
        <f>IF(OR($A151="",$B151="",$C151=""),"",C151*'MPTO_working_3-way'!$I150)</f>
        <v>14.123583378305451</v>
      </c>
      <c r="H151" s="17">
        <f>IF(OR($A151="",$B151="",$C151=""),"",'MPTO_working_3-way'!E150)</f>
        <v>1.2118316333470649</v>
      </c>
      <c r="I151" s="21">
        <f>IF(OR($A151="",$B151="",$C151=""),"",'MPTO_working_3-way'!F150)</f>
        <v>8.6264451190726437</v>
      </c>
      <c r="J151" s="22">
        <f>IF(OR($A151="",$B151="",$C151=""),"",'MPTO_working_3-way'!G150)</f>
        <v>16.983622906221807</v>
      </c>
      <c r="K151" s="17">
        <f>IF(OR($A151="",$B151="",$C151=""),"",'OddsRatio_working_3-way'!H150)</f>
        <v>1.2196449551455595</v>
      </c>
      <c r="L151" s="21">
        <f>IF(OR($A151="",$B151="",$C151=""),"",'OddsRatio_working_3-way'!I150)</f>
        <v>8.6644529085003086</v>
      </c>
      <c r="M151" s="22">
        <f>IF(OR($A151="",$B151="",$C151=""),"",'OddsRatio_working_3-way'!J150)</f>
        <v>15.461886257215511</v>
      </c>
      <c r="N151" s="23">
        <f t="shared" si="42"/>
        <v>80.382866531657172</v>
      </c>
      <c r="O151" s="24">
        <f t="shared" si="43"/>
        <v>12.536777348974054</v>
      </c>
      <c r="P151" s="24">
        <f t="shared" si="44"/>
        <v>7.0803561193687665</v>
      </c>
      <c r="Q151" t="s">
        <v>280</v>
      </c>
      <c r="R151" t="s">
        <v>201</v>
      </c>
      <c r="S151" s="48" t="s">
        <v>423</v>
      </c>
      <c r="T151" s="35">
        <v>100</v>
      </c>
      <c r="U151" s="35">
        <f t="shared" si="45"/>
        <v>79.38144329896906</v>
      </c>
      <c r="V151" s="35">
        <f t="shared" si="46"/>
        <v>75.961538461538453</v>
      </c>
      <c r="W151" s="35">
        <f t="shared" si="47"/>
        <v>40.828402366863905</v>
      </c>
      <c r="X151" s="35">
        <f t="shared" si="48"/>
        <v>83.210059171597635</v>
      </c>
      <c r="Y151" s="35">
        <f t="shared" si="49"/>
        <v>79.790154334167028</v>
      </c>
      <c r="Z151" s="35">
        <f t="shared" si="50"/>
        <v>44.657018239492466</v>
      </c>
      <c r="AA151" s="35">
        <f t="shared" si="51"/>
        <v>-3.8286158726285748</v>
      </c>
      <c r="AB151" s="35">
        <f t="shared" si="52"/>
        <v>-3.8286158726285748</v>
      </c>
      <c r="AC151" s="35">
        <f t="shared" si="53"/>
        <v>-3.8286158726285606</v>
      </c>
      <c r="AD151" s="36"/>
      <c r="AE151" s="36"/>
      <c r="AF151">
        <v>1.38</v>
      </c>
      <c r="AG151">
        <v>3.13</v>
      </c>
      <c r="AI151" s="36"/>
      <c r="AJ151" t="s">
        <v>308</v>
      </c>
      <c r="AK151" s="35"/>
      <c r="AL151" s="35"/>
    </row>
    <row r="152" spans="1:38" ht="15" x14ac:dyDescent="0.25">
      <c r="A152">
        <v>4.8499999999999996</v>
      </c>
      <c r="B152">
        <v>4.16</v>
      </c>
      <c r="C152">
        <v>1.69</v>
      </c>
      <c r="D152" s="20">
        <f t="shared" si="41"/>
        <v>3.8286158726285713E-2</v>
      </c>
      <c r="E152" s="17">
        <f>IF(OR($A152="",$B152="",$C152=""),"",A152*'MPTO_working_3-way'!$I151)</f>
        <v>5.0356878698224854</v>
      </c>
      <c r="F152" s="21">
        <f>IF(OR($A152="",$B152="",$C152=""),"",B152*'MPTO_working_3-way'!$I151)</f>
        <v>4.3192704203013488</v>
      </c>
      <c r="G152" s="22">
        <f>IF(OR($A152="",$B152="",$C152=""),"",C152*'MPTO_working_3-way'!$I151)</f>
        <v>1.7547036082474228</v>
      </c>
      <c r="H152" s="17">
        <f>IF(OR($A152="",$B152="",$C152=""),"",'MPTO_working_3-way'!E151)</f>
        <v>5.1700022339321157</v>
      </c>
      <c r="I152" s="21">
        <f>IF(OR($A152="",$B152="",$C152=""),"",'MPTO_working_3-way'!F151)</f>
        <v>4.3932375996605408</v>
      </c>
      <c r="J152" s="22">
        <f>IF(OR($A152="",$B152="",$C152=""),"",'MPTO_working_3-way'!G151)</f>
        <v>1.7272531708366445</v>
      </c>
      <c r="K152" s="17">
        <f>IF(OR($A152="",$B152="",$C152=""),"",'OddsRatio_working_3-way'!H151)</f>
        <v>5.1113394446330629</v>
      </c>
      <c r="L152" s="21">
        <f>IF(OR($A152="",$B152="",$C152=""),"",'OddsRatio_working_3-way'!I151)</f>
        <v>4.3745019857248009</v>
      </c>
      <c r="M152" s="22">
        <f>IF(OR($A152="",$B152="",$C152=""),"",'OddsRatio_working_3-way'!J151)</f>
        <v>1.7368374589082634</v>
      </c>
      <c r="N152" s="23">
        <f t="shared" si="42"/>
        <v>19.858260199023242</v>
      </c>
      <c r="O152" s="24">
        <f t="shared" si="43"/>
        <v>23.152058164726615</v>
      </c>
      <c r="P152" s="24">
        <f t="shared" si="44"/>
        <v>56.989681636250133</v>
      </c>
      <c r="Q152" t="s">
        <v>296</v>
      </c>
      <c r="R152" t="s">
        <v>278</v>
      </c>
      <c r="S152" s="48" t="s">
        <v>423</v>
      </c>
      <c r="T152" s="35">
        <v>100</v>
      </c>
      <c r="U152" s="35">
        <f t="shared" si="45"/>
        <v>66.555183946488299</v>
      </c>
      <c r="V152" s="35">
        <f t="shared" si="46"/>
        <v>68.152866242038215</v>
      </c>
      <c r="W152" s="35">
        <f t="shared" si="47"/>
        <v>61.977186311787079</v>
      </c>
      <c r="X152" s="35">
        <f t="shared" si="48"/>
        <v>69.86994744617472</v>
      </c>
      <c r="Y152" s="35">
        <f t="shared" si="49"/>
        <v>71.467629741724636</v>
      </c>
      <c r="Z152" s="35">
        <f t="shared" si="50"/>
        <v>65.291949811473486</v>
      </c>
      <c r="AA152" s="35">
        <f t="shared" si="51"/>
        <v>-3.3147634996864213</v>
      </c>
      <c r="AB152" s="35">
        <f t="shared" si="52"/>
        <v>-3.3147634996864213</v>
      </c>
      <c r="AC152" s="35">
        <f t="shared" si="53"/>
        <v>-3.314763499686407</v>
      </c>
      <c r="AD152" s="36"/>
      <c r="AE152" s="36"/>
      <c r="AF152">
        <v>1.74</v>
      </c>
      <c r="AG152">
        <v>2.1800000000000002</v>
      </c>
      <c r="AI152" s="36"/>
      <c r="AJ152" t="s">
        <v>308</v>
      </c>
      <c r="AK152" s="35"/>
      <c r="AL152" s="35"/>
    </row>
    <row r="153" spans="1:38" ht="15" x14ac:dyDescent="0.25">
      <c r="A153">
        <v>2.99</v>
      </c>
      <c r="B153">
        <v>3.14</v>
      </c>
      <c r="C153">
        <v>2.63</v>
      </c>
      <c r="D153" s="20">
        <f t="shared" si="41"/>
        <v>3.3147634996864017E-2</v>
      </c>
      <c r="E153" s="17">
        <f>IF(OR($A153="",$B153="",$C153=""),"",A153*'MPTO_working_3-way'!$I152)</f>
        <v>3.0891114286406238</v>
      </c>
      <c r="F153" s="21">
        <f>IF(OR($A153="",$B153="",$C153=""),"",B153*'MPTO_working_3-way'!$I152)</f>
        <v>3.244083573890153</v>
      </c>
      <c r="G153" s="22">
        <f>IF(OR($A153="",$B153="",$C153=""),"",C153*'MPTO_working_3-way'!$I152)</f>
        <v>2.7171782800417521</v>
      </c>
      <c r="H153" s="17">
        <f>IF(OR($A153="",$B153="",$C153=""),"",'MPTO_working_3-way'!E152)</f>
        <v>3.0921559995655388</v>
      </c>
      <c r="I153" s="21">
        <f>IF(OR($A153="",$B153="",$C153=""),"",'MPTO_working_3-way'!F152)</f>
        <v>3.2528563031268511</v>
      </c>
      <c r="J153" s="22">
        <f>IF(OR($A153="",$B153="",$C153=""),"",'MPTO_working_3-way'!G152)</f>
        <v>2.7087136661810853</v>
      </c>
      <c r="K153" s="17">
        <f>IF(OR($A153="",$B153="",$C153=""),"",'OddsRatio_working_3-way'!H152)</f>
        <v>3.0909247797580539</v>
      </c>
      <c r="L153" s="21">
        <f>IF(OR($A153="",$B153="",$C153=""),"",'OddsRatio_working_3-way'!I152)</f>
        <v>3.2485321752172034</v>
      </c>
      <c r="M153" s="22">
        <f>IF(OR($A153="",$B153="",$C153=""),"",'OddsRatio_working_3-way'!J152)</f>
        <v>2.7126670306560943</v>
      </c>
      <c r="N153" s="23">
        <f t="shared" si="42"/>
        <v>32.371768487485546</v>
      </c>
      <c r="O153" s="24">
        <f t="shared" si="43"/>
        <v>30.825346425981465</v>
      </c>
      <c r="P153" s="24">
        <f t="shared" si="44"/>
        <v>36.802885086533003</v>
      </c>
      <c r="Q153" t="s">
        <v>371</v>
      </c>
      <c r="R153" t="s">
        <v>275</v>
      </c>
      <c r="S153" s="48" t="s">
        <v>423</v>
      </c>
      <c r="T153" s="35">
        <v>100</v>
      </c>
      <c r="U153" s="35">
        <f t="shared" si="45"/>
        <v>34.21052631578948</v>
      </c>
      <c r="V153" s="35">
        <f t="shared" si="46"/>
        <v>79.591836734693885</v>
      </c>
      <c r="W153" s="35">
        <f t="shared" si="47"/>
        <v>82.456140350877192</v>
      </c>
      <c r="X153" s="35">
        <f t="shared" si="48"/>
        <v>37.95202291442893</v>
      </c>
      <c r="Y153" s="35">
        <f t="shared" si="49"/>
        <v>83.333333333333343</v>
      </c>
      <c r="Z153" s="35">
        <f t="shared" si="50"/>
        <v>86.197636949516649</v>
      </c>
      <c r="AA153" s="35">
        <f t="shared" si="51"/>
        <v>-3.7414965986394506</v>
      </c>
      <c r="AB153" s="35">
        <f t="shared" si="52"/>
        <v>-3.7414965986394577</v>
      </c>
      <c r="AC153" s="35">
        <f t="shared" si="53"/>
        <v>-3.7414965986394577</v>
      </c>
      <c r="AD153" s="36"/>
      <c r="AE153" s="36"/>
      <c r="AF153">
        <v>2.52</v>
      </c>
      <c r="AG153">
        <v>1.57</v>
      </c>
      <c r="AI153" s="36"/>
      <c r="AJ153" t="s">
        <v>308</v>
      </c>
      <c r="AK153" s="35"/>
      <c r="AL153" s="35"/>
    </row>
    <row r="154" spans="1:38" s="35" customFormat="1" ht="15" x14ac:dyDescent="0.25">
      <c r="A154">
        <v>1.52</v>
      </c>
      <c r="B154">
        <v>4.9000000000000004</v>
      </c>
      <c r="C154">
        <v>5.7</v>
      </c>
      <c r="D154" s="20">
        <f t="shared" si="41"/>
        <v>3.7414965986394488E-2</v>
      </c>
      <c r="E154" s="17">
        <f>IF(OR($A154="",$B154="",$C154=""),"",A154*'MPTO_working_3-way'!$I153)</f>
        <v>1.5768707482993196</v>
      </c>
      <c r="F154" s="21">
        <f>IF(OR($A154="",$B154="",$C154=""),"",B154*'MPTO_working_3-way'!$I153)</f>
        <v>5.083333333333333</v>
      </c>
      <c r="G154" s="22">
        <f>IF(OR($A154="",$B154="",$C154=""),"",C154*'MPTO_working_3-way'!$I153)</f>
        <v>5.9132653061224492</v>
      </c>
      <c r="H154" s="17">
        <f>IF(OR($A154="",$B154="",$C154=""),"",'MPTO_working_3-way'!E153)</f>
        <v>1.549371301775148</v>
      </c>
      <c r="I154" s="21">
        <f>IF(OR($A154="",$B154="",$C154=""),"",'MPTO_working_3-way'!F153)</f>
        <v>5.2189349112426031</v>
      </c>
      <c r="J154" s="22">
        <f>IF(OR($A154="",$B154="",$C154=""),"",'MPTO_working_3-way'!G153)</f>
        <v>6.136213841083852</v>
      </c>
      <c r="K154" s="17">
        <f>IF(OR($A154="",$B154="",$C154=""),"",'OddsRatio_working_3-way'!H153)</f>
        <v>1.5581925342889458</v>
      </c>
      <c r="L154" s="21">
        <f>IF(OR($A154="",$B154="",$C154=""),"",'OddsRatio_working_3-way'!I153)</f>
        <v>5.1864440071670961</v>
      </c>
      <c r="M154" s="22">
        <f>IF(OR($A154="",$B154="",$C154=""),"",'OddsRatio_working_3-way'!J153)</f>
        <v>6.0452017522270127</v>
      </c>
      <c r="N154" s="23">
        <f t="shared" si="42"/>
        <v>63.416738567730803</v>
      </c>
      <c r="O154" s="24">
        <f t="shared" si="43"/>
        <v>19.672131147540988</v>
      </c>
      <c r="P154" s="24">
        <f t="shared" si="44"/>
        <v>16.911130284728213</v>
      </c>
      <c r="Q154" t="s">
        <v>203</v>
      </c>
      <c r="R154" t="s">
        <v>109</v>
      </c>
      <c r="S154" s="48" t="s">
        <v>423</v>
      </c>
      <c r="T154" s="35">
        <v>100</v>
      </c>
      <c r="U154" s="35">
        <f t="shared" si="45"/>
        <v>42.528735632183903</v>
      </c>
      <c r="V154" s="35">
        <f t="shared" si="46"/>
        <v>72.972972972972968</v>
      </c>
      <c r="W154" s="35">
        <f t="shared" si="47"/>
        <v>81.412639405204473</v>
      </c>
      <c r="X154" s="35">
        <f t="shared" si="48"/>
        <v>45.614387621822559</v>
      </c>
      <c r="Y154" s="35">
        <f t="shared" si="49"/>
        <v>76.058624962611631</v>
      </c>
      <c r="Z154" s="35">
        <f t="shared" si="50"/>
        <v>84.498291394843108</v>
      </c>
      <c r="AA154" s="35">
        <f t="shared" si="51"/>
        <v>-3.0856519896386558</v>
      </c>
      <c r="AB154" s="35">
        <f t="shared" si="52"/>
        <v>-3.0856519896386629</v>
      </c>
      <c r="AC154" s="35">
        <f t="shared" si="53"/>
        <v>-3.0856519896386345</v>
      </c>
      <c r="AD154" s="36"/>
      <c r="AE154" s="36"/>
      <c r="AF154">
        <v>1.49</v>
      </c>
      <c r="AG154">
        <v>2.71</v>
      </c>
      <c r="AH154" s="36"/>
      <c r="AI154" s="36"/>
      <c r="AJ154" t="s">
        <v>308</v>
      </c>
    </row>
    <row r="155" spans="1:38" ht="15" x14ac:dyDescent="0.25">
      <c r="A155">
        <v>1.74</v>
      </c>
      <c r="B155">
        <v>3.7</v>
      </c>
      <c r="C155">
        <v>5.38</v>
      </c>
      <c r="D155" s="20">
        <f t="shared" si="41"/>
        <v>3.0856519896386381E-2</v>
      </c>
      <c r="E155" s="17">
        <f>IF(OR($A155="",$B155="",$C155=""),"",A155*'MPTO_working_3-way'!$I154)</f>
        <v>1.7936903446197123</v>
      </c>
      <c r="F155" s="21">
        <f>IF(OR($A155="",$B155="",$C155=""),"",B155*'MPTO_working_3-way'!$I154)</f>
        <v>3.81416912361663</v>
      </c>
      <c r="G155" s="22">
        <f>IF(OR($A155="",$B155="",$C155=""),"",C155*'MPTO_working_3-way'!$I154)</f>
        <v>5.5460080770425586</v>
      </c>
      <c r="H155" s="17">
        <f>IF(OR($A155="",$B155="",$C155=""),"",'MPTO_working_3-way'!E154)</f>
        <v>1.7717078686782639</v>
      </c>
      <c r="I155" s="21">
        <f>IF(OR($A155="",$B155="",$C155=""),"",'MPTO_working_3-way'!F154)</f>
        <v>3.846379249331108</v>
      </c>
      <c r="J155" s="22">
        <f>IF(OR($A155="",$B155="",$C155=""),"",'MPTO_working_3-way'!G154)</f>
        <v>5.6951467889707104</v>
      </c>
      <c r="K155" s="17">
        <f>IF(OR($A155="",$B155="",$C155=""),"",'OddsRatio_working_3-way'!H154)</f>
        <v>1.7798006679067422</v>
      </c>
      <c r="L155" s="21">
        <f>IF(OR($A155="",$B155="",$C155=""),"",'OddsRatio_working_3-way'!I154)</f>
        <v>3.8452186531732484</v>
      </c>
      <c r="M155" s="22">
        <f>IF(OR($A155="",$B155="",$C155=""),"",'OddsRatio_working_3-way'!J154)</f>
        <v>5.6155769262588242</v>
      </c>
      <c r="N155" s="23">
        <f t="shared" si="42"/>
        <v>55.750983050087953</v>
      </c>
      <c r="O155" s="24">
        <f t="shared" si="43"/>
        <v>26.218029866798116</v>
      </c>
      <c r="P155" s="24">
        <f t="shared" si="44"/>
        <v>18.030987083113949</v>
      </c>
      <c r="Q155" t="s">
        <v>76</v>
      </c>
      <c r="R155" t="s">
        <v>82</v>
      </c>
      <c r="S155" s="48" t="s">
        <v>423</v>
      </c>
      <c r="T155" s="35">
        <v>100</v>
      </c>
      <c r="U155" s="35">
        <f t="shared" si="45"/>
        <v>60</v>
      </c>
      <c r="V155" s="35">
        <f t="shared" si="46"/>
        <v>67.741935483870961</v>
      </c>
      <c r="W155" s="35">
        <f t="shared" si="47"/>
        <v>69.6048632218845</v>
      </c>
      <c r="X155" s="35">
        <f t="shared" si="48"/>
        <v>62.653201294244532</v>
      </c>
      <c r="Y155" s="35">
        <f t="shared" si="49"/>
        <v>70.395136778115514</v>
      </c>
      <c r="Z155" s="35">
        <f t="shared" si="50"/>
        <v>72.258064516129039</v>
      </c>
      <c r="AA155" s="35">
        <f t="shared" si="51"/>
        <v>-2.653201294244532</v>
      </c>
      <c r="AB155" s="35">
        <f t="shared" si="52"/>
        <v>-2.6532012942445533</v>
      </c>
      <c r="AC155" s="35">
        <f t="shared" si="53"/>
        <v>-2.6532012942445391</v>
      </c>
      <c r="AD155" s="36"/>
      <c r="AE155" s="36"/>
      <c r="AF155">
        <v>2.17</v>
      </c>
      <c r="AG155">
        <v>1.75</v>
      </c>
      <c r="AI155" s="36"/>
      <c r="AJ155" t="s">
        <v>90</v>
      </c>
      <c r="AK155" s="35"/>
      <c r="AL155" s="35"/>
    </row>
    <row r="156" spans="1:38" ht="15" x14ac:dyDescent="0.25">
      <c r="A156">
        <v>2.5</v>
      </c>
      <c r="B156">
        <v>3.1</v>
      </c>
      <c r="C156">
        <v>3.29</v>
      </c>
      <c r="D156" s="20">
        <f t="shared" si="41"/>
        <v>2.6532012942445338E-2</v>
      </c>
      <c r="E156" s="17">
        <f>IF(OR($A156="",$B156="",$C156=""),"",A156*'MPTO_working_3-way'!$I155)</f>
        <v>2.5663300323561131</v>
      </c>
      <c r="F156" s="21">
        <f>IF(OR($A156="",$B156="",$C156=""),"",B156*'MPTO_working_3-way'!$I155)</f>
        <v>3.1822492401215805</v>
      </c>
      <c r="G156" s="22">
        <f>IF(OR($A156="",$B156="",$C156=""),"",C156*'MPTO_working_3-way'!$I155)</f>
        <v>3.3772903225806452</v>
      </c>
      <c r="H156" s="17">
        <f>IF(OR($A156="",$B156="",$C156=""),"",'MPTO_working_3-way'!E155)</f>
        <v>2.5565247906953426</v>
      </c>
      <c r="I156" s="21">
        <f>IF(OR($A156="",$B156="",$C156=""),"",'MPTO_working_3-way'!F155)</f>
        <v>3.1873867116694794</v>
      </c>
      <c r="J156" s="22">
        <f>IF(OR($A156="",$B156="",$C156=""),"",'MPTO_working_3-way'!G155)</f>
        <v>3.3885972489866441</v>
      </c>
      <c r="K156" s="17">
        <f>IF(OR($A156="",$B156="",$C156=""),"",'OddsRatio_working_3-way'!H155)</f>
        <v>2.5609748621933153</v>
      </c>
      <c r="L156" s="21">
        <f>IF(OR($A156="",$B156="",$C156=""),"",'OddsRatio_working_3-way'!I155)</f>
        <v>3.1853648070706422</v>
      </c>
      <c r="M156" s="22">
        <f>IF(OR($A156="",$B156="",$C156=""),"",'OddsRatio_working_3-way'!J155)</f>
        <v>3.3830882896151282</v>
      </c>
      <c r="N156" s="23">
        <f t="shared" si="42"/>
        <v>38.966149614120887</v>
      </c>
      <c r="O156" s="24">
        <f t="shared" si="43"/>
        <v>31.424314204936199</v>
      </c>
      <c r="P156" s="24">
        <f t="shared" si="44"/>
        <v>29.609536180942918</v>
      </c>
      <c r="Q156" t="s">
        <v>72</v>
      </c>
      <c r="R156" t="s">
        <v>89</v>
      </c>
      <c r="S156" s="48" t="s">
        <v>423</v>
      </c>
      <c r="T156" s="35">
        <v>100</v>
      </c>
      <c r="U156" s="35">
        <f t="shared" si="45"/>
        <v>42.857142857142854</v>
      </c>
      <c r="V156" s="35">
        <f t="shared" si="46"/>
        <v>72.899728997289984</v>
      </c>
      <c r="W156" s="35">
        <f t="shared" si="47"/>
        <v>81.273408239700387</v>
      </c>
      <c r="X156" s="35">
        <f t="shared" si="48"/>
        <v>45.826862763009657</v>
      </c>
      <c r="Y156" s="35">
        <f t="shared" si="49"/>
        <v>75.869448903156766</v>
      </c>
      <c r="Z156" s="35">
        <f t="shared" si="50"/>
        <v>84.243128145567169</v>
      </c>
      <c r="AA156" s="35">
        <f t="shared" si="51"/>
        <v>-2.9697199058668033</v>
      </c>
      <c r="AB156" s="35">
        <f t="shared" si="52"/>
        <v>-2.969719905866782</v>
      </c>
      <c r="AC156" s="35">
        <f t="shared" si="53"/>
        <v>-2.969719905866782</v>
      </c>
      <c r="AD156" s="36"/>
      <c r="AE156" s="36"/>
      <c r="AF156">
        <v>2.4900000000000002</v>
      </c>
      <c r="AG156">
        <v>1.58</v>
      </c>
      <c r="AI156" s="36"/>
      <c r="AJ156" t="s">
        <v>90</v>
      </c>
      <c r="AK156" s="35"/>
      <c r="AL156" s="35"/>
    </row>
    <row r="157" spans="1:38" ht="15" x14ac:dyDescent="0.25">
      <c r="A157">
        <v>1.75</v>
      </c>
      <c r="B157">
        <v>3.69</v>
      </c>
      <c r="C157">
        <v>5.34</v>
      </c>
      <c r="D157" s="20">
        <f t="shared" si="41"/>
        <v>2.9697199058667856E-2</v>
      </c>
      <c r="E157" s="17">
        <f>IF(OR($A157="",$B157="",$C157=""),"",A157*'MPTO_working_3-way'!$I156)</f>
        <v>1.8019700983526687</v>
      </c>
      <c r="F157" s="21">
        <f>IF(OR($A157="",$B157="",$C157=""),"",B157*'MPTO_working_3-way'!$I156)</f>
        <v>3.7995826645264845</v>
      </c>
      <c r="G157" s="22">
        <f>IF(OR($A157="",$B157="",$C157=""),"",C157*'MPTO_working_3-way'!$I156)</f>
        <v>5.4985830429732863</v>
      </c>
      <c r="H157" s="17">
        <f>IF(OR($A157="",$B157="",$C157=""),"",'MPTO_working_3-way'!E156)</f>
        <v>1.7808503221308407</v>
      </c>
      <c r="I157" s="21">
        <f>IF(OR($A157="",$B157="",$C157=""),"",'MPTO_working_3-way'!F156)</f>
        <v>3.8298967640901189</v>
      </c>
      <c r="J157" s="22">
        <f>IF(OR($A157="",$B157="",$C157=""),"",'MPTO_working_3-way'!G156)</f>
        <v>5.6380320953541023</v>
      </c>
      <c r="K157" s="17">
        <f>IF(OR($A157="",$B157="",$C157=""),"",'OddsRatio_working_3-way'!H156)</f>
        <v>1.7886624157995776</v>
      </c>
      <c r="L157" s="21">
        <f>IF(OR($A157="",$B157="",$C157=""),"",'OddsRatio_working_3-way'!I156)</f>
        <v>3.8286691980011516</v>
      </c>
      <c r="M157" s="22">
        <f>IF(OR($A157="",$B157="",$C157=""),"",'OddsRatio_working_3-way'!J156)</f>
        <v>5.5637265127602227</v>
      </c>
      <c r="N157" s="23">
        <f t="shared" si="42"/>
        <v>55.494816529651828</v>
      </c>
      <c r="O157" s="24">
        <f t="shared" si="43"/>
        <v>26.318679925986636</v>
      </c>
      <c r="P157" s="24">
        <f t="shared" si="44"/>
        <v>18.18650354436155</v>
      </c>
      <c r="Q157" t="s">
        <v>73</v>
      </c>
      <c r="R157" t="s">
        <v>85</v>
      </c>
      <c r="S157" s="48" t="s">
        <v>423</v>
      </c>
      <c r="T157" s="35">
        <v>100</v>
      </c>
      <c r="U157" s="35">
        <f t="shared" si="45"/>
        <v>46.524064171122987</v>
      </c>
      <c r="V157" s="35">
        <f t="shared" si="46"/>
        <v>70.414201183431956</v>
      </c>
      <c r="W157" s="35">
        <f t="shared" si="47"/>
        <v>80.039920159680634</v>
      </c>
      <c r="X157" s="35">
        <f t="shared" si="48"/>
        <v>49.54587865688741</v>
      </c>
      <c r="Y157" s="35">
        <f t="shared" si="49"/>
        <v>73.436015669196351</v>
      </c>
      <c r="Z157" s="35">
        <f t="shared" si="50"/>
        <v>83.061734645445043</v>
      </c>
      <c r="AA157" s="35">
        <f t="shared" si="51"/>
        <v>-3.0218144857644234</v>
      </c>
      <c r="AB157" s="35">
        <f t="shared" si="52"/>
        <v>-3.0218144857643949</v>
      </c>
      <c r="AC157" s="35">
        <f t="shared" si="53"/>
        <v>-3.0218144857644091</v>
      </c>
      <c r="AD157" s="36"/>
      <c r="AE157" s="36"/>
      <c r="AF157">
        <v>2.15</v>
      </c>
      <c r="AG157">
        <v>1.76</v>
      </c>
      <c r="AI157" s="36"/>
      <c r="AJ157" t="s">
        <v>90</v>
      </c>
      <c r="AK157" s="35"/>
      <c r="AL157" s="35"/>
    </row>
    <row r="158" spans="1:38" ht="15" x14ac:dyDescent="0.25">
      <c r="A158">
        <v>1.87</v>
      </c>
      <c r="B158">
        <v>3.38</v>
      </c>
      <c r="C158">
        <v>5.01</v>
      </c>
      <c r="D158" s="20">
        <f t="shared" si="41"/>
        <v>3.0218144857643958E-2</v>
      </c>
      <c r="E158" s="17">
        <f>IF(OR($A158="",$B158="",$C158=""),"",A158*'MPTO_working_3-way'!$I157)</f>
        <v>1.9265079308837942</v>
      </c>
      <c r="F158" s="21">
        <f>IF(OR($A158="",$B158="",$C158=""),"",B158*'MPTO_working_3-way'!$I157)</f>
        <v>3.4821373296188365</v>
      </c>
      <c r="G158" s="22">
        <f>IF(OR($A158="",$B158="",$C158=""),"",C158*'MPTO_working_3-way'!$I157)</f>
        <v>5.161392905736796</v>
      </c>
      <c r="H158" s="17">
        <f>IF(OR($A158="",$B158="",$C158=""),"",'MPTO_working_3-way'!E157)</f>
        <v>1.9058994786707286</v>
      </c>
      <c r="I158" s="21">
        <f>IF(OR($A158="",$B158="",$C158=""),"",'MPTO_working_3-way'!F157)</f>
        <v>3.4991306191422313</v>
      </c>
      <c r="J158" s="22">
        <f>IF(OR($A158="",$B158="",$C158=""),"",'MPTO_working_3-way'!G157)</f>
        <v>5.2762629252271553</v>
      </c>
      <c r="K158" s="17">
        <f>IF(OR($A158="",$B158="",$C158=""),"",'OddsRatio_working_3-way'!H157)</f>
        <v>1.9139783974749141</v>
      </c>
      <c r="L158" s="21">
        <f>IF(OR($A158="",$B158="",$C158=""),"",'OddsRatio_working_3-way'!I157)</f>
        <v>3.5003087195290732</v>
      </c>
      <c r="M158" s="22">
        <f>IF(OR($A158="",$B158="",$C158=""),"",'OddsRatio_working_3-way'!J157)</f>
        <v>5.2127050274418441</v>
      </c>
      <c r="N158" s="23">
        <f t="shared" si="42"/>
        <v>51.907390775248217</v>
      </c>
      <c r="O158" s="24">
        <f t="shared" si="43"/>
        <v>28.717994304649164</v>
      </c>
      <c r="P158" s="24">
        <f t="shared" si="44"/>
        <v>19.37461492010263</v>
      </c>
      <c r="Q158" t="s">
        <v>84</v>
      </c>
      <c r="R158" t="s">
        <v>83</v>
      </c>
      <c r="S158" s="48" t="s">
        <v>423</v>
      </c>
      <c r="T158" s="35">
        <v>100</v>
      </c>
      <c r="U158" s="35">
        <f t="shared" si="45"/>
        <v>57.264957264957268</v>
      </c>
      <c r="V158" s="35">
        <f t="shared" si="46"/>
        <v>66.555183946488299</v>
      </c>
      <c r="W158" s="35">
        <f t="shared" si="47"/>
        <v>73.262032085561486</v>
      </c>
      <c r="X158" s="35">
        <f t="shared" si="48"/>
        <v>60.182783967950201</v>
      </c>
      <c r="Y158" s="35">
        <f t="shared" si="49"/>
        <v>69.473010649481239</v>
      </c>
      <c r="Z158" s="35">
        <f t="shared" si="50"/>
        <v>76.179858788554441</v>
      </c>
      <c r="AA158" s="35">
        <f t="shared" si="51"/>
        <v>-2.917826702992933</v>
      </c>
      <c r="AB158" s="35">
        <f t="shared" si="52"/>
        <v>-2.9178267029929401</v>
      </c>
      <c r="AC158" s="35">
        <f t="shared" si="53"/>
        <v>-2.9178267029929543</v>
      </c>
      <c r="AD158" s="36"/>
      <c r="AE158" s="36"/>
      <c r="AF158">
        <v>2.54</v>
      </c>
      <c r="AG158">
        <v>1.56</v>
      </c>
      <c r="AI158" s="36"/>
      <c r="AJ158" t="s">
        <v>90</v>
      </c>
      <c r="AK158" s="35"/>
      <c r="AL158" s="35"/>
    </row>
    <row r="159" spans="1:38" ht="15" x14ac:dyDescent="0.25">
      <c r="A159">
        <v>2.34</v>
      </c>
      <c r="B159">
        <v>2.99</v>
      </c>
      <c r="C159">
        <v>3.74</v>
      </c>
      <c r="D159" s="20">
        <f t="shared" si="41"/>
        <v>2.9178267029929428E-2</v>
      </c>
      <c r="E159" s="17">
        <f>IF(OR($A159="",$B159="",$C159=""),"",A159*'MPTO_working_3-way'!$I158)</f>
        <v>2.4082771448500346</v>
      </c>
      <c r="F159" s="21">
        <f>IF(OR($A159="",$B159="",$C159=""),"",B159*'MPTO_working_3-way'!$I158)</f>
        <v>3.0772430184194892</v>
      </c>
      <c r="G159" s="22">
        <f>IF(OR($A159="",$B159="",$C159=""),"",C159*'MPTO_working_3-way'!$I158)</f>
        <v>3.8491267186919362</v>
      </c>
      <c r="H159" s="17">
        <f>IF(OR($A159="",$B159="",$C159=""),"",'MPTO_working_3-way'!E158)</f>
        <v>2.3944964605601875</v>
      </c>
      <c r="I159" s="21">
        <f>IF(OR($A159="",$B159="",$C159=""),"",'MPTO_working_3-way'!F158)</f>
        <v>3.0795566045241189</v>
      </c>
      <c r="J159" s="22">
        <f>IF(OR($A159="",$B159="",$C159=""),"",'MPTO_working_3-way'!G158)</f>
        <v>3.8811801515295645</v>
      </c>
      <c r="K159" s="17">
        <f>IF(OR($A159="",$B159="",$C159=""),"",'OddsRatio_working_3-way'!H158)</f>
        <v>2.4006927016121673</v>
      </c>
      <c r="L159" s="21">
        <f>IF(OR($A159="",$B159="",$C159=""),"",'OddsRatio_working_3-way'!I158)</f>
        <v>3.0801331912001593</v>
      </c>
      <c r="M159" s="22">
        <f>IF(OR($A159="",$B159="",$C159=""),"",'OddsRatio_working_3-way'!J158)</f>
        <v>3.8641029868786116</v>
      </c>
      <c r="N159" s="23">
        <f t="shared" si="42"/>
        <v>41.523460127437737</v>
      </c>
      <c r="O159" s="24">
        <f t="shared" si="43"/>
        <v>32.496620969299087</v>
      </c>
      <c r="P159" s="24">
        <f t="shared" si="44"/>
        <v>25.979918903263176</v>
      </c>
      <c r="Q159" t="s">
        <v>79</v>
      </c>
      <c r="R159" t="s">
        <v>77</v>
      </c>
      <c r="S159" s="48" t="s">
        <v>423</v>
      </c>
      <c r="T159" s="35">
        <v>100</v>
      </c>
      <c r="U159" s="35">
        <f t="shared" si="45"/>
        <v>63.768115942028999</v>
      </c>
      <c r="V159" s="35">
        <f t="shared" si="46"/>
        <v>71.428571428571431</v>
      </c>
      <c r="W159" s="35">
        <f t="shared" si="47"/>
        <v>61.977186311787079</v>
      </c>
      <c r="X159" s="35">
        <f t="shared" si="48"/>
        <v>66.594242259641504</v>
      </c>
      <c r="Y159" s="35">
        <f t="shared" si="49"/>
        <v>74.25469774618395</v>
      </c>
      <c r="Z159" s="35">
        <f t="shared" si="50"/>
        <v>64.803312629399585</v>
      </c>
      <c r="AA159" s="35">
        <f t="shared" si="51"/>
        <v>-2.8261263176125055</v>
      </c>
      <c r="AB159" s="35">
        <f t="shared" si="52"/>
        <v>-2.8261263176125198</v>
      </c>
      <c r="AC159" s="35">
        <f t="shared" si="53"/>
        <v>-2.8261263176125055</v>
      </c>
      <c r="AD159" s="36"/>
      <c r="AE159" s="36"/>
      <c r="AF159">
        <v>3.01</v>
      </c>
      <c r="AG159">
        <v>1.41</v>
      </c>
      <c r="AI159" s="36"/>
      <c r="AJ159" t="s">
        <v>90</v>
      </c>
      <c r="AK159" s="35"/>
      <c r="AL159" s="35"/>
    </row>
    <row r="160" spans="1:38" ht="15" x14ac:dyDescent="0.25">
      <c r="A160">
        <v>2.76</v>
      </c>
      <c r="B160">
        <v>3.5</v>
      </c>
      <c r="C160">
        <v>2.63</v>
      </c>
      <c r="D160" s="20">
        <f t="shared" si="41"/>
        <v>2.8261263176125206E-2</v>
      </c>
      <c r="E160" s="17">
        <f>IF(OR($A160="",$B160="",$C160=""),"",A160*'MPTO_working_3-way'!$I159)</f>
        <v>2.8380010863661052</v>
      </c>
      <c r="F160" s="21">
        <f>IF(OR($A160="",$B160="",$C160=""),"",B160*'MPTO_working_3-way'!$I159)</f>
        <v>3.5989144211164383</v>
      </c>
      <c r="G160" s="22">
        <f>IF(OR($A160="",$B160="",$C160=""),"",C160*'MPTO_working_3-way'!$I159)</f>
        <v>2.704327122153209</v>
      </c>
      <c r="H160" s="17">
        <f>IF(OR($A160="",$B160="",$C160=""),"",'MPTO_working_3-way'!E159)</f>
        <v>2.8336766182102089</v>
      </c>
      <c r="I160" s="21">
        <f>IF(OR($A160="",$B160="",$C160=""),"",'MPTO_working_3-way'!F159)</f>
        <v>3.6193348022641803</v>
      </c>
      <c r="J160" s="22">
        <f>IF(OR($A160="",$B160="",$C160=""),"",'MPTO_working_3-way'!G159)</f>
        <v>2.6968155119949047</v>
      </c>
      <c r="K160" s="17">
        <f>IF(OR($A160="",$B160="",$C160=""),"",'OddsRatio_working_3-way'!H159)</f>
        <v>2.836255370202426</v>
      </c>
      <c r="L160" s="21">
        <f>IF(OR($A160="",$B160="",$C160=""),"",'OddsRatio_working_3-way'!I159)</f>
        <v>3.6083172872193563</v>
      </c>
      <c r="M160" s="22">
        <f>IF(OR($A160="",$B160="",$C160=""),"",'OddsRatio_working_3-way'!J159)</f>
        <v>2.7006228712670186</v>
      </c>
      <c r="N160" s="23">
        <f t="shared" si="42"/>
        <v>35.236068259594703</v>
      </c>
      <c r="O160" s="24">
        <f t="shared" si="43"/>
        <v>27.786156684708963</v>
      </c>
      <c r="P160" s="24">
        <f t="shared" si="44"/>
        <v>36.977775055696341</v>
      </c>
      <c r="Q160" t="s">
        <v>114</v>
      </c>
      <c r="R160" t="s">
        <v>207</v>
      </c>
      <c r="S160" s="48" t="s">
        <v>423</v>
      </c>
      <c r="T160" s="35">
        <v>100</v>
      </c>
      <c r="U160" s="35">
        <f t="shared" si="45"/>
        <v>49.748743718592962</v>
      </c>
      <c r="V160" s="35">
        <f t="shared" si="46"/>
        <v>71.910112359550567</v>
      </c>
      <c r="W160" s="35">
        <f t="shared" si="47"/>
        <v>75.369458128078819</v>
      </c>
      <c r="X160" s="35">
        <f t="shared" si="48"/>
        <v>52.720429512370629</v>
      </c>
      <c r="Y160" s="35">
        <f t="shared" si="49"/>
        <v>74.881798153328219</v>
      </c>
      <c r="Z160" s="35">
        <f t="shared" si="50"/>
        <v>78.341143921856471</v>
      </c>
      <c r="AA160" s="35">
        <f t="shared" si="51"/>
        <v>-2.9716857937776666</v>
      </c>
      <c r="AB160" s="35">
        <f t="shared" si="52"/>
        <v>-2.9716857937776524</v>
      </c>
      <c r="AC160" s="35">
        <f t="shared" si="53"/>
        <v>-2.9716857937776524</v>
      </c>
      <c r="AD160" s="36"/>
      <c r="AE160" s="36"/>
      <c r="AF160">
        <v>1.94</v>
      </c>
      <c r="AG160">
        <v>1.94</v>
      </c>
      <c r="AI160" s="36"/>
      <c r="AJ160" t="s">
        <v>309</v>
      </c>
      <c r="AK160" s="35"/>
      <c r="AL160" s="35"/>
    </row>
    <row r="161" spans="1:38" ht="15" x14ac:dyDescent="0.25">
      <c r="A161">
        <v>1.99</v>
      </c>
      <c r="B161">
        <v>3.56</v>
      </c>
      <c r="C161">
        <v>4.0599999999999996</v>
      </c>
      <c r="D161" s="20">
        <f t="shared" si="41"/>
        <v>2.9716857937776453E-2</v>
      </c>
      <c r="E161" s="17">
        <f>IF(OR($A161="",$B161="",$C161=""),"",A161*'MPTO_working_3-way'!$I160)</f>
        <v>2.0491365472961753</v>
      </c>
      <c r="F161" s="21">
        <f>IF(OR($A161="",$B161="",$C161=""),"",B161*'MPTO_working_3-way'!$I160)</f>
        <v>3.6657920142584843</v>
      </c>
      <c r="G161" s="22">
        <f>IF(OR($A161="",$B161="",$C161=""),"",C161*'MPTO_working_3-way'!$I160)</f>
        <v>4.1806504432273721</v>
      </c>
      <c r="H161" s="17">
        <f>IF(OR($A161="",$B161="",$C161=""),"",'MPTO_working_3-way'!E160)</f>
        <v>2.0300160466516024</v>
      </c>
      <c r="I161" s="21">
        <f>IF(OR($A161="",$B161="",$C161=""),"",'MPTO_working_3-way'!F160)</f>
        <v>3.6901287166007566</v>
      </c>
      <c r="J161" s="22">
        <f>IF(OR($A161="",$B161="",$C161=""),"",'MPTO_working_3-way'!G160)</f>
        <v>4.2301220327177571</v>
      </c>
      <c r="K161" s="17">
        <f>IF(OR($A161="",$B161="",$C161=""),"",'OddsRatio_working_3-way'!H160)</f>
        <v>2.037561594827447</v>
      </c>
      <c r="L161" s="21">
        <f>IF(OR($A161="",$B161="",$C161=""),"",'OddsRatio_working_3-way'!I160)</f>
        <v>3.6829875583416793</v>
      </c>
      <c r="M161" s="22">
        <f>IF(OR($A161="",$B161="",$C161=""),"",'OddsRatio_working_3-way'!J160)</f>
        <v>4.2070085658302876</v>
      </c>
      <c r="N161" s="23">
        <f t="shared" si="42"/>
        <v>48.801042630345677</v>
      </c>
      <c r="O161" s="24">
        <f t="shared" si="43"/>
        <v>27.279234504041543</v>
      </c>
      <c r="P161" s="24">
        <f t="shared" si="44"/>
        <v>23.919722865612787</v>
      </c>
      <c r="Q161" t="s">
        <v>287</v>
      </c>
      <c r="R161" t="s">
        <v>111</v>
      </c>
      <c r="S161" s="48" t="s">
        <v>423</v>
      </c>
      <c r="T161" s="35">
        <v>100</v>
      </c>
      <c r="U161" s="35">
        <f t="shared" si="45"/>
        <v>47.089947089947096</v>
      </c>
      <c r="V161" s="35">
        <f t="shared" si="46"/>
        <v>74.554707379134854</v>
      </c>
      <c r="W161" s="35">
        <f t="shared" si="47"/>
        <v>75.308641975308646</v>
      </c>
      <c r="X161" s="35">
        <f t="shared" si="48"/>
        <v>50.1366506455565</v>
      </c>
      <c r="Y161" s="35">
        <f t="shared" si="49"/>
        <v>77.60141093474428</v>
      </c>
      <c r="Z161" s="35">
        <f t="shared" si="50"/>
        <v>78.355345530918058</v>
      </c>
      <c r="AA161" s="35">
        <f t="shared" si="51"/>
        <v>-3.0467035556094046</v>
      </c>
      <c r="AB161" s="35">
        <f t="shared" si="52"/>
        <v>-3.046703555609426</v>
      </c>
      <c r="AC161" s="35">
        <f t="shared" si="53"/>
        <v>-3.0467035556094118</v>
      </c>
      <c r="AD161" s="36"/>
      <c r="AE161" s="36"/>
      <c r="AF161">
        <v>2.0099999999999998</v>
      </c>
      <c r="AG161">
        <v>1.88</v>
      </c>
      <c r="AI161" s="36"/>
      <c r="AJ161" t="s">
        <v>309</v>
      </c>
      <c r="AK161" s="35"/>
      <c r="AL161" s="35"/>
    </row>
    <row r="162" spans="1:38" ht="15" x14ac:dyDescent="0.25">
      <c r="A162">
        <v>1.89</v>
      </c>
      <c r="B162">
        <v>3.93</v>
      </c>
      <c r="C162">
        <v>4.05</v>
      </c>
      <c r="D162" s="20">
        <f t="shared" si="41"/>
        <v>3.0467035556094091E-2</v>
      </c>
      <c r="E162" s="17">
        <f>IF(OR($A162="",$B162="",$C162=""),"",A162*'MPTO_working_3-way'!$I161)</f>
        <v>1.9475826972010177</v>
      </c>
      <c r="F162" s="21">
        <f>IF(OR($A162="",$B162="",$C162=""),"",B162*'MPTO_working_3-way'!$I161)</f>
        <v>4.0497354497354499</v>
      </c>
      <c r="G162" s="22">
        <f>IF(OR($A162="",$B162="",$C162=""),"",C162*'MPTO_working_3-way'!$I161)</f>
        <v>4.173391494002181</v>
      </c>
      <c r="H162" s="17">
        <f>IF(OR($A162="",$B162="",$C162=""),"",'MPTO_working_3-way'!E161)</f>
        <v>1.9269870370210227</v>
      </c>
      <c r="I162" s="21">
        <f>IF(OR($A162="",$B162="",$C162=""),"",'MPTO_working_3-way'!F161)</f>
        <v>4.0933739919540022</v>
      </c>
      <c r="J162" s="22">
        <f>IF(OR($A162="",$B162="",$C162=""),"",'MPTO_working_3-way'!G161)</f>
        <v>4.2237238660272567</v>
      </c>
      <c r="K162" s="17">
        <f>IF(OR($A162="",$B162="",$C162=""),"",'OddsRatio_working_3-way'!H161)</f>
        <v>1.9347905096151332</v>
      </c>
      <c r="L162" s="21">
        <f>IF(OR($A162="",$B162="",$C162=""),"",'OddsRatio_working_3-way'!I161)</f>
        <v>4.0774563968228543</v>
      </c>
      <c r="M162" s="22">
        <f>IF(OR($A162="",$B162="",$C162=""),"",'OddsRatio_working_3-way'!J161)</f>
        <v>4.2034955666586011</v>
      </c>
      <c r="N162" s="23">
        <f t="shared" si="42"/>
        <v>51.345701593937811</v>
      </c>
      <c r="O162" s="24">
        <f t="shared" si="43"/>
        <v>24.692970995557879</v>
      </c>
      <c r="P162" s="24">
        <f t="shared" si="44"/>
        <v>23.961327410504314</v>
      </c>
      <c r="Q162" t="s">
        <v>112</v>
      </c>
      <c r="R162" t="s">
        <v>288</v>
      </c>
      <c r="S162" s="48" t="s">
        <v>423</v>
      </c>
      <c r="T162" s="35">
        <v>100</v>
      </c>
      <c r="U162" s="35">
        <f t="shared" si="45"/>
        <v>69.040247678018574</v>
      </c>
      <c r="V162" s="35">
        <f t="shared" si="46"/>
        <v>70.059880239520965</v>
      </c>
      <c r="W162" s="35">
        <f t="shared" si="47"/>
        <v>58.15899581589958</v>
      </c>
      <c r="X162" s="35">
        <f t="shared" si="48"/>
        <v>71.781123944579463</v>
      </c>
      <c r="Y162" s="35">
        <f t="shared" si="49"/>
        <v>72.800756506081839</v>
      </c>
      <c r="Z162" s="35">
        <f t="shared" si="50"/>
        <v>60.899872082460469</v>
      </c>
      <c r="AA162" s="35">
        <f t="shared" si="51"/>
        <v>-2.740876266560889</v>
      </c>
      <c r="AB162" s="35">
        <f t="shared" si="52"/>
        <v>-2.7408762665608748</v>
      </c>
      <c r="AC162" s="35">
        <f t="shared" si="53"/>
        <v>-2.740876266560889</v>
      </c>
      <c r="AD162" s="36"/>
      <c r="AE162" s="36"/>
      <c r="AF162">
        <v>1.69</v>
      </c>
      <c r="AG162">
        <v>2.2599999999999998</v>
      </c>
      <c r="AI162" s="36"/>
      <c r="AJ162" t="s">
        <v>309</v>
      </c>
      <c r="AK162" s="35"/>
      <c r="AL162" s="35"/>
    </row>
    <row r="163" spans="1:38" ht="15" x14ac:dyDescent="0.25">
      <c r="A163">
        <v>3.23</v>
      </c>
      <c r="B163">
        <v>3.34</v>
      </c>
      <c r="C163">
        <v>2.39</v>
      </c>
      <c r="D163" s="20">
        <f t="shared" si="41"/>
        <v>2.7408762665608766E-2</v>
      </c>
      <c r="E163" s="17">
        <f>IF(OR($A163="",$B163="",$C163=""),"",A163*'MPTO_working_3-way'!$I162)</f>
        <v>3.3185303034099163</v>
      </c>
      <c r="F163" s="21">
        <f>IF(OR($A163="",$B163="",$C163=""),"",B163*'MPTO_working_3-way'!$I162)</f>
        <v>3.4315452673031333</v>
      </c>
      <c r="G163" s="22">
        <f>IF(OR($A163="",$B163="",$C163=""),"",C163*'MPTO_working_3-way'!$I162)</f>
        <v>2.4555069427708052</v>
      </c>
      <c r="H163" s="17">
        <f>IF(OR($A163="",$B163="",$C163=""),"",'MPTO_working_3-way'!E162)</f>
        <v>3.3282159904837538</v>
      </c>
      <c r="I163" s="21">
        <f>IF(OR($A163="",$B163="",$C163=""),"",'MPTO_working_3-way'!F162)</f>
        <v>3.4451284000933882</v>
      </c>
      <c r="J163" s="22">
        <f>IF(OR($A163="",$B163="",$C163=""),"",'MPTO_working_3-way'!G162)</f>
        <v>2.443352177077581</v>
      </c>
      <c r="K163" s="17">
        <f>IF(OR($A163="",$B163="",$C163=""),"",'OddsRatio_working_3-way'!H162)</f>
        <v>3.3241880653104356</v>
      </c>
      <c r="L163" s="21">
        <f>IF(OR($A163="",$B163="",$C163=""),"",'OddsRatio_working_3-way'!I162)</f>
        <v>3.4388341133750759</v>
      </c>
      <c r="M163" s="22">
        <f>IF(OR($A163="",$B163="",$C163=""),"",'OddsRatio_working_3-way'!J162)</f>
        <v>2.4487091528168192</v>
      </c>
      <c r="N163" s="23">
        <f t="shared" si="42"/>
        <v>30.133821558671979</v>
      </c>
      <c r="O163" s="24">
        <f t="shared" si="43"/>
        <v>29.141390309733676</v>
      </c>
      <c r="P163" s="24">
        <f t="shared" si="44"/>
        <v>40.724788131594345</v>
      </c>
      <c r="Q163" t="s">
        <v>299</v>
      </c>
      <c r="R163" t="s">
        <v>283</v>
      </c>
      <c r="S163" s="48" t="s">
        <v>423</v>
      </c>
      <c r="T163" s="35">
        <v>100</v>
      </c>
      <c r="U163" s="35">
        <f t="shared" si="45"/>
        <v>59.016393442622956</v>
      </c>
      <c r="V163" s="35">
        <f t="shared" si="46"/>
        <v>70.588235294117652</v>
      </c>
      <c r="W163" s="35">
        <f t="shared" si="47"/>
        <v>65.986394557823132</v>
      </c>
      <c r="X163" s="35">
        <f t="shared" si="48"/>
        <v>63.425370148059223</v>
      </c>
      <c r="Y163" s="35">
        <f t="shared" si="49"/>
        <v>74.997211999553912</v>
      </c>
      <c r="Z163" s="35">
        <f t="shared" si="50"/>
        <v>70.395371263259406</v>
      </c>
      <c r="AA163" s="35">
        <f t="shared" si="51"/>
        <v>-4.4089767054362667</v>
      </c>
      <c r="AB163" s="35">
        <f t="shared" si="52"/>
        <v>-4.4089767054362596</v>
      </c>
      <c r="AC163" s="35">
        <f t="shared" si="53"/>
        <v>-4.4089767054362738</v>
      </c>
      <c r="AD163" s="36"/>
      <c r="AE163" s="36"/>
      <c r="AF163">
        <v>1.94</v>
      </c>
      <c r="AG163">
        <v>1.94</v>
      </c>
      <c r="AI163" s="36"/>
      <c r="AJ163" t="s">
        <v>309</v>
      </c>
      <c r="AK163" s="35"/>
      <c r="AL163" s="35"/>
    </row>
    <row r="164" spans="1:38" ht="15" x14ac:dyDescent="0.25">
      <c r="A164">
        <v>2.44</v>
      </c>
      <c r="B164">
        <v>3.4</v>
      </c>
      <c r="C164">
        <v>2.94</v>
      </c>
      <c r="D164" s="20">
        <f t="shared" si="41"/>
        <v>4.4089767054362738E-2</v>
      </c>
      <c r="E164" s="17">
        <f>IF(OR($A164="",$B164="",$C164=""),"",A164*'MPTO_working_3-way'!$I163)</f>
        <v>2.5475790316126452</v>
      </c>
      <c r="F164" s="21">
        <f>IF(OR($A164="",$B164="",$C164=""),"",B164*'MPTO_working_3-way'!$I163)</f>
        <v>3.5499052079848332</v>
      </c>
      <c r="G164" s="22">
        <f>IF(OR($A164="",$B164="",$C164=""),"",C164*'MPTO_working_3-way'!$I163)</f>
        <v>3.0696239151398266</v>
      </c>
      <c r="H164" s="17">
        <f>IF(OR($A164="",$B164="",$C164=""),"",'MPTO_working_3-way'!E163)</f>
        <v>2.5307519479369578</v>
      </c>
      <c r="I164" s="21">
        <f>IF(OR($A164="",$B164="",$C164=""),"",'MPTO_working_3-way'!F163)</f>
        <v>3.5788283353158454</v>
      </c>
      <c r="J164" s="22">
        <f>IF(OR($A164="",$B164="",$C164=""),"",'MPTO_working_3-way'!G163)</f>
        <v>3.0727680761141984</v>
      </c>
      <c r="K164" s="17">
        <f>IF(OR($A164="",$B164="",$C164=""),"",'OddsRatio_working_3-way'!H163)</f>
        <v>2.5383845178481814</v>
      </c>
      <c r="L164" s="21">
        <f>IF(OR($A164="",$B164="",$C164=""),"",'OddsRatio_working_3-way'!I163)</f>
        <v>3.563974196413636</v>
      </c>
      <c r="M164" s="22">
        <f>IF(OR($A164="",$B164="",$C164=""),"",'OddsRatio_working_3-way'!J163)</f>
        <v>3.0725458087676891</v>
      </c>
      <c r="N164" s="23">
        <f t="shared" si="42"/>
        <v>39.252953003267152</v>
      </c>
      <c r="O164" s="24">
        <f t="shared" si="43"/>
        <v>28.1697662729329</v>
      </c>
      <c r="P164" s="24">
        <f t="shared" si="44"/>
        <v>32.577280723799952</v>
      </c>
      <c r="Q164" t="s">
        <v>330</v>
      </c>
      <c r="R164" t="s">
        <v>314</v>
      </c>
      <c r="S164" s="48" t="s">
        <v>424</v>
      </c>
      <c r="T164" s="35">
        <v>100</v>
      </c>
      <c r="U164" s="35">
        <f t="shared" si="45"/>
        <v>61.089494163424128</v>
      </c>
      <c r="V164" s="35">
        <f t="shared" si="46"/>
        <v>69.325153374233125</v>
      </c>
      <c r="W164" s="35">
        <f t="shared" si="47"/>
        <v>66.329966329966325</v>
      </c>
      <c r="X164" s="35">
        <f t="shared" si="48"/>
        <v>64.34488029580055</v>
      </c>
      <c r="Y164" s="35">
        <f t="shared" si="49"/>
        <v>72.58053950660954</v>
      </c>
      <c r="Z164" s="35">
        <f t="shared" si="50"/>
        <v>69.58535246234274</v>
      </c>
      <c r="AA164" s="35">
        <f t="shared" si="51"/>
        <v>-3.2553861323764224</v>
      </c>
      <c r="AB164" s="35">
        <f t="shared" si="52"/>
        <v>-3.2553861323764153</v>
      </c>
      <c r="AC164" s="35">
        <f t="shared" si="53"/>
        <v>-3.2553861323764153</v>
      </c>
      <c r="AD164" s="36"/>
      <c r="AE164" s="36"/>
      <c r="AF164">
        <v>1.98</v>
      </c>
      <c r="AG164">
        <v>1.86</v>
      </c>
      <c r="AI164" s="36"/>
      <c r="AJ164" t="s">
        <v>366</v>
      </c>
      <c r="AK164" s="35"/>
      <c r="AL164" s="35"/>
    </row>
    <row r="165" spans="1:38" ht="15" x14ac:dyDescent="0.25">
      <c r="A165">
        <v>2.57</v>
      </c>
      <c r="B165">
        <v>3.26</v>
      </c>
      <c r="C165">
        <v>2.97</v>
      </c>
      <c r="D165" s="20">
        <f t="shared" si="41"/>
        <v>3.2553861323764144E-2</v>
      </c>
      <c r="E165" s="17">
        <f>IF(OR($A165="",$B165="",$C165=""),"",A165*'MPTO_working_3-way'!$I164)</f>
        <v>2.6536634236020737</v>
      </c>
      <c r="F165" s="21">
        <f>IF(OR($A165="",$B165="",$C165=""),"",B165*'MPTO_working_3-way'!$I164)</f>
        <v>3.3661255879154708</v>
      </c>
      <c r="G165" s="22">
        <f>IF(OR($A165="",$B165="",$C165=""),"",C165*'MPTO_working_3-way'!$I164)</f>
        <v>3.0666849681315798</v>
      </c>
      <c r="H165" s="17">
        <f>IF(OR($A165="",$B165="",$C165=""),"",'MPTO_working_3-way'!E164)</f>
        <v>2.6437277721636994</v>
      </c>
      <c r="I165" s="21">
        <f>IF(OR($A165="",$B165="",$C165=""),"",'MPTO_working_3-way'!F164)</f>
        <v>3.3795523258230218</v>
      </c>
      <c r="J165" s="22">
        <f>IF(OR($A165="",$B165="",$C165=""),"",'MPTO_working_3-way'!G164)</f>
        <v>3.068905682710565</v>
      </c>
      <c r="K165" s="17">
        <f>IF(OR($A165="",$B165="",$C165=""),"",'OddsRatio_working_3-way'!H164)</f>
        <v>2.6483417494168791</v>
      </c>
      <c r="L165" s="21">
        <f>IF(OR($A165="",$B165="",$C165=""),"",'OddsRatio_working_3-way'!I164)</f>
        <v>3.3727721997975455</v>
      </c>
      <c r="M165" s="22">
        <f>IF(OR($A165="",$B165="",$C165=""),"",'OddsRatio_working_3-way'!J164)</f>
        <v>3.0683014307969763</v>
      </c>
      <c r="N165" s="23">
        <f t="shared" si="42"/>
        <v>37.683754130454247</v>
      </c>
      <c r="O165" s="24">
        <f t="shared" si="43"/>
        <v>29.707744820634176</v>
      </c>
      <c r="P165" s="24">
        <f t="shared" si="44"/>
        <v>32.608501048911585</v>
      </c>
      <c r="Q165" t="s">
        <v>292</v>
      </c>
      <c r="R165" t="s">
        <v>175</v>
      </c>
      <c r="S165" s="48" t="s">
        <v>424</v>
      </c>
      <c r="T165" s="35">
        <v>100</v>
      </c>
      <c r="U165" s="35">
        <f t="shared" si="45"/>
        <v>57.446808510638299</v>
      </c>
      <c r="V165" s="35">
        <f t="shared" si="46"/>
        <v>71.910112359550567</v>
      </c>
      <c r="W165" s="35">
        <f t="shared" si="47"/>
        <v>67.320261437908499</v>
      </c>
      <c r="X165" s="35">
        <f t="shared" si="48"/>
        <v>60.769626202540941</v>
      </c>
      <c r="Y165" s="35">
        <f t="shared" si="49"/>
        <v>75.232930051453209</v>
      </c>
      <c r="Z165" s="35">
        <f t="shared" si="50"/>
        <v>70.643079129811142</v>
      </c>
      <c r="AA165" s="35">
        <f t="shared" si="51"/>
        <v>-3.3228176919026424</v>
      </c>
      <c r="AB165" s="35">
        <f t="shared" si="52"/>
        <v>-3.3228176919026424</v>
      </c>
      <c r="AC165" s="35">
        <f t="shared" si="53"/>
        <v>-3.3228176919026424</v>
      </c>
      <c r="AD165" s="36"/>
      <c r="AE165" s="36"/>
      <c r="AF165">
        <v>2.13</v>
      </c>
      <c r="AG165">
        <v>1.78</v>
      </c>
      <c r="AI165" s="36"/>
      <c r="AJ165" t="s">
        <v>305</v>
      </c>
      <c r="AK165" s="35"/>
      <c r="AL165" s="35"/>
    </row>
    <row r="166" spans="1:38" ht="15" x14ac:dyDescent="0.25">
      <c r="A166">
        <v>2.35</v>
      </c>
      <c r="B166">
        <v>3.56</v>
      </c>
      <c r="C166">
        <v>3.06</v>
      </c>
      <c r="D166" s="20">
        <f t="shared" si="41"/>
        <v>3.3228176919026353E-2</v>
      </c>
      <c r="E166" s="17">
        <f>IF(OR($A166="",$B166="",$C166=""),"",A166*'MPTO_working_3-way'!$I165)</f>
        <v>2.4280862157597118</v>
      </c>
      <c r="F166" s="21">
        <f>IF(OR($A166="",$B166="",$C166=""),"",B166*'MPTO_working_3-way'!$I165)</f>
        <v>3.6782923098317339</v>
      </c>
      <c r="G166" s="22">
        <f>IF(OR($A166="",$B166="",$C166=""),"",C166*'MPTO_working_3-way'!$I165)</f>
        <v>3.1616782213722208</v>
      </c>
      <c r="H166" s="17">
        <f>IF(OR($A166="",$B166="",$C166=""),"",'MPTO_working_3-way'!E165)</f>
        <v>2.4128021976641021</v>
      </c>
      <c r="I166" s="21">
        <f>IF(OR($A166="",$B166="",$C166=""),"",'MPTO_working_3-way'!F165)</f>
        <v>3.7061357876226451</v>
      </c>
      <c r="J166" s="22">
        <f>IF(OR($A166="",$B166="",$C166=""),"",'MPTO_working_3-way'!G165)</f>
        <v>3.1673501775038599</v>
      </c>
      <c r="K166" s="17">
        <f>IF(OR($A166="",$B166="",$C166=""),"",'OddsRatio_working_3-way'!H165)</f>
        <v>2.4195658912620841</v>
      </c>
      <c r="L166" s="21">
        <f>IF(OR($A166="",$B166="",$C166=""),"",'OddsRatio_working_3-way'!I165)</f>
        <v>3.6919175419488415</v>
      </c>
      <c r="M166" s="22">
        <f>IF(OR($A166="",$B166="",$C166=""),"",'OddsRatio_working_3-way'!J165)</f>
        <v>3.1661523970369574</v>
      </c>
      <c r="N166" s="23">
        <f t="shared" si="42"/>
        <v>41.184699023840679</v>
      </c>
      <c r="O166" s="24">
        <f t="shared" si="43"/>
        <v>27.186528850007186</v>
      </c>
      <c r="P166" s="24">
        <f t="shared" si="44"/>
        <v>31.62877212615215</v>
      </c>
      <c r="Q166" t="s">
        <v>252</v>
      </c>
      <c r="R166" t="s">
        <v>173</v>
      </c>
      <c r="S166" s="48" t="s">
        <v>424</v>
      </c>
      <c r="T166" s="35">
        <v>100</v>
      </c>
      <c r="U166" s="35">
        <f t="shared" si="45"/>
        <v>65.156794425087099</v>
      </c>
      <c r="V166" s="35">
        <f t="shared" si="46"/>
        <v>71.751412429378533</v>
      </c>
      <c r="W166" s="35">
        <f t="shared" si="47"/>
        <v>59.839357429718881</v>
      </c>
      <c r="X166" s="35">
        <f t="shared" si="48"/>
        <v>68.409230140902594</v>
      </c>
      <c r="Y166" s="35">
        <f t="shared" si="49"/>
        <v>75.003848145194013</v>
      </c>
      <c r="Z166" s="35">
        <f t="shared" si="50"/>
        <v>63.091793145534361</v>
      </c>
      <c r="AA166" s="35">
        <f t="shared" si="51"/>
        <v>-3.2524357158154942</v>
      </c>
      <c r="AB166" s="35">
        <f t="shared" si="52"/>
        <v>-3.25243571581548</v>
      </c>
      <c r="AC166" s="35">
        <f t="shared" si="53"/>
        <v>-3.25243571581548</v>
      </c>
      <c r="AD166" s="36"/>
      <c r="AE166" s="36"/>
      <c r="AF166">
        <v>1.7</v>
      </c>
      <c r="AG166">
        <v>2.25</v>
      </c>
      <c r="AI166" s="36"/>
      <c r="AJ166" t="s">
        <v>305</v>
      </c>
      <c r="AK166" s="35"/>
      <c r="AL166" s="35"/>
    </row>
    <row r="167" spans="1:38" ht="15" x14ac:dyDescent="0.25">
      <c r="A167">
        <v>2.87</v>
      </c>
      <c r="B167">
        <v>3.54</v>
      </c>
      <c r="C167">
        <v>2.4900000000000002</v>
      </c>
      <c r="D167" s="20">
        <f t="shared" si="41"/>
        <v>3.2524357158154826E-2</v>
      </c>
      <c r="E167" s="17">
        <f>IF(OR($A167="",$B167="",$C167=""),"",A167*'MPTO_working_3-way'!$I166)</f>
        <v>2.9633449050439045</v>
      </c>
      <c r="F167" s="21">
        <f>IF(OR($A167="",$B167="",$C167=""),"",B167*'MPTO_working_3-way'!$I166)</f>
        <v>3.6551362243398682</v>
      </c>
      <c r="G167" s="22">
        <f>IF(OR($A167="",$B167="",$C167=""),"",C167*'MPTO_working_3-way'!$I166)</f>
        <v>2.5709856493238057</v>
      </c>
      <c r="H167" s="17">
        <f>IF(OR($A167="",$B167="",$C167=""),"",'MPTO_working_3-way'!E166)</f>
        <v>2.9621677559683262</v>
      </c>
      <c r="I167" s="21">
        <f>IF(OR($A167="",$B167="",$C167=""),"",'MPTO_working_3-way'!F166)</f>
        <v>3.6812830087860453</v>
      </c>
      <c r="J167" s="22">
        <f>IF(OR($A167="",$B167="",$C167=""),"",'MPTO_working_3-way'!G166)</f>
        <v>2.5590829994616375</v>
      </c>
      <c r="K167" s="17">
        <f>IF(OR($A167="",$B167="",$C167=""),"",'OddsRatio_working_3-way'!H166)</f>
        <v>2.9637407123233173</v>
      </c>
      <c r="L167" s="21">
        <f>IF(OR($A167="",$B167="",$C167=""),"",'OddsRatio_working_3-way'!I166)</f>
        <v>3.6673269568455753</v>
      </c>
      <c r="M167" s="22">
        <f>IF(OR($A167="",$B167="",$C167=""),"",'OddsRatio_working_3-way'!J166)</f>
        <v>2.5646917975196488</v>
      </c>
      <c r="N167" s="23">
        <f t="shared" si="42"/>
        <v>33.745650001722773</v>
      </c>
      <c r="O167" s="24">
        <f t="shared" si="43"/>
        <v>27.358761442074673</v>
      </c>
      <c r="P167" s="24">
        <f t="shared" si="44"/>
        <v>38.895588556202547</v>
      </c>
      <c r="Q167" t="s">
        <v>419</v>
      </c>
      <c r="R167" t="s">
        <v>420</v>
      </c>
      <c r="S167" s="48" t="s">
        <v>424</v>
      </c>
      <c r="T167" s="35">
        <v>100</v>
      </c>
      <c r="U167" s="35">
        <f t="shared" si="45"/>
        <v>60.15936254980079</v>
      </c>
      <c r="V167" s="35">
        <f t="shared" si="46"/>
        <v>69.78851963746223</v>
      </c>
      <c r="W167" s="35">
        <f t="shared" si="47"/>
        <v>66.88741721854305</v>
      </c>
      <c r="X167" s="35">
        <f t="shared" si="48"/>
        <v>63.324063143994721</v>
      </c>
      <c r="Y167" s="35">
        <f t="shared" si="49"/>
        <v>72.953220231656161</v>
      </c>
      <c r="Z167" s="35">
        <f t="shared" si="50"/>
        <v>70.052117812736967</v>
      </c>
      <c r="AA167" s="35">
        <f t="shared" si="51"/>
        <v>-3.1647005941939312</v>
      </c>
      <c r="AB167" s="35">
        <f t="shared" si="52"/>
        <v>-3.1647005941939312</v>
      </c>
      <c r="AC167" s="35">
        <f t="shared" si="53"/>
        <v>-3.164700594193917</v>
      </c>
      <c r="AD167" s="36"/>
      <c r="AE167" s="36"/>
      <c r="AF167">
        <v>1.95</v>
      </c>
      <c r="AG167">
        <v>1.92</v>
      </c>
      <c r="AI167" s="36"/>
      <c r="AJ167" t="s">
        <v>425</v>
      </c>
      <c r="AK167" s="35"/>
      <c r="AL167" s="35"/>
    </row>
    <row r="168" spans="1:38" ht="15" x14ac:dyDescent="0.25">
      <c r="A168">
        <v>2.5099999999999998</v>
      </c>
      <c r="B168">
        <v>3.31</v>
      </c>
      <c r="C168">
        <v>3.02</v>
      </c>
      <c r="D168" s="20">
        <f t="shared" si="41"/>
        <v>3.1647005941939366E-2</v>
      </c>
      <c r="E168" s="17">
        <f>IF(OR($A168="",$B168="",$C168=""),"",A168*'MPTO_working_3-way'!$I167)</f>
        <v>2.5894339849142676</v>
      </c>
      <c r="F168" s="21">
        <f>IF(OR($A168="",$B168="",$C168=""),"",B168*'MPTO_working_3-way'!$I167)</f>
        <v>3.4147515896678193</v>
      </c>
      <c r="G168" s="22">
        <f>IF(OR($A168="",$B168="",$C168=""),"",C168*'MPTO_working_3-way'!$I167)</f>
        <v>3.1155739579446569</v>
      </c>
      <c r="H168" s="17">
        <f>IF(OR($A168="",$B168="",$C168=""),"",'MPTO_working_3-way'!E167)</f>
        <v>2.5782673499263322</v>
      </c>
      <c r="I168" s="21">
        <f>IF(OR($A168="",$B168="",$C168=""),"",'MPTO_working_3-way'!F167)</f>
        <v>3.4297575173733366</v>
      </c>
      <c r="J168" s="22">
        <f>IF(OR($A168="",$B168="",$C168=""),"",'MPTO_working_3-way'!G167)</f>
        <v>3.119377070999064</v>
      </c>
      <c r="K168" s="17">
        <f>IF(OR($A168="",$B168="",$C168=""),"",'OddsRatio_working_3-way'!H167)</f>
        <v>2.5833708224514371</v>
      </c>
      <c r="L168" s="21">
        <f>IF(OR($A168="",$B168="",$C168=""),"",'OddsRatio_working_3-way'!I167)</f>
        <v>3.4222427813661067</v>
      </c>
      <c r="M168" s="22">
        <f>IF(OR($A168="",$B168="",$C168=""),"",'OddsRatio_working_3-way'!J167)</f>
        <v>3.1181516962595381</v>
      </c>
      <c r="N168" s="23">
        <f t="shared" si="42"/>
        <v>38.618478239873284</v>
      </c>
      <c r="O168" s="24">
        <f t="shared" si="43"/>
        <v>29.284707064073089</v>
      </c>
      <c r="P168" s="24">
        <f t="shared" si="44"/>
        <v>32.096814696053613</v>
      </c>
      <c r="Q168" t="s">
        <v>276</v>
      </c>
      <c r="R168" t="s">
        <v>110</v>
      </c>
      <c r="S168" s="48" t="s">
        <v>424</v>
      </c>
      <c r="T168" s="35">
        <v>100</v>
      </c>
      <c r="U168" s="35">
        <f t="shared" si="45"/>
        <v>39.759036144578317</v>
      </c>
      <c r="V168" s="35">
        <f t="shared" si="46"/>
        <v>72.451790633608823</v>
      </c>
      <c r="W168" s="35">
        <f t="shared" si="47"/>
        <v>84.051036682615631</v>
      </c>
      <c r="X168" s="35">
        <f t="shared" si="48"/>
        <v>43.497172683775553</v>
      </c>
      <c r="Y168" s="35">
        <f t="shared" si="49"/>
        <v>76.189927172806065</v>
      </c>
      <c r="Z168" s="35">
        <f t="shared" si="50"/>
        <v>87.789173221812874</v>
      </c>
      <c r="AA168" s="35">
        <f t="shared" si="51"/>
        <v>-3.7381365391972352</v>
      </c>
      <c r="AB168" s="35">
        <f t="shared" si="52"/>
        <v>-3.7381365391972423</v>
      </c>
      <c r="AC168" s="35">
        <f t="shared" si="53"/>
        <v>-3.7381365391972423</v>
      </c>
      <c r="AD168" s="36"/>
      <c r="AE168" s="36"/>
      <c r="AF168">
        <v>2.09</v>
      </c>
      <c r="AG168">
        <v>1.8</v>
      </c>
      <c r="AI168" s="36"/>
      <c r="AJ168" t="s">
        <v>308</v>
      </c>
      <c r="AK168" s="35"/>
      <c r="AL168" s="35"/>
    </row>
    <row r="169" spans="1:38" ht="15" x14ac:dyDescent="0.25">
      <c r="A169">
        <v>1.66</v>
      </c>
      <c r="B169">
        <v>3.63</v>
      </c>
      <c r="C169">
        <v>6.27</v>
      </c>
      <c r="D169" s="20">
        <f t="shared" si="41"/>
        <v>3.7381365391972565E-2</v>
      </c>
      <c r="E169" s="17">
        <f>IF(OR($A169="",$B169="",$C169=""),"",A169*'MPTO_working_3-way'!$I168)</f>
        <v>1.7220530665506744</v>
      </c>
      <c r="F169" s="21">
        <f>IF(OR($A169="",$B169="",$C169=""),"",B169*'MPTO_working_3-way'!$I168)</f>
        <v>3.7656943563728604</v>
      </c>
      <c r="G169" s="22">
        <f>IF(OR($A169="",$B169="",$C169=""),"",C169*'MPTO_working_3-way'!$I168)</f>
        <v>6.5043811610076672</v>
      </c>
      <c r="H169" s="17">
        <f>IF(OR($A169="",$B169="",$C169=""),"",'MPTO_working_3-way'!E168)</f>
        <v>1.695061249507724</v>
      </c>
      <c r="I169" s="21">
        <f>IF(OR($A169="",$B169="",$C169=""),"",'MPTO_working_3-way'!F168)</f>
        <v>3.8019685588475571</v>
      </c>
      <c r="J169" s="22">
        <f>IF(OR($A169="",$B169="",$C169=""),"",'MPTO_working_3-way'!G168)</f>
        <v>6.8013710836788785</v>
      </c>
      <c r="K169" s="17">
        <f>IF(OR($A169="",$B169="",$C169=""),"",'OddsRatio_working_3-way'!H168)</f>
        <v>1.7048369696663412</v>
      </c>
      <c r="L169" s="21">
        <f>IF(OR($A169="",$B169="",$C169=""),"",'OddsRatio_working_3-way'!I168)</f>
        <v>3.8086685306401193</v>
      </c>
      <c r="M169" s="22">
        <f>IF(OR($A169="",$B169="",$C169=""),"",'OddsRatio_working_3-way'!J168)</f>
        <v>6.628016409305487</v>
      </c>
      <c r="N169" s="23">
        <f t="shared" si="42"/>
        <v>58.070219752462734</v>
      </c>
      <c r="O169" s="24">
        <f t="shared" si="43"/>
        <v>26.555527490106922</v>
      </c>
      <c r="P169" s="24">
        <f t="shared" si="44"/>
        <v>15.374252757430327</v>
      </c>
      <c r="Q169" t="s">
        <v>88</v>
      </c>
      <c r="R169" t="s">
        <v>87</v>
      </c>
      <c r="S169" s="48" t="s">
        <v>424</v>
      </c>
      <c r="T169" s="35">
        <v>100</v>
      </c>
      <c r="U169" s="35">
        <f t="shared" si="45"/>
        <v>52.830188679245275</v>
      </c>
      <c r="V169" s="35">
        <f t="shared" si="46"/>
        <v>70.674486803519059</v>
      </c>
      <c r="W169" s="35">
        <f t="shared" si="47"/>
        <v>73.045822102425873</v>
      </c>
      <c r="X169" s="35">
        <f t="shared" si="48"/>
        <v>56.27969109405506</v>
      </c>
      <c r="Y169" s="35">
        <f t="shared" si="49"/>
        <v>74.12398921832883</v>
      </c>
      <c r="Z169" s="35">
        <f t="shared" si="50"/>
        <v>76.495324517235645</v>
      </c>
      <c r="AA169" s="35">
        <f t="shared" si="51"/>
        <v>-3.4495024148097855</v>
      </c>
      <c r="AB169" s="35">
        <f t="shared" si="52"/>
        <v>-3.4495024148097713</v>
      </c>
      <c r="AC169" s="35">
        <f t="shared" si="53"/>
        <v>-3.4495024148097713</v>
      </c>
      <c r="AD169" s="36"/>
      <c r="AE169" s="36"/>
      <c r="AF169">
        <v>2.5299999999999998</v>
      </c>
      <c r="AG169">
        <v>1.55</v>
      </c>
      <c r="AI169" s="36"/>
      <c r="AJ169" t="s">
        <v>90</v>
      </c>
      <c r="AK169" s="35"/>
      <c r="AL169" s="35"/>
    </row>
    <row r="170" spans="1:38" ht="15" x14ac:dyDescent="0.25">
      <c r="A170">
        <v>2.12</v>
      </c>
      <c r="B170">
        <v>3.41</v>
      </c>
      <c r="C170">
        <v>3.71</v>
      </c>
      <c r="D170" s="20">
        <f t="shared" si="41"/>
        <v>3.4495024148097686E-2</v>
      </c>
      <c r="E170" s="17">
        <f>IF(OR($A170="",$B170="",$C170=""),"",A170*'MPTO_working_3-way'!$I169)</f>
        <v>2.1931294511939674</v>
      </c>
      <c r="F170" s="21">
        <f>IF(OR($A170="",$B170="",$C170=""),"",B170*'MPTO_working_3-way'!$I169)</f>
        <v>3.5276280323450133</v>
      </c>
      <c r="G170" s="22">
        <f>IF(OR($A170="",$B170="",$C170=""),"",C170*'MPTO_working_3-way'!$I169)</f>
        <v>3.8379765395894423</v>
      </c>
      <c r="H170" s="17">
        <f>IF(OR($A170="",$B170="",$C170=""),"",'MPTO_working_3-way'!E169)</f>
        <v>2.1729693520591318</v>
      </c>
      <c r="I170" s="21">
        <f>IF(OR($A170="",$B170="",$C170=""),"",'MPTO_working_3-way'!F169)</f>
        <v>3.5491602453804143</v>
      </c>
      <c r="J170" s="22">
        <f>IF(OR($A170="",$B170="",$C170=""),"",'MPTO_working_3-way'!G169)</f>
        <v>3.8753165332462007</v>
      </c>
      <c r="K170" s="17">
        <f>IF(OR($A170="",$B170="",$C170=""),"",'OddsRatio_working_3-way'!H169)</f>
        <v>2.1812193085607792</v>
      </c>
      <c r="L170" s="21">
        <f>IF(OR($A170="",$B170="",$C170=""),"",'OddsRatio_working_3-way'!I169)</f>
        <v>3.5417308335995337</v>
      </c>
      <c r="M170" s="22">
        <f>IF(OR($A170="",$B170="",$C170=""),"",'OddsRatio_working_3-way'!J169)</f>
        <v>3.8581288626783139</v>
      </c>
      <c r="N170" s="23">
        <f t="shared" si="42"/>
        <v>45.596943648519577</v>
      </c>
      <c r="O170" s="24">
        <f t="shared" si="43"/>
        <v>28.347659980897806</v>
      </c>
      <c r="P170" s="24">
        <f t="shared" si="44"/>
        <v>26.055396370582624</v>
      </c>
      <c r="Q170" t="s">
        <v>284</v>
      </c>
      <c r="R170" t="s">
        <v>211</v>
      </c>
      <c r="S170" s="48" t="s">
        <v>424</v>
      </c>
      <c r="T170" s="35">
        <v>100</v>
      </c>
      <c r="U170" s="35">
        <f t="shared" si="45"/>
        <v>53.271028037383175</v>
      </c>
      <c r="V170" s="35">
        <f t="shared" si="46"/>
        <v>70.845481049562679</v>
      </c>
      <c r="W170" s="35">
        <f t="shared" si="47"/>
        <v>72.527472527472526</v>
      </c>
      <c r="X170" s="35">
        <f t="shared" si="48"/>
        <v>56.627046422964789</v>
      </c>
      <c r="Y170" s="35">
        <f t="shared" si="49"/>
        <v>74.201499435144285</v>
      </c>
      <c r="Z170" s="35">
        <f t="shared" si="50"/>
        <v>75.883490913054132</v>
      </c>
      <c r="AA170" s="35">
        <f t="shared" si="51"/>
        <v>-3.3560183855816135</v>
      </c>
      <c r="AB170" s="35">
        <f t="shared" si="52"/>
        <v>-3.3560183855816064</v>
      </c>
      <c r="AC170" s="35">
        <f t="shared" si="53"/>
        <v>-3.3560183855816064</v>
      </c>
      <c r="AD170" s="36"/>
      <c r="AE170" s="36"/>
      <c r="AF170">
        <v>1.97</v>
      </c>
      <c r="AG170">
        <v>1.9</v>
      </c>
      <c r="AI170" s="36"/>
      <c r="AJ170" t="s">
        <v>309</v>
      </c>
      <c r="AK170" s="35"/>
      <c r="AL170" s="35"/>
    </row>
    <row r="171" spans="1:38" ht="15" x14ac:dyDescent="0.25">
      <c r="A171">
        <v>2.14</v>
      </c>
      <c r="B171">
        <v>3.43</v>
      </c>
      <c r="C171">
        <v>3.64</v>
      </c>
      <c r="D171" s="20">
        <f t="shared" si="41"/>
        <v>3.3560183855815939E-2</v>
      </c>
      <c r="E171" s="17">
        <f>IF(OR($A171="",$B171="",$C171=""),"",A171*'MPTO_working_3-way'!$I170)</f>
        <v>2.2118187934514464</v>
      </c>
      <c r="F171" s="21">
        <f>IF(OR($A171="",$B171="",$C171=""),"",B171*'MPTO_working_3-way'!$I170)</f>
        <v>3.545111430625449</v>
      </c>
      <c r="G171" s="22">
        <f>IF(OR($A171="",$B171="",$C171=""),"",C171*'MPTO_working_3-way'!$I170)</f>
        <v>3.7621590692351701</v>
      </c>
      <c r="H171" s="17">
        <f>IF(OR($A171="",$B171="",$C171=""),"",'MPTO_working_3-way'!E170)</f>
        <v>2.1924872633026875</v>
      </c>
      <c r="I171" s="21">
        <f>IF(OR($A171="",$B171="",$C171=""),"",'MPTO_working_3-way'!F170)</f>
        <v>3.5668622037040727</v>
      </c>
      <c r="J171" s="22">
        <f>IF(OR($A171="",$B171="",$C171=""),"",'MPTO_working_3-way'!G170)</f>
        <v>3.7945113238409061</v>
      </c>
      <c r="K171" s="17">
        <f>IF(OR($A171="",$B171="",$C171=""),"",'OddsRatio_working_3-way'!H170)</f>
        <v>2.2004366521678911</v>
      </c>
      <c r="L171" s="21">
        <f>IF(OR($A171="",$B171="",$C171=""),"",'OddsRatio_working_3-way'!I170)</f>
        <v>3.5588254954105052</v>
      </c>
      <c r="M171" s="22">
        <f>IF(OR($A171="",$B171="",$C171=""),"",'OddsRatio_working_3-way'!J170)</f>
        <v>3.7799585629151164</v>
      </c>
      <c r="N171" s="23">
        <f t="shared" si="42"/>
        <v>45.211660329531057</v>
      </c>
      <c r="O171" s="24">
        <f t="shared" si="43"/>
        <v>28.207858048162233</v>
      </c>
      <c r="P171" s="24">
        <f t="shared" si="44"/>
        <v>26.580481622306724</v>
      </c>
      <c r="Q171" t="s">
        <v>210</v>
      </c>
      <c r="R171" t="s">
        <v>208</v>
      </c>
      <c r="S171" s="48" t="s">
        <v>424</v>
      </c>
      <c r="T171" s="35">
        <v>100</v>
      </c>
      <c r="U171" s="35" t="e">
        <f t="shared" si="45"/>
        <v>#DIV/0!</v>
      </c>
      <c r="V171" s="35" t="e">
        <f t="shared" si="46"/>
        <v>#DIV/0!</v>
      </c>
      <c r="W171" s="35" t="e">
        <f t="shared" si="47"/>
        <v>#DIV/0!</v>
      </c>
      <c r="X171" s="35" t="e">
        <f t="shared" si="48"/>
        <v>#DIV/0!</v>
      </c>
      <c r="Y171" s="35" t="e">
        <f t="shared" si="49"/>
        <v>#DIV/0!</v>
      </c>
      <c r="Z171" s="35" t="e">
        <f t="shared" si="50"/>
        <v>#DIV/0!</v>
      </c>
      <c r="AA171" s="35" t="e">
        <f t="shared" si="51"/>
        <v>#DIV/0!</v>
      </c>
      <c r="AB171" s="35" t="e">
        <f t="shared" si="52"/>
        <v>#DIV/0!</v>
      </c>
      <c r="AC171" s="35" t="e">
        <f t="shared" si="53"/>
        <v>#DIV/0!</v>
      </c>
      <c r="AD171" s="36"/>
      <c r="AE171" s="36"/>
      <c r="AF171">
        <v>1.97</v>
      </c>
      <c r="AG171">
        <v>1.9</v>
      </c>
      <c r="AI171" s="36"/>
      <c r="AJ171" t="s">
        <v>309</v>
      </c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s="35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6"/>
      <c r="AE177" s="36"/>
      <c r="AF177"/>
      <c r="AG177"/>
      <c r="AH177" s="36"/>
      <c r="AI177" s="36"/>
      <c r="AJ177"/>
    </row>
    <row r="178" spans="1:38" s="35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6"/>
      <c r="AE178" s="36"/>
      <c r="AF178"/>
      <c r="AG178"/>
      <c r="AH178" s="36"/>
      <c r="AI178" s="36"/>
      <c r="AJ178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48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48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48"/>
      <c r="AD181" s="36"/>
      <c r="AE181" s="36"/>
      <c r="AF181"/>
      <c r="AG181"/>
      <c r="AH181" s="36"/>
      <c r="AI181" s="36"/>
      <c r="AJ181"/>
    </row>
    <row r="182" spans="1:38" s="35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48"/>
      <c r="AD182" s="36"/>
      <c r="AE182" s="36"/>
      <c r="AF182"/>
      <c r="AG182"/>
      <c r="AH182" s="36"/>
      <c r="AI182" s="36"/>
      <c r="AJ182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48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48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48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48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48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4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48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48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48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48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48"/>
      <c r="AD193" s="36"/>
      <c r="AE193" s="36"/>
      <c r="AF193"/>
      <c r="AG193"/>
      <c r="AH193" s="41"/>
      <c r="AI193" s="36"/>
      <c r="AJ193"/>
    </row>
    <row r="194" spans="1:38" s="35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48"/>
      <c r="AD194" s="36"/>
      <c r="AE194" s="36"/>
      <c r="AF194"/>
      <c r="AG194"/>
      <c r="AH194" s="41"/>
      <c r="AI194" s="36"/>
      <c r="AJ194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48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s="35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48"/>
      <c r="AD196" s="36"/>
      <c r="AE196" s="36"/>
      <c r="AF196"/>
      <c r="AG196"/>
      <c r="AH196" s="41"/>
      <c r="AI196" s="36"/>
      <c r="AJ196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48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4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54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54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54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2023-12-11T13:45:17Z</dcterms:modified>
</cp:coreProperties>
</file>