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20490" windowHeight="7350" activeTab="2"/>
  </bookViews>
  <sheets>
    <sheet name="home" sheetId="1" r:id="rId1"/>
    <sheet name="away" sheetId="2" r:id="rId2"/>
    <sheet name="fixture" sheetId="3" r:id="rId3"/>
  </sheets>
  <calcPr calcId="162913"/>
</workbook>
</file>

<file path=xl/calcChain.xml><?xml version="1.0" encoding="utf-8"?>
<calcChain xmlns="http://schemas.openxmlformats.org/spreadsheetml/2006/main">
  <c r="M151" i="3" l="1"/>
  <c r="N151" i="3"/>
  <c r="O151" i="3"/>
  <c r="P151" i="3"/>
  <c r="BN151" i="3" s="1"/>
  <c r="Q151" i="3"/>
  <c r="R151" i="3"/>
  <c r="S151" i="3"/>
  <c r="T151" i="3"/>
  <c r="BM151" i="3" s="1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L151" i="3"/>
  <c r="M152" i="3"/>
  <c r="N152" i="3"/>
  <c r="O152" i="3"/>
  <c r="P152" i="3"/>
  <c r="Q152" i="3"/>
  <c r="R152" i="3"/>
  <c r="BL152" i="3" s="1"/>
  <c r="S152" i="3"/>
  <c r="T152" i="3"/>
  <c r="U152" i="3"/>
  <c r="V152" i="3"/>
  <c r="BK152" i="3" s="1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N152" i="3"/>
  <c r="M153" i="3"/>
  <c r="N153" i="3"/>
  <c r="O153" i="3"/>
  <c r="P153" i="3"/>
  <c r="BN153" i="3" s="1"/>
  <c r="Q153" i="3"/>
  <c r="R153" i="3"/>
  <c r="S153" i="3"/>
  <c r="T153" i="3"/>
  <c r="BM153" i="3" s="1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L153" i="3"/>
  <c r="M154" i="3"/>
  <c r="N154" i="3"/>
  <c r="O154" i="3"/>
  <c r="P154" i="3"/>
  <c r="Q154" i="3"/>
  <c r="R154" i="3"/>
  <c r="BL154" i="3" s="1"/>
  <c r="S154" i="3"/>
  <c r="T154" i="3"/>
  <c r="U154" i="3"/>
  <c r="V154" i="3"/>
  <c r="BK154" i="3" s="1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N154" i="3"/>
  <c r="M155" i="3"/>
  <c r="N155" i="3"/>
  <c r="O155" i="3"/>
  <c r="P155" i="3"/>
  <c r="BN155" i="3" s="1"/>
  <c r="Q155" i="3"/>
  <c r="R155" i="3"/>
  <c r="S155" i="3"/>
  <c r="T155" i="3"/>
  <c r="BM155" i="3" s="1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L155" i="3"/>
  <c r="M156" i="3"/>
  <c r="N156" i="3"/>
  <c r="O156" i="3"/>
  <c r="P156" i="3"/>
  <c r="Q156" i="3"/>
  <c r="R156" i="3"/>
  <c r="BL156" i="3" s="1"/>
  <c r="S156" i="3"/>
  <c r="T156" i="3"/>
  <c r="U156" i="3"/>
  <c r="V156" i="3"/>
  <c r="BK156" i="3" s="1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N156" i="3"/>
  <c r="M157" i="3"/>
  <c r="N157" i="3"/>
  <c r="O157" i="3"/>
  <c r="P157" i="3"/>
  <c r="BN157" i="3" s="1"/>
  <c r="Q157" i="3"/>
  <c r="R157" i="3"/>
  <c r="S157" i="3"/>
  <c r="T157" i="3"/>
  <c r="BM157" i="3" s="1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L157" i="3"/>
  <c r="M158" i="3"/>
  <c r="N158" i="3"/>
  <c r="O158" i="3"/>
  <c r="P158" i="3"/>
  <c r="Q158" i="3"/>
  <c r="R158" i="3"/>
  <c r="BL158" i="3" s="1"/>
  <c r="S158" i="3"/>
  <c r="T158" i="3"/>
  <c r="U158" i="3"/>
  <c r="V158" i="3"/>
  <c r="BK158" i="3" s="1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N158" i="3"/>
  <c r="M159" i="3"/>
  <c r="N159" i="3"/>
  <c r="O159" i="3"/>
  <c r="P159" i="3"/>
  <c r="BN159" i="3" s="1"/>
  <c r="Q159" i="3"/>
  <c r="R159" i="3"/>
  <c r="S159" i="3"/>
  <c r="T159" i="3"/>
  <c r="BM159" i="3" s="1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L159" i="3"/>
  <c r="M160" i="3"/>
  <c r="N160" i="3"/>
  <c r="O160" i="3"/>
  <c r="P160" i="3"/>
  <c r="Q160" i="3"/>
  <c r="R160" i="3"/>
  <c r="BL160" i="3" s="1"/>
  <c r="S160" i="3"/>
  <c r="T160" i="3"/>
  <c r="U160" i="3"/>
  <c r="V160" i="3"/>
  <c r="BK160" i="3" s="1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N160" i="3"/>
  <c r="M161" i="3"/>
  <c r="N161" i="3"/>
  <c r="O161" i="3"/>
  <c r="P161" i="3"/>
  <c r="BN161" i="3" s="1"/>
  <c r="Q161" i="3"/>
  <c r="R161" i="3"/>
  <c r="S161" i="3"/>
  <c r="T161" i="3"/>
  <c r="BM161" i="3" s="1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L161" i="3"/>
  <c r="M162" i="3"/>
  <c r="N162" i="3"/>
  <c r="O162" i="3"/>
  <c r="P162" i="3"/>
  <c r="Q162" i="3"/>
  <c r="R162" i="3"/>
  <c r="BL162" i="3" s="1"/>
  <c r="S162" i="3"/>
  <c r="T162" i="3"/>
  <c r="U162" i="3"/>
  <c r="V162" i="3"/>
  <c r="BK162" i="3" s="1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N162" i="3"/>
  <c r="M163" i="3"/>
  <c r="N163" i="3"/>
  <c r="O163" i="3"/>
  <c r="P163" i="3"/>
  <c r="BN163" i="3" s="1"/>
  <c r="Q163" i="3"/>
  <c r="R163" i="3"/>
  <c r="S163" i="3"/>
  <c r="T163" i="3"/>
  <c r="BM163" i="3" s="1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L163" i="3"/>
  <c r="M164" i="3"/>
  <c r="N164" i="3"/>
  <c r="O164" i="3"/>
  <c r="P164" i="3"/>
  <c r="Q164" i="3"/>
  <c r="R164" i="3"/>
  <c r="BL164" i="3" s="1"/>
  <c r="S164" i="3"/>
  <c r="T164" i="3"/>
  <c r="U164" i="3"/>
  <c r="V164" i="3"/>
  <c r="BK164" i="3" s="1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N164" i="3"/>
  <c r="M165" i="3"/>
  <c r="N165" i="3"/>
  <c r="O165" i="3"/>
  <c r="P165" i="3"/>
  <c r="BN165" i="3" s="1"/>
  <c r="Q165" i="3"/>
  <c r="R165" i="3"/>
  <c r="S165" i="3"/>
  <c r="T165" i="3"/>
  <c r="BM165" i="3" s="1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L165" i="3"/>
  <c r="M166" i="3"/>
  <c r="N166" i="3"/>
  <c r="O166" i="3"/>
  <c r="P166" i="3"/>
  <c r="Q166" i="3"/>
  <c r="R166" i="3"/>
  <c r="BL166" i="3" s="1"/>
  <c r="S166" i="3"/>
  <c r="T166" i="3"/>
  <c r="U166" i="3"/>
  <c r="V166" i="3"/>
  <c r="BK166" i="3" s="1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N166" i="3"/>
  <c r="M167" i="3"/>
  <c r="N167" i="3"/>
  <c r="O167" i="3"/>
  <c r="P167" i="3"/>
  <c r="BN167" i="3" s="1"/>
  <c r="Q167" i="3"/>
  <c r="R167" i="3"/>
  <c r="S167" i="3"/>
  <c r="T167" i="3"/>
  <c r="BM167" i="3" s="1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L167" i="3"/>
  <c r="M168" i="3"/>
  <c r="N168" i="3"/>
  <c r="O168" i="3"/>
  <c r="P168" i="3"/>
  <c r="Q168" i="3"/>
  <c r="R168" i="3"/>
  <c r="BL168" i="3" s="1"/>
  <c r="S168" i="3"/>
  <c r="T168" i="3"/>
  <c r="U168" i="3"/>
  <c r="V168" i="3"/>
  <c r="BK168" i="3" s="1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N168" i="3"/>
  <c r="M169" i="3"/>
  <c r="N169" i="3"/>
  <c r="O169" i="3"/>
  <c r="P169" i="3"/>
  <c r="BN169" i="3" s="1"/>
  <c r="Q169" i="3"/>
  <c r="R169" i="3"/>
  <c r="S169" i="3"/>
  <c r="T169" i="3"/>
  <c r="BM169" i="3" s="1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L169" i="3"/>
  <c r="M170" i="3"/>
  <c r="N170" i="3"/>
  <c r="O170" i="3"/>
  <c r="P170" i="3"/>
  <c r="Q170" i="3"/>
  <c r="R170" i="3"/>
  <c r="BL170" i="3" s="1"/>
  <c r="S170" i="3"/>
  <c r="T170" i="3"/>
  <c r="U170" i="3"/>
  <c r="V170" i="3"/>
  <c r="BK170" i="3" s="1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N170" i="3"/>
  <c r="M171" i="3"/>
  <c r="N171" i="3"/>
  <c r="O171" i="3"/>
  <c r="P171" i="3"/>
  <c r="BN171" i="3" s="1"/>
  <c r="Q171" i="3"/>
  <c r="R171" i="3"/>
  <c r="S171" i="3"/>
  <c r="T171" i="3"/>
  <c r="BM171" i="3" s="1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L171" i="3"/>
  <c r="M172" i="3"/>
  <c r="N172" i="3"/>
  <c r="O172" i="3"/>
  <c r="P172" i="3"/>
  <c r="BK172" i="3" s="1"/>
  <c r="Q172" i="3"/>
  <c r="R172" i="3"/>
  <c r="BL172" i="3" s="1"/>
  <c r="S172" i="3"/>
  <c r="T172" i="3"/>
  <c r="BM172" i="3" s="1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N172" i="3"/>
  <c r="M173" i="3"/>
  <c r="N173" i="3"/>
  <c r="O173" i="3"/>
  <c r="P173" i="3"/>
  <c r="BN173" i="3" s="1"/>
  <c r="Q173" i="3"/>
  <c r="R173" i="3"/>
  <c r="S173" i="3"/>
  <c r="T173" i="3"/>
  <c r="BM173" i="3" s="1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L173" i="3"/>
  <c r="M174" i="3"/>
  <c r="N174" i="3"/>
  <c r="O174" i="3"/>
  <c r="P174" i="3"/>
  <c r="BK174" i="3" s="1"/>
  <c r="Q174" i="3"/>
  <c r="R174" i="3"/>
  <c r="BL174" i="3" s="1"/>
  <c r="S174" i="3"/>
  <c r="T174" i="3"/>
  <c r="BM174" i="3" s="1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N174" i="3"/>
  <c r="M175" i="3"/>
  <c r="N175" i="3"/>
  <c r="O175" i="3"/>
  <c r="P175" i="3"/>
  <c r="BN175" i="3" s="1"/>
  <c r="Q175" i="3"/>
  <c r="R175" i="3"/>
  <c r="S175" i="3"/>
  <c r="T175" i="3"/>
  <c r="BM175" i="3" s="1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L175" i="3"/>
  <c r="M176" i="3"/>
  <c r="N176" i="3"/>
  <c r="O176" i="3"/>
  <c r="P176" i="3"/>
  <c r="BK176" i="3" s="1"/>
  <c r="Q176" i="3"/>
  <c r="R176" i="3"/>
  <c r="BL176" i="3" s="1"/>
  <c r="S176" i="3"/>
  <c r="T176" i="3"/>
  <c r="BM176" i="3" s="1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N176" i="3"/>
  <c r="M177" i="3"/>
  <c r="N177" i="3"/>
  <c r="O177" i="3"/>
  <c r="P177" i="3"/>
  <c r="BN177" i="3" s="1"/>
  <c r="Q177" i="3"/>
  <c r="R177" i="3"/>
  <c r="S177" i="3"/>
  <c r="T177" i="3"/>
  <c r="BM177" i="3" s="1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L177" i="3"/>
  <c r="M178" i="3"/>
  <c r="N178" i="3"/>
  <c r="O178" i="3"/>
  <c r="P178" i="3"/>
  <c r="Q178" i="3"/>
  <c r="R178" i="3"/>
  <c r="BL178" i="3" s="1"/>
  <c r="S178" i="3"/>
  <c r="T178" i="3"/>
  <c r="BM178" i="3" s="1"/>
  <c r="U178" i="3"/>
  <c r="V178" i="3"/>
  <c r="BK178" i="3" s="1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N178" i="3"/>
  <c r="M179" i="3"/>
  <c r="N179" i="3"/>
  <c r="O179" i="3"/>
  <c r="P179" i="3"/>
  <c r="BN179" i="3" s="1"/>
  <c r="Q179" i="3"/>
  <c r="R179" i="3"/>
  <c r="S179" i="3"/>
  <c r="T179" i="3"/>
  <c r="BM179" i="3" s="1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L179" i="3"/>
  <c r="M180" i="3"/>
  <c r="N180" i="3"/>
  <c r="O180" i="3"/>
  <c r="P180" i="3"/>
  <c r="BK180" i="3" s="1"/>
  <c r="Q180" i="3"/>
  <c r="R180" i="3"/>
  <c r="BL180" i="3" s="1"/>
  <c r="S180" i="3"/>
  <c r="T180" i="3"/>
  <c r="BM180" i="3" s="1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N180" i="3"/>
  <c r="M181" i="3"/>
  <c r="N181" i="3"/>
  <c r="O181" i="3"/>
  <c r="P181" i="3"/>
  <c r="BN181" i="3" s="1"/>
  <c r="Q181" i="3"/>
  <c r="R181" i="3"/>
  <c r="S181" i="3"/>
  <c r="T181" i="3"/>
  <c r="BM181" i="3" s="1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L181" i="3"/>
  <c r="M182" i="3"/>
  <c r="N182" i="3"/>
  <c r="O182" i="3"/>
  <c r="P182" i="3"/>
  <c r="BK182" i="3" s="1"/>
  <c r="Q182" i="3"/>
  <c r="R182" i="3"/>
  <c r="BL182" i="3" s="1"/>
  <c r="S182" i="3"/>
  <c r="T182" i="3"/>
  <c r="BM182" i="3" s="1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N182" i="3"/>
  <c r="M183" i="3"/>
  <c r="N183" i="3"/>
  <c r="O183" i="3"/>
  <c r="P183" i="3"/>
  <c r="BN183" i="3" s="1"/>
  <c r="Q183" i="3"/>
  <c r="R183" i="3"/>
  <c r="S183" i="3"/>
  <c r="T183" i="3"/>
  <c r="BM183" i="3" s="1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L183" i="3"/>
  <c r="M184" i="3"/>
  <c r="N184" i="3"/>
  <c r="O184" i="3"/>
  <c r="P184" i="3"/>
  <c r="BK184" i="3" s="1"/>
  <c r="Q184" i="3"/>
  <c r="R184" i="3"/>
  <c r="BL184" i="3" s="1"/>
  <c r="S184" i="3"/>
  <c r="T184" i="3"/>
  <c r="BM184" i="3" s="1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N184" i="3"/>
  <c r="M185" i="3"/>
  <c r="N185" i="3"/>
  <c r="O185" i="3"/>
  <c r="P185" i="3"/>
  <c r="BN185" i="3" s="1"/>
  <c r="Q185" i="3"/>
  <c r="R185" i="3"/>
  <c r="S185" i="3"/>
  <c r="T185" i="3"/>
  <c r="BM185" i="3" s="1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L185" i="3"/>
  <c r="M186" i="3"/>
  <c r="N186" i="3"/>
  <c r="O186" i="3"/>
  <c r="P186" i="3"/>
  <c r="BK186" i="3" s="1"/>
  <c r="Q186" i="3"/>
  <c r="R186" i="3"/>
  <c r="BL186" i="3" s="1"/>
  <c r="S186" i="3"/>
  <c r="T186" i="3"/>
  <c r="BM186" i="3" s="1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N186" i="3"/>
  <c r="M187" i="3"/>
  <c r="N187" i="3"/>
  <c r="O187" i="3"/>
  <c r="P187" i="3"/>
  <c r="BN187" i="3" s="1"/>
  <c r="Q187" i="3"/>
  <c r="R187" i="3"/>
  <c r="S187" i="3"/>
  <c r="T187" i="3"/>
  <c r="BM187" i="3" s="1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L187" i="3"/>
  <c r="M188" i="3"/>
  <c r="N188" i="3"/>
  <c r="O188" i="3"/>
  <c r="P188" i="3"/>
  <c r="BK188" i="3" s="1"/>
  <c r="Q188" i="3"/>
  <c r="R188" i="3"/>
  <c r="BL188" i="3" s="1"/>
  <c r="S188" i="3"/>
  <c r="T188" i="3"/>
  <c r="BM188" i="3" s="1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N188" i="3"/>
  <c r="M189" i="3"/>
  <c r="N189" i="3"/>
  <c r="O189" i="3"/>
  <c r="P189" i="3"/>
  <c r="BN189" i="3" s="1"/>
  <c r="Q189" i="3"/>
  <c r="R189" i="3"/>
  <c r="S189" i="3"/>
  <c r="T189" i="3"/>
  <c r="BM189" i="3" s="1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L189" i="3"/>
  <c r="E151" i="3"/>
  <c r="F151" i="3"/>
  <c r="G151" i="3"/>
  <c r="H151" i="3"/>
  <c r="I151" i="3"/>
  <c r="J151" i="3"/>
  <c r="K151" i="3"/>
  <c r="L151" i="3"/>
  <c r="E152" i="3"/>
  <c r="K152" i="3" s="1"/>
  <c r="F152" i="3"/>
  <c r="G152" i="3"/>
  <c r="H152" i="3"/>
  <c r="I152" i="3"/>
  <c r="J152" i="3"/>
  <c r="L152" i="3"/>
  <c r="E153" i="3"/>
  <c r="K153" i="3" s="1"/>
  <c r="F153" i="3"/>
  <c r="G153" i="3"/>
  <c r="H153" i="3"/>
  <c r="I153" i="3"/>
  <c r="J153" i="3"/>
  <c r="L153" i="3"/>
  <c r="E154" i="3"/>
  <c r="K154" i="3" s="1"/>
  <c r="F154" i="3"/>
  <c r="G154" i="3"/>
  <c r="H154" i="3"/>
  <c r="I154" i="3"/>
  <c r="J154" i="3"/>
  <c r="L154" i="3"/>
  <c r="E155" i="3"/>
  <c r="K155" i="3" s="1"/>
  <c r="F155" i="3"/>
  <c r="G155" i="3"/>
  <c r="H155" i="3"/>
  <c r="I155" i="3"/>
  <c r="J155" i="3"/>
  <c r="L155" i="3"/>
  <c r="E156" i="3"/>
  <c r="K156" i="3" s="1"/>
  <c r="F156" i="3"/>
  <c r="G156" i="3"/>
  <c r="H156" i="3"/>
  <c r="I156" i="3"/>
  <c r="J156" i="3"/>
  <c r="L156" i="3"/>
  <c r="E157" i="3"/>
  <c r="K157" i="3" s="1"/>
  <c r="F157" i="3"/>
  <c r="G157" i="3"/>
  <c r="H157" i="3"/>
  <c r="I157" i="3"/>
  <c r="J157" i="3"/>
  <c r="L157" i="3"/>
  <c r="E158" i="3"/>
  <c r="K158" i="3" s="1"/>
  <c r="F158" i="3"/>
  <c r="G158" i="3"/>
  <c r="H158" i="3"/>
  <c r="I158" i="3"/>
  <c r="J158" i="3"/>
  <c r="L158" i="3"/>
  <c r="E159" i="3"/>
  <c r="K159" i="3" s="1"/>
  <c r="F159" i="3"/>
  <c r="G159" i="3"/>
  <c r="H159" i="3"/>
  <c r="I159" i="3"/>
  <c r="J159" i="3"/>
  <c r="L159" i="3"/>
  <c r="E160" i="3"/>
  <c r="K160" i="3" s="1"/>
  <c r="F160" i="3"/>
  <c r="G160" i="3"/>
  <c r="H160" i="3"/>
  <c r="I160" i="3"/>
  <c r="J160" i="3"/>
  <c r="L160" i="3"/>
  <c r="E161" i="3"/>
  <c r="K161" i="3" s="1"/>
  <c r="F161" i="3"/>
  <c r="G161" i="3"/>
  <c r="H161" i="3"/>
  <c r="I161" i="3"/>
  <c r="J161" i="3"/>
  <c r="L161" i="3"/>
  <c r="E162" i="3"/>
  <c r="K162" i="3" s="1"/>
  <c r="F162" i="3"/>
  <c r="G162" i="3"/>
  <c r="H162" i="3"/>
  <c r="I162" i="3"/>
  <c r="J162" i="3"/>
  <c r="L162" i="3"/>
  <c r="E163" i="3"/>
  <c r="K163" i="3" s="1"/>
  <c r="F163" i="3"/>
  <c r="G163" i="3"/>
  <c r="H163" i="3"/>
  <c r="I163" i="3"/>
  <c r="J163" i="3"/>
  <c r="L163" i="3"/>
  <c r="E164" i="3"/>
  <c r="K164" i="3" s="1"/>
  <c r="F164" i="3"/>
  <c r="G164" i="3"/>
  <c r="H164" i="3"/>
  <c r="I164" i="3"/>
  <c r="J164" i="3"/>
  <c r="L164" i="3"/>
  <c r="E165" i="3"/>
  <c r="K165" i="3" s="1"/>
  <c r="F165" i="3"/>
  <c r="G165" i="3"/>
  <c r="H165" i="3"/>
  <c r="I165" i="3"/>
  <c r="J165" i="3"/>
  <c r="L165" i="3"/>
  <c r="E166" i="3"/>
  <c r="K166" i="3" s="1"/>
  <c r="F166" i="3"/>
  <c r="G166" i="3"/>
  <c r="H166" i="3"/>
  <c r="I166" i="3"/>
  <c r="J166" i="3"/>
  <c r="L166" i="3"/>
  <c r="E167" i="3"/>
  <c r="K167" i="3" s="1"/>
  <c r="F167" i="3"/>
  <c r="G167" i="3"/>
  <c r="H167" i="3"/>
  <c r="I167" i="3"/>
  <c r="J167" i="3"/>
  <c r="L167" i="3"/>
  <c r="E168" i="3"/>
  <c r="K168" i="3" s="1"/>
  <c r="F168" i="3"/>
  <c r="G168" i="3"/>
  <c r="H168" i="3"/>
  <c r="I168" i="3"/>
  <c r="J168" i="3"/>
  <c r="L168" i="3"/>
  <c r="E169" i="3"/>
  <c r="K169" i="3" s="1"/>
  <c r="F169" i="3"/>
  <c r="G169" i="3"/>
  <c r="H169" i="3"/>
  <c r="I169" i="3"/>
  <c r="J169" i="3"/>
  <c r="L169" i="3"/>
  <c r="E170" i="3"/>
  <c r="K170" i="3" s="1"/>
  <c r="F170" i="3"/>
  <c r="G170" i="3"/>
  <c r="H170" i="3"/>
  <c r="I170" i="3"/>
  <c r="J170" i="3"/>
  <c r="L170" i="3"/>
  <c r="E171" i="3"/>
  <c r="K171" i="3" s="1"/>
  <c r="F171" i="3"/>
  <c r="G171" i="3"/>
  <c r="H171" i="3"/>
  <c r="I171" i="3"/>
  <c r="J171" i="3"/>
  <c r="L171" i="3"/>
  <c r="E172" i="3"/>
  <c r="K172" i="3" s="1"/>
  <c r="F172" i="3"/>
  <c r="G172" i="3"/>
  <c r="H172" i="3"/>
  <c r="I172" i="3"/>
  <c r="J172" i="3"/>
  <c r="L172" i="3"/>
  <c r="E173" i="3"/>
  <c r="K173" i="3" s="1"/>
  <c r="F173" i="3"/>
  <c r="G173" i="3"/>
  <c r="H173" i="3"/>
  <c r="I173" i="3"/>
  <c r="J173" i="3"/>
  <c r="L173" i="3"/>
  <c r="E174" i="3"/>
  <c r="K174" i="3" s="1"/>
  <c r="F174" i="3"/>
  <c r="G174" i="3"/>
  <c r="H174" i="3"/>
  <c r="I174" i="3"/>
  <c r="J174" i="3"/>
  <c r="L174" i="3"/>
  <c r="E175" i="3"/>
  <c r="K175" i="3" s="1"/>
  <c r="F175" i="3"/>
  <c r="G175" i="3"/>
  <c r="H175" i="3"/>
  <c r="I175" i="3"/>
  <c r="J175" i="3"/>
  <c r="L175" i="3"/>
  <c r="E176" i="3"/>
  <c r="K176" i="3" s="1"/>
  <c r="F176" i="3"/>
  <c r="G176" i="3"/>
  <c r="H176" i="3"/>
  <c r="I176" i="3"/>
  <c r="J176" i="3"/>
  <c r="L176" i="3"/>
  <c r="E177" i="3"/>
  <c r="K177" i="3" s="1"/>
  <c r="F177" i="3"/>
  <c r="G177" i="3"/>
  <c r="H177" i="3"/>
  <c r="I177" i="3"/>
  <c r="J177" i="3"/>
  <c r="L177" i="3"/>
  <c r="E178" i="3"/>
  <c r="K178" i="3" s="1"/>
  <c r="F178" i="3"/>
  <c r="G178" i="3"/>
  <c r="H178" i="3"/>
  <c r="I178" i="3"/>
  <c r="J178" i="3"/>
  <c r="L178" i="3"/>
  <c r="E179" i="3"/>
  <c r="K179" i="3" s="1"/>
  <c r="F179" i="3"/>
  <c r="G179" i="3"/>
  <c r="H179" i="3"/>
  <c r="I179" i="3"/>
  <c r="J179" i="3"/>
  <c r="L179" i="3"/>
  <c r="E180" i="3"/>
  <c r="K180" i="3" s="1"/>
  <c r="F180" i="3"/>
  <c r="G180" i="3"/>
  <c r="H180" i="3"/>
  <c r="I180" i="3"/>
  <c r="J180" i="3"/>
  <c r="L180" i="3" s="1"/>
  <c r="E181" i="3"/>
  <c r="K181" i="3" s="1"/>
  <c r="F181" i="3"/>
  <c r="G181" i="3"/>
  <c r="H181" i="3"/>
  <c r="I181" i="3"/>
  <c r="J181" i="3"/>
  <c r="L181" i="3" s="1"/>
  <c r="E182" i="3"/>
  <c r="K182" i="3" s="1"/>
  <c r="F182" i="3"/>
  <c r="G182" i="3"/>
  <c r="H182" i="3"/>
  <c r="I182" i="3"/>
  <c r="J182" i="3"/>
  <c r="L182" i="3" s="1"/>
  <c r="E183" i="3"/>
  <c r="K183" i="3" s="1"/>
  <c r="F183" i="3"/>
  <c r="G183" i="3"/>
  <c r="H183" i="3"/>
  <c r="I183" i="3"/>
  <c r="J183" i="3"/>
  <c r="L183" i="3" s="1"/>
  <c r="E184" i="3"/>
  <c r="K184" i="3" s="1"/>
  <c r="F184" i="3"/>
  <c r="G184" i="3"/>
  <c r="H184" i="3"/>
  <c r="I184" i="3"/>
  <c r="J184" i="3"/>
  <c r="L184" i="3" s="1"/>
  <c r="E185" i="3"/>
  <c r="K185" i="3" s="1"/>
  <c r="F185" i="3"/>
  <c r="G185" i="3"/>
  <c r="H185" i="3"/>
  <c r="I185" i="3"/>
  <c r="J185" i="3"/>
  <c r="L185" i="3" s="1"/>
  <c r="E186" i="3"/>
  <c r="K186" i="3" s="1"/>
  <c r="F186" i="3"/>
  <c r="G186" i="3"/>
  <c r="H186" i="3"/>
  <c r="I186" i="3"/>
  <c r="J186" i="3"/>
  <c r="L186" i="3" s="1"/>
  <c r="E187" i="3"/>
  <c r="K187" i="3" s="1"/>
  <c r="F187" i="3"/>
  <c r="G187" i="3"/>
  <c r="H187" i="3"/>
  <c r="I187" i="3"/>
  <c r="J187" i="3"/>
  <c r="L187" i="3" s="1"/>
  <c r="E188" i="3"/>
  <c r="K188" i="3" s="1"/>
  <c r="F188" i="3"/>
  <c r="G188" i="3"/>
  <c r="H188" i="3"/>
  <c r="I188" i="3"/>
  <c r="L188" i="3" s="1"/>
  <c r="J188" i="3"/>
  <c r="E189" i="3"/>
  <c r="K189" i="3" s="1"/>
  <c r="F189" i="3"/>
  <c r="G189" i="3"/>
  <c r="H189" i="3"/>
  <c r="I189" i="3"/>
  <c r="L189" i="3" s="1"/>
  <c r="J189" i="3"/>
  <c r="BK189" i="3" l="1"/>
  <c r="BK187" i="3"/>
  <c r="BK185" i="3"/>
  <c r="BK183" i="3"/>
  <c r="BK181" i="3"/>
  <c r="BK179" i="3"/>
  <c r="BK177" i="3"/>
  <c r="BK175" i="3"/>
  <c r="BK173" i="3"/>
  <c r="BK171" i="3"/>
  <c r="BM170" i="3"/>
  <c r="BK169" i="3"/>
  <c r="BM168" i="3"/>
  <c r="BK167" i="3"/>
  <c r="BM166" i="3"/>
  <c r="BK165" i="3"/>
  <c r="BM164" i="3"/>
  <c r="BK163" i="3"/>
  <c r="BM162" i="3"/>
  <c r="BK161" i="3"/>
  <c r="BM160" i="3"/>
  <c r="BK159" i="3"/>
  <c r="BM158" i="3"/>
  <c r="BK157" i="3"/>
  <c r="BM156" i="3"/>
  <c r="BK155" i="3"/>
  <c r="BM154" i="3"/>
  <c r="BK153" i="3"/>
  <c r="BM152" i="3"/>
  <c r="BK151" i="3"/>
  <c r="BJ187" i="3"/>
  <c r="BJ185" i="3"/>
  <c r="BJ183" i="3"/>
  <c r="BJ181" i="3"/>
  <c r="BJ179" i="3"/>
  <c r="BJ177" i="3"/>
  <c r="BJ175" i="3"/>
  <c r="BJ173" i="3"/>
  <c r="BJ171" i="3"/>
  <c r="BJ169" i="3"/>
  <c r="BJ167" i="3"/>
  <c r="BJ165" i="3"/>
  <c r="BJ163" i="3"/>
  <c r="BJ161" i="3"/>
  <c r="BJ159" i="3"/>
  <c r="BJ157" i="3"/>
  <c r="BJ155" i="3"/>
  <c r="BJ153" i="3"/>
  <c r="BJ151" i="3"/>
  <c r="BJ189" i="3"/>
  <c r="E26" i="3"/>
  <c r="F26" i="3"/>
  <c r="G26" i="3"/>
  <c r="H26" i="3"/>
  <c r="I26" i="3"/>
  <c r="J26" i="3"/>
  <c r="E27" i="3"/>
  <c r="F27" i="3"/>
  <c r="G27" i="3"/>
  <c r="H27" i="3"/>
  <c r="I27" i="3"/>
  <c r="J27" i="3"/>
  <c r="E28" i="3"/>
  <c r="F28" i="3"/>
  <c r="G28" i="3"/>
  <c r="H28" i="3"/>
  <c r="I28" i="3"/>
  <c r="J28" i="3"/>
  <c r="E29" i="3"/>
  <c r="F29" i="3"/>
  <c r="G29" i="3"/>
  <c r="H29" i="3"/>
  <c r="I29" i="3"/>
  <c r="J29" i="3"/>
  <c r="E30" i="3"/>
  <c r="F30" i="3"/>
  <c r="G30" i="3"/>
  <c r="H30" i="3"/>
  <c r="I30" i="3"/>
  <c r="J30" i="3"/>
  <c r="E31" i="3"/>
  <c r="F31" i="3"/>
  <c r="G31" i="3"/>
  <c r="H31" i="3"/>
  <c r="I31" i="3"/>
  <c r="J31" i="3"/>
  <c r="E32" i="3"/>
  <c r="F32" i="3"/>
  <c r="G32" i="3"/>
  <c r="H32" i="3"/>
  <c r="I32" i="3"/>
  <c r="J32" i="3"/>
  <c r="E33" i="3"/>
  <c r="F33" i="3"/>
  <c r="G33" i="3"/>
  <c r="H33" i="3"/>
  <c r="I33" i="3"/>
  <c r="J33" i="3"/>
  <c r="E34" i="3"/>
  <c r="F34" i="3"/>
  <c r="G34" i="3"/>
  <c r="H34" i="3"/>
  <c r="I34" i="3"/>
  <c r="J34" i="3"/>
  <c r="E35" i="3"/>
  <c r="F35" i="3"/>
  <c r="G35" i="3"/>
  <c r="H35" i="3"/>
  <c r="I35" i="3"/>
  <c r="J35" i="3"/>
  <c r="E36" i="3"/>
  <c r="F36" i="3"/>
  <c r="G36" i="3"/>
  <c r="H36" i="3"/>
  <c r="I36" i="3"/>
  <c r="J36" i="3"/>
  <c r="E37" i="3"/>
  <c r="F37" i="3"/>
  <c r="G37" i="3"/>
  <c r="H37" i="3"/>
  <c r="I37" i="3"/>
  <c r="J37" i="3"/>
  <c r="E38" i="3"/>
  <c r="F38" i="3"/>
  <c r="G38" i="3"/>
  <c r="H38" i="3"/>
  <c r="I38" i="3"/>
  <c r="J38" i="3"/>
  <c r="E39" i="3"/>
  <c r="F39" i="3"/>
  <c r="G39" i="3"/>
  <c r="H39" i="3"/>
  <c r="I39" i="3"/>
  <c r="J39" i="3"/>
  <c r="E40" i="3"/>
  <c r="F40" i="3"/>
  <c r="G40" i="3"/>
  <c r="H40" i="3"/>
  <c r="I40" i="3"/>
  <c r="J40" i="3"/>
  <c r="E41" i="3"/>
  <c r="F41" i="3"/>
  <c r="G41" i="3"/>
  <c r="H41" i="3"/>
  <c r="I41" i="3"/>
  <c r="J41" i="3"/>
  <c r="E42" i="3"/>
  <c r="F42" i="3"/>
  <c r="G42" i="3"/>
  <c r="H42" i="3"/>
  <c r="I42" i="3"/>
  <c r="J42" i="3"/>
  <c r="E43" i="3"/>
  <c r="F43" i="3"/>
  <c r="G43" i="3"/>
  <c r="H43" i="3"/>
  <c r="I43" i="3"/>
  <c r="J43" i="3"/>
  <c r="E44" i="3"/>
  <c r="F44" i="3"/>
  <c r="G44" i="3"/>
  <c r="H44" i="3"/>
  <c r="I44" i="3"/>
  <c r="J44" i="3"/>
  <c r="E45" i="3"/>
  <c r="F45" i="3"/>
  <c r="G45" i="3"/>
  <c r="H45" i="3"/>
  <c r="I45" i="3"/>
  <c r="J45" i="3"/>
  <c r="E46" i="3"/>
  <c r="F46" i="3"/>
  <c r="G46" i="3"/>
  <c r="H46" i="3"/>
  <c r="I46" i="3"/>
  <c r="J46" i="3"/>
  <c r="E47" i="3"/>
  <c r="F47" i="3"/>
  <c r="G47" i="3"/>
  <c r="H47" i="3"/>
  <c r="I47" i="3"/>
  <c r="J47" i="3"/>
  <c r="E48" i="3"/>
  <c r="F48" i="3"/>
  <c r="G48" i="3"/>
  <c r="H48" i="3"/>
  <c r="I48" i="3"/>
  <c r="J48" i="3"/>
  <c r="E49" i="3"/>
  <c r="F49" i="3"/>
  <c r="G49" i="3"/>
  <c r="H49" i="3"/>
  <c r="I49" i="3"/>
  <c r="J49" i="3"/>
  <c r="E50" i="3"/>
  <c r="F50" i="3"/>
  <c r="G50" i="3"/>
  <c r="H50" i="3"/>
  <c r="I50" i="3"/>
  <c r="J50" i="3"/>
  <c r="E51" i="3"/>
  <c r="F51" i="3"/>
  <c r="G51" i="3"/>
  <c r="H51" i="3"/>
  <c r="I51" i="3"/>
  <c r="J51" i="3"/>
  <c r="E52" i="3"/>
  <c r="F52" i="3"/>
  <c r="G52" i="3"/>
  <c r="H52" i="3"/>
  <c r="I52" i="3"/>
  <c r="J52" i="3"/>
  <c r="E53" i="3"/>
  <c r="F53" i="3"/>
  <c r="G53" i="3"/>
  <c r="H53" i="3"/>
  <c r="I53" i="3"/>
  <c r="J53" i="3"/>
  <c r="E54" i="3"/>
  <c r="F54" i="3"/>
  <c r="G54" i="3"/>
  <c r="H54" i="3"/>
  <c r="I54" i="3"/>
  <c r="J54" i="3"/>
  <c r="E55" i="3"/>
  <c r="F55" i="3"/>
  <c r="G55" i="3"/>
  <c r="H55" i="3"/>
  <c r="I55" i="3"/>
  <c r="J55" i="3"/>
  <c r="E56" i="3"/>
  <c r="F56" i="3"/>
  <c r="G56" i="3"/>
  <c r="H56" i="3"/>
  <c r="I56" i="3"/>
  <c r="J56" i="3"/>
  <c r="E57" i="3"/>
  <c r="F57" i="3"/>
  <c r="G57" i="3"/>
  <c r="H57" i="3"/>
  <c r="I57" i="3"/>
  <c r="J57" i="3"/>
  <c r="E58" i="3"/>
  <c r="F58" i="3"/>
  <c r="G58" i="3"/>
  <c r="H58" i="3"/>
  <c r="I58" i="3"/>
  <c r="J58" i="3"/>
  <c r="E59" i="3"/>
  <c r="F59" i="3"/>
  <c r="G59" i="3"/>
  <c r="H59" i="3"/>
  <c r="I59" i="3"/>
  <c r="J59" i="3"/>
  <c r="E60" i="3"/>
  <c r="F60" i="3"/>
  <c r="G60" i="3"/>
  <c r="H60" i="3"/>
  <c r="I60" i="3"/>
  <c r="J60" i="3"/>
  <c r="E61" i="3"/>
  <c r="F61" i="3"/>
  <c r="G61" i="3"/>
  <c r="H61" i="3"/>
  <c r="I61" i="3"/>
  <c r="J61" i="3"/>
  <c r="E62" i="3"/>
  <c r="F62" i="3"/>
  <c r="G62" i="3"/>
  <c r="H62" i="3"/>
  <c r="I62" i="3"/>
  <c r="J62" i="3"/>
  <c r="E63" i="3"/>
  <c r="F63" i="3"/>
  <c r="G63" i="3"/>
  <c r="H63" i="3"/>
  <c r="I63" i="3"/>
  <c r="J63" i="3"/>
  <c r="E64" i="3"/>
  <c r="F64" i="3"/>
  <c r="G64" i="3"/>
  <c r="H64" i="3"/>
  <c r="I64" i="3"/>
  <c r="J64" i="3"/>
  <c r="E65" i="3"/>
  <c r="F65" i="3"/>
  <c r="G65" i="3"/>
  <c r="H65" i="3"/>
  <c r="I65" i="3"/>
  <c r="J65" i="3"/>
  <c r="E66" i="3"/>
  <c r="F66" i="3"/>
  <c r="G66" i="3"/>
  <c r="H66" i="3"/>
  <c r="I66" i="3"/>
  <c r="J66" i="3"/>
  <c r="E67" i="3"/>
  <c r="F67" i="3"/>
  <c r="G67" i="3"/>
  <c r="H67" i="3"/>
  <c r="I67" i="3"/>
  <c r="J67" i="3"/>
  <c r="E68" i="3"/>
  <c r="F68" i="3"/>
  <c r="G68" i="3"/>
  <c r="H68" i="3"/>
  <c r="I68" i="3"/>
  <c r="J68" i="3"/>
  <c r="E69" i="3"/>
  <c r="F69" i="3"/>
  <c r="G69" i="3"/>
  <c r="H69" i="3"/>
  <c r="I69" i="3"/>
  <c r="J69" i="3"/>
  <c r="E70" i="3"/>
  <c r="F70" i="3"/>
  <c r="G70" i="3"/>
  <c r="H70" i="3"/>
  <c r="I70" i="3"/>
  <c r="J70" i="3"/>
  <c r="E71" i="3"/>
  <c r="F71" i="3"/>
  <c r="G71" i="3"/>
  <c r="H71" i="3"/>
  <c r="I71" i="3"/>
  <c r="J71" i="3"/>
  <c r="E72" i="3"/>
  <c r="F72" i="3"/>
  <c r="G72" i="3"/>
  <c r="H72" i="3"/>
  <c r="I72" i="3"/>
  <c r="J72" i="3"/>
  <c r="E73" i="3"/>
  <c r="F73" i="3"/>
  <c r="G73" i="3"/>
  <c r="H73" i="3"/>
  <c r="I73" i="3"/>
  <c r="J73" i="3"/>
  <c r="E74" i="3"/>
  <c r="F74" i="3"/>
  <c r="G74" i="3"/>
  <c r="H74" i="3"/>
  <c r="I74" i="3"/>
  <c r="J74" i="3"/>
  <c r="E75" i="3"/>
  <c r="F75" i="3"/>
  <c r="G75" i="3"/>
  <c r="H75" i="3"/>
  <c r="I75" i="3"/>
  <c r="J75" i="3"/>
  <c r="E76" i="3"/>
  <c r="F76" i="3"/>
  <c r="G76" i="3"/>
  <c r="H76" i="3"/>
  <c r="I76" i="3"/>
  <c r="J76" i="3"/>
  <c r="E77" i="3"/>
  <c r="F77" i="3"/>
  <c r="G77" i="3"/>
  <c r="H77" i="3"/>
  <c r="I77" i="3"/>
  <c r="J77" i="3"/>
  <c r="E78" i="3"/>
  <c r="F78" i="3"/>
  <c r="G78" i="3"/>
  <c r="H78" i="3"/>
  <c r="I78" i="3"/>
  <c r="J78" i="3"/>
  <c r="E79" i="3"/>
  <c r="F79" i="3"/>
  <c r="G79" i="3"/>
  <c r="H79" i="3"/>
  <c r="I79" i="3"/>
  <c r="J79" i="3"/>
  <c r="E80" i="3"/>
  <c r="F80" i="3"/>
  <c r="G80" i="3"/>
  <c r="H80" i="3"/>
  <c r="I80" i="3"/>
  <c r="J80" i="3"/>
  <c r="E81" i="3"/>
  <c r="F81" i="3"/>
  <c r="G81" i="3"/>
  <c r="H81" i="3"/>
  <c r="I81" i="3"/>
  <c r="J81" i="3"/>
  <c r="E82" i="3"/>
  <c r="F82" i="3"/>
  <c r="G82" i="3"/>
  <c r="H82" i="3"/>
  <c r="I82" i="3"/>
  <c r="J82" i="3"/>
  <c r="E83" i="3"/>
  <c r="F83" i="3"/>
  <c r="G83" i="3"/>
  <c r="H83" i="3"/>
  <c r="I83" i="3"/>
  <c r="J83" i="3"/>
  <c r="E84" i="3"/>
  <c r="F84" i="3"/>
  <c r="G84" i="3"/>
  <c r="H84" i="3"/>
  <c r="I84" i="3"/>
  <c r="J84" i="3"/>
  <c r="E85" i="3"/>
  <c r="F85" i="3"/>
  <c r="G85" i="3"/>
  <c r="H85" i="3"/>
  <c r="I85" i="3"/>
  <c r="J85" i="3"/>
  <c r="E86" i="3"/>
  <c r="F86" i="3"/>
  <c r="G86" i="3"/>
  <c r="H86" i="3"/>
  <c r="I86" i="3"/>
  <c r="J86" i="3"/>
  <c r="E87" i="3"/>
  <c r="F87" i="3"/>
  <c r="G87" i="3"/>
  <c r="H87" i="3"/>
  <c r="I87" i="3"/>
  <c r="J87" i="3"/>
  <c r="E88" i="3"/>
  <c r="F88" i="3"/>
  <c r="G88" i="3"/>
  <c r="H88" i="3"/>
  <c r="I88" i="3"/>
  <c r="J88" i="3"/>
  <c r="E89" i="3"/>
  <c r="F89" i="3"/>
  <c r="G89" i="3"/>
  <c r="H89" i="3"/>
  <c r="I89" i="3"/>
  <c r="J89" i="3"/>
  <c r="E90" i="3"/>
  <c r="F90" i="3"/>
  <c r="G90" i="3"/>
  <c r="H90" i="3"/>
  <c r="I90" i="3"/>
  <c r="J90" i="3"/>
  <c r="E91" i="3"/>
  <c r="F91" i="3"/>
  <c r="G91" i="3"/>
  <c r="H91" i="3"/>
  <c r="I91" i="3"/>
  <c r="J91" i="3"/>
  <c r="E92" i="3"/>
  <c r="F92" i="3"/>
  <c r="G92" i="3"/>
  <c r="H92" i="3"/>
  <c r="I92" i="3"/>
  <c r="J92" i="3"/>
  <c r="E93" i="3"/>
  <c r="F93" i="3"/>
  <c r="G93" i="3"/>
  <c r="H93" i="3"/>
  <c r="I93" i="3"/>
  <c r="J93" i="3"/>
  <c r="E94" i="3"/>
  <c r="F94" i="3"/>
  <c r="G94" i="3"/>
  <c r="H94" i="3"/>
  <c r="I94" i="3"/>
  <c r="J94" i="3"/>
  <c r="E95" i="3"/>
  <c r="F95" i="3"/>
  <c r="G95" i="3"/>
  <c r="H95" i="3"/>
  <c r="I95" i="3"/>
  <c r="J95" i="3"/>
  <c r="E96" i="3"/>
  <c r="F96" i="3"/>
  <c r="G96" i="3"/>
  <c r="H96" i="3"/>
  <c r="I96" i="3"/>
  <c r="J96" i="3"/>
  <c r="E97" i="3"/>
  <c r="F97" i="3"/>
  <c r="G97" i="3"/>
  <c r="H97" i="3"/>
  <c r="I97" i="3"/>
  <c r="J97" i="3"/>
  <c r="E98" i="3"/>
  <c r="F98" i="3"/>
  <c r="G98" i="3"/>
  <c r="H98" i="3"/>
  <c r="I98" i="3"/>
  <c r="J98" i="3"/>
  <c r="E99" i="3"/>
  <c r="F99" i="3"/>
  <c r="G99" i="3"/>
  <c r="H99" i="3"/>
  <c r="I99" i="3"/>
  <c r="J99" i="3"/>
  <c r="E100" i="3"/>
  <c r="F100" i="3"/>
  <c r="G100" i="3"/>
  <c r="H100" i="3"/>
  <c r="I100" i="3"/>
  <c r="J100" i="3"/>
  <c r="E101" i="3"/>
  <c r="F101" i="3"/>
  <c r="G101" i="3"/>
  <c r="H101" i="3"/>
  <c r="I101" i="3"/>
  <c r="J101" i="3"/>
  <c r="E102" i="3"/>
  <c r="F102" i="3"/>
  <c r="G102" i="3"/>
  <c r="H102" i="3"/>
  <c r="I102" i="3"/>
  <c r="J102" i="3"/>
  <c r="E103" i="3"/>
  <c r="F103" i="3"/>
  <c r="G103" i="3"/>
  <c r="H103" i="3"/>
  <c r="I103" i="3"/>
  <c r="J103" i="3"/>
  <c r="E104" i="3"/>
  <c r="F104" i="3"/>
  <c r="G104" i="3"/>
  <c r="H104" i="3"/>
  <c r="I104" i="3"/>
  <c r="J104" i="3"/>
  <c r="E105" i="3"/>
  <c r="F105" i="3"/>
  <c r="G105" i="3"/>
  <c r="H105" i="3"/>
  <c r="I105" i="3"/>
  <c r="J105" i="3"/>
  <c r="E106" i="3"/>
  <c r="F106" i="3"/>
  <c r="G106" i="3"/>
  <c r="H106" i="3"/>
  <c r="I106" i="3"/>
  <c r="J106" i="3"/>
  <c r="E107" i="3"/>
  <c r="F107" i="3"/>
  <c r="G107" i="3"/>
  <c r="H107" i="3"/>
  <c r="I107" i="3"/>
  <c r="J107" i="3"/>
  <c r="E108" i="3"/>
  <c r="F108" i="3"/>
  <c r="G108" i="3"/>
  <c r="H108" i="3"/>
  <c r="I108" i="3"/>
  <c r="J108" i="3"/>
  <c r="E109" i="3"/>
  <c r="F109" i="3"/>
  <c r="G109" i="3"/>
  <c r="H109" i="3"/>
  <c r="I109" i="3"/>
  <c r="J109" i="3"/>
  <c r="E110" i="3"/>
  <c r="F110" i="3"/>
  <c r="G110" i="3"/>
  <c r="H110" i="3"/>
  <c r="I110" i="3"/>
  <c r="J110" i="3"/>
  <c r="E111" i="3"/>
  <c r="F111" i="3"/>
  <c r="G111" i="3"/>
  <c r="H111" i="3"/>
  <c r="I111" i="3"/>
  <c r="J111" i="3"/>
  <c r="E112" i="3"/>
  <c r="F112" i="3"/>
  <c r="G112" i="3"/>
  <c r="H112" i="3"/>
  <c r="I112" i="3"/>
  <c r="J112" i="3"/>
  <c r="E113" i="3"/>
  <c r="F113" i="3"/>
  <c r="G113" i="3"/>
  <c r="H113" i="3"/>
  <c r="I113" i="3"/>
  <c r="J113" i="3"/>
  <c r="E114" i="3"/>
  <c r="F114" i="3"/>
  <c r="G114" i="3"/>
  <c r="H114" i="3"/>
  <c r="I114" i="3"/>
  <c r="J114" i="3"/>
  <c r="E115" i="3"/>
  <c r="F115" i="3"/>
  <c r="G115" i="3"/>
  <c r="H115" i="3"/>
  <c r="I115" i="3"/>
  <c r="J115" i="3"/>
  <c r="E116" i="3"/>
  <c r="F116" i="3"/>
  <c r="G116" i="3"/>
  <c r="H116" i="3"/>
  <c r="I116" i="3"/>
  <c r="J116" i="3"/>
  <c r="E117" i="3"/>
  <c r="F117" i="3"/>
  <c r="G117" i="3"/>
  <c r="H117" i="3"/>
  <c r="I117" i="3"/>
  <c r="J117" i="3"/>
  <c r="E118" i="3"/>
  <c r="F118" i="3"/>
  <c r="G118" i="3"/>
  <c r="H118" i="3"/>
  <c r="I118" i="3"/>
  <c r="J118" i="3"/>
  <c r="E119" i="3"/>
  <c r="F119" i="3"/>
  <c r="G119" i="3"/>
  <c r="H119" i="3"/>
  <c r="I119" i="3"/>
  <c r="J119" i="3"/>
  <c r="E120" i="3"/>
  <c r="F120" i="3"/>
  <c r="G120" i="3"/>
  <c r="H120" i="3"/>
  <c r="I120" i="3"/>
  <c r="J120" i="3"/>
  <c r="E121" i="3"/>
  <c r="F121" i="3"/>
  <c r="G121" i="3"/>
  <c r="H121" i="3"/>
  <c r="I121" i="3"/>
  <c r="J121" i="3"/>
  <c r="E122" i="3"/>
  <c r="F122" i="3"/>
  <c r="G122" i="3"/>
  <c r="H122" i="3"/>
  <c r="I122" i="3"/>
  <c r="J122" i="3"/>
  <c r="E123" i="3"/>
  <c r="F123" i="3"/>
  <c r="G123" i="3"/>
  <c r="H123" i="3"/>
  <c r="I123" i="3"/>
  <c r="J123" i="3"/>
  <c r="E124" i="3"/>
  <c r="F124" i="3"/>
  <c r="G124" i="3"/>
  <c r="H124" i="3"/>
  <c r="I124" i="3"/>
  <c r="J124" i="3"/>
  <c r="E125" i="3"/>
  <c r="F125" i="3"/>
  <c r="G125" i="3"/>
  <c r="H125" i="3"/>
  <c r="I125" i="3"/>
  <c r="J125" i="3"/>
  <c r="E126" i="3"/>
  <c r="F126" i="3"/>
  <c r="G126" i="3"/>
  <c r="H126" i="3"/>
  <c r="I126" i="3"/>
  <c r="J126" i="3"/>
  <c r="E127" i="3"/>
  <c r="F127" i="3"/>
  <c r="G127" i="3"/>
  <c r="H127" i="3"/>
  <c r="I127" i="3"/>
  <c r="J127" i="3"/>
  <c r="E128" i="3"/>
  <c r="F128" i="3"/>
  <c r="G128" i="3"/>
  <c r="H128" i="3"/>
  <c r="I128" i="3"/>
  <c r="J128" i="3"/>
  <c r="E129" i="3"/>
  <c r="F129" i="3"/>
  <c r="G129" i="3"/>
  <c r="H129" i="3"/>
  <c r="I129" i="3"/>
  <c r="J129" i="3"/>
  <c r="E130" i="3"/>
  <c r="F130" i="3"/>
  <c r="G130" i="3"/>
  <c r="H130" i="3"/>
  <c r="I130" i="3"/>
  <c r="J130" i="3"/>
  <c r="E131" i="3"/>
  <c r="F131" i="3"/>
  <c r="G131" i="3"/>
  <c r="H131" i="3"/>
  <c r="I131" i="3"/>
  <c r="J131" i="3"/>
  <c r="E132" i="3"/>
  <c r="F132" i="3"/>
  <c r="G132" i="3"/>
  <c r="H132" i="3"/>
  <c r="I132" i="3"/>
  <c r="J132" i="3"/>
  <c r="E133" i="3"/>
  <c r="F133" i="3"/>
  <c r="G133" i="3"/>
  <c r="H133" i="3"/>
  <c r="I133" i="3"/>
  <c r="J133" i="3"/>
  <c r="E134" i="3"/>
  <c r="F134" i="3"/>
  <c r="G134" i="3"/>
  <c r="H134" i="3"/>
  <c r="I134" i="3"/>
  <c r="J134" i="3"/>
  <c r="E135" i="3"/>
  <c r="F135" i="3"/>
  <c r="G135" i="3"/>
  <c r="H135" i="3"/>
  <c r="I135" i="3"/>
  <c r="J135" i="3"/>
  <c r="E136" i="3"/>
  <c r="F136" i="3"/>
  <c r="G136" i="3"/>
  <c r="H136" i="3"/>
  <c r="I136" i="3"/>
  <c r="J136" i="3"/>
  <c r="E137" i="3"/>
  <c r="F137" i="3"/>
  <c r="G137" i="3"/>
  <c r="H137" i="3"/>
  <c r="I137" i="3"/>
  <c r="J137" i="3"/>
  <c r="E138" i="3"/>
  <c r="F138" i="3"/>
  <c r="G138" i="3"/>
  <c r="H138" i="3"/>
  <c r="I138" i="3"/>
  <c r="J138" i="3"/>
  <c r="E139" i="3"/>
  <c r="F139" i="3"/>
  <c r="G139" i="3"/>
  <c r="H139" i="3"/>
  <c r="I139" i="3"/>
  <c r="J139" i="3"/>
  <c r="E140" i="3"/>
  <c r="F140" i="3"/>
  <c r="G140" i="3"/>
  <c r="H140" i="3"/>
  <c r="I140" i="3"/>
  <c r="J140" i="3"/>
  <c r="E141" i="3"/>
  <c r="F141" i="3"/>
  <c r="G141" i="3"/>
  <c r="H141" i="3"/>
  <c r="I141" i="3"/>
  <c r="J141" i="3"/>
  <c r="E142" i="3"/>
  <c r="F142" i="3"/>
  <c r="G142" i="3"/>
  <c r="H142" i="3"/>
  <c r="I142" i="3"/>
  <c r="J142" i="3"/>
  <c r="E143" i="3"/>
  <c r="F143" i="3"/>
  <c r="G143" i="3"/>
  <c r="H143" i="3"/>
  <c r="I143" i="3"/>
  <c r="J143" i="3"/>
  <c r="E144" i="3"/>
  <c r="F144" i="3"/>
  <c r="G144" i="3"/>
  <c r="H144" i="3"/>
  <c r="I144" i="3"/>
  <c r="J144" i="3"/>
  <c r="E145" i="3"/>
  <c r="F145" i="3"/>
  <c r="G145" i="3"/>
  <c r="H145" i="3"/>
  <c r="I145" i="3"/>
  <c r="J145" i="3"/>
  <c r="E146" i="3"/>
  <c r="F146" i="3"/>
  <c r="G146" i="3"/>
  <c r="H146" i="3"/>
  <c r="I146" i="3"/>
  <c r="J146" i="3"/>
  <c r="E147" i="3"/>
  <c r="F147" i="3"/>
  <c r="G147" i="3"/>
  <c r="H147" i="3"/>
  <c r="I147" i="3"/>
  <c r="J147" i="3"/>
  <c r="E148" i="3"/>
  <c r="F148" i="3"/>
  <c r="G148" i="3"/>
  <c r="H148" i="3"/>
  <c r="I148" i="3"/>
  <c r="J148" i="3"/>
  <c r="E149" i="3"/>
  <c r="F149" i="3"/>
  <c r="G149" i="3"/>
  <c r="H149" i="3"/>
  <c r="I149" i="3"/>
  <c r="J149" i="3"/>
  <c r="E150" i="3"/>
  <c r="F150" i="3"/>
  <c r="G150" i="3"/>
  <c r="H150" i="3"/>
  <c r="I150" i="3"/>
  <c r="J150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E18" i="3"/>
  <c r="F18" i="3"/>
  <c r="G18" i="3"/>
  <c r="H18" i="3"/>
  <c r="I18" i="3"/>
  <c r="J18" i="3"/>
  <c r="E19" i="3"/>
  <c r="F19" i="3"/>
  <c r="G19" i="3"/>
  <c r="H19" i="3"/>
  <c r="I19" i="3"/>
  <c r="J19" i="3"/>
  <c r="E20" i="3"/>
  <c r="F20" i="3"/>
  <c r="G20" i="3"/>
  <c r="H20" i="3"/>
  <c r="I20" i="3"/>
  <c r="J20" i="3"/>
  <c r="E21" i="3"/>
  <c r="F21" i="3"/>
  <c r="G21" i="3"/>
  <c r="H21" i="3"/>
  <c r="I21" i="3"/>
  <c r="J21" i="3"/>
  <c r="E22" i="3"/>
  <c r="F22" i="3"/>
  <c r="G22" i="3"/>
  <c r="H22" i="3"/>
  <c r="I22" i="3"/>
  <c r="J22" i="3"/>
  <c r="E23" i="3"/>
  <c r="F23" i="3"/>
  <c r="G23" i="3"/>
  <c r="H23" i="3"/>
  <c r="I23" i="3"/>
  <c r="J23" i="3"/>
  <c r="E24" i="3"/>
  <c r="F24" i="3"/>
  <c r="G24" i="3"/>
  <c r="H24" i="3"/>
  <c r="I24" i="3"/>
  <c r="J24" i="3"/>
  <c r="E25" i="3"/>
  <c r="F25" i="3"/>
  <c r="G25" i="3"/>
  <c r="H25" i="3"/>
  <c r="I25" i="3"/>
  <c r="J25" i="3"/>
  <c r="K12" i="3" l="1"/>
  <c r="K150" i="3"/>
  <c r="K148" i="3"/>
  <c r="K146" i="3"/>
  <c r="K144" i="3"/>
  <c r="K142" i="3"/>
  <c r="K140" i="3"/>
  <c r="K138" i="3"/>
  <c r="K136" i="3"/>
  <c r="K134" i="3"/>
  <c r="K132" i="3"/>
  <c r="K130" i="3"/>
  <c r="K128" i="3"/>
  <c r="K126" i="3"/>
  <c r="K124" i="3"/>
  <c r="K122" i="3"/>
  <c r="K120" i="3"/>
  <c r="K118" i="3"/>
  <c r="K116" i="3"/>
  <c r="K114" i="3"/>
  <c r="K112" i="3"/>
  <c r="K110" i="3"/>
  <c r="K108" i="3"/>
  <c r="K106" i="3"/>
  <c r="K104" i="3"/>
  <c r="K102" i="3"/>
  <c r="K100" i="3"/>
  <c r="K98" i="3"/>
  <c r="K96" i="3"/>
  <c r="K94" i="3"/>
  <c r="K92" i="3"/>
  <c r="K90" i="3"/>
  <c r="K88" i="3"/>
  <c r="K86" i="3"/>
  <c r="K84" i="3"/>
  <c r="K82" i="3"/>
  <c r="K80" i="3"/>
  <c r="K78" i="3"/>
  <c r="K76" i="3"/>
  <c r="K74" i="3"/>
  <c r="K72" i="3"/>
  <c r="K70" i="3"/>
  <c r="K68" i="3"/>
  <c r="K66" i="3"/>
  <c r="K64" i="3"/>
  <c r="K62" i="3"/>
  <c r="K60" i="3"/>
  <c r="K58" i="3"/>
  <c r="K56" i="3"/>
  <c r="K54" i="3"/>
  <c r="K52" i="3"/>
  <c r="K50" i="3"/>
  <c r="K48" i="3"/>
  <c r="K46" i="3"/>
  <c r="K44" i="3"/>
  <c r="K42" i="3"/>
  <c r="K40" i="3"/>
  <c r="K36" i="3"/>
  <c r="K34" i="3"/>
  <c r="K32" i="3"/>
  <c r="K30" i="3"/>
  <c r="K28" i="3"/>
  <c r="K26" i="3"/>
  <c r="L25" i="3"/>
  <c r="L21" i="3"/>
  <c r="L19" i="3"/>
  <c r="L17" i="3"/>
  <c r="L15" i="3"/>
  <c r="L13" i="3"/>
  <c r="L149" i="3"/>
  <c r="L147" i="3"/>
  <c r="L145" i="3"/>
  <c r="L143" i="3"/>
  <c r="L141" i="3"/>
  <c r="L139" i="3"/>
  <c r="L137" i="3"/>
  <c r="L135" i="3"/>
  <c r="L133" i="3"/>
  <c r="L131" i="3"/>
  <c r="L129" i="3"/>
  <c r="L127" i="3"/>
  <c r="L125" i="3"/>
  <c r="L123" i="3"/>
  <c r="L121" i="3"/>
  <c r="L119" i="3"/>
  <c r="L117" i="3"/>
  <c r="L115" i="3"/>
  <c r="L113" i="3"/>
  <c r="L111" i="3"/>
  <c r="L109" i="3"/>
  <c r="L107" i="3"/>
  <c r="L105" i="3"/>
  <c r="L103" i="3"/>
  <c r="L101" i="3"/>
  <c r="L99" i="3"/>
  <c r="L97" i="3"/>
  <c r="L95" i="3"/>
  <c r="L93" i="3"/>
  <c r="L91" i="3"/>
  <c r="L89" i="3"/>
  <c r="L87" i="3"/>
  <c r="L85" i="3"/>
  <c r="L83" i="3"/>
  <c r="L81" i="3"/>
  <c r="L79" i="3"/>
  <c r="L77" i="3"/>
  <c r="L75" i="3"/>
  <c r="L73" i="3"/>
  <c r="L71" i="3"/>
  <c r="L69" i="3"/>
  <c r="L67" i="3"/>
  <c r="L65" i="3"/>
  <c r="L63" i="3"/>
  <c r="L61" i="3"/>
  <c r="L59" i="3"/>
  <c r="L57" i="3"/>
  <c r="L55" i="3"/>
  <c r="L53" i="3"/>
  <c r="L51" i="3"/>
  <c r="L49" i="3"/>
  <c r="L47" i="3"/>
  <c r="L45" i="3"/>
  <c r="L43" i="3"/>
  <c r="L41" i="3"/>
  <c r="L39" i="3"/>
  <c r="L37" i="3"/>
  <c r="L35" i="3"/>
  <c r="L33" i="3"/>
  <c r="L31" i="3"/>
  <c r="L29" i="3"/>
  <c r="L27" i="3"/>
  <c r="K38" i="3"/>
  <c r="L23" i="3"/>
  <c r="K18" i="3"/>
  <c r="K24" i="3"/>
  <c r="L24" i="3"/>
  <c r="L22" i="3"/>
  <c r="K22" i="3"/>
  <c r="K20" i="3"/>
  <c r="K16" i="3"/>
  <c r="K14" i="3"/>
  <c r="K25" i="3"/>
  <c r="K23" i="3"/>
  <c r="K21" i="3"/>
  <c r="K19" i="3"/>
  <c r="K17" i="3"/>
  <c r="K15" i="3"/>
  <c r="K13" i="3"/>
  <c r="L20" i="3"/>
  <c r="L18" i="3"/>
  <c r="L16" i="3"/>
  <c r="L14" i="3"/>
  <c r="L12" i="3"/>
  <c r="L150" i="3"/>
  <c r="L148" i="3"/>
  <c r="L146" i="3"/>
  <c r="L144" i="3"/>
  <c r="L142" i="3"/>
  <c r="L140" i="3"/>
  <c r="L138" i="3"/>
  <c r="L136" i="3"/>
  <c r="L134" i="3"/>
  <c r="L132" i="3"/>
  <c r="L130" i="3"/>
  <c r="L128" i="3"/>
  <c r="L126" i="3"/>
  <c r="L124" i="3"/>
  <c r="L122" i="3"/>
  <c r="L120" i="3"/>
  <c r="L118" i="3"/>
  <c r="L116" i="3"/>
  <c r="L114" i="3"/>
  <c r="L112" i="3"/>
  <c r="L110" i="3"/>
  <c r="L108" i="3"/>
  <c r="L106" i="3"/>
  <c r="L104" i="3"/>
  <c r="L102" i="3"/>
  <c r="L100" i="3"/>
  <c r="L98" i="3"/>
  <c r="L96" i="3"/>
  <c r="L94" i="3"/>
  <c r="L92" i="3"/>
  <c r="L90" i="3"/>
  <c r="L88" i="3"/>
  <c r="L86" i="3"/>
  <c r="L84" i="3"/>
  <c r="L82" i="3"/>
  <c r="L80" i="3"/>
  <c r="L78" i="3"/>
  <c r="L76" i="3"/>
  <c r="L74" i="3"/>
  <c r="L72" i="3"/>
  <c r="L70" i="3"/>
  <c r="L68" i="3"/>
  <c r="L66" i="3"/>
  <c r="L64" i="3"/>
  <c r="L62" i="3"/>
  <c r="L60" i="3"/>
  <c r="L58" i="3"/>
  <c r="L56" i="3"/>
  <c r="L54" i="3"/>
  <c r="L52" i="3"/>
  <c r="L50" i="3"/>
  <c r="L48" i="3"/>
  <c r="L46" i="3"/>
  <c r="L44" i="3"/>
  <c r="L42" i="3"/>
  <c r="L40" i="3"/>
  <c r="L38" i="3"/>
  <c r="L36" i="3"/>
  <c r="L34" i="3"/>
  <c r="L32" i="3"/>
  <c r="L30" i="3"/>
  <c r="L28" i="3"/>
  <c r="L26" i="3"/>
  <c r="K149" i="3"/>
  <c r="K147" i="3"/>
  <c r="K145" i="3"/>
  <c r="K143" i="3"/>
  <c r="K141" i="3"/>
  <c r="K139" i="3"/>
  <c r="K137" i="3"/>
  <c r="K135" i="3"/>
  <c r="K133" i="3"/>
  <c r="K131" i="3"/>
  <c r="K129" i="3"/>
  <c r="K127" i="3"/>
  <c r="K125" i="3"/>
  <c r="K123" i="3"/>
  <c r="K121" i="3"/>
  <c r="K119" i="3"/>
  <c r="K117" i="3"/>
  <c r="K115" i="3"/>
  <c r="K113" i="3"/>
  <c r="K111" i="3"/>
  <c r="K109" i="3"/>
  <c r="K107" i="3"/>
  <c r="K105" i="3"/>
  <c r="K103" i="3"/>
  <c r="K101" i="3"/>
  <c r="K99" i="3"/>
  <c r="K97" i="3"/>
  <c r="K95" i="3"/>
  <c r="K93" i="3"/>
  <c r="K91" i="3"/>
  <c r="K89" i="3"/>
  <c r="K87" i="3"/>
  <c r="K85" i="3"/>
  <c r="K83" i="3"/>
  <c r="K81" i="3"/>
  <c r="K79" i="3"/>
  <c r="K77" i="3"/>
  <c r="K75" i="3"/>
  <c r="K73" i="3"/>
  <c r="K71" i="3"/>
  <c r="K69" i="3"/>
  <c r="K67" i="3"/>
  <c r="K65" i="3"/>
  <c r="K63" i="3"/>
  <c r="K61" i="3"/>
  <c r="K59" i="3"/>
  <c r="K57" i="3"/>
  <c r="K55" i="3"/>
  <c r="K53" i="3"/>
  <c r="K51" i="3"/>
  <c r="K49" i="3"/>
  <c r="K47" i="3"/>
  <c r="K45" i="3"/>
  <c r="K43" i="3"/>
  <c r="K41" i="3"/>
  <c r="K39" i="3"/>
  <c r="K37" i="3"/>
  <c r="K35" i="3"/>
  <c r="K33" i="3"/>
  <c r="K31" i="3"/>
  <c r="K29" i="3"/>
  <c r="K27" i="3"/>
  <c r="N87" i="3" l="1"/>
  <c r="P87" i="3"/>
  <c r="R87" i="3"/>
  <c r="T87" i="3"/>
  <c r="V87" i="3"/>
  <c r="X87" i="3"/>
  <c r="Z87" i="3"/>
  <c r="AB87" i="3"/>
  <c r="AD87" i="3"/>
  <c r="AF87" i="3"/>
  <c r="AH87" i="3"/>
  <c r="AJ87" i="3"/>
  <c r="AL87" i="3"/>
  <c r="AN87" i="3"/>
  <c r="AP87" i="3"/>
  <c r="AR87" i="3"/>
  <c r="AT87" i="3"/>
  <c r="AV87" i="3"/>
  <c r="AX87" i="3"/>
  <c r="AZ87" i="3"/>
  <c r="BB87" i="3"/>
  <c r="BD87" i="3"/>
  <c r="BF87" i="3"/>
  <c r="BH87" i="3"/>
  <c r="M87" i="3"/>
  <c r="O87" i="3"/>
  <c r="Q87" i="3"/>
  <c r="S87" i="3"/>
  <c r="U87" i="3"/>
  <c r="W87" i="3"/>
  <c r="Y87" i="3"/>
  <c r="AA87" i="3"/>
  <c r="AC87" i="3"/>
  <c r="AE87" i="3"/>
  <c r="AG87" i="3"/>
  <c r="AI87" i="3"/>
  <c r="AK87" i="3"/>
  <c r="AM87" i="3"/>
  <c r="AO87" i="3"/>
  <c r="AQ87" i="3"/>
  <c r="AS87" i="3"/>
  <c r="AU87" i="3"/>
  <c r="AW87" i="3"/>
  <c r="AY87" i="3"/>
  <c r="BA87" i="3"/>
  <c r="BC87" i="3"/>
  <c r="BE87" i="3"/>
  <c r="BG87" i="3"/>
  <c r="BI87" i="3"/>
  <c r="M91" i="3"/>
  <c r="O91" i="3"/>
  <c r="Q91" i="3"/>
  <c r="S91" i="3"/>
  <c r="U91" i="3"/>
  <c r="W91" i="3"/>
  <c r="Y91" i="3"/>
  <c r="AA91" i="3"/>
  <c r="AC91" i="3"/>
  <c r="AE91" i="3"/>
  <c r="AG91" i="3"/>
  <c r="AI91" i="3"/>
  <c r="AK91" i="3"/>
  <c r="AM91" i="3"/>
  <c r="AO91" i="3"/>
  <c r="AQ91" i="3"/>
  <c r="AS91" i="3"/>
  <c r="AU91" i="3"/>
  <c r="AW91" i="3"/>
  <c r="AY91" i="3"/>
  <c r="BA91" i="3"/>
  <c r="BC91" i="3"/>
  <c r="BE91" i="3"/>
  <c r="BG91" i="3"/>
  <c r="BI91" i="3"/>
  <c r="N91" i="3"/>
  <c r="P91" i="3"/>
  <c r="R91" i="3"/>
  <c r="T91" i="3"/>
  <c r="V91" i="3"/>
  <c r="X91" i="3"/>
  <c r="Z91" i="3"/>
  <c r="AB91" i="3"/>
  <c r="AD91" i="3"/>
  <c r="AF91" i="3"/>
  <c r="AH91" i="3"/>
  <c r="AJ91" i="3"/>
  <c r="AL91" i="3"/>
  <c r="AN91" i="3"/>
  <c r="AP91" i="3"/>
  <c r="AR91" i="3"/>
  <c r="AT91" i="3"/>
  <c r="AV91" i="3"/>
  <c r="AX91" i="3"/>
  <c r="AZ91" i="3"/>
  <c r="BB91" i="3"/>
  <c r="BD91" i="3"/>
  <c r="BF91" i="3"/>
  <c r="BH91" i="3"/>
  <c r="M95" i="3"/>
  <c r="O95" i="3"/>
  <c r="Q95" i="3"/>
  <c r="S95" i="3"/>
  <c r="U95" i="3"/>
  <c r="W95" i="3"/>
  <c r="Y95" i="3"/>
  <c r="AA95" i="3"/>
  <c r="AC95" i="3"/>
  <c r="AE95" i="3"/>
  <c r="AG95" i="3"/>
  <c r="AI95" i="3"/>
  <c r="AK95" i="3"/>
  <c r="AM95" i="3"/>
  <c r="AO95" i="3"/>
  <c r="AQ95" i="3"/>
  <c r="AS95" i="3"/>
  <c r="AU95" i="3"/>
  <c r="AW95" i="3"/>
  <c r="AY95" i="3"/>
  <c r="BA95" i="3"/>
  <c r="BC95" i="3"/>
  <c r="BE95" i="3"/>
  <c r="BG95" i="3"/>
  <c r="BI95" i="3"/>
  <c r="N95" i="3"/>
  <c r="P95" i="3"/>
  <c r="R95" i="3"/>
  <c r="T95" i="3"/>
  <c r="V95" i="3"/>
  <c r="X95" i="3"/>
  <c r="Z95" i="3"/>
  <c r="AB95" i="3"/>
  <c r="AD95" i="3"/>
  <c r="AF95" i="3"/>
  <c r="AH95" i="3"/>
  <c r="AJ95" i="3"/>
  <c r="AL95" i="3"/>
  <c r="AN95" i="3"/>
  <c r="AP95" i="3"/>
  <c r="AR95" i="3"/>
  <c r="AT95" i="3"/>
  <c r="AV95" i="3"/>
  <c r="AX95" i="3"/>
  <c r="AZ95" i="3"/>
  <c r="BB95" i="3"/>
  <c r="BD95" i="3"/>
  <c r="BF95" i="3"/>
  <c r="BH95" i="3"/>
  <c r="N99" i="3"/>
  <c r="P99" i="3"/>
  <c r="R99" i="3"/>
  <c r="T99" i="3"/>
  <c r="V99" i="3"/>
  <c r="X99" i="3"/>
  <c r="Z99" i="3"/>
  <c r="AB99" i="3"/>
  <c r="AD99" i="3"/>
  <c r="AF99" i="3"/>
  <c r="AH99" i="3"/>
  <c r="AJ99" i="3"/>
  <c r="AL99" i="3"/>
  <c r="AN99" i="3"/>
  <c r="AP99" i="3"/>
  <c r="AR99" i="3"/>
  <c r="AT99" i="3"/>
  <c r="AV99" i="3"/>
  <c r="AX99" i="3"/>
  <c r="AZ99" i="3"/>
  <c r="BB99" i="3"/>
  <c r="BD99" i="3"/>
  <c r="BF99" i="3"/>
  <c r="BH99" i="3"/>
  <c r="M99" i="3"/>
  <c r="O99" i="3"/>
  <c r="Q99" i="3"/>
  <c r="S99" i="3"/>
  <c r="U99" i="3"/>
  <c r="W99" i="3"/>
  <c r="Y99" i="3"/>
  <c r="AA99" i="3"/>
  <c r="AC99" i="3"/>
  <c r="AE99" i="3"/>
  <c r="AG99" i="3"/>
  <c r="AI99" i="3"/>
  <c r="AK99" i="3"/>
  <c r="AM99" i="3"/>
  <c r="AO99" i="3"/>
  <c r="AQ99" i="3"/>
  <c r="AS99" i="3"/>
  <c r="AU99" i="3"/>
  <c r="AW99" i="3"/>
  <c r="AY99" i="3"/>
  <c r="BA99" i="3"/>
  <c r="BC99" i="3"/>
  <c r="BE99" i="3"/>
  <c r="BG99" i="3"/>
  <c r="BI99" i="3"/>
  <c r="M103" i="3"/>
  <c r="O103" i="3"/>
  <c r="Q103" i="3"/>
  <c r="S103" i="3"/>
  <c r="U103" i="3"/>
  <c r="W103" i="3"/>
  <c r="Y103" i="3"/>
  <c r="AA103" i="3"/>
  <c r="AC103" i="3"/>
  <c r="AE103" i="3"/>
  <c r="AG103" i="3"/>
  <c r="AI103" i="3"/>
  <c r="AK103" i="3"/>
  <c r="AM103" i="3"/>
  <c r="AO103" i="3"/>
  <c r="AQ103" i="3"/>
  <c r="AS103" i="3"/>
  <c r="AU103" i="3"/>
  <c r="AW103" i="3"/>
  <c r="AY103" i="3"/>
  <c r="BA103" i="3"/>
  <c r="BC103" i="3"/>
  <c r="BE103" i="3"/>
  <c r="BG103" i="3"/>
  <c r="BI103" i="3"/>
  <c r="N103" i="3"/>
  <c r="P103" i="3"/>
  <c r="R103" i="3"/>
  <c r="T103" i="3"/>
  <c r="V103" i="3"/>
  <c r="X103" i="3"/>
  <c r="Z103" i="3"/>
  <c r="AB103" i="3"/>
  <c r="AD103" i="3"/>
  <c r="AF103" i="3"/>
  <c r="AH103" i="3"/>
  <c r="AJ103" i="3"/>
  <c r="AL103" i="3"/>
  <c r="AN103" i="3"/>
  <c r="AP103" i="3"/>
  <c r="AR103" i="3"/>
  <c r="AT103" i="3"/>
  <c r="AV103" i="3"/>
  <c r="AX103" i="3"/>
  <c r="AZ103" i="3"/>
  <c r="BB103" i="3"/>
  <c r="BD103" i="3"/>
  <c r="BF103" i="3"/>
  <c r="BH103" i="3"/>
  <c r="N107" i="3"/>
  <c r="P107" i="3"/>
  <c r="R107" i="3"/>
  <c r="T107" i="3"/>
  <c r="V107" i="3"/>
  <c r="X107" i="3"/>
  <c r="Z107" i="3"/>
  <c r="AB107" i="3"/>
  <c r="AD107" i="3"/>
  <c r="AF107" i="3"/>
  <c r="AH107" i="3"/>
  <c r="AJ107" i="3"/>
  <c r="AL107" i="3"/>
  <c r="AN107" i="3"/>
  <c r="AP107" i="3"/>
  <c r="AR107" i="3"/>
  <c r="AT107" i="3"/>
  <c r="AV107" i="3"/>
  <c r="AX107" i="3"/>
  <c r="AZ107" i="3"/>
  <c r="BB107" i="3"/>
  <c r="BD107" i="3"/>
  <c r="BF107" i="3"/>
  <c r="BH107" i="3"/>
  <c r="M107" i="3"/>
  <c r="O107" i="3"/>
  <c r="Q107" i="3"/>
  <c r="S107" i="3"/>
  <c r="U107" i="3"/>
  <c r="W107" i="3"/>
  <c r="Y107" i="3"/>
  <c r="AA107" i="3"/>
  <c r="AC107" i="3"/>
  <c r="AE107" i="3"/>
  <c r="AG107" i="3"/>
  <c r="AI107" i="3"/>
  <c r="AK107" i="3"/>
  <c r="AM107" i="3"/>
  <c r="AO107" i="3"/>
  <c r="AQ107" i="3"/>
  <c r="AS107" i="3"/>
  <c r="AU107" i="3"/>
  <c r="AW107" i="3"/>
  <c r="AY107" i="3"/>
  <c r="BA107" i="3"/>
  <c r="BC107" i="3"/>
  <c r="BE107" i="3"/>
  <c r="BG107" i="3"/>
  <c r="BI107" i="3"/>
  <c r="M111" i="3"/>
  <c r="O111" i="3"/>
  <c r="Q111" i="3"/>
  <c r="S111" i="3"/>
  <c r="U111" i="3"/>
  <c r="W111" i="3"/>
  <c r="Y111" i="3"/>
  <c r="AA111" i="3"/>
  <c r="AC111" i="3"/>
  <c r="AE111" i="3"/>
  <c r="AG111" i="3"/>
  <c r="AI111" i="3"/>
  <c r="AK111" i="3"/>
  <c r="AM111" i="3"/>
  <c r="AO111" i="3"/>
  <c r="AQ111" i="3"/>
  <c r="AS111" i="3"/>
  <c r="AU111" i="3"/>
  <c r="AW111" i="3"/>
  <c r="AY111" i="3"/>
  <c r="BA111" i="3"/>
  <c r="BC111" i="3"/>
  <c r="BE111" i="3"/>
  <c r="BG111" i="3"/>
  <c r="BI111" i="3"/>
  <c r="N111" i="3"/>
  <c r="P111" i="3"/>
  <c r="R111" i="3"/>
  <c r="T111" i="3"/>
  <c r="V111" i="3"/>
  <c r="X111" i="3"/>
  <c r="Z111" i="3"/>
  <c r="AB111" i="3"/>
  <c r="AD111" i="3"/>
  <c r="AF111" i="3"/>
  <c r="AH111" i="3"/>
  <c r="AJ111" i="3"/>
  <c r="AL111" i="3"/>
  <c r="AN111" i="3"/>
  <c r="AP111" i="3"/>
  <c r="AR111" i="3"/>
  <c r="AT111" i="3"/>
  <c r="AV111" i="3"/>
  <c r="AX111" i="3"/>
  <c r="AZ111" i="3"/>
  <c r="BB111" i="3"/>
  <c r="BD111" i="3"/>
  <c r="BF111" i="3"/>
  <c r="BH111" i="3"/>
  <c r="N115" i="3"/>
  <c r="P115" i="3"/>
  <c r="R115" i="3"/>
  <c r="T115" i="3"/>
  <c r="V115" i="3"/>
  <c r="X115" i="3"/>
  <c r="Z115" i="3"/>
  <c r="AB115" i="3"/>
  <c r="AD115" i="3"/>
  <c r="AF115" i="3"/>
  <c r="AH115" i="3"/>
  <c r="AJ115" i="3"/>
  <c r="AL115" i="3"/>
  <c r="AN115" i="3"/>
  <c r="AP115" i="3"/>
  <c r="AR115" i="3"/>
  <c r="AT115" i="3"/>
  <c r="AV115" i="3"/>
  <c r="AX115" i="3"/>
  <c r="AZ115" i="3"/>
  <c r="BB115" i="3"/>
  <c r="BD115" i="3"/>
  <c r="BF115" i="3"/>
  <c r="BH115" i="3"/>
  <c r="M115" i="3"/>
  <c r="O115" i="3"/>
  <c r="Q115" i="3"/>
  <c r="S115" i="3"/>
  <c r="U115" i="3"/>
  <c r="W115" i="3"/>
  <c r="Y115" i="3"/>
  <c r="AA115" i="3"/>
  <c r="AC115" i="3"/>
  <c r="AE115" i="3"/>
  <c r="AG115" i="3"/>
  <c r="AI115" i="3"/>
  <c r="AK115" i="3"/>
  <c r="AM115" i="3"/>
  <c r="AO115" i="3"/>
  <c r="AQ115" i="3"/>
  <c r="AS115" i="3"/>
  <c r="AU115" i="3"/>
  <c r="AW115" i="3"/>
  <c r="AY115" i="3"/>
  <c r="BA115" i="3"/>
  <c r="BC115" i="3"/>
  <c r="BE115" i="3"/>
  <c r="BG115" i="3"/>
  <c r="BI115" i="3"/>
  <c r="N119" i="3"/>
  <c r="P119" i="3"/>
  <c r="R119" i="3"/>
  <c r="T119" i="3"/>
  <c r="V119" i="3"/>
  <c r="X119" i="3"/>
  <c r="Z119" i="3"/>
  <c r="AB119" i="3"/>
  <c r="AD119" i="3"/>
  <c r="AF119" i="3"/>
  <c r="AH119" i="3"/>
  <c r="AJ119" i="3"/>
  <c r="AL119" i="3"/>
  <c r="AN119" i="3"/>
  <c r="AP119" i="3"/>
  <c r="AR119" i="3"/>
  <c r="AT119" i="3"/>
  <c r="AV119" i="3"/>
  <c r="AX119" i="3"/>
  <c r="AZ119" i="3"/>
  <c r="BB119" i="3"/>
  <c r="BD119" i="3"/>
  <c r="BF119" i="3"/>
  <c r="BH119" i="3"/>
  <c r="M119" i="3"/>
  <c r="O119" i="3"/>
  <c r="Q119" i="3"/>
  <c r="S119" i="3"/>
  <c r="U119" i="3"/>
  <c r="W119" i="3"/>
  <c r="Y119" i="3"/>
  <c r="AA119" i="3"/>
  <c r="AC119" i="3"/>
  <c r="AE119" i="3"/>
  <c r="AG119" i="3"/>
  <c r="AI119" i="3"/>
  <c r="AK119" i="3"/>
  <c r="AM119" i="3"/>
  <c r="AO119" i="3"/>
  <c r="AQ119" i="3"/>
  <c r="AS119" i="3"/>
  <c r="AU119" i="3"/>
  <c r="AW119" i="3"/>
  <c r="AY119" i="3"/>
  <c r="BA119" i="3"/>
  <c r="BC119" i="3"/>
  <c r="BE119" i="3"/>
  <c r="BG119" i="3"/>
  <c r="BI119" i="3"/>
  <c r="N123" i="3"/>
  <c r="P123" i="3"/>
  <c r="R123" i="3"/>
  <c r="T123" i="3"/>
  <c r="V123" i="3"/>
  <c r="X123" i="3"/>
  <c r="Z123" i="3"/>
  <c r="AB123" i="3"/>
  <c r="AD123" i="3"/>
  <c r="AF123" i="3"/>
  <c r="AH123" i="3"/>
  <c r="AJ123" i="3"/>
  <c r="AL123" i="3"/>
  <c r="AN123" i="3"/>
  <c r="AP123" i="3"/>
  <c r="AR123" i="3"/>
  <c r="AT123" i="3"/>
  <c r="AV123" i="3"/>
  <c r="AX123" i="3"/>
  <c r="AZ123" i="3"/>
  <c r="BB123" i="3"/>
  <c r="BD123" i="3"/>
  <c r="BF123" i="3"/>
  <c r="BH123" i="3"/>
  <c r="M123" i="3"/>
  <c r="Q123" i="3"/>
  <c r="U123" i="3"/>
  <c r="Y123" i="3"/>
  <c r="AC123" i="3"/>
  <c r="AG123" i="3"/>
  <c r="AK123" i="3"/>
  <c r="AO123" i="3"/>
  <c r="AS123" i="3"/>
  <c r="AW123" i="3"/>
  <c r="BA123" i="3"/>
  <c r="BE123" i="3"/>
  <c r="BI123" i="3"/>
  <c r="O123" i="3"/>
  <c r="S123" i="3"/>
  <c r="W123" i="3"/>
  <c r="AA123" i="3"/>
  <c r="AE123" i="3"/>
  <c r="AI123" i="3"/>
  <c r="AM123" i="3"/>
  <c r="AQ123" i="3"/>
  <c r="AU123" i="3"/>
  <c r="AY123" i="3"/>
  <c r="BC123" i="3"/>
  <c r="BG123" i="3"/>
  <c r="M127" i="3"/>
  <c r="O127" i="3"/>
  <c r="Q127" i="3"/>
  <c r="S127" i="3"/>
  <c r="U127" i="3"/>
  <c r="W127" i="3"/>
  <c r="Y127" i="3"/>
  <c r="AA127" i="3"/>
  <c r="AC127" i="3"/>
  <c r="AE127" i="3"/>
  <c r="AG127" i="3"/>
  <c r="AI127" i="3"/>
  <c r="AK127" i="3"/>
  <c r="AM127" i="3"/>
  <c r="AO127" i="3"/>
  <c r="AQ127" i="3"/>
  <c r="AS127" i="3"/>
  <c r="AU127" i="3"/>
  <c r="AW127" i="3"/>
  <c r="AY127" i="3"/>
  <c r="BA127" i="3"/>
  <c r="BC127" i="3"/>
  <c r="BE127" i="3"/>
  <c r="BG127" i="3"/>
  <c r="BI127" i="3"/>
  <c r="N127" i="3"/>
  <c r="P127" i="3"/>
  <c r="R127" i="3"/>
  <c r="T127" i="3"/>
  <c r="V127" i="3"/>
  <c r="X127" i="3"/>
  <c r="Z127" i="3"/>
  <c r="AB127" i="3"/>
  <c r="AD127" i="3"/>
  <c r="AF127" i="3"/>
  <c r="AH127" i="3"/>
  <c r="AJ127" i="3"/>
  <c r="AL127" i="3"/>
  <c r="AN127" i="3"/>
  <c r="AP127" i="3"/>
  <c r="AR127" i="3"/>
  <c r="AT127" i="3"/>
  <c r="AV127" i="3"/>
  <c r="AX127" i="3"/>
  <c r="AZ127" i="3"/>
  <c r="BB127" i="3"/>
  <c r="BD127" i="3"/>
  <c r="BF127" i="3"/>
  <c r="BH127" i="3"/>
  <c r="M131" i="3"/>
  <c r="O131" i="3"/>
  <c r="Q131" i="3"/>
  <c r="S131" i="3"/>
  <c r="U131" i="3"/>
  <c r="W131" i="3"/>
  <c r="Y131" i="3"/>
  <c r="AA131" i="3"/>
  <c r="AC131" i="3"/>
  <c r="AE131" i="3"/>
  <c r="AG131" i="3"/>
  <c r="AI131" i="3"/>
  <c r="AK131" i="3"/>
  <c r="AM131" i="3"/>
  <c r="AO131" i="3"/>
  <c r="AQ131" i="3"/>
  <c r="AS131" i="3"/>
  <c r="AU131" i="3"/>
  <c r="AW131" i="3"/>
  <c r="AY131" i="3"/>
  <c r="BA131" i="3"/>
  <c r="BC131" i="3"/>
  <c r="BE131" i="3"/>
  <c r="BG131" i="3"/>
  <c r="BI131" i="3"/>
  <c r="N131" i="3"/>
  <c r="P131" i="3"/>
  <c r="R131" i="3"/>
  <c r="T131" i="3"/>
  <c r="V131" i="3"/>
  <c r="X131" i="3"/>
  <c r="Z131" i="3"/>
  <c r="AB131" i="3"/>
  <c r="AD131" i="3"/>
  <c r="AF131" i="3"/>
  <c r="AH131" i="3"/>
  <c r="AJ131" i="3"/>
  <c r="AL131" i="3"/>
  <c r="AN131" i="3"/>
  <c r="AP131" i="3"/>
  <c r="AR131" i="3"/>
  <c r="AT131" i="3"/>
  <c r="AV131" i="3"/>
  <c r="AX131" i="3"/>
  <c r="AZ131" i="3"/>
  <c r="BB131" i="3"/>
  <c r="BD131" i="3"/>
  <c r="BF131" i="3"/>
  <c r="BH131" i="3"/>
  <c r="M135" i="3"/>
  <c r="O135" i="3"/>
  <c r="Q135" i="3"/>
  <c r="S135" i="3"/>
  <c r="U135" i="3"/>
  <c r="W135" i="3"/>
  <c r="Y135" i="3"/>
  <c r="AA135" i="3"/>
  <c r="AC135" i="3"/>
  <c r="AE135" i="3"/>
  <c r="AG135" i="3"/>
  <c r="AI135" i="3"/>
  <c r="AK135" i="3"/>
  <c r="AM135" i="3"/>
  <c r="AO135" i="3"/>
  <c r="AQ135" i="3"/>
  <c r="AS135" i="3"/>
  <c r="AU135" i="3"/>
  <c r="AW135" i="3"/>
  <c r="AY135" i="3"/>
  <c r="BA135" i="3"/>
  <c r="BC135" i="3"/>
  <c r="BE135" i="3"/>
  <c r="BG135" i="3"/>
  <c r="BI135" i="3"/>
  <c r="N135" i="3"/>
  <c r="P135" i="3"/>
  <c r="R135" i="3"/>
  <c r="T135" i="3"/>
  <c r="V135" i="3"/>
  <c r="X135" i="3"/>
  <c r="Z135" i="3"/>
  <c r="AB135" i="3"/>
  <c r="AD135" i="3"/>
  <c r="AF135" i="3"/>
  <c r="AH135" i="3"/>
  <c r="AJ135" i="3"/>
  <c r="AL135" i="3"/>
  <c r="AN135" i="3"/>
  <c r="AP135" i="3"/>
  <c r="AR135" i="3"/>
  <c r="AT135" i="3"/>
  <c r="AV135" i="3"/>
  <c r="AX135" i="3"/>
  <c r="AZ135" i="3"/>
  <c r="BB135" i="3"/>
  <c r="BD135" i="3"/>
  <c r="BF135" i="3"/>
  <c r="BH135" i="3"/>
  <c r="M139" i="3"/>
  <c r="O139" i="3"/>
  <c r="Q139" i="3"/>
  <c r="S139" i="3"/>
  <c r="U139" i="3"/>
  <c r="W139" i="3"/>
  <c r="Y139" i="3"/>
  <c r="AA139" i="3"/>
  <c r="AC139" i="3"/>
  <c r="AE139" i="3"/>
  <c r="AG139" i="3"/>
  <c r="AI139" i="3"/>
  <c r="AK139" i="3"/>
  <c r="AM139" i="3"/>
  <c r="AO139" i="3"/>
  <c r="AQ139" i="3"/>
  <c r="AS139" i="3"/>
  <c r="AU139" i="3"/>
  <c r="AW139" i="3"/>
  <c r="AY139" i="3"/>
  <c r="BA139" i="3"/>
  <c r="BC139" i="3"/>
  <c r="BE139" i="3"/>
  <c r="BG139" i="3"/>
  <c r="BI139" i="3"/>
  <c r="N139" i="3"/>
  <c r="P139" i="3"/>
  <c r="R139" i="3"/>
  <c r="T139" i="3"/>
  <c r="V139" i="3"/>
  <c r="X139" i="3"/>
  <c r="Z139" i="3"/>
  <c r="AB139" i="3"/>
  <c r="AD139" i="3"/>
  <c r="AF139" i="3"/>
  <c r="AH139" i="3"/>
  <c r="AJ139" i="3"/>
  <c r="AL139" i="3"/>
  <c r="AN139" i="3"/>
  <c r="AP139" i="3"/>
  <c r="AR139" i="3"/>
  <c r="AT139" i="3"/>
  <c r="AV139" i="3"/>
  <c r="AX139" i="3"/>
  <c r="AZ139" i="3"/>
  <c r="BB139" i="3"/>
  <c r="BD139" i="3"/>
  <c r="BF139" i="3"/>
  <c r="BH139" i="3"/>
  <c r="M143" i="3"/>
  <c r="O143" i="3"/>
  <c r="Q143" i="3"/>
  <c r="S143" i="3"/>
  <c r="U143" i="3"/>
  <c r="W143" i="3"/>
  <c r="Y143" i="3"/>
  <c r="AA143" i="3"/>
  <c r="AC143" i="3"/>
  <c r="AE143" i="3"/>
  <c r="AG143" i="3"/>
  <c r="AI143" i="3"/>
  <c r="AK143" i="3"/>
  <c r="AM143" i="3"/>
  <c r="AO143" i="3"/>
  <c r="AQ143" i="3"/>
  <c r="AS143" i="3"/>
  <c r="AU143" i="3"/>
  <c r="AW143" i="3"/>
  <c r="AY143" i="3"/>
  <c r="BA143" i="3"/>
  <c r="BC143" i="3"/>
  <c r="BE143" i="3"/>
  <c r="BG143" i="3"/>
  <c r="BI143" i="3"/>
  <c r="N143" i="3"/>
  <c r="P143" i="3"/>
  <c r="R143" i="3"/>
  <c r="T143" i="3"/>
  <c r="V143" i="3"/>
  <c r="X143" i="3"/>
  <c r="Z143" i="3"/>
  <c r="AB143" i="3"/>
  <c r="AD143" i="3"/>
  <c r="AF143" i="3"/>
  <c r="AH143" i="3"/>
  <c r="AJ143" i="3"/>
  <c r="AL143" i="3"/>
  <c r="AN143" i="3"/>
  <c r="AP143" i="3"/>
  <c r="AR143" i="3"/>
  <c r="AT143" i="3"/>
  <c r="AV143" i="3"/>
  <c r="AX143" i="3"/>
  <c r="AZ143" i="3"/>
  <c r="BB143" i="3"/>
  <c r="BD143" i="3"/>
  <c r="BF143" i="3"/>
  <c r="BH143" i="3"/>
  <c r="M147" i="3"/>
  <c r="O147" i="3"/>
  <c r="Q147" i="3"/>
  <c r="S147" i="3"/>
  <c r="U147" i="3"/>
  <c r="W147" i="3"/>
  <c r="Y147" i="3"/>
  <c r="AA147" i="3"/>
  <c r="AC147" i="3"/>
  <c r="AE147" i="3"/>
  <c r="AG147" i="3"/>
  <c r="AI147" i="3"/>
  <c r="AK147" i="3"/>
  <c r="AM147" i="3"/>
  <c r="AO147" i="3"/>
  <c r="AQ147" i="3"/>
  <c r="AS147" i="3"/>
  <c r="AU147" i="3"/>
  <c r="AW147" i="3"/>
  <c r="AY147" i="3"/>
  <c r="BA147" i="3"/>
  <c r="BC147" i="3"/>
  <c r="BE147" i="3"/>
  <c r="BG147" i="3"/>
  <c r="BI147" i="3"/>
  <c r="N147" i="3"/>
  <c r="P147" i="3"/>
  <c r="R147" i="3"/>
  <c r="T147" i="3"/>
  <c r="V147" i="3"/>
  <c r="X147" i="3"/>
  <c r="Z147" i="3"/>
  <c r="AB147" i="3"/>
  <c r="AD147" i="3"/>
  <c r="AF147" i="3"/>
  <c r="AH147" i="3"/>
  <c r="AJ147" i="3"/>
  <c r="AL147" i="3"/>
  <c r="AN147" i="3"/>
  <c r="AP147" i="3"/>
  <c r="AR147" i="3"/>
  <c r="AT147" i="3"/>
  <c r="AV147" i="3"/>
  <c r="AX147" i="3"/>
  <c r="AZ147" i="3"/>
  <c r="BB147" i="3"/>
  <c r="BD147" i="3"/>
  <c r="BF147" i="3"/>
  <c r="BH147" i="3"/>
  <c r="M15" i="3"/>
  <c r="O15" i="3"/>
  <c r="Q15" i="3"/>
  <c r="S15" i="3"/>
  <c r="U15" i="3"/>
  <c r="W15" i="3"/>
  <c r="Y15" i="3"/>
  <c r="AA15" i="3"/>
  <c r="AC15" i="3"/>
  <c r="AE15" i="3"/>
  <c r="AG15" i="3"/>
  <c r="AI15" i="3"/>
  <c r="AK15" i="3"/>
  <c r="AM15" i="3"/>
  <c r="AO15" i="3"/>
  <c r="AQ15" i="3"/>
  <c r="AS15" i="3"/>
  <c r="AU15" i="3"/>
  <c r="AW15" i="3"/>
  <c r="AY15" i="3"/>
  <c r="BA15" i="3"/>
  <c r="BC15" i="3"/>
  <c r="BE15" i="3"/>
  <c r="BG15" i="3"/>
  <c r="BI15" i="3"/>
  <c r="N15" i="3"/>
  <c r="P15" i="3"/>
  <c r="R15" i="3"/>
  <c r="T15" i="3"/>
  <c r="V15" i="3"/>
  <c r="X15" i="3"/>
  <c r="Z15" i="3"/>
  <c r="AB15" i="3"/>
  <c r="AD15" i="3"/>
  <c r="AF15" i="3"/>
  <c r="AH15" i="3"/>
  <c r="AJ15" i="3"/>
  <c r="AL15" i="3"/>
  <c r="AN15" i="3"/>
  <c r="AP15" i="3"/>
  <c r="AR15" i="3"/>
  <c r="AT15" i="3"/>
  <c r="AV15" i="3"/>
  <c r="AX15" i="3"/>
  <c r="AZ15" i="3"/>
  <c r="BB15" i="3"/>
  <c r="BD15" i="3"/>
  <c r="BF15" i="3"/>
  <c r="BH15" i="3"/>
  <c r="M19" i="3"/>
  <c r="O19" i="3"/>
  <c r="Q19" i="3"/>
  <c r="S19" i="3"/>
  <c r="U19" i="3"/>
  <c r="W19" i="3"/>
  <c r="Y19" i="3"/>
  <c r="AA19" i="3"/>
  <c r="AC19" i="3"/>
  <c r="AE19" i="3"/>
  <c r="AG19" i="3"/>
  <c r="AI19" i="3"/>
  <c r="AK19" i="3"/>
  <c r="AM19" i="3"/>
  <c r="AO19" i="3"/>
  <c r="AQ19" i="3"/>
  <c r="AS19" i="3"/>
  <c r="AU19" i="3"/>
  <c r="AW19" i="3"/>
  <c r="AY19" i="3"/>
  <c r="BA19" i="3"/>
  <c r="BC19" i="3"/>
  <c r="BE19" i="3"/>
  <c r="BG19" i="3"/>
  <c r="BI19" i="3"/>
  <c r="N19" i="3"/>
  <c r="P19" i="3"/>
  <c r="R19" i="3"/>
  <c r="T19" i="3"/>
  <c r="V19" i="3"/>
  <c r="X19" i="3"/>
  <c r="Z19" i="3"/>
  <c r="AB19" i="3"/>
  <c r="AD19" i="3"/>
  <c r="AF19" i="3"/>
  <c r="AH19" i="3"/>
  <c r="AJ19" i="3"/>
  <c r="AL19" i="3"/>
  <c r="AN19" i="3"/>
  <c r="AP19" i="3"/>
  <c r="AR19" i="3"/>
  <c r="AT19" i="3"/>
  <c r="AV19" i="3"/>
  <c r="AX19" i="3"/>
  <c r="AZ19" i="3"/>
  <c r="BB19" i="3"/>
  <c r="BD19" i="3"/>
  <c r="BF19" i="3"/>
  <c r="BH19" i="3"/>
  <c r="M23" i="3"/>
  <c r="O23" i="3"/>
  <c r="Q23" i="3"/>
  <c r="S23" i="3"/>
  <c r="U23" i="3"/>
  <c r="W23" i="3"/>
  <c r="Y23" i="3"/>
  <c r="AA23" i="3"/>
  <c r="AC23" i="3"/>
  <c r="AE23" i="3"/>
  <c r="AG23" i="3"/>
  <c r="AI23" i="3"/>
  <c r="AK23" i="3"/>
  <c r="AM23" i="3"/>
  <c r="AO23" i="3"/>
  <c r="AQ23" i="3"/>
  <c r="AS23" i="3"/>
  <c r="AU23" i="3"/>
  <c r="AW23" i="3"/>
  <c r="AY23" i="3"/>
  <c r="BA23" i="3"/>
  <c r="BC23" i="3"/>
  <c r="BE23" i="3"/>
  <c r="BG23" i="3"/>
  <c r="BI23" i="3"/>
  <c r="N23" i="3"/>
  <c r="P23" i="3"/>
  <c r="R23" i="3"/>
  <c r="T23" i="3"/>
  <c r="V23" i="3"/>
  <c r="X23" i="3"/>
  <c r="Z23" i="3"/>
  <c r="AB23" i="3"/>
  <c r="AD23" i="3"/>
  <c r="AF23" i="3"/>
  <c r="AH23" i="3"/>
  <c r="AJ23" i="3"/>
  <c r="AL23" i="3"/>
  <c r="AN23" i="3"/>
  <c r="AP23" i="3"/>
  <c r="AR23" i="3"/>
  <c r="AT23" i="3"/>
  <c r="AV23" i="3"/>
  <c r="AX23" i="3"/>
  <c r="AZ23" i="3"/>
  <c r="BB23" i="3"/>
  <c r="BD23" i="3"/>
  <c r="BF23" i="3"/>
  <c r="BH23" i="3"/>
  <c r="N14" i="3"/>
  <c r="P14" i="3"/>
  <c r="R14" i="3"/>
  <c r="T14" i="3"/>
  <c r="V14" i="3"/>
  <c r="X14" i="3"/>
  <c r="Z14" i="3"/>
  <c r="AB14" i="3"/>
  <c r="AD14" i="3"/>
  <c r="AF14" i="3"/>
  <c r="AH14" i="3"/>
  <c r="AJ14" i="3"/>
  <c r="AL14" i="3"/>
  <c r="AN14" i="3"/>
  <c r="AP14" i="3"/>
  <c r="AR14" i="3"/>
  <c r="AT14" i="3"/>
  <c r="AV14" i="3"/>
  <c r="AX14" i="3"/>
  <c r="AZ14" i="3"/>
  <c r="BB14" i="3"/>
  <c r="BD14" i="3"/>
  <c r="BF14" i="3"/>
  <c r="BH14" i="3"/>
  <c r="M14" i="3"/>
  <c r="O14" i="3"/>
  <c r="Q14" i="3"/>
  <c r="S14" i="3"/>
  <c r="U14" i="3"/>
  <c r="W14" i="3"/>
  <c r="Y14" i="3"/>
  <c r="AA14" i="3"/>
  <c r="AC14" i="3"/>
  <c r="AE14" i="3"/>
  <c r="AG14" i="3"/>
  <c r="AI14" i="3"/>
  <c r="AK14" i="3"/>
  <c r="AM14" i="3"/>
  <c r="AO14" i="3"/>
  <c r="AQ14" i="3"/>
  <c r="AS14" i="3"/>
  <c r="AU14" i="3"/>
  <c r="AW14" i="3"/>
  <c r="AY14" i="3"/>
  <c r="BA14" i="3"/>
  <c r="BC14" i="3"/>
  <c r="BE14" i="3"/>
  <c r="BG14" i="3"/>
  <c r="BI14" i="3"/>
  <c r="M20" i="3"/>
  <c r="O20" i="3"/>
  <c r="Q20" i="3"/>
  <c r="S20" i="3"/>
  <c r="U20" i="3"/>
  <c r="W20" i="3"/>
  <c r="Y20" i="3"/>
  <c r="AA20" i="3"/>
  <c r="AC20" i="3"/>
  <c r="AE20" i="3"/>
  <c r="AG20" i="3"/>
  <c r="AI20" i="3"/>
  <c r="AK20" i="3"/>
  <c r="AM20" i="3"/>
  <c r="AO20" i="3"/>
  <c r="AQ20" i="3"/>
  <c r="AS20" i="3"/>
  <c r="AU20" i="3"/>
  <c r="AW20" i="3"/>
  <c r="AY20" i="3"/>
  <c r="BA20" i="3"/>
  <c r="BC20" i="3"/>
  <c r="BE20" i="3"/>
  <c r="BG20" i="3"/>
  <c r="BI20" i="3"/>
  <c r="N20" i="3"/>
  <c r="P20" i="3"/>
  <c r="R20" i="3"/>
  <c r="T20" i="3"/>
  <c r="V20" i="3"/>
  <c r="X20" i="3"/>
  <c r="Z20" i="3"/>
  <c r="AB20" i="3"/>
  <c r="AD20" i="3"/>
  <c r="AF20" i="3"/>
  <c r="AH20" i="3"/>
  <c r="AJ20" i="3"/>
  <c r="AL20" i="3"/>
  <c r="AN20" i="3"/>
  <c r="AP20" i="3"/>
  <c r="AR20" i="3"/>
  <c r="AT20" i="3"/>
  <c r="AV20" i="3"/>
  <c r="AX20" i="3"/>
  <c r="AZ20" i="3"/>
  <c r="BB20" i="3"/>
  <c r="BD20" i="3"/>
  <c r="BF20" i="3"/>
  <c r="BH20" i="3"/>
  <c r="N24" i="3"/>
  <c r="P24" i="3"/>
  <c r="R24" i="3"/>
  <c r="T24" i="3"/>
  <c r="V24" i="3"/>
  <c r="X24" i="3"/>
  <c r="Z24" i="3"/>
  <c r="AB24" i="3"/>
  <c r="AD24" i="3"/>
  <c r="AF24" i="3"/>
  <c r="AH24" i="3"/>
  <c r="AJ24" i="3"/>
  <c r="AL24" i="3"/>
  <c r="AN24" i="3"/>
  <c r="AP24" i="3"/>
  <c r="AR24" i="3"/>
  <c r="AT24" i="3"/>
  <c r="AV24" i="3"/>
  <c r="AX24" i="3"/>
  <c r="AZ24" i="3"/>
  <c r="BB24" i="3"/>
  <c r="BD24" i="3"/>
  <c r="BF24" i="3"/>
  <c r="BH24" i="3"/>
  <c r="M24" i="3"/>
  <c r="O24" i="3"/>
  <c r="Q24" i="3"/>
  <c r="S24" i="3"/>
  <c r="U24" i="3"/>
  <c r="W24" i="3"/>
  <c r="Y24" i="3"/>
  <c r="AA24" i="3"/>
  <c r="AC24" i="3"/>
  <c r="AE24" i="3"/>
  <c r="AG24" i="3"/>
  <c r="AI24" i="3"/>
  <c r="AK24" i="3"/>
  <c r="AM24" i="3"/>
  <c r="AO24" i="3"/>
  <c r="AQ24" i="3"/>
  <c r="AS24" i="3"/>
  <c r="AU24" i="3"/>
  <c r="AW24" i="3"/>
  <c r="AY24" i="3"/>
  <c r="BA24" i="3"/>
  <c r="BC24" i="3"/>
  <c r="BE24" i="3"/>
  <c r="BG24" i="3"/>
  <c r="BI24" i="3"/>
  <c r="N28" i="3"/>
  <c r="P28" i="3"/>
  <c r="R28" i="3"/>
  <c r="T28" i="3"/>
  <c r="V28" i="3"/>
  <c r="X28" i="3"/>
  <c r="Z28" i="3"/>
  <c r="AB28" i="3"/>
  <c r="AD28" i="3"/>
  <c r="AF28" i="3"/>
  <c r="AH28" i="3"/>
  <c r="AJ28" i="3"/>
  <c r="AL28" i="3"/>
  <c r="AN28" i="3"/>
  <c r="AP28" i="3"/>
  <c r="AR28" i="3"/>
  <c r="AT28" i="3"/>
  <c r="AV28" i="3"/>
  <c r="AX28" i="3"/>
  <c r="AZ28" i="3"/>
  <c r="BB28" i="3"/>
  <c r="BD28" i="3"/>
  <c r="BF28" i="3"/>
  <c r="BH28" i="3"/>
  <c r="M28" i="3"/>
  <c r="O28" i="3"/>
  <c r="Q28" i="3"/>
  <c r="S28" i="3"/>
  <c r="U28" i="3"/>
  <c r="W28" i="3"/>
  <c r="Y28" i="3"/>
  <c r="AA28" i="3"/>
  <c r="AC28" i="3"/>
  <c r="AE28" i="3"/>
  <c r="AG28" i="3"/>
  <c r="AI28" i="3"/>
  <c r="AK28" i="3"/>
  <c r="AM28" i="3"/>
  <c r="AO28" i="3"/>
  <c r="AQ28" i="3"/>
  <c r="AS28" i="3"/>
  <c r="AU28" i="3"/>
  <c r="AW28" i="3"/>
  <c r="AY28" i="3"/>
  <c r="BA28" i="3"/>
  <c r="BC28" i="3"/>
  <c r="BE28" i="3"/>
  <c r="BG28" i="3"/>
  <c r="BI28" i="3"/>
  <c r="N32" i="3"/>
  <c r="P32" i="3"/>
  <c r="R32" i="3"/>
  <c r="T32" i="3"/>
  <c r="V32" i="3"/>
  <c r="X32" i="3"/>
  <c r="Z32" i="3"/>
  <c r="AB32" i="3"/>
  <c r="AD32" i="3"/>
  <c r="AF32" i="3"/>
  <c r="AH32" i="3"/>
  <c r="AJ32" i="3"/>
  <c r="AL32" i="3"/>
  <c r="AN32" i="3"/>
  <c r="AP32" i="3"/>
  <c r="AR32" i="3"/>
  <c r="AT32" i="3"/>
  <c r="AV32" i="3"/>
  <c r="AX32" i="3"/>
  <c r="AZ32" i="3"/>
  <c r="BB32" i="3"/>
  <c r="BD32" i="3"/>
  <c r="BF32" i="3"/>
  <c r="BH32" i="3"/>
  <c r="M32" i="3"/>
  <c r="O32" i="3"/>
  <c r="Q32" i="3"/>
  <c r="S32" i="3"/>
  <c r="U32" i="3"/>
  <c r="W32" i="3"/>
  <c r="Y32" i="3"/>
  <c r="AA32" i="3"/>
  <c r="AC32" i="3"/>
  <c r="AE32" i="3"/>
  <c r="AG32" i="3"/>
  <c r="AI32" i="3"/>
  <c r="AK32" i="3"/>
  <c r="AM32" i="3"/>
  <c r="AO32" i="3"/>
  <c r="AQ32" i="3"/>
  <c r="AS32" i="3"/>
  <c r="AU32" i="3"/>
  <c r="AW32" i="3"/>
  <c r="AY32" i="3"/>
  <c r="BA32" i="3"/>
  <c r="BC32" i="3"/>
  <c r="BE32" i="3"/>
  <c r="BG32" i="3"/>
  <c r="BI32" i="3"/>
  <c r="N36" i="3"/>
  <c r="P36" i="3"/>
  <c r="R36" i="3"/>
  <c r="T36" i="3"/>
  <c r="V36" i="3"/>
  <c r="X36" i="3"/>
  <c r="Z36" i="3"/>
  <c r="AB36" i="3"/>
  <c r="AD36" i="3"/>
  <c r="AF36" i="3"/>
  <c r="O36" i="3"/>
  <c r="S36" i="3"/>
  <c r="W36" i="3"/>
  <c r="AA36" i="3"/>
  <c r="AE36" i="3"/>
  <c r="AH36" i="3"/>
  <c r="AJ36" i="3"/>
  <c r="AL36" i="3"/>
  <c r="AN36" i="3"/>
  <c r="AP36" i="3"/>
  <c r="AR36" i="3"/>
  <c r="AT36" i="3"/>
  <c r="AV36" i="3"/>
  <c r="AX36" i="3"/>
  <c r="AZ36" i="3"/>
  <c r="BB36" i="3"/>
  <c r="BD36" i="3"/>
  <c r="BF36" i="3"/>
  <c r="BH36" i="3"/>
  <c r="M36" i="3"/>
  <c r="Q36" i="3"/>
  <c r="U36" i="3"/>
  <c r="Y36" i="3"/>
  <c r="AC36" i="3"/>
  <c r="AG36" i="3"/>
  <c r="AI36" i="3"/>
  <c r="AK36" i="3"/>
  <c r="AM36" i="3"/>
  <c r="AO36" i="3"/>
  <c r="AQ36" i="3"/>
  <c r="AS36" i="3"/>
  <c r="AU36" i="3"/>
  <c r="AW36" i="3"/>
  <c r="AY36" i="3"/>
  <c r="BA36" i="3"/>
  <c r="BC36" i="3"/>
  <c r="BE36" i="3"/>
  <c r="BG36" i="3"/>
  <c r="BI36" i="3"/>
  <c r="M42" i="3"/>
  <c r="O42" i="3"/>
  <c r="Q42" i="3"/>
  <c r="S42" i="3"/>
  <c r="U42" i="3"/>
  <c r="W42" i="3"/>
  <c r="Y42" i="3"/>
  <c r="AA42" i="3"/>
  <c r="AC42" i="3"/>
  <c r="AE42" i="3"/>
  <c r="AG42" i="3"/>
  <c r="AI42" i="3"/>
  <c r="AK42" i="3"/>
  <c r="AM42" i="3"/>
  <c r="AO42" i="3"/>
  <c r="AQ42" i="3"/>
  <c r="AS42" i="3"/>
  <c r="AU42" i="3"/>
  <c r="AW42" i="3"/>
  <c r="AY42" i="3"/>
  <c r="BA42" i="3"/>
  <c r="BC42" i="3"/>
  <c r="BE42" i="3"/>
  <c r="BG42" i="3"/>
  <c r="BI42" i="3"/>
  <c r="N42" i="3"/>
  <c r="P42" i="3"/>
  <c r="R42" i="3"/>
  <c r="T42" i="3"/>
  <c r="V42" i="3"/>
  <c r="X42" i="3"/>
  <c r="Z42" i="3"/>
  <c r="AB42" i="3"/>
  <c r="AD42" i="3"/>
  <c r="AF42" i="3"/>
  <c r="AH42" i="3"/>
  <c r="AJ42" i="3"/>
  <c r="AL42" i="3"/>
  <c r="AN42" i="3"/>
  <c r="AP42" i="3"/>
  <c r="AR42" i="3"/>
  <c r="AT42" i="3"/>
  <c r="AX42" i="3"/>
  <c r="BB42" i="3"/>
  <c r="BF42" i="3"/>
  <c r="AV42" i="3"/>
  <c r="AZ42" i="3"/>
  <c r="BD42" i="3"/>
  <c r="BH42" i="3"/>
  <c r="N46" i="3"/>
  <c r="P46" i="3"/>
  <c r="R46" i="3"/>
  <c r="T46" i="3"/>
  <c r="V46" i="3"/>
  <c r="X46" i="3"/>
  <c r="Z46" i="3"/>
  <c r="AB46" i="3"/>
  <c r="AD46" i="3"/>
  <c r="AF46" i="3"/>
  <c r="AH46" i="3"/>
  <c r="AJ46" i="3"/>
  <c r="AL46" i="3"/>
  <c r="AN46" i="3"/>
  <c r="AP46" i="3"/>
  <c r="AR46" i="3"/>
  <c r="AT46" i="3"/>
  <c r="AV46" i="3"/>
  <c r="AX46" i="3"/>
  <c r="AZ46" i="3"/>
  <c r="BB46" i="3"/>
  <c r="BD46" i="3"/>
  <c r="BF46" i="3"/>
  <c r="BH46" i="3"/>
  <c r="M46" i="3"/>
  <c r="O46" i="3"/>
  <c r="Q46" i="3"/>
  <c r="S46" i="3"/>
  <c r="U46" i="3"/>
  <c r="W46" i="3"/>
  <c r="Y46" i="3"/>
  <c r="AA46" i="3"/>
  <c r="AC46" i="3"/>
  <c r="AE46" i="3"/>
  <c r="AG46" i="3"/>
  <c r="AI46" i="3"/>
  <c r="AK46" i="3"/>
  <c r="AM46" i="3"/>
  <c r="AO46" i="3"/>
  <c r="AQ46" i="3"/>
  <c r="AS46" i="3"/>
  <c r="AU46" i="3"/>
  <c r="AW46" i="3"/>
  <c r="AY46" i="3"/>
  <c r="BA46" i="3"/>
  <c r="BC46" i="3"/>
  <c r="BE46" i="3"/>
  <c r="BG46" i="3"/>
  <c r="BI46" i="3"/>
  <c r="N50" i="3"/>
  <c r="P50" i="3"/>
  <c r="R50" i="3"/>
  <c r="T50" i="3"/>
  <c r="V50" i="3"/>
  <c r="X50" i="3"/>
  <c r="Z50" i="3"/>
  <c r="AB50" i="3"/>
  <c r="AD50" i="3"/>
  <c r="AF50" i="3"/>
  <c r="AH50" i="3"/>
  <c r="AJ50" i="3"/>
  <c r="AL50" i="3"/>
  <c r="AN50" i="3"/>
  <c r="AP50" i="3"/>
  <c r="AR50" i="3"/>
  <c r="AT50" i="3"/>
  <c r="AV50" i="3"/>
  <c r="AX50" i="3"/>
  <c r="AZ50" i="3"/>
  <c r="BB50" i="3"/>
  <c r="BD50" i="3"/>
  <c r="BF50" i="3"/>
  <c r="BH50" i="3"/>
  <c r="M50" i="3"/>
  <c r="O50" i="3"/>
  <c r="Q50" i="3"/>
  <c r="S50" i="3"/>
  <c r="U50" i="3"/>
  <c r="W50" i="3"/>
  <c r="Y50" i="3"/>
  <c r="AA50" i="3"/>
  <c r="AC50" i="3"/>
  <c r="AE50" i="3"/>
  <c r="AG50" i="3"/>
  <c r="AI50" i="3"/>
  <c r="AK50" i="3"/>
  <c r="AM50" i="3"/>
  <c r="AO50" i="3"/>
  <c r="AQ50" i="3"/>
  <c r="AS50" i="3"/>
  <c r="AU50" i="3"/>
  <c r="AW50" i="3"/>
  <c r="AY50" i="3"/>
  <c r="BA50" i="3"/>
  <c r="BC50" i="3"/>
  <c r="BE50" i="3"/>
  <c r="BG50" i="3"/>
  <c r="BI50" i="3"/>
  <c r="N54" i="3"/>
  <c r="P54" i="3"/>
  <c r="R54" i="3"/>
  <c r="T54" i="3"/>
  <c r="V54" i="3"/>
  <c r="X54" i="3"/>
  <c r="Z54" i="3"/>
  <c r="AB54" i="3"/>
  <c r="AD54" i="3"/>
  <c r="AF54" i="3"/>
  <c r="AH54" i="3"/>
  <c r="AJ54" i="3"/>
  <c r="AL54" i="3"/>
  <c r="AN54" i="3"/>
  <c r="AP54" i="3"/>
  <c r="AR54" i="3"/>
  <c r="AT54" i="3"/>
  <c r="AV54" i="3"/>
  <c r="AX54" i="3"/>
  <c r="AZ54" i="3"/>
  <c r="BB54" i="3"/>
  <c r="BD54" i="3"/>
  <c r="BF54" i="3"/>
  <c r="BH54" i="3"/>
  <c r="M54" i="3"/>
  <c r="O54" i="3"/>
  <c r="Q54" i="3"/>
  <c r="S54" i="3"/>
  <c r="U54" i="3"/>
  <c r="W54" i="3"/>
  <c r="Y54" i="3"/>
  <c r="AA54" i="3"/>
  <c r="AC54" i="3"/>
  <c r="AE54" i="3"/>
  <c r="AG54" i="3"/>
  <c r="AI54" i="3"/>
  <c r="AK54" i="3"/>
  <c r="AM54" i="3"/>
  <c r="AO54" i="3"/>
  <c r="AQ54" i="3"/>
  <c r="AS54" i="3"/>
  <c r="AU54" i="3"/>
  <c r="AW54" i="3"/>
  <c r="AY54" i="3"/>
  <c r="BA54" i="3"/>
  <c r="BC54" i="3"/>
  <c r="BE54" i="3"/>
  <c r="BG54" i="3"/>
  <c r="BI54" i="3"/>
  <c r="M58" i="3"/>
  <c r="O58" i="3"/>
  <c r="Q58" i="3"/>
  <c r="S58" i="3"/>
  <c r="U58" i="3"/>
  <c r="W58" i="3"/>
  <c r="Y58" i="3"/>
  <c r="AA58" i="3"/>
  <c r="AC58" i="3"/>
  <c r="AE58" i="3"/>
  <c r="AG58" i="3"/>
  <c r="AI58" i="3"/>
  <c r="AK58" i="3"/>
  <c r="AM58" i="3"/>
  <c r="AO58" i="3"/>
  <c r="AQ58" i="3"/>
  <c r="AS58" i="3"/>
  <c r="AU58" i="3"/>
  <c r="AW58" i="3"/>
  <c r="AY58" i="3"/>
  <c r="BA58" i="3"/>
  <c r="BC58" i="3"/>
  <c r="BE58" i="3"/>
  <c r="BG58" i="3"/>
  <c r="BI58" i="3"/>
  <c r="N58" i="3"/>
  <c r="P58" i="3"/>
  <c r="R58" i="3"/>
  <c r="T58" i="3"/>
  <c r="V58" i="3"/>
  <c r="X58" i="3"/>
  <c r="Z58" i="3"/>
  <c r="AB58" i="3"/>
  <c r="AD58" i="3"/>
  <c r="AF58" i="3"/>
  <c r="AH58" i="3"/>
  <c r="AJ58" i="3"/>
  <c r="AL58" i="3"/>
  <c r="AN58" i="3"/>
  <c r="AP58" i="3"/>
  <c r="AR58" i="3"/>
  <c r="AT58" i="3"/>
  <c r="AV58" i="3"/>
  <c r="AX58" i="3"/>
  <c r="AZ58" i="3"/>
  <c r="BB58" i="3"/>
  <c r="BD58" i="3"/>
  <c r="BF58" i="3"/>
  <c r="BH58" i="3"/>
  <c r="M62" i="3"/>
  <c r="O62" i="3"/>
  <c r="Q62" i="3"/>
  <c r="S62" i="3"/>
  <c r="U62" i="3"/>
  <c r="W62" i="3"/>
  <c r="Y62" i="3"/>
  <c r="AA62" i="3"/>
  <c r="AC62" i="3"/>
  <c r="AE62" i="3"/>
  <c r="AG62" i="3"/>
  <c r="AI62" i="3"/>
  <c r="AK62" i="3"/>
  <c r="AM62" i="3"/>
  <c r="AO62" i="3"/>
  <c r="AQ62" i="3"/>
  <c r="AS62" i="3"/>
  <c r="AU62" i="3"/>
  <c r="AW62" i="3"/>
  <c r="AY62" i="3"/>
  <c r="BA62" i="3"/>
  <c r="BC62" i="3"/>
  <c r="BE62" i="3"/>
  <c r="BG62" i="3"/>
  <c r="BI62" i="3"/>
  <c r="N62" i="3"/>
  <c r="P62" i="3"/>
  <c r="R62" i="3"/>
  <c r="T62" i="3"/>
  <c r="V62" i="3"/>
  <c r="X62" i="3"/>
  <c r="Z62" i="3"/>
  <c r="AB62" i="3"/>
  <c r="AD62" i="3"/>
  <c r="AF62" i="3"/>
  <c r="AH62" i="3"/>
  <c r="AJ62" i="3"/>
  <c r="AL62" i="3"/>
  <c r="AN62" i="3"/>
  <c r="AP62" i="3"/>
  <c r="AR62" i="3"/>
  <c r="AT62" i="3"/>
  <c r="AV62" i="3"/>
  <c r="AX62" i="3"/>
  <c r="AZ62" i="3"/>
  <c r="BB62" i="3"/>
  <c r="BD62" i="3"/>
  <c r="BF62" i="3"/>
  <c r="BH62" i="3"/>
  <c r="N66" i="3"/>
  <c r="P66" i="3"/>
  <c r="R66" i="3"/>
  <c r="T66" i="3"/>
  <c r="V66" i="3"/>
  <c r="X66" i="3"/>
  <c r="Z66" i="3"/>
  <c r="AB66" i="3"/>
  <c r="AD66" i="3"/>
  <c r="AF66" i="3"/>
  <c r="AH66" i="3"/>
  <c r="AJ66" i="3"/>
  <c r="AL66" i="3"/>
  <c r="AN66" i="3"/>
  <c r="AP66" i="3"/>
  <c r="AR66" i="3"/>
  <c r="AT66" i="3"/>
  <c r="AV66" i="3"/>
  <c r="AX66" i="3"/>
  <c r="AZ66" i="3"/>
  <c r="BB66" i="3"/>
  <c r="BD66" i="3"/>
  <c r="BF66" i="3"/>
  <c r="BH66" i="3"/>
  <c r="M66" i="3"/>
  <c r="O66" i="3"/>
  <c r="Q66" i="3"/>
  <c r="S66" i="3"/>
  <c r="U66" i="3"/>
  <c r="W66" i="3"/>
  <c r="Y66" i="3"/>
  <c r="AA66" i="3"/>
  <c r="AC66" i="3"/>
  <c r="AE66" i="3"/>
  <c r="AG66" i="3"/>
  <c r="AI66" i="3"/>
  <c r="AK66" i="3"/>
  <c r="AM66" i="3"/>
  <c r="AO66" i="3"/>
  <c r="AQ66" i="3"/>
  <c r="AS66" i="3"/>
  <c r="AU66" i="3"/>
  <c r="AW66" i="3"/>
  <c r="AY66" i="3"/>
  <c r="BA66" i="3"/>
  <c r="BC66" i="3"/>
  <c r="BE66" i="3"/>
  <c r="BG66" i="3"/>
  <c r="BI66" i="3"/>
  <c r="M70" i="3"/>
  <c r="O70" i="3"/>
  <c r="Q70" i="3"/>
  <c r="S70" i="3"/>
  <c r="U70" i="3"/>
  <c r="W70" i="3"/>
  <c r="Y70" i="3"/>
  <c r="P70" i="3"/>
  <c r="T70" i="3"/>
  <c r="X70" i="3"/>
  <c r="AA70" i="3"/>
  <c r="AC70" i="3"/>
  <c r="AE70" i="3"/>
  <c r="AG70" i="3"/>
  <c r="AI70" i="3"/>
  <c r="AK70" i="3"/>
  <c r="AM70" i="3"/>
  <c r="AO70" i="3"/>
  <c r="AQ70" i="3"/>
  <c r="AS70" i="3"/>
  <c r="AU70" i="3"/>
  <c r="AW70" i="3"/>
  <c r="AY70" i="3"/>
  <c r="BA70" i="3"/>
  <c r="BC70" i="3"/>
  <c r="BE70" i="3"/>
  <c r="BG70" i="3"/>
  <c r="BI70" i="3"/>
  <c r="N70" i="3"/>
  <c r="R70" i="3"/>
  <c r="V70" i="3"/>
  <c r="Z70" i="3"/>
  <c r="AB70" i="3"/>
  <c r="AD70" i="3"/>
  <c r="AF70" i="3"/>
  <c r="AH70" i="3"/>
  <c r="AJ70" i="3"/>
  <c r="AL70" i="3"/>
  <c r="AN70" i="3"/>
  <c r="AP70" i="3"/>
  <c r="AR70" i="3"/>
  <c r="AT70" i="3"/>
  <c r="AV70" i="3"/>
  <c r="AX70" i="3"/>
  <c r="AZ70" i="3"/>
  <c r="BB70" i="3"/>
  <c r="BD70" i="3"/>
  <c r="BF70" i="3"/>
  <c r="BH70" i="3"/>
  <c r="N74" i="3"/>
  <c r="P74" i="3"/>
  <c r="R74" i="3"/>
  <c r="T74" i="3"/>
  <c r="V74" i="3"/>
  <c r="X74" i="3"/>
  <c r="Z74" i="3"/>
  <c r="AB74" i="3"/>
  <c r="AD74" i="3"/>
  <c r="AF74" i="3"/>
  <c r="AH74" i="3"/>
  <c r="AJ74" i="3"/>
  <c r="AL74" i="3"/>
  <c r="AN74" i="3"/>
  <c r="AP74" i="3"/>
  <c r="AR74" i="3"/>
  <c r="AT74" i="3"/>
  <c r="AV74" i="3"/>
  <c r="AX74" i="3"/>
  <c r="AZ74" i="3"/>
  <c r="BB74" i="3"/>
  <c r="BD74" i="3"/>
  <c r="BF74" i="3"/>
  <c r="BH74" i="3"/>
  <c r="M74" i="3"/>
  <c r="O74" i="3"/>
  <c r="Q74" i="3"/>
  <c r="S74" i="3"/>
  <c r="U74" i="3"/>
  <c r="W74" i="3"/>
  <c r="Y74" i="3"/>
  <c r="AA74" i="3"/>
  <c r="AC74" i="3"/>
  <c r="AE74" i="3"/>
  <c r="AG74" i="3"/>
  <c r="AI74" i="3"/>
  <c r="AK74" i="3"/>
  <c r="AM74" i="3"/>
  <c r="AO74" i="3"/>
  <c r="AQ74" i="3"/>
  <c r="AS74" i="3"/>
  <c r="AU74" i="3"/>
  <c r="AW74" i="3"/>
  <c r="AY74" i="3"/>
  <c r="BA74" i="3"/>
  <c r="BC74" i="3"/>
  <c r="BE74" i="3"/>
  <c r="BG74" i="3"/>
  <c r="BI74" i="3"/>
  <c r="M78" i="3"/>
  <c r="O78" i="3"/>
  <c r="Q78" i="3"/>
  <c r="S78" i="3"/>
  <c r="U78" i="3"/>
  <c r="W78" i="3"/>
  <c r="Y78" i="3"/>
  <c r="AA78" i="3"/>
  <c r="AC78" i="3"/>
  <c r="AE78" i="3"/>
  <c r="AG78" i="3"/>
  <c r="AI78" i="3"/>
  <c r="AK78" i="3"/>
  <c r="AM78" i="3"/>
  <c r="AO78" i="3"/>
  <c r="AQ78" i="3"/>
  <c r="AS78" i="3"/>
  <c r="AU78" i="3"/>
  <c r="AW78" i="3"/>
  <c r="AY78" i="3"/>
  <c r="BA78" i="3"/>
  <c r="BC78" i="3"/>
  <c r="BE78" i="3"/>
  <c r="BG78" i="3"/>
  <c r="BI78" i="3"/>
  <c r="N78" i="3"/>
  <c r="P78" i="3"/>
  <c r="R78" i="3"/>
  <c r="T78" i="3"/>
  <c r="V78" i="3"/>
  <c r="X78" i="3"/>
  <c r="Z78" i="3"/>
  <c r="AB78" i="3"/>
  <c r="AD78" i="3"/>
  <c r="AF78" i="3"/>
  <c r="AH78" i="3"/>
  <c r="AJ78" i="3"/>
  <c r="AL78" i="3"/>
  <c r="AN78" i="3"/>
  <c r="AP78" i="3"/>
  <c r="AR78" i="3"/>
  <c r="AT78" i="3"/>
  <c r="AV78" i="3"/>
  <c r="AX78" i="3"/>
  <c r="AZ78" i="3"/>
  <c r="BB78" i="3"/>
  <c r="BD78" i="3"/>
  <c r="BF78" i="3"/>
  <c r="BH78" i="3"/>
  <c r="M82" i="3"/>
  <c r="O82" i="3"/>
  <c r="Q82" i="3"/>
  <c r="S82" i="3"/>
  <c r="U82" i="3"/>
  <c r="W82" i="3"/>
  <c r="Y82" i="3"/>
  <c r="AA82" i="3"/>
  <c r="AC82" i="3"/>
  <c r="AE82" i="3"/>
  <c r="AG82" i="3"/>
  <c r="AI82" i="3"/>
  <c r="AK82" i="3"/>
  <c r="AM82" i="3"/>
  <c r="AO82" i="3"/>
  <c r="AQ82" i="3"/>
  <c r="AS82" i="3"/>
  <c r="AU82" i="3"/>
  <c r="AW82" i="3"/>
  <c r="AY82" i="3"/>
  <c r="BA82" i="3"/>
  <c r="BC82" i="3"/>
  <c r="BE82" i="3"/>
  <c r="BG82" i="3"/>
  <c r="BI82" i="3"/>
  <c r="N82" i="3"/>
  <c r="P82" i="3"/>
  <c r="R82" i="3"/>
  <c r="T82" i="3"/>
  <c r="V82" i="3"/>
  <c r="X82" i="3"/>
  <c r="Z82" i="3"/>
  <c r="AB82" i="3"/>
  <c r="AD82" i="3"/>
  <c r="AF82" i="3"/>
  <c r="AH82" i="3"/>
  <c r="AJ82" i="3"/>
  <c r="AL82" i="3"/>
  <c r="AN82" i="3"/>
  <c r="AP82" i="3"/>
  <c r="AR82" i="3"/>
  <c r="AT82" i="3"/>
  <c r="AV82" i="3"/>
  <c r="AX82" i="3"/>
  <c r="AZ82" i="3"/>
  <c r="BB82" i="3"/>
  <c r="BD82" i="3"/>
  <c r="BF82" i="3"/>
  <c r="BH82" i="3"/>
  <c r="M86" i="3"/>
  <c r="O86" i="3"/>
  <c r="Q86" i="3"/>
  <c r="S86" i="3"/>
  <c r="U86" i="3"/>
  <c r="W86" i="3"/>
  <c r="Y86" i="3"/>
  <c r="AA86" i="3"/>
  <c r="AC86" i="3"/>
  <c r="AE86" i="3"/>
  <c r="AG86" i="3"/>
  <c r="AI86" i="3"/>
  <c r="AK86" i="3"/>
  <c r="AM86" i="3"/>
  <c r="AO86" i="3"/>
  <c r="AQ86" i="3"/>
  <c r="AS86" i="3"/>
  <c r="AU86" i="3"/>
  <c r="AW86" i="3"/>
  <c r="AY86" i="3"/>
  <c r="BA86" i="3"/>
  <c r="BC86" i="3"/>
  <c r="BE86" i="3"/>
  <c r="BG86" i="3"/>
  <c r="BI86" i="3"/>
  <c r="N86" i="3"/>
  <c r="P86" i="3"/>
  <c r="R86" i="3"/>
  <c r="T86" i="3"/>
  <c r="V86" i="3"/>
  <c r="X86" i="3"/>
  <c r="Z86" i="3"/>
  <c r="AB86" i="3"/>
  <c r="AD86" i="3"/>
  <c r="AF86" i="3"/>
  <c r="AH86" i="3"/>
  <c r="AJ86" i="3"/>
  <c r="AL86" i="3"/>
  <c r="AN86" i="3"/>
  <c r="AP86" i="3"/>
  <c r="AR86" i="3"/>
  <c r="AT86" i="3"/>
  <c r="AV86" i="3"/>
  <c r="AX86" i="3"/>
  <c r="AZ86" i="3"/>
  <c r="BB86" i="3"/>
  <c r="BD86" i="3"/>
  <c r="BF86" i="3"/>
  <c r="BH86" i="3"/>
  <c r="N90" i="3"/>
  <c r="P90" i="3"/>
  <c r="R90" i="3"/>
  <c r="T90" i="3"/>
  <c r="V90" i="3"/>
  <c r="X90" i="3"/>
  <c r="Z90" i="3"/>
  <c r="AB90" i="3"/>
  <c r="AD90" i="3"/>
  <c r="AF90" i="3"/>
  <c r="AH90" i="3"/>
  <c r="AJ90" i="3"/>
  <c r="AL90" i="3"/>
  <c r="AN90" i="3"/>
  <c r="AP90" i="3"/>
  <c r="AR90" i="3"/>
  <c r="AT90" i="3"/>
  <c r="AV90" i="3"/>
  <c r="AX90" i="3"/>
  <c r="AZ90" i="3"/>
  <c r="BB90" i="3"/>
  <c r="BD90" i="3"/>
  <c r="BF90" i="3"/>
  <c r="BH90" i="3"/>
  <c r="M90" i="3"/>
  <c r="O90" i="3"/>
  <c r="Q90" i="3"/>
  <c r="S90" i="3"/>
  <c r="U90" i="3"/>
  <c r="W90" i="3"/>
  <c r="Y90" i="3"/>
  <c r="AA90" i="3"/>
  <c r="AC90" i="3"/>
  <c r="AE90" i="3"/>
  <c r="AG90" i="3"/>
  <c r="AI90" i="3"/>
  <c r="AK90" i="3"/>
  <c r="AM90" i="3"/>
  <c r="AO90" i="3"/>
  <c r="AQ90" i="3"/>
  <c r="AS90" i="3"/>
  <c r="AU90" i="3"/>
  <c r="AW90" i="3"/>
  <c r="AY90" i="3"/>
  <c r="BA90" i="3"/>
  <c r="BC90" i="3"/>
  <c r="BE90" i="3"/>
  <c r="BG90" i="3"/>
  <c r="BI90" i="3"/>
  <c r="N94" i="3"/>
  <c r="P94" i="3"/>
  <c r="R94" i="3"/>
  <c r="T94" i="3"/>
  <c r="V94" i="3"/>
  <c r="X94" i="3"/>
  <c r="Z94" i="3"/>
  <c r="AB94" i="3"/>
  <c r="AD94" i="3"/>
  <c r="AF94" i="3"/>
  <c r="AH94" i="3"/>
  <c r="AJ94" i="3"/>
  <c r="AL94" i="3"/>
  <c r="AN94" i="3"/>
  <c r="AP94" i="3"/>
  <c r="AR94" i="3"/>
  <c r="AT94" i="3"/>
  <c r="AV94" i="3"/>
  <c r="AX94" i="3"/>
  <c r="AZ94" i="3"/>
  <c r="BB94" i="3"/>
  <c r="BD94" i="3"/>
  <c r="BF94" i="3"/>
  <c r="BH94" i="3"/>
  <c r="M94" i="3"/>
  <c r="O94" i="3"/>
  <c r="Q94" i="3"/>
  <c r="S94" i="3"/>
  <c r="U94" i="3"/>
  <c r="W94" i="3"/>
  <c r="Y94" i="3"/>
  <c r="AA94" i="3"/>
  <c r="AC94" i="3"/>
  <c r="AE94" i="3"/>
  <c r="AG94" i="3"/>
  <c r="AI94" i="3"/>
  <c r="AK94" i="3"/>
  <c r="AM94" i="3"/>
  <c r="AO94" i="3"/>
  <c r="AQ94" i="3"/>
  <c r="AS94" i="3"/>
  <c r="AU94" i="3"/>
  <c r="AW94" i="3"/>
  <c r="AY94" i="3"/>
  <c r="BA94" i="3"/>
  <c r="BC94" i="3"/>
  <c r="BE94" i="3"/>
  <c r="BG94" i="3"/>
  <c r="BI94" i="3"/>
  <c r="M98" i="3"/>
  <c r="O98" i="3"/>
  <c r="Q98" i="3"/>
  <c r="S98" i="3"/>
  <c r="U98" i="3"/>
  <c r="W98" i="3"/>
  <c r="Y98" i="3"/>
  <c r="AA98" i="3"/>
  <c r="AC98" i="3"/>
  <c r="AE98" i="3"/>
  <c r="AG98" i="3"/>
  <c r="AI98" i="3"/>
  <c r="AK98" i="3"/>
  <c r="AM98" i="3"/>
  <c r="AO98" i="3"/>
  <c r="AQ98" i="3"/>
  <c r="AS98" i="3"/>
  <c r="AU98" i="3"/>
  <c r="AW98" i="3"/>
  <c r="AY98" i="3"/>
  <c r="BA98" i="3"/>
  <c r="BC98" i="3"/>
  <c r="BE98" i="3"/>
  <c r="BG98" i="3"/>
  <c r="BI98" i="3"/>
  <c r="N98" i="3"/>
  <c r="P98" i="3"/>
  <c r="R98" i="3"/>
  <c r="T98" i="3"/>
  <c r="V98" i="3"/>
  <c r="X98" i="3"/>
  <c r="Z98" i="3"/>
  <c r="AB98" i="3"/>
  <c r="AD98" i="3"/>
  <c r="AF98" i="3"/>
  <c r="AH98" i="3"/>
  <c r="AJ98" i="3"/>
  <c r="AL98" i="3"/>
  <c r="AN98" i="3"/>
  <c r="AP98" i="3"/>
  <c r="AR98" i="3"/>
  <c r="AT98" i="3"/>
  <c r="AV98" i="3"/>
  <c r="AX98" i="3"/>
  <c r="AZ98" i="3"/>
  <c r="BB98" i="3"/>
  <c r="BD98" i="3"/>
  <c r="BF98" i="3"/>
  <c r="BH98" i="3"/>
  <c r="N102" i="3"/>
  <c r="P102" i="3"/>
  <c r="R102" i="3"/>
  <c r="T102" i="3"/>
  <c r="V102" i="3"/>
  <c r="X102" i="3"/>
  <c r="Z102" i="3"/>
  <c r="AB102" i="3"/>
  <c r="AD102" i="3"/>
  <c r="AF102" i="3"/>
  <c r="AH102" i="3"/>
  <c r="AJ102" i="3"/>
  <c r="AL102" i="3"/>
  <c r="AN102" i="3"/>
  <c r="AP102" i="3"/>
  <c r="AR102" i="3"/>
  <c r="AT102" i="3"/>
  <c r="AV102" i="3"/>
  <c r="AX102" i="3"/>
  <c r="AZ102" i="3"/>
  <c r="BB102" i="3"/>
  <c r="BD102" i="3"/>
  <c r="BF102" i="3"/>
  <c r="BH102" i="3"/>
  <c r="M102" i="3"/>
  <c r="O102" i="3"/>
  <c r="Q102" i="3"/>
  <c r="S102" i="3"/>
  <c r="U102" i="3"/>
  <c r="W102" i="3"/>
  <c r="Y102" i="3"/>
  <c r="AA102" i="3"/>
  <c r="AC102" i="3"/>
  <c r="AE102" i="3"/>
  <c r="AG102" i="3"/>
  <c r="AI102" i="3"/>
  <c r="AK102" i="3"/>
  <c r="AM102" i="3"/>
  <c r="AO102" i="3"/>
  <c r="AQ102" i="3"/>
  <c r="AS102" i="3"/>
  <c r="AU102" i="3"/>
  <c r="AW102" i="3"/>
  <c r="AY102" i="3"/>
  <c r="BA102" i="3"/>
  <c r="BC102" i="3"/>
  <c r="BE102" i="3"/>
  <c r="BG102" i="3"/>
  <c r="BI102" i="3"/>
  <c r="M106" i="3"/>
  <c r="O106" i="3"/>
  <c r="Q106" i="3"/>
  <c r="S106" i="3"/>
  <c r="U106" i="3"/>
  <c r="W106" i="3"/>
  <c r="Y106" i="3"/>
  <c r="AA106" i="3"/>
  <c r="AC106" i="3"/>
  <c r="AE106" i="3"/>
  <c r="AG106" i="3"/>
  <c r="AI106" i="3"/>
  <c r="AK106" i="3"/>
  <c r="AM106" i="3"/>
  <c r="AO106" i="3"/>
  <c r="AQ106" i="3"/>
  <c r="AS106" i="3"/>
  <c r="AU106" i="3"/>
  <c r="AW106" i="3"/>
  <c r="AY106" i="3"/>
  <c r="BA106" i="3"/>
  <c r="BC106" i="3"/>
  <c r="BE106" i="3"/>
  <c r="BG106" i="3"/>
  <c r="BI106" i="3"/>
  <c r="N106" i="3"/>
  <c r="P106" i="3"/>
  <c r="R106" i="3"/>
  <c r="T106" i="3"/>
  <c r="V106" i="3"/>
  <c r="X106" i="3"/>
  <c r="Z106" i="3"/>
  <c r="AB106" i="3"/>
  <c r="AD106" i="3"/>
  <c r="AF106" i="3"/>
  <c r="AH106" i="3"/>
  <c r="AJ106" i="3"/>
  <c r="AL106" i="3"/>
  <c r="AN106" i="3"/>
  <c r="AP106" i="3"/>
  <c r="AR106" i="3"/>
  <c r="AT106" i="3"/>
  <c r="AV106" i="3"/>
  <c r="AX106" i="3"/>
  <c r="AZ106" i="3"/>
  <c r="BB106" i="3"/>
  <c r="BD106" i="3"/>
  <c r="BF106" i="3"/>
  <c r="BH106" i="3"/>
  <c r="M110" i="3"/>
  <c r="O110" i="3"/>
  <c r="Q110" i="3"/>
  <c r="S110" i="3"/>
  <c r="U110" i="3"/>
  <c r="W110" i="3"/>
  <c r="Y110" i="3"/>
  <c r="AA110" i="3"/>
  <c r="AC110" i="3"/>
  <c r="AE110" i="3"/>
  <c r="AG110" i="3"/>
  <c r="AI110" i="3"/>
  <c r="AK110" i="3"/>
  <c r="AM110" i="3"/>
  <c r="AO110" i="3"/>
  <c r="AQ110" i="3"/>
  <c r="AS110" i="3"/>
  <c r="AU110" i="3"/>
  <c r="AW110" i="3"/>
  <c r="AY110" i="3"/>
  <c r="BA110" i="3"/>
  <c r="BC110" i="3"/>
  <c r="BE110" i="3"/>
  <c r="BG110" i="3"/>
  <c r="BI110" i="3"/>
  <c r="N110" i="3"/>
  <c r="P110" i="3"/>
  <c r="R110" i="3"/>
  <c r="T110" i="3"/>
  <c r="V110" i="3"/>
  <c r="X110" i="3"/>
  <c r="Z110" i="3"/>
  <c r="AB110" i="3"/>
  <c r="AD110" i="3"/>
  <c r="AF110" i="3"/>
  <c r="AH110" i="3"/>
  <c r="AJ110" i="3"/>
  <c r="AL110" i="3"/>
  <c r="AN110" i="3"/>
  <c r="AP110" i="3"/>
  <c r="AR110" i="3"/>
  <c r="AT110" i="3"/>
  <c r="AV110" i="3"/>
  <c r="AX110" i="3"/>
  <c r="AZ110" i="3"/>
  <c r="BB110" i="3"/>
  <c r="BD110" i="3"/>
  <c r="BF110" i="3"/>
  <c r="BH110" i="3"/>
  <c r="N114" i="3"/>
  <c r="P114" i="3"/>
  <c r="R114" i="3"/>
  <c r="T114" i="3"/>
  <c r="V114" i="3"/>
  <c r="X114" i="3"/>
  <c r="Z114" i="3"/>
  <c r="AB114" i="3"/>
  <c r="AD114" i="3"/>
  <c r="AF114" i="3"/>
  <c r="AH114" i="3"/>
  <c r="AJ114" i="3"/>
  <c r="AL114" i="3"/>
  <c r="AN114" i="3"/>
  <c r="AP114" i="3"/>
  <c r="AR114" i="3"/>
  <c r="AT114" i="3"/>
  <c r="AV114" i="3"/>
  <c r="AX114" i="3"/>
  <c r="AZ114" i="3"/>
  <c r="BB114" i="3"/>
  <c r="BD114" i="3"/>
  <c r="BF114" i="3"/>
  <c r="BH114" i="3"/>
  <c r="M114" i="3"/>
  <c r="O114" i="3"/>
  <c r="Q114" i="3"/>
  <c r="S114" i="3"/>
  <c r="U114" i="3"/>
  <c r="W114" i="3"/>
  <c r="Y114" i="3"/>
  <c r="AA114" i="3"/>
  <c r="AC114" i="3"/>
  <c r="AE114" i="3"/>
  <c r="AG114" i="3"/>
  <c r="AI114" i="3"/>
  <c r="AK114" i="3"/>
  <c r="AM114" i="3"/>
  <c r="AO114" i="3"/>
  <c r="AQ114" i="3"/>
  <c r="AS114" i="3"/>
  <c r="AU114" i="3"/>
  <c r="AW114" i="3"/>
  <c r="AY114" i="3"/>
  <c r="BA114" i="3"/>
  <c r="BC114" i="3"/>
  <c r="BE114" i="3"/>
  <c r="BG114" i="3"/>
  <c r="BI114" i="3"/>
  <c r="N118" i="3"/>
  <c r="P118" i="3"/>
  <c r="R118" i="3"/>
  <c r="T118" i="3"/>
  <c r="V118" i="3"/>
  <c r="X118" i="3"/>
  <c r="Z118" i="3"/>
  <c r="AB118" i="3"/>
  <c r="AD118" i="3"/>
  <c r="AF118" i="3"/>
  <c r="AH118" i="3"/>
  <c r="AJ118" i="3"/>
  <c r="AL118" i="3"/>
  <c r="AN118" i="3"/>
  <c r="AP118" i="3"/>
  <c r="AR118" i="3"/>
  <c r="AT118" i="3"/>
  <c r="AV118" i="3"/>
  <c r="AX118" i="3"/>
  <c r="AZ118" i="3"/>
  <c r="BB118" i="3"/>
  <c r="BD118" i="3"/>
  <c r="BF118" i="3"/>
  <c r="BH118" i="3"/>
  <c r="M118" i="3"/>
  <c r="O118" i="3"/>
  <c r="Q118" i="3"/>
  <c r="S118" i="3"/>
  <c r="U118" i="3"/>
  <c r="W118" i="3"/>
  <c r="Y118" i="3"/>
  <c r="AA118" i="3"/>
  <c r="AC118" i="3"/>
  <c r="AE118" i="3"/>
  <c r="AG118" i="3"/>
  <c r="AI118" i="3"/>
  <c r="AK118" i="3"/>
  <c r="AM118" i="3"/>
  <c r="AO118" i="3"/>
  <c r="AQ118" i="3"/>
  <c r="AS118" i="3"/>
  <c r="AU118" i="3"/>
  <c r="AW118" i="3"/>
  <c r="AY118" i="3"/>
  <c r="BA118" i="3"/>
  <c r="BC118" i="3"/>
  <c r="BE118" i="3"/>
  <c r="BG118" i="3"/>
  <c r="BI118" i="3"/>
  <c r="M122" i="3"/>
  <c r="O122" i="3"/>
  <c r="Q122" i="3"/>
  <c r="S122" i="3"/>
  <c r="U122" i="3"/>
  <c r="W122" i="3"/>
  <c r="Y122" i="3"/>
  <c r="AA122" i="3"/>
  <c r="AC122" i="3"/>
  <c r="AE122" i="3"/>
  <c r="AG122" i="3"/>
  <c r="AI122" i="3"/>
  <c r="AK122" i="3"/>
  <c r="AM122" i="3"/>
  <c r="AO122" i="3"/>
  <c r="AQ122" i="3"/>
  <c r="AS122" i="3"/>
  <c r="AU122" i="3"/>
  <c r="AW122" i="3"/>
  <c r="AY122" i="3"/>
  <c r="BA122" i="3"/>
  <c r="N122" i="3"/>
  <c r="P122" i="3"/>
  <c r="R122" i="3"/>
  <c r="T122" i="3"/>
  <c r="V122" i="3"/>
  <c r="X122" i="3"/>
  <c r="Z122" i="3"/>
  <c r="AB122" i="3"/>
  <c r="AD122" i="3"/>
  <c r="AF122" i="3"/>
  <c r="AH122" i="3"/>
  <c r="AJ122" i="3"/>
  <c r="AL122" i="3"/>
  <c r="AN122" i="3"/>
  <c r="AP122" i="3"/>
  <c r="AR122" i="3"/>
  <c r="AT122" i="3"/>
  <c r="AV122" i="3"/>
  <c r="AX122" i="3"/>
  <c r="AZ122" i="3"/>
  <c r="BB122" i="3"/>
  <c r="BD122" i="3"/>
  <c r="BF122" i="3"/>
  <c r="BH122" i="3"/>
  <c r="BC122" i="3"/>
  <c r="BG122" i="3"/>
  <c r="BE122" i="3"/>
  <c r="BI122" i="3"/>
  <c r="M126" i="3"/>
  <c r="O126" i="3"/>
  <c r="Q126" i="3"/>
  <c r="S126" i="3"/>
  <c r="U126" i="3"/>
  <c r="W126" i="3"/>
  <c r="Y126" i="3"/>
  <c r="AA126" i="3"/>
  <c r="AC126" i="3"/>
  <c r="AE126" i="3"/>
  <c r="AG126" i="3"/>
  <c r="AI126" i="3"/>
  <c r="AK126" i="3"/>
  <c r="AM126" i="3"/>
  <c r="AO126" i="3"/>
  <c r="AQ126" i="3"/>
  <c r="AS126" i="3"/>
  <c r="AU126" i="3"/>
  <c r="AW126" i="3"/>
  <c r="AY126" i="3"/>
  <c r="BA126" i="3"/>
  <c r="BC126" i="3"/>
  <c r="BE126" i="3"/>
  <c r="BG126" i="3"/>
  <c r="BI126" i="3"/>
  <c r="N126" i="3"/>
  <c r="P126" i="3"/>
  <c r="R126" i="3"/>
  <c r="T126" i="3"/>
  <c r="V126" i="3"/>
  <c r="X126" i="3"/>
  <c r="Z126" i="3"/>
  <c r="AB126" i="3"/>
  <c r="AD126" i="3"/>
  <c r="AF126" i="3"/>
  <c r="AH126" i="3"/>
  <c r="AJ126" i="3"/>
  <c r="AL126" i="3"/>
  <c r="AN126" i="3"/>
  <c r="AP126" i="3"/>
  <c r="AR126" i="3"/>
  <c r="AT126" i="3"/>
  <c r="AV126" i="3"/>
  <c r="AX126" i="3"/>
  <c r="AZ126" i="3"/>
  <c r="BB126" i="3"/>
  <c r="BD126" i="3"/>
  <c r="BF126" i="3"/>
  <c r="BH126" i="3"/>
  <c r="M130" i="3"/>
  <c r="O130" i="3"/>
  <c r="Q130" i="3"/>
  <c r="S130" i="3"/>
  <c r="U130" i="3"/>
  <c r="W130" i="3"/>
  <c r="Y130" i="3"/>
  <c r="AA130" i="3"/>
  <c r="AC130" i="3"/>
  <c r="AE130" i="3"/>
  <c r="AG130" i="3"/>
  <c r="AI130" i="3"/>
  <c r="AK130" i="3"/>
  <c r="AM130" i="3"/>
  <c r="AO130" i="3"/>
  <c r="AQ130" i="3"/>
  <c r="AS130" i="3"/>
  <c r="AU130" i="3"/>
  <c r="AW130" i="3"/>
  <c r="AY130" i="3"/>
  <c r="BA130" i="3"/>
  <c r="BC130" i="3"/>
  <c r="BE130" i="3"/>
  <c r="BG130" i="3"/>
  <c r="BI130" i="3"/>
  <c r="N130" i="3"/>
  <c r="P130" i="3"/>
  <c r="R130" i="3"/>
  <c r="T130" i="3"/>
  <c r="V130" i="3"/>
  <c r="X130" i="3"/>
  <c r="Z130" i="3"/>
  <c r="AB130" i="3"/>
  <c r="AD130" i="3"/>
  <c r="AF130" i="3"/>
  <c r="AH130" i="3"/>
  <c r="AJ130" i="3"/>
  <c r="AL130" i="3"/>
  <c r="AN130" i="3"/>
  <c r="AP130" i="3"/>
  <c r="AR130" i="3"/>
  <c r="AT130" i="3"/>
  <c r="AV130" i="3"/>
  <c r="AX130" i="3"/>
  <c r="AZ130" i="3"/>
  <c r="BB130" i="3"/>
  <c r="BD130" i="3"/>
  <c r="BF130" i="3"/>
  <c r="BH130" i="3"/>
  <c r="M134" i="3"/>
  <c r="O134" i="3"/>
  <c r="Q134" i="3"/>
  <c r="S134" i="3"/>
  <c r="U134" i="3"/>
  <c r="W134" i="3"/>
  <c r="Y134" i="3"/>
  <c r="AA134" i="3"/>
  <c r="AC134" i="3"/>
  <c r="AE134" i="3"/>
  <c r="AG134" i="3"/>
  <c r="AI134" i="3"/>
  <c r="AK134" i="3"/>
  <c r="AM134" i="3"/>
  <c r="AO134" i="3"/>
  <c r="AQ134" i="3"/>
  <c r="AS134" i="3"/>
  <c r="AU134" i="3"/>
  <c r="AW134" i="3"/>
  <c r="AY134" i="3"/>
  <c r="BA134" i="3"/>
  <c r="BC134" i="3"/>
  <c r="BE134" i="3"/>
  <c r="BG134" i="3"/>
  <c r="BI134" i="3"/>
  <c r="N134" i="3"/>
  <c r="P134" i="3"/>
  <c r="R134" i="3"/>
  <c r="T134" i="3"/>
  <c r="V134" i="3"/>
  <c r="X134" i="3"/>
  <c r="Z134" i="3"/>
  <c r="AB134" i="3"/>
  <c r="AD134" i="3"/>
  <c r="AF134" i="3"/>
  <c r="AH134" i="3"/>
  <c r="AJ134" i="3"/>
  <c r="AL134" i="3"/>
  <c r="AN134" i="3"/>
  <c r="AP134" i="3"/>
  <c r="AR134" i="3"/>
  <c r="AT134" i="3"/>
  <c r="AV134" i="3"/>
  <c r="AX134" i="3"/>
  <c r="AZ134" i="3"/>
  <c r="BB134" i="3"/>
  <c r="BD134" i="3"/>
  <c r="BF134" i="3"/>
  <c r="BH134" i="3"/>
  <c r="M138" i="3"/>
  <c r="O138" i="3"/>
  <c r="Q138" i="3"/>
  <c r="S138" i="3"/>
  <c r="U138" i="3"/>
  <c r="W138" i="3"/>
  <c r="Y138" i="3"/>
  <c r="AA138" i="3"/>
  <c r="AC138" i="3"/>
  <c r="AE138" i="3"/>
  <c r="AG138" i="3"/>
  <c r="AI138" i="3"/>
  <c r="AK138" i="3"/>
  <c r="AM138" i="3"/>
  <c r="AO138" i="3"/>
  <c r="AQ138" i="3"/>
  <c r="AS138" i="3"/>
  <c r="AU138" i="3"/>
  <c r="AW138" i="3"/>
  <c r="AY138" i="3"/>
  <c r="BA138" i="3"/>
  <c r="BC138" i="3"/>
  <c r="BE138" i="3"/>
  <c r="BG138" i="3"/>
  <c r="BI138" i="3"/>
  <c r="N138" i="3"/>
  <c r="P138" i="3"/>
  <c r="R138" i="3"/>
  <c r="T138" i="3"/>
  <c r="V138" i="3"/>
  <c r="X138" i="3"/>
  <c r="Z138" i="3"/>
  <c r="AB138" i="3"/>
  <c r="AD138" i="3"/>
  <c r="AF138" i="3"/>
  <c r="AH138" i="3"/>
  <c r="AJ138" i="3"/>
  <c r="AL138" i="3"/>
  <c r="AN138" i="3"/>
  <c r="AP138" i="3"/>
  <c r="AR138" i="3"/>
  <c r="AT138" i="3"/>
  <c r="AV138" i="3"/>
  <c r="AX138" i="3"/>
  <c r="AZ138" i="3"/>
  <c r="BB138" i="3"/>
  <c r="BD138" i="3"/>
  <c r="BF138" i="3"/>
  <c r="BH138" i="3"/>
  <c r="M142" i="3"/>
  <c r="O142" i="3"/>
  <c r="Q142" i="3"/>
  <c r="S142" i="3"/>
  <c r="U142" i="3"/>
  <c r="W142" i="3"/>
  <c r="Y142" i="3"/>
  <c r="AA142" i="3"/>
  <c r="AC142" i="3"/>
  <c r="AE142" i="3"/>
  <c r="AG142" i="3"/>
  <c r="AI142" i="3"/>
  <c r="AK142" i="3"/>
  <c r="AM142" i="3"/>
  <c r="AO142" i="3"/>
  <c r="AQ142" i="3"/>
  <c r="AS142" i="3"/>
  <c r="AU142" i="3"/>
  <c r="AW142" i="3"/>
  <c r="AY142" i="3"/>
  <c r="BA142" i="3"/>
  <c r="BC142" i="3"/>
  <c r="BE142" i="3"/>
  <c r="BG142" i="3"/>
  <c r="BI142" i="3"/>
  <c r="N142" i="3"/>
  <c r="P142" i="3"/>
  <c r="R142" i="3"/>
  <c r="T142" i="3"/>
  <c r="V142" i="3"/>
  <c r="X142" i="3"/>
  <c r="Z142" i="3"/>
  <c r="AB142" i="3"/>
  <c r="AD142" i="3"/>
  <c r="AF142" i="3"/>
  <c r="AH142" i="3"/>
  <c r="AJ142" i="3"/>
  <c r="AL142" i="3"/>
  <c r="AN142" i="3"/>
  <c r="AP142" i="3"/>
  <c r="AR142" i="3"/>
  <c r="AT142" i="3"/>
  <c r="AV142" i="3"/>
  <c r="AX142" i="3"/>
  <c r="AZ142" i="3"/>
  <c r="BB142" i="3"/>
  <c r="BD142" i="3"/>
  <c r="BF142" i="3"/>
  <c r="BH142" i="3"/>
  <c r="M146" i="3"/>
  <c r="O146" i="3"/>
  <c r="Q146" i="3"/>
  <c r="S146" i="3"/>
  <c r="U146" i="3"/>
  <c r="W146" i="3"/>
  <c r="Y146" i="3"/>
  <c r="AA146" i="3"/>
  <c r="AC146" i="3"/>
  <c r="AE146" i="3"/>
  <c r="AG146" i="3"/>
  <c r="AI146" i="3"/>
  <c r="AK146" i="3"/>
  <c r="AM146" i="3"/>
  <c r="AO146" i="3"/>
  <c r="AQ146" i="3"/>
  <c r="AS146" i="3"/>
  <c r="AU146" i="3"/>
  <c r="AW146" i="3"/>
  <c r="AY146" i="3"/>
  <c r="BA146" i="3"/>
  <c r="BC146" i="3"/>
  <c r="BE146" i="3"/>
  <c r="BG146" i="3"/>
  <c r="BI146" i="3"/>
  <c r="N146" i="3"/>
  <c r="P146" i="3"/>
  <c r="R146" i="3"/>
  <c r="T146" i="3"/>
  <c r="V146" i="3"/>
  <c r="X146" i="3"/>
  <c r="Z146" i="3"/>
  <c r="AB146" i="3"/>
  <c r="AD146" i="3"/>
  <c r="AF146" i="3"/>
  <c r="AH146" i="3"/>
  <c r="AJ146" i="3"/>
  <c r="AL146" i="3"/>
  <c r="AN146" i="3"/>
  <c r="AP146" i="3"/>
  <c r="AR146" i="3"/>
  <c r="AT146" i="3"/>
  <c r="AV146" i="3"/>
  <c r="AX146" i="3"/>
  <c r="AZ146" i="3"/>
  <c r="BB146" i="3"/>
  <c r="BD146" i="3"/>
  <c r="BF146" i="3"/>
  <c r="BH146" i="3"/>
  <c r="M150" i="3"/>
  <c r="O150" i="3"/>
  <c r="Q150" i="3"/>
  <c r="S150" i="3"/>
  <c r="U150" i="3"/>
  <c r="W150" i="3"/>
  <c r="Y150" i="3"/>
  <c r="AA150" i="3"/>
  <c r="AC150" i="3"/>
  <c r="AE150" i="3"/>
  <c r="AG150" i="3"/>
  <c r="AI150" i="3"/>
  <c r="AK150" i="3"/>
  <c r="AM150" i="3"/>
  <c r="AO150" i="3"/>
  <c r="AQ150" i="3"/>
  <c r="AS150" i="3"/>
  <c r="AU150" i="3"/>
  <c r="AW150" i="3"/>
  <c r="AY150" i="3"/>
  <c r="BA150" i="3"/>
  <c r="BC150" i="3"/>
  <c r="BE150" i="3"/>
  <c r="BG150" i="3"/>
  <c r="BI150" i="3"/>
  <c r="N150" i="3"/>
  <c r="P150" i="3"/>
  <c r="R150" i="3"/>
  <c r="T150" i="3"/>
  <c r="V150" i="3"/>
  <c r="X150" i="3"/>
  <c r="Z150" i="3"/>
  <c r="AB150" i="3"/>
  <c r="AD150" i="3"/>
  <c r="AF150" i="3"/>
  <c r="AH150" i="3"/>
  <c r="AJ150" i="3"/>
  <c r="AL150" i="3"/>
  <c r="AN150" i="3"/>
  <c r="AP150" i="3"/>
  <c r="AR150" i="3"/>
  <c r="AT150" i="3"/>
  <c r="AV150" i="3"/>
  <c r="AX150" i="3"/>
  <c r="AZ150" i="3"/>
  <c r="BB150" i="3"/>
  <c r="BD150" i="3"/>
  <c r="BF150" i="3"/>
  <c r="BH150" i="3"/>
  <c r="M27" i="3"/>
  <c r="O27" i="3"/>
  <c r="Q27" i="3"/>
  <c r="S27" i="3"/>
  <c r="U27" i="3"/>
  <c r="W27" i="3"/>
  <c r="Y27" i="3"/>
  <c r="AA27" i="3"/>
  <c r="AC27" i="3"/>
  <c r="AE27" i="3"/>
  <c r="AG27" i="3"/>
  <c r="AI27" i="3"/>
  <c r="AK27" i="3"/>
  <c r="AM27" i="3"/>
  <c r="AO27" i="3"/>
  <c r="AQ27" i="3"/>
  <c r="AS27" i="3"/>
  <c r="AU27" i="3"/>
  <c r="AW27" i="3"/>
  <c r="AY27" i="3"/>
  <c r="BA27" i="3"/>
  <c r="BC27" i="3"/>
  <c r="BE27" i="3"/>
  <c r="BG27" i="3"/>
  <c r="BI27" i="3"/>
  <c r="N27" i="3"/>
  <c r="P27" i="3"/>
  <c r="R27" i="3"/>
  <c r="T27" i="3"/>
  <c r="V27" i="3"/>
  <c r="X27" i="3"/>
  <c r="Z27" i="3"/>
  <c r="AB27" i="3"/>
  <c r="AD27" i="3"/>
  <c r="AF27" i="3"/>
  <c r="AH27" i="3"/>
  <c r="AJ27" i="3"/>
  <c r="AL27" i="3"/>
  <c r="AN27" i="3"/>
  <c r="AP27" i="3"/>
  <c r="AR27" i="3"/>
  <c r="AT27" i="3"/>
  <c r="AV27" i="3"/>
  <c r="AX27" i="3"/>
  <c r="AZ27" i="3"/>
  <c r="BB27" i="3"/>
  <c r="BD27" i="3"/>
  <c r="BF27" i="3"/>
  <c r="BH27" i="3"/>
  <c r="M31" i="3"/>
  <c r="O31" i="3"/>
  <c r="Q31" i="3"/>
  <c r="S31" i="3"/>
  <c r="U31" i="3"/>
  <c r="W31" i="3"/>
  <c r="Y31" i="3"/>
  <c r="AA31" i="3"/>
  <c r="AC31" i="3"/>
  <c r="AE31" i="3"/>
  <c r="AG31" i="3"/>
  <c r="AI31" i="3"/>
  <c r="AK31" i="3"/>
  <c r="AM31" i="3"/>
  <c r="AO31" i="3"/>
  <c r="AQ31" i="3"/>
  <c r="AS31" i="3"/>
  <c r="AU31" i="3"/>
  <c r="AW31" i="3"/>
  <c r="AY31" i="3"/>
  <c r="BA31" i="3"/>
  <c r="BC31" i="3"/>
  <c r="BE31" i="3"/>
  <c r="BG31" i="3"/>
  <c r="BI31" i="3"/>
  <c r="N31" i="3"/>
  <c r="P31" i="3"/>
  <c r="R31" i="3"/>
  <c r="T31" i="3"/>
  <c r="V31" i="3"/>
  <c r="X31" i="3"/>
  <c r="Z31" i="3"/>
  <c r="AB31" i="3"/>
  <c r="AD31" i="3"/>
  <c r="AF31" i="3"/>
  <c r="AH31" i="3"/>
  <c r="AJ31" i="3"/>
  <c r="AL31" i="3"/>
  <c r="AN31" i="3"/>
  <c r="AP31" i="3"/>
  <c r="AR31" i="3"/>
  <c r="AT31" i="3"/>
  <c r="AV31" i="3"/>
  <c r="AX31" i="3"/>
  <c r="AZ31" i="3"/>
  <c r="BB31" i="3"/>
  <c r="BD31" i="3"/>
  <c r="BF31" i="3"/>
  <c r="BH31" i="3"/>
  <c r="M35" i="3"/>
  <c r="O35" i="3"/>
  <c r="Q35" i="3"/>
  <c r="S35" i="3"/>
  <c r="U35" i="3"/>
  <c r="W35" i="3"/>
  <c r="Y35" i="3"/>
  <c r="AA35" i="3"/>
  <c r="AC35" i="3"/>
  <c r="AE35" i="3"/>
  <c r="AG35" i="3"/>
  <c r="AI35" i="3"/>
  <c r="AK35" i="3"/>
  <c r="AM35" i="3"/>
  <c r="AO35" i="3"/>
  <c r="AQ35" i="3"/>
  <c r="AS35" i="3"/>
  <c r="AU35" i="3"/>
  <c r="AW35" i="3"/>
  <c r="AY35" i="3"/>
  <c r="BA35" i="3"/>
  <c r="BC35" i="3"/>
  <c r="BE35" i="3"/>
  <c r="BG35" i="3"/>
  <c r="BI35" i="3"/>
  <c r="N35" i="3"/>
  <c r="P35" i="3"/>
  <c r="R35" i="3"/>
  <c r="T35" i="3"/>
  <c r="V35" i="3"/>
  <c r="X35" i="3"/>
  <c r="Z35" i="3"/>
  <c r="AB35" i="3"/>
  <c r="AD35" i="3"/>
  <c r="AF35" i="3"/>
  <c r="AH35" i="3"/>
  <c r="AL35" i="3"/>
  <c r="AP35" i="3"/>
  <c r="AT35" i="3"/>
  <c r="AX35" i="3"/>
  <c r="BB35" i="3"/>
  <c r="BF35" i="3"/>
  <c r="AJ35" i="3"/>
  <c r="AN35" i="3"/>
  <c r="AR35" i="3"/>
  <c r="AV35" i="3"/>
  <c r="AZ35" i="3"/>
  <c r="BD35" i="3"/>
  <c r="BH35" i="3"/>
  <c r="M39" i="3"/>
  <c r="O39" i="3"/>
  <c r="Q39" i="3"/>
  <c r="S39" i="3"/>
  <c r="U39" i="3"/>
  <c r="W39" i="3"/>
  <c r="Y39" i="3"/>
  <c r="AA39" i="3"/>
  <c r="AC39" i="3"/>
  <c r="AE39" i="3"/>
  <c r="AG39" i="3"/>
  <c r="AI39" i="3"/>
  <c r="AK39" i="3"/>
  <c r="AM39" i="3"/>
  <c r="AO39" i="3"/>
  <c r="AQ39" i="3"/>
  <c r="AS39" i="3"/>
  <c r="AU39" i="3"/>
  <c r="AW39" i="3"/>
  <c r="AY39" i="3"/>
  <c r="BA39" i="3"/>
  <c r="BC39" i="3"/>
  <c r="BE39" i="3"/>
  <c r="BG39" i="3"/>
  <c r="BI39" i="3"/>
  <c r="N39" i="3"/>
  <c r="P39" i="3"/>
  <c r="R39" i="3"/>
  <c r="T39" i="3"/>
  <c r="V39" i="3"/>
  <c r="X39" i="3"/>
  <c r="Z39" i="3"/>
  <c r="AB39" i="3"/>
  <c r="AD39" i="3"/>
  <c r="AF39" i="3"/>
  <c r="AH39" i="3"/>
  <c r="AJ39" i="3"/>
  <c r="AL39" i="3"/>
  <c r="AN39" i="3"/>
  <c r="AP39" i="3"/>
  <c r="AR39" i="3"/>
  <c r="AT39" i="3"/>
  <c r="AV39" i="3"/>
  <c r="AX39" i="3"/>
  <c r="AZ39" i="3"/>
  <c r="BB39" i="3"/>
  <c r="BD39" i="3"/>
  <c r="BF39" i="3"/>
  <c r="BH39" i="3"/>
  <c r="M43" i="3"/>
  <c r="O43" i="3"/>
  <c r="Q43" i="3"/>
  <c r="S43" i="3"/>
  <c r="U43" i="3"/>
  <c r="W43" i="3"/>
  <c r="Y43" i="3"/>
  <c r="AA43" i="3"/>
  <c r="AC43" i="3"/>
  <c r="AE43" i="3"/>
  <c r="AG43" i="3"/>
  <c r="AI43" i="3"/>
  <c r="AK43" i="3"/>
  <c r="AM43" i="3"/>
  <c r="AO43" i="3"/>
  <c r="AQ43" i="3"/>
  <c r="AS43" i="3"/>
  <c r="AU43" i="3"/>
  <c r="AW43" i="3"/>
  <c r="AY43" i="3"/>
  <c r="BA43" i="3"/>
  <c r="BC43" i="3"/>
  <c r="BE43" i="3"/>
  <c r="BG43" i="3"/>
  <c r="BI43" i="3"/>
  <c r="N43" i="3"/>
  <c r="P43" i="3"/>
  <c r="R43" i="3"/>
  <c r="T43" i="3"/>
  <c r="V43" i="3"/>
  <c r="X43" i="3"/>
  <c r="Z43" i="3"/>
  <c r="AB43" i="3"/>
  <c r="AD43" i="3"/>
  <c r="AF43" i="3"/>
  <c r="AH43" i="3"/>
  <c r="AJ43" i="3"/>
  <c r="AL43" i="3"/>
  <c r="AN43" i="3"/>
  <c r="AP43" i="3"/>
  <c r="AR43" i="3"/>
  <c r="AT43" i="3"/>
  <c r="AV43" i="3"/>
  <c r="AX43" i="3"/>
  <c r="AZ43" i="3"/>
  <c r="BB43" i="3"/>
  <c r="BD43" i="3"/>
  <c r="BF43" i="3"/>
  <c r="BH43" i="3"/>
  <c r="M47" i="3"/>
  <c r="O47" i="3"/>
  <c r="Q47" i="3"/>
  <c r="S47" i="3"/>
  <c r="U47" i="3"/>
  <c r="W47" i="3"/>
  <c r="Y47" i="3"/>
  <c r="AA47" i="3"/>
  <c r="AC47" i="3"/>
  <c r="AE47" i="3"/>
  <c r="AG47" i="3"/>
  <c r="AI47" i="3"/>
  <c r="AK47" i="3"/>
  <c r="AM47" i="3"/>
  <c r="AO47" i="3"/>
  <c r="AQ47" i="3"/>
  <c r="AS47" i="3"/>
  <c r="AU47" i="3"/>
  <c r="AW47" i="3"/>
  <c r="AY47" i="3"/>
  <c r="BA47" i="3"/>
  <c r="BC47" i="3"/>
  <c r="BE47" i="3"/>
  <c r="BG47" i="3"/>
  <c r="BI47" i="3"/>
  <c r="N47" i="3"/>
  <c r="P47" i="3"/>
  <c r="R47" i="3"/>
  <c r="T47" i="3"/>
  <c r="V47" i="3"/>
  <c r="X47" i="3"/>
  <c r="Z47" i="3"/>
  <c r="AB47" i="3"/>
  <c r="AD47" i="3"/>
  <c r="AF47" i="3"/>
  <c r="AH47" i="3"/>
  <c r="AJ47" i="3"/>
  <c r="AL47" i="3"/>
  <c r="AN47" i="3"/>
  <c r="AP47" i="3"/>
  <c r="AR47" i="3"/>
  <c r="AT47" i="3"/>
  <c r="AV47" i="3"/>
  <c r="AX47" i="3"/>
  <c r="AZ47" i="3"/>
  <c r="BB47" i="3"/>
  <c r="BD47" i="3"/>
  <c r="BF47" i="3"/>
  <c r="BH47" i="3"/>
  <c r="M51" i="3"/>
  <c r="O51" i="3"/>
  <c r="Q51" i="3"/>
  <c r="S51" i="3"/>
  <c r="U51" i="3"/>
  <c r="W51" i="3"/>
  <c r="Y51" i="3"/>
  <c r="AA51" i="3"/>
  <c r="AC51" i="3"/>
  <c r="AE51" i="3"/>
  <c r="AG51" i="3"/>
  <c r="AI51" i="3"/>
  <c r="AK51" i="3"/>
  <c r="AM51" i="3"/>
  <c r="AO51" i="3"/>
  <c r="AQ51" i="3"/>
  <c r="AS51" i="3"/>
  <c r="AU51" i="3"/>
  <c r="AW51" i="3"/>
  <c r="AY51" i="3"/>
  <c r="BA51" i="3"/>
  <c r="BC51" i="3"/>
  <c r="BE51" i="3"/>
  <c r="BG51" i="3"/>
  <c r="BI51" i="3"/>
  <c r="N51" i="3"/>
  <c r="P51" i="3"/>
  <c r="R51" i="3"/>
  <c r="T51" i="3"/>
  <c r="V51" i="3"/>
  <c r="X51" i="3"/>
  <c r="Z51" i="3"/>
  <c r="AB51" i="3"/>
  <c r="AD51" i="3"/>
  <c r="AF51" i="3"/>
  <c r="AH51" i="3"/>
  <c r="AJ51" i="3"/>
  <c r="AL51" i="3"/>
  <c r="AN51" i="3"/>
  <c r="AP51" i="3"/>
  <c r="AR51" i="3"/>
  <c r="AT51" i="3"/>
  <c r="AV51" i="3"/>
  <c r="AX51" i="3"/>
  <c r="AZ51" i="3"/>
  <c r="BB51" i="3"/>
  <c r="BD51" i="3"/>
  <c r="BF51" i="3"/>
  <c r="BH51" i="3"/>
  <c r="M55" i="3"/>
  <c r="O55" i="3"/>
  <c r="Q55" i="3"/>
  <c r="S55" i="3"/>
  <c r="U55" i="3"/>
  <c r="W55" i="3"/>
  <c r="Y55" i="3"/>
  <c r="AA55" i="3"/>
  <c r="AC55" i="3"/>
  <c r="AE55" i="3"/>
  <c r="AG55" i="3"/>
  <c r="AI55" i="3"/>
  <c r="AK55" i="3"/>
  <c r="AM55" i="3"/>
  <c r="AO55" i="3"/>
  <c r="AQ55" i="3"/>
  <c r="AS55" i="3"/>
  <c r="AU55" i="3"/>
  <c r="AW55" i="3"/>
  <c r="AY55" i="3"/>
  <c r="BA55" i="3"/>
  <c r="BC55" i="3"/>
  <c r="BE55" i="3"/>
  <c r="BG55" i="3"/>
  <c r="BI55" i="3"/>
  <c r="N55" i="3"/>
  <c r="P55" i="3"/>
  <c r="R55" i="3"/>
  <c r="T55" i="3"/>
  <c r="V55" i="3"/>
  <c r="X55" i="3"/>
  <c r="Z55" i="3"/>
  <c r="AB55" i="3"/>
  <c r="AD55" i="3"/>
  <c r="AF55" i="3"/>
  <c r="AH55" i="3"/>
  <c r="AJ55" i="3"/>
  <c r="AL55" i="3"/>
  <c r="AN55" i="3"/>
  <c r="AP55" i="3"/>
  <c r="AR55" i="3"/>
  <c r="AT55" i="3"/>
  <c r="AV55" i="3"/>
  <c r="AX55" i="3"/>
  <c r="AZ55" i="3"/>
  <c r="BB55" i="3"/>
  <c r="BD55" i="3"/>
  <c r="BF55" i="3"/>
  <c r="BH55" i="3"/>
  <c r="N59" i="3"/>
  <c r="P59" i="3"/>
  <c r="R59" i="3"/>
  <c r="T59" i="3"/>
  <c r="V59" i="3"/>
  <c r="X59" i="3"/>
  <c r="Z59" i="3"/>
  <c r="AB59" i="3"/>
  <c r="AD59" i="3"/>
  <c r="AF59" i="3"/>
  <c r="AH59" i="3"/>
  <c r="AJ59" i="3"/>
  <c r="AL59" i="3"/>
  <c r="AN59" i="3"/>
  <c r="AP59" i="3"/>
  <c r="AR59" i="3"/>
  <c r="AT59" i="3"/>
  <c r="AV59" i="3"/>
  <c r="AX59" i="3"/>
  <c r="AZ59" i="3"/>
  <c r="BB59" i="3"/>
  <c r="BD59" i="3"/>
  <c r="BF59" i="3"/>
  <c r="BH59" i="3"/>
  <c r="M59" i="3"/>
  <c r="O59" i="3"/>
  <c r="Q59" i="3"/>
  <c r="S59" i="3"/>
  <c r="U59" i="3"/>
  <c r="W59" i="3"/>
  <c r="Y59" i="3"/>
  <c r="AA59" i="3"/>
  <c r="AC59" i="3"/>
  <c r="AE59" i="3"/>
  <c r="AG59" i="3"/>
  <c r="AI59" i="3"/>
  <c r="AK59" i="3"/>
  <c r="AM59" i="3"/>
  <c r="AO59" i="3"/>
  <c r="AQ59" i="3"/>
  <c r="AS59" i="3"/>
  <c r="AU59" i="3"/>
  <c r="AW59" i="3"/>
  <c r="AY59" i="3"/>
  <c r="BA59" i="3"/>
  <c r="BC59" i="3"/>
  <c r="BE59" i="3"/>
  <c r="BG59" i="3"/>
  <c r="BI59" i="3"/>
  <c r="N63" i="3"/>
  <c r="P63" i="3"/>
  <c r="R63" i="3"/>
  <c r="T63" i="3"/>
  <c r="V63" i="3"/>
  <c r="X63" i="3"/>
  <c r="Z63" i="3"/>
  <c r="AB63" i="3"/>
  <c r="AD63" i="3"/>
  <c r="AF63" i="3"/>
  <c r="AH63" i="3"/>
  <c r="AJ63" i="3"/>
  <c r="AL63" i="3"/>
  <c r="AN63" i="3"/>
  <c r="AP63" i="3"/>
  <c r="AR63" i="3"/>
  <c r="AT63" i="3"/>
  <c r="AV63" i="3"/>
  <c r="AX63" i="3"/>
  <c r="AZ63" i="3"/>
  <c r="BB63" i="3"/>
  <c r="BD63" i="3"/>
  <c r="BF63" i="3"/>
  <c r="BH63" i="3"/>
  <c r="M63" i="3"/>
  <c r="O63" i="3"/>
  <c r="Q63" i="3"/>
  <c r="S63" i="3"/>
  <c r="U63" i="3"/>
  <c r="W63" i="3"/>
  <c r="Y63" i="3"/>
  <c r="AA63" i="3"/>
  <c r="AC63" i="3"/>
  <c r="AE63" i="3"/>
  <c r="AG63" i="3"/>
  <c r="AI63" i="3"/>
  <c r="AK63" i="3"/>
  <c r="AM63" i="3"/>
  <c r="AO63" i="3"/>
  <c r="AQ63" i="3"/>
  <c r="AS63" i="3"/>
  <c r="AU63" i="3"/>
  <c r="AW63" i="3"/>
  <c r="AY63" i="3"/>
  <c r="BA63" i="3"/>
  <c r="BC63" i="3"/>
  <c r="BE63" i="3"/>
  <c r="BG63" i="3"/>
  <c r="BI63" i="3"/>
  <c r="N67" i="3"/>
  <c r="P67" i="3"/>
  <c r="R67" i="3"/>
  <c r="T67" i="3"/>
  <c r="V67" i="3"/>
  <c r="X67" i="3"/>
  <c r="Z67" i="3"/>
  <c r="AB67" i="3"/>
  <c r="AD67" i="3"/>
  <c r="AF67" i="3"/>
  <c r="AH67" i="3"/>
  <c r="AJ67" i="3"/>
  <c r="AL67" i="3"/>
  <c r="AN67" i="3"/>
  <c r="AP67" i="3"/>
  <c r="AR67" i="3"/>
  <c r="AT67" i="3"/>
  <c r="AV67" i="3"/>
  <c r="AX67" i="3"/>
  <c r="AZ67" i="3"/>
  <c r="BB67" i="3"/>
  <c r="BD67" i="3"/>
  <c r="BF67" i="3"/>
  <c r="BH67" i="3"/>
  <c r="M67" i="3"/>
  <c r="O67" i="3"/>
  <c r="Q67" i="3"/>
  <c r="S67" i="3"/>
  <c r="U67" i="3"/>
  <c r="W67" i="3"/>
  <c r="Y67" i="3"/>
  <c r="AA67" i="3"/>
  <c r="AC67" i="3"/>
  <c r="AE67" i="3"/>
  <c r="AG67" i="3"/>
  <c r="AI67" i="3"/>
  <c r="AK67" i="3"/>
  <c r="AM67" i="3"/>
  <c r="AO67" i="3"/>
  <c r="AQ67" i="3"/>
  <c r="AS67" i="3"/>
  <c r="AU67" i="3"/>
  <c r="AW67" i="3"/>
  <c r="AY67" i="3"/>
  <c r="BA67" i="3"/>
  <c r="BC67" i="3"/>
  <c r="BE67" i="3"/>
  <c r="BG67" i="3"/>
  <c r="BI67" i="3"/>
  <c r="N71" i="3"/>
  <c r="P71" i="3"/>
  <c r="R71" i="3"/>
  <c r="T71" i="3"/>
  <c r="V71" i="3"/>
  <c r="X71" i="3"/>
  <c r="Z71" i="3"/>
  <c r="AB71" i="3"/>
  <c r="AD71" i="3"/>
  <c r="AF71" i="3"/>
  <c r="AH71" i="3"/>
  <c r="AJ71" i="3"/>
  <c r="AL71" i="3"/>
  <c r="AN71" i="3"/>
  <c r="AP71" i="3"/>
  <c r="AR71" i="3"/>
  <c r="AT71" i="3"/>
  <c r="AV71" i="3"/>
  <c r="AX71" i="3"/>
  <c r="AZ71" i="3"/>
  <c r="BB71" i="3"/>
  <c r="BD71" i="3"/>
  <c r="BF71" i="3"/>
  <c r="BH71" i="3"/>
  <c r="M71" i="3"/>
  <c r="O71" i="3"/>
  <c r="Q71" i="3"/>
  <c r="S71" i="3"/>
  <c r="U71" i="3"/>
  <c r="W71" i="3"/>
  <c r="Y71" i="3"/>
  <c r="AA71" i="3"/>
  <c r="AC71" i="3"/>
  <c r="AE71" i="3"/>
  <c r="AG71" i="3"/>
  <c r="AI71" i="3"/>
  <c r="AK71" i="3"/>
  <c r="AM71" i="3"/>
  <c r="AO71" i="3"/>
  <c r="AQ71" i="3"/>
  <c r="AS71" i="3"/>
  <c r="AU71" i="3"/>
  <c r="AW71" i="3"/>
  <c r="AY71" i="3"/>
  <c r="BA71" i="3"/>
  <c r="BC71" i="3"/>
  <c r="BE71" i="3"/>
  <c r="BG71" i="3"/>
  <c r="BI71" i="3"/>
  <c r="M75" i="3"/>
  <c r="O75" i="3"/>
  <c r="Q75" i="3"/>
  <c r="S75" i="3"/>
  <c r="U75" i="3"/>
  <c r="W75" i="3"/>
  <c r="Y75" i="3"/>
  <c r="AA75" i="3"/>
  <c r="AC75" i="3"/>
  <c r="AE75" i="3"/>
  <c r="AG75" i="3"/>
  <c r="AI75" i="3"/>
  <c r="AK75" i="3"/>
  <c r="AM75" i="3"/>
  <c r="AO75" i="3"/>
  <c r="AQ75" i="3"/>
  <c r="AS75" i="3"/>
  <c r="AU75" i="3"/>
  <c r="AW75" i="3"/>
  <c r="AY75" i="3"/>
  <c r="BA75" i="3"/>
  <c r="BC75" i="3"/>
  <c r="BE75" i="3"/>
  <c r="BG75" i="3"/>
  <c r="BI75" i="3"/>
  <c r="N75" i="3"/>
  <c r="P75" i="3"/>
  <c r="R75" i="3"/>
  <c r="T75" i="3"/>
  <c r="V75" i="3"/>
  <c r="X75" i="3"/>
  <c r="Z75" i="3"/>
  <c r="AB75" i="3"/>
  <c r="AD75" i="3"/>
  <c r="AF75" i="3"/>
  <c r="AH75" i="3"/>
  <c r="AJ75" i="3"/>
  <c r="AL75" i="3"/>
  <c r="AN75" i="3"/>
  <c r="AP75" i="3"/>
  <c r="AR75" i="3"/>
  <c r="AT75" i="3"/>
  <c r="AV75" i="3"/>
  <c r="AX75" i="3"/>
  <c r="AZ75" i="3"/>
  <c r="BB75" i="3"/>
  <c r="BD75" i="3"/>
  <c r="BF75" i="3"/>
  <c r="BH75" i="3"/>
  <c r="N79" i="3"/>
  <c r="P79" i="3"/>
  <c r="R79" i="3"/>
  <c r="T79" i="3"/>
  <c r="V79" i="3"/>
  <c r="X79" i="3"/>
  <c r="Z79" i="3"/>
  <c r="AB79" i="3"/>
  <c r="AD79" i="3"/>
  <c r="AF79" i="3"/>
  <c r="AH79" i="3"/>
  <c r="AJ79" i="3"/>
  <c r="AL79" i="3"/>
  <c r="AN79" i="3"/>
  <c r="AP79" i="3"/>
  <c r="AR79" i="3"/>
  <c r="AT79" i="3"/>
  <c r="AV79" i="3"/>
  <c r="AX79" i="3"/>
  <c r="AZ79" i="3"/>
  <c r="BB79" i="3"/>
  <c r="BD79" i="3"/>
  <c r="BF79" i="3"/>
  <c r="BH79" i="3"/>
  <c r="M79" i="3"/>
  <c r="O79" i="3"/>
  <c r="Q79" i="3"/>
  <c r="S79" i="3"/>
  <c r="U79" i="3"/>
  <c r="W79" i="3"/>
  <c r="Y79" i="3"/>
  <c r="AA79" i="3"/>
  <c r="AC79" i="3"/>
  <c r="AE79" i="3"/>
  <c r="AG79" i="3"/>
  <c r="AI79" i="3"/>
  <c r="AK79" i="3"/>
  <c r="AM79" i="3"/>
  <c r="AO79" i="3"/>
  <c r="AQ79" i="3"/>
  <c r="AS79" i="3"/>
  <c r="AU79" i="3"/>
  <c r="AW79" i="3"/>
  <c r="AY79" i="3"/>
  <c r="BA79" i="3"/>
  <c r="BC79" i="3"/>
  <c r="BE79" i="3"/>
  <c r="BG79" i="3"/>
  <c r="BI79" i="3"/>
  <c r="N83" i="3"/>
  <c r="P83" i="3"/>
  <c r="R83" i="3"/>
  <c r="T83" i="3"/>
  <c r="V83" i="3"/>
  <c r="X83" i="3"/>
  <c r="Z83" i="3"/>
  <c r="AB83" i="3"/>
  <c r="AD83" i="3"/>
  <c r="AF83" i="3"/>
  <c r="AH83" i="3"/>
  <c r="AJ83" i="3"/>
  <c r="AL83" i="3"/>
  <c r="AN83" i="3"/>
  <c r="AP83" i="3"/>
  <c r="AR83" i="3"/>
  <c r="AT83" i="3"/>
  <c r="AV83" i="3"/>
  <c r="AX83" i="3"/>
  <c r="AZ83" i="3"/>
  <c r="BB83" i="3"/>
  <c r="BD83" i="3"/>
  <c r="BF83" i="3"/>
  <c r="BH83" i="3"/>
  <c r="M83" i="3"/>
  <c r="O83" i="3"/>
  <c r="Q83" i="3"/>
  <c r="S83" i="3"/>
  <c r="U83" i="3"/>
  <c r="W83" i="3"/>
  <c r="Y83" i="3"/>
  <c r="AA83" i="3"/>
  <c r="AC83" i="3"/>
  <c r="AE83" i="3"/>
  <c r="AG83" i="3"/>
  <c r="AI83" i="3"/>
  <c r="AK83" i="3"/>
  <c r="AM83" i="3"/>
  <c r="AO83" i="3"/>
  <c r="AQ83" i="3"/>
  <c r="AS83" i="3"/>
  <c r="AU83" i="3"/>
  <c r="AW83" i="3"/>
  <c r="AY83" i="3"/>
  <c r="BA83" i="3"/>
  <c r="BC83" i="3"/>
  <c r="BE83" i="3"/>
  <c r="BG83" i="3"/>
  <c r="BI83" i="3"/>
  <c r="N29" i="3"/>
  <c r="P29" i="3"/>
  <c r="R29" i="3"/>
  <c r="T29" i="3"/>
  <c r="V29" i="3"/>
  <c r="X29" i="3"/>
  <c r="Z29" i="3"/>
  <c r="AB29" i="3"/>
  <c r="AD29" i="3"/>
  <c r="AF29" i="3"/>
  <c r="AH29" i="3"/>
  <c r="AJ29" i="3"/>
  <c r="AL29" i="3"/>
  <c r="AN29" i="3"/>
  <c r="AP29" i="3"/>
  <c r="AR29" i="3"/>
  <c r="AT29" i="3"/>
  <c r="AV29" i="3"/>
  <c r="AX29" i="3"/>
  <c r="AZ29" i="3"/>
  <c r="BB29" i="3"/>
  <c r="BD29" i="3"/>
  <c r="BF29" i="3"/>
  <c r="BH29" i="3"/>
  <c r="M29" i="3"/>
  <c r="O29" i="3"/>
  <c r="Q29" i="3"/>
  <c r="S29" i="3"/>
  <c r="U29" i="3"/>
  <c r="W29" i="3"/>
  <c r="Y29" i="3"/>
  <c r="AA29" i="3"/>
  <c r="AC29" i="3"/>
  <c r="AE29" i="3"/>
  <c r="AG29" i="3"/>
  <c r="AK29" i="3"/>
  <c r="AO29" i="3"/>
  <c r="AS29" i="3"/>
  <c r="AW29" i="3"/>
  <c r="BA29" i="3"/>
  <c r="BE29" i="3"/>
  <c r="BI29" i="3"/>
  <c r="AI29" i="3"/>
  <c r="AM29" i="3"/>
  <c r="AQ29" i="3"/>
  <c r="AU29" i="3"/>
  <c r="AY29" i="3"/>
  <c r="BC29" i="3"/>
  <c r="BG29" i="3"/>
  <c r="N33" i="3"/>
  <c r="P33" i="3"/>
  <c r="R33" i="3"/>
  <c r="T33" i="3"/>
  <c r="V33" i="3"/>
  <c r="X33" i="3"/>
  <c r="Z33" i="3"/>
  <c r="AB33" i="3"/>
  <c r="AD33" i="3"/>
  <c r="AF33" i="3"/>
  <c r="AH33" i="3"/>
  <c r="AJ33" i="3"/>
  <c r="AL33" i="3"/>
  <c r="AN33" i="3"/>
  <c r="AP33" i="3"/>
  <c r="AR33" i="3"/>
  <c r="AT33" i="3"/>
  <c r="AV33" i="3"/>
  <c r="AX33" i="3"/>
  <c r="AZ33" i="3"/>
  <c r="BB33" i="3"/>
  <c r="BD33" i="3"/>
  <c r="BF33" i="3"/>
  <c r="BH33" i="3"/>
  <c r="M33" i="3"/>
  <c r="O33" i="3"/>
  <c r="Q33" i="3"/>
  <c r="S33" i="3"/>
  <c r="U33" i="3"/>
  <c r="W33" i="3"/>
  <c r="Y33" i="3"/>
  <c r="AA33" i="3"/>
  <c r="AC33" i="3"/>
  <c r="AE33" i="3"/>
  <c r="AG33" i="3"/>
  <c r="AI33" i="3"/>
  <c r="AK33" i="3"/>
  <c r="AM33" i="3"/>
  <c r="AO33" i="3"/>
  <c r="AQ33" i="3"/>
  <c r="AS33" i="3"/>
  <c r="AU33" i="3"/>
  <c r="AW33" i="3"/>
  <c r="AY33" i="3"/>
  <c r="BA33" i="3"/>
  <c r="BC33" i="3"/>
  <c r="BE33" i="3"/>
  <c r="BG33" i="3"/>
  <c r="BI33" i="3"/>
  <c r="N37" i="3"/>
  <c r="P37" i="3"/>
  <c r="R37" i="3"/>
  <c r="T37" i="3"/>
  <c r="V37" i="3"/>
  <c r="X37" i="3"/>
  <c r="Z37" i="3"/>
  <c r="AB37" i="3"/>
  <c r="AD37" i="3"/>
  <c r="AF37" i="3"/>
  <c r="AH37" i="3"/>
  <c r="AJ37" i="3"/>
  <c r="AL37" i="3"/>
  <c r="AN37" i="3"/>
  <c r="AP37" i="3"/>
  <c r="AR37" i="3"/>
  <c r="AT37" i="3"/>
  <c r="AV37" i="3"/>
  <c r="AX37" i="3"/>
  <c r="AZ37" i="3"/>
  <c r="BB37" i="3"/>
  <c r="BD37" i="3"/>
  <c r="BF37" i="3"/>
  <c r="BH37" i="3"/>
  <c r="M37" i="3"/>
  <c r="O37" i="3"/>
  <c r="Q37" i="3"/>
  <c r="S37" i="3"/>
  <c r="U37" i="3"/>
  <c r="W37" i="3"/>
  <c r="Y37" i="3"/>
  <c r="AA37" i="3"/>
  <c r="AC37" i="3"/>
  <c r="AE37" i="3"/>
  <c r="AG37" i="3"/>
  <c r="AI37" i="3"/>
  <c r="AK37" i="3"/>
  <c r="AM37" i="3"/>
  <c r="AO37" i="3"/>
  <c r="AQ37" i="3"/>
  <c r="AS37" i="3"/>
  <c r="AU37" i="3"/>
  <c r="AW37" i="3"/>
  <c r="AY37" i="3"/>
  <c r="BA37" i="3"/>
  <c r="BC37" i="3"/>
  <c r="BE37" i="3"/>
  <c r="BG37" i="3"/>
  <c r="BI37" i="3"/>
  <c r="M41" i="3"/>
  <c r="O41" i="3"/>
  <c r="Q41" i="3"/>
  <c r="S41" i="3"/>
  <c r="U41" i="3"/>
  <c r="W41" i="3"/>
  <c r="Y41" i="3"/>
  <c r="AA41" i="3"/>
  <c r="AC41" i="3"/>
  <c r="AE41" i="3"/>
  <c r="AG41" i="3"/>
  <c r="AI41" i="3"/>
  <c r="AK41" i="3"/>
  <c r="AM41" i="3"/>
  <c r="AO41" i="3"/>
  <c r="AQ41" i="3"/>
  <c r="AS41" i="3"/>
  <c r="AU41" i="3"/>
  <c r="AW41" i="3"/>
  <c r="AY41" i="3"/>
  <c r="BA41" i="3"/>
  <c r="BC41" i="3"/>
  <c r="BE41" i="3"/>
  <c r="BG41" i="3"/>
  <c r="BI41" i="3"/>
  <c r="N41" i="3"/>
  <c r="P41" i="3"/>
  <c r="R41" i="3"/>
  <c r="T41" i="3"/>
  <c r="V41" i="3"/>
  <c r="X41" i="3"/>
  <c r="Z41" i="3"/>
  <c r="AB41" i="3"/>
  <c r="AD41" i="3"/>
  <c r="AF41" i="3"/>
  <c r="AH41" i="3"/>
  <c r="AJ41" i="3"/>
  <c r="AL41" i="3"/>
  <c r="AN41" i="3"/>
  <c r="AP41" i="3"/>
  <c r="AR41" i="3"/>
  <c r="AT41" i="3"/>
  <c r="AV41" i="3"/>
  <c r="AX41" i="3"/>
  <c r="AZ41" i="3"/>
  <c r="BB41" i="3"/>
  <c r="BD41" i="3"/>
  <c r="BF41" i="3"/>
  <c r="BH41" i="3"/>
  <c r="N45" i="3"/>
  <c r="P45" i="3"/>
  <c r="R45" i="3"/>
  <c r="T45" i="3"/>
  <c r="V45" i="3"/>
  <c r="X45" i="3"/>
  <c r="Z45" i="3"/>
  <c r="AB45" i="3"/>
  <c r="AD45" i="3"/>
  <c r="AF45" i="3"/>
  <c r="AH45" i="3"/>
  <c r="AJ45" i="3"/>
  <c r="AL45" i="3"/>
  <c r="AN45" i="3"/>
  <c r="AP45" i="3"/>
  <c r="AR45" i="3"/>
  <c r="AT45" i="3"/>
  <c r="AV45" i="3"/>
  <c r="AX45" i="3"/>
  <c r="AZ45" i="3"/>
  <c r="BB45" i="3"/>
  <c r="BD45" i="3"/>
  <c r="BF45" i="3"/>
  <c r="BH45" i="3"/>
  <c r="M45" i="3"/>
  <c r="O45" i="3"/>
  <c r="Q45" i="3"/>
  <c r="S45" i="3"/>
  <c r="U45" i="3"/>
  <c r="W45" i="3"/>
  <c r="Y45" i="3"/>
  <c r="AA45" i="3"/>
  <c r="AC45" i="3"/>
  <c r="AE45" i="3"/>
  <c r="AG45" i="3"/>
  <c r="AI45" i="3"/>
  <c r="AK45" i="3"/>
  <c r="AM45" i="3"/>
  <c r="AO45" i="3"/>
  <c r="AQ45" i="3"/>
  <c r="AS45" i="3"/>
  <c r="AU45" i="3"/>
  <c r="AW45" i="3"/>
  <c r="AY45" i="3"/>
  <c r="BA45" i="3"/>
  <c r="BC45" i="3"/>
  <c r="BE45" i="3"/>
  <c r="BG45" i="3"/>
  <c r="BI45" i="3"/>
  <c r="N49" i="3"/>
  <c r="P49" i="3"/>
  <c r="R49" i="3"/>
  <c r="T49" i="3"/>
  <c r="V49" i="3"/>
  <c r="X49" i="3"/>
  <c r="Z49" i="3"/>
  <c r="AB49" i="3"/>
  <c r="AD49" i="3"/>
  <c r="AF49" i="3"/>
  <c r="AH49" i="3"/>
  <c r="AJ49" i="3"/>
  <c r="AL49" i="3"/>
  <c r="AN49" i="3"/>
  <c r="AP49" i="3"/>
  <c r="AR49" i="3"/>
  <c r="AT49" i="3"/>
  <c r="AV49" i="3"/>
  <c r="AX49" i="3"/>
  <c r="AZ49" i="3"/>
  <c r="BB49" i="3"/>
  <c r="BD49" i="3"/>
  <c r="BF49" i="3"/>
  <c r="BH49" i="3"/>
  <c r="M49" i="3"/>
  <c r="O49" i="3"/>
  <c r="Q49" i="3"/>
  <c r="S49" i="3"/>
  <c r="U49" i="3"/>
  <c r="W49" i="3"/>
  <c r="Y49" i="3"/>
  <c r="AA49" i="3"/>
  <c r="AC49" i="3"/>
  <c r="AE49" i="3"/>
  <c r="AG49" i="3"/>
  <c r="AI49" i="3"/>
  <c r="AK49" i="3"/>
  <c r="AM49" i="3"/>
  <c r="AO49" i="3"/>
  <c r="AQ49" i="3"/>
  <c r="AS49" i="3"/>
  <c r="AU49" i="3"/>
  <c r="AW49" i="3"/>
  <c r="AY49" i="3"/>
  <c r="BA49" i="3"/>
  <c r="BC49" i="3"/>
  <c r="BE49" i="3"/>
  <c r="BG49" i="3"/>
  <c r="BI49" i="3"/>
  <c r="N53" i="3"/>
  <c r="P53" i="3"/>
  <c r="R53" i="3"/>
  <c r="T53" i="3"/>
  <c r="V53" i="3"/>
  <c r="X53" i="3"/>
  <c r="Z53" i="3"/>
  <c r="AB53" i="3"/>
  <c r="AD53" i="3"/>
  <c r="AF53" i="3"/>
  <c r="AH53" i="3"/>
  <c r="AJ53" i="3"/>
  <c r="AL53" i="3"/>
  <c r="AN53" i="3"/>
  <c r="AP53" i="3"/>
  <c r="AR53" i="3"/>
  <c r="AT53" i="3"/>
  <c r="AV53" i="3"/>
  <c r="AX53" i="3"/>
  <c r="AZ53" i="3"/>
  <c r="BB53" i="3"/>
  <c r="BD53" i="3"/>
  <c r="BF53" i="3"/>
  <c r="BH53" i="3"/>
  <c r="M53" i="3"/>
  <c r="O53" i="3"/>
  <c r="Q53" i="3"/>
  <c r="S53" i="3"/>
  <c r="U53" i="3"/>
  <c r="W53" i="3"/>
  <c r="Y53" i="3"/>
  <c r="AA53" i="3"/>
  <c r="AC53" i="3"/>
  <c r="AE53" i="3"/>
  <c r="AG53" i="3"/>
  <c r="AI53" i="3"/>
  <c r="AK53" i="3"/>
  <c r="AM53" i="3"/>
  <c r="AO53" i="3"/>
  <c r="AQ53" i="3"/>
  <c r="AS53" i="3"/>
  <c r="AU53" i="3"/>
  <c r="AW53" i="3"/>
  <c r="AY53" i="3"/>
  <c r="BA53" i="3"/>
  <c r="BC53" i="3"/>
  <c r="BE53" i="3"/>
  <c r="BG53" i="3"/>
  <c r="BI53" i="3"/>
  <c r="M57" i="3"/>
  <c r="O57" i="3"/>
  <c r="Q57" i="3"/>
  <c r="S57" i="3"/>
  <c r="U57" i="3"/>
  <c r="W57" i="3"/>
  <c r="Y57" i="3"/>
  <c r="AA57" i="3"/>
  <c r="AC57" i="3"/>
  <c r="AE57" i="3"/>
  <c r="AG57" i="3"/>
  <c r="AI57" i="3"/>
  <c r="AK57" i="3"/>
  <c r="AM57" i="3"/>
  <c r="AO57" i="3"/>
  <c r="AQ57" i="3"/>
  <c r="AS57" i="3"/>
  <c r="AU57" i="3"/>
  <c r="AW57" i="3"/>
  <c r="AY57" i="3"/>
  <c r="BA57" i="3"/>
  <c r="BC57" i="3"/>
  <c r="BE57" i="3"/>
  <c r="BG57" i="3"/>
  <c r="BI57" i="3"/>
  <c r="N57" i="3"/>
  <c r="P57" i="3"/>
  <c r="R57" i="3"/>
  <c r="T57" i="3"/>
  <c r="V57" i="3"/>
  <c r="X57" i="3"/>
  <c r="Z57" i="3"/>
  <c r="AB57" i="3"/>
  <c r="AD57" i="3"/>
  <c r="AF57" i="3"/>
  <c r="AH57" i="3"/>
  <c r="AJ57" i="3"/>
  <c r="AL57" i="3"/>
  <c r="AN57" i="3"/>
  <c r="AP57" i="3"/>
  <c r="AR57" i="3"/>
  <c r="AT57" i="3"/>
  <c r="AV57" i="3"/>
  <c r="AX57" i="3"/>
  <c r="AZ57" i="3"/>
  <c r="BB57" i="3"/>
  <c r="BD57" i="3"/>
  <c r="BF57" i="3"/>
  <c r="BH57" i="3"/>
  <c r="M61" i="3"/>
  <c r="O61" i="3"/>
  <c r="Q61" i="3"/>
  <c r="S61" i="3"/>
  <c r="U61" i="3"/>
  <c r="W61" i="3"/>
  <c r="Y61" i="3"/>
  <c r="AA61" i="3"/>
  <c r="AC61" i="3"/>
  <c r="AE61" i="3"/>
  <c r="AG61" i="3"/>
  <c r="AI61" i="3"/>
  <c r="AK61" i="3"/>
  <c r="AM61" i="3"/>
  <c r="AO61" i="3"/>
  <c r="AQ61" i="3"/>
  <c r="AS61" i="3"/>
  <c r="AU61" i="3"/>
  <c r="AW61" i="3"/>
  <c r="AY61" i="3"/>
  <c r="BA61" i="3"/>
  <c r="BC61" i="3"/>
  <c r="BE61" i="3"/>
  <c r="BG61" i="3"/>
  <c r="BI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M65" i="3"/>
  <c r="O65" i="3"/>
  <c r="Q65" i="3"/>
  <c r="S65" i="3"/>
  <c r="U65" i="3"/>
  <c r="W65" i="3"/>
  <c r="Y65" i="3"/>
  <c r="AA65" i="3"/>
  <c r="AC65" i="3"/>
  <c r="AE65" i="3"/>
  <c r="AG65" i="3"/>
  <c r="AI65" i="3"/>
  <c r="AK65" i="3"/>
  <c r="AM65" i="3"/>
  <c r="AO65" i="3"/>
  <c r="AQ65" i="3"/>
  <c r="AS65" i="3"/>
  <c r="AU65" i="3"/>
  <c r="AW65" i="3"/>
  <c r="AY65" i="3"/>
  <c r="BA65" i="3"/>
  <c r="BC65" i="3"/>
  <c r="BE65" i="3"/>
  <c r="BG65" i="3"/>
  <c r="BI65" i="3"/>
  <c r="N65" i="3"/>
  <c r="P65" i="3"/>
  <c r="R65" i="3"/>
  <c r="T65" i="3"/>
  <c r="V65" i="3"/>
  <c r="X65" i="3"/>
  <c r="Z65" i="3"/>
  <c r="AB65" i="3"/>
  <c r="AD65" i="3"/>
  <c r="AF65" i="3"/>
  <c r="AH65" i="3"/>
  <c r="AJ65" i="3"/>
  <c r="AL65" i="3"/>
  <c r="AN65" i="3"/>
  <c r="AP65" i="3"/>
  <c r="AR65" i="3"/>
  <c r="AT65" i="3"/>
  <c r="AV65" i="3"/>
  <c r="AX65" i="3"/>
  <c r="AZ65" i="3"/>
  <c r="BB65" i="3"/>
  <c r="BD65" i="3"/>
  <c r="BF65" i="3"/>
  <c r="BH65" i="3"/>
  <c r="M69" i="3"/>
  <c r="O69" i="3"/>
  <c r="Q69" i="3"/>
  <c r="S69" i="3"/>
  <c r="U69" i="3"/>
  <c r="W69" i="3"/>
  <c r="Y69" i="3"/>
  <c r="AA69" i="3"/>
  <c r="AC69" i="3"/>
  <c r="AE69" i="3"/>
  <c r="AG69" i="3"/>
  <c r="AI69" i="3"/>
  <c r="AK69" i="3"/>
  <c r="AM69" i="3"/>
  <c r="AO69" i="3"/>
  <c r="AQ69" i="3"/>
  <c r="AS69" i="3"/>
  <c r="AU69" i="3"/>
  <c r="AW69" i="3"/>
  <c r="AY69" i="3"/>
  <c r="BA69" i="3"/>
  <c r="BC69" i="3"/>
  <c r="BE69" i="3"/>
  <c r="BG69" i="3"/>
  <c r="BI69" i="3"/>
  <c r="N69" i="3"/>
  <c r="R69" i="3"/>
  <c r="V69" i="3"/>
  <c r="Z69" i="3"/>
  <c r="AD69" i="3"/>
  <c r="AH69" i="3"/>
  <c r="AL69" i="3"/>
  <c r="AP69" i="3"/>
  <c r="AT69" i="3"/>
  <c r="AX69" i="3"/>
  <c r="BB69" i="3"/>
  <c r="BF69" i="3"/>
  <c r="P69" i="3"/>
  <c r="T69" i="3"/>
  <c r="X69" i="3"/>
  <c r="AB69" i="3"/>
  <c r="AF69" i="3"/>
  <c r="AJ69" i="3"/>
  <c r="AN69" i="3"/>
  <c r="AR69" i="3"/>
  <c r="AV69" i="3"/>
  <c r="AZ69" i="3"/>
  <c r="BD69" i="3"/>
  <c r="BH69" i="3"/>
  <c r="N73" i="3"/>
  <c r="P73" i="3"/>
  <c r="R73" i="3"/>
  <c r="T73" i="3"/>
  <c r="V73" i="3"/>
  <c r="X73" i="3"/>
  <c r="Z73" i="3"/>
  <c r="AB73" i="3"/>
  <c r="AD73" i="3"/>
  <c r="AF73" i="3"/>
  <c r="AH73" i="3"/>
  <c r="AJ73" i="3"/>
  <c r="AL73" i="3"/>
  <c r="AN73" i="3"/>
  <c r="AP73" i="3"/>
  <c r="AR73" i="3"/>
  <c r="AT73" i="3"/>
  <c r="AV73" i="3"/>
  <c r="AX73" i="3"/>
  <c r="AZ73" i="3"/>
  <c r="BB73" i="3"/>
  <c r="BD73" i="3"/>
  <c r="BF73" i="3"/>
  <c r="BH73" i="3"/>
  <c r="M73" i="3"/>
  <c r="O73" i="3"/>
  <c r="Q73" i="3"/>
  <c r="S73" i="3"/>
  <c r="U73" i="3"/>
  <c r="W73" i="3"/>
  <c r="Y73" i="3"/>
  <c r="AA73" i="3"/>
  <c r="AC73" i="3"/>
  <c r="AE73" i="3"/>
  <c r="AG73" i="3"/>
  <c r="AI73" i="3"/>
  <c r="AK73" i="3"/>
  <c r="AM73" i="3"/>
  <c r="AO73" i="3"/>
  <c r="AQ73" i="3"/>
  <c r="AS73" i="3"/>
  <c r="AU73" i="3"/>
  <c r="AW73" i="3"/>
  <c r="AY73" i="3"/>
  <c r="BA73" i="3"/>
  <c r="BC73" i="3"/>
  <c r="BE73" i="3"/>
  <c r="BG73" i="3"/>
  <c r="BI73" i="3"/>
  <c r="M77" i="3"/>
  <c r="O77" i="3"/>
  <c r="Q77" i="3"/>
  <c r="S77" i="3"/>
  <c r="U77" i="3"/>
  <c r="W77" i="3"/>
  <c r="Y77" i="3"/>
  <c r="AA77" i="3"/>
  <c r="AC77" i="3"/>
  <c r="AE77" i="3"/>
  <c r="AG77" i="3"/>
  <c r="AI77" i="3"/>
  <c r="AK77" i="3"/>
  <c r="AM77" i="3"/>
  <c r="AO77" i="3"/>
  <c r="AQ77" i="3"/>
  <c r="AS77" i="3"/>
  <c r="AU77" i="3"/>
  <c r="AW77" i="3"/>
  <c r="AY77" i="3"/>
  <c r="BA77" i="3"/>
  <c r="BC77" i="3"/>
  <c r="BE77" i="3"/>
  <c r="BG77" i="3"/>
  <c r="BI77" i="3"/>
  <c r="N77" i="3"/>
  <c r="P77" i="3"/>
  <c r="R77" i="3"/>
  <c r="T77" i="3"/>
  <c r="V77" i="3"/>
  <c r="X77" i="3"/>
  <c r="Z77" i="3"/>
  <c r="AB77" i="3"/>
  <c r="AD77" i="3"/>
  <c r="AF77" i="3"/>
  <c r="AH77" i="3"/>
  <c r="AJ77" i="3"/>
  <c r="AL77" i="3"/>
  <c r="AN77" i="3"/>
  <c r="AP77" i="3"/>
  <c r="AR77" i="3"/>
  <c r="AT77" i="3"/>
  <c r="AV77" i="3"/>
  <c r="AX77" i="3"/>
  <c r="AZ77" i="3"/>
  <c r="BB77" i="3"/>
  <c r="BD77" i="3"/>
  <c r="BF77" i="3"/>
  <c r="BH77" i="3"/>
  <c r="M81" i="3"/>
  <c r="O81" i="3"/>
  <c r="Q81" i="3"/>
  <c r="S81" i="3"/>
  <c r="U81" i="3"/>
  <c r="W81" i="3"/>
  <c r="Y81" i="3"/>
  <c r="AA81" i="3"/>
  <c r="AC81" i="3"/>
  <c r="AE81" i="3"/>
  <c r="AG81" i="3"/>
  <c r="AI81" i="3"/>
  <c r="AK81" i="3"/>
  <c r="AM81" i="3"/>
  <c r="AO81" i="3"/>
  <c r="AQ81" i="3"/>
  <c r="AS81" i="3"/>
  <c r="AU81" i="3"/>
  <c r="AW81" i="3"/>
  <c r="AY81" i="3"/>
  <c r="BA81" i="3"/>
  <c r="BC81" i="3"/>
  <c r="BE81" i="3"/>
  <c r="BG81" i="3"/>
  <c r="BI81" i="3"/>
  <c r="N81" i="3"/>
  <c r="P81" i="3"/>
  <c r="R81" i="3"/>
  <c r="T81" i="3"/>
  <c r="V81" i="3"/>
  <c r="X81" i="3"/>
  <c r="Z81" i="3"/>
  <c r="AB81" i="3"/>
  <c r="AD81" i="3"/>
  <c r="AF81" i="3"/>
  <c r="AH81" i="3"/>
  <c r="AJ81" i="3"/>
  <c r="AL81" i="3"/>
  <c r="AN81" i="3"/>
  <c r="AP81" i="3"/>
  <c r="AR81" i="3"/>
  <c r="AT81" i="3"/>
  <c r="AV81" i="3"/>
  <c r="AX81" i="3"/>
  <c r="AZ81" i="3"/>
  <c r="BB81" i="3"/>
  <c r="BD81" i="3"/>
  <c r="BF81" i="3"/>
  <c r="BH81" i="3"/>
  <c r="M85" i="3"/>
  <c r="O85" i="3"/>
  <c r="Q85" i="3"/>
  <c r="S85" i="3"/>
  <c r="U85" i="3"/>
  <c r="W85" i="3"/>
  <c r="Y85" i="3"/>
  <c r="AA85" i="3"/>
  <c r="AC85" i="3"/>
  <c r="AE85" i="3"/>
  <c r="AG85" i="3"/>
  <c r="AI85" i="3"/>
  <c r="AK85" i="3"/>
  <c r="AM85" i="3"/>
  <c r="AO85" i="3"/>
  <c r="AQ85" i="3"/>
  <c r="AS85" i="3"/>
  <c r="AU85" i="3"/>
  <c r="AW85" i="3"/>
  <c r="AY85" i="3"/>
  <c r="BA85" i="3"/>
  <c r="BC85" i="3"/>
  <c r="BE85" i="3"/>
  <c r="BG85" i="3"/>
  <c r="BI85" i="3"/>
  <c r="N85" i="3"/>
  <c r="P85" i="3"/>
  <c r="R85" i="3"/>
  <c r="T85" i="3"/>
  <c r="V85" i="3"/>
  <c r="X85" i="3"/>
  <c r="Z85" i="3"/>
  <c r="AB85" i="3"/>
  <c r="AD85" i="3"/>
  <c r="AF85" i="3"/>
  <c r="AH85" i="3"/>
  <c r="AJ85" i="3"/>
  <c r="AL85" i="3"/>
  <c r="AN85" i="3"/>
  <c r="AP85" i="3"/>
  <c r="AR85" i="3"/>
  <c r="AT85" i="3"/>
  <c r="AV85" i="3"/>
  <c r="AX85" i="3"/>
  <c r="AZ85" i="3"/>
  <c r="BB85" i="3"/>
  <c r="BD85" i="3"/>
  <c r="BF85" i="3"/>
  <c r="BH85" i="3"/>
  <c r="N89" i="3"/>
  <c r="P89" i="3"/>
  <c r="R89" i="3"/>
  <c r="T89" i="3"/>
  <c r="V89" i="3"/>
  <c r="X89" i="3"/>
  <c r="Z89" i="3"/>
  <c r="AB89" i="3"/>
  <c r="AD89" i="3"/>
  <c r="AF89" i="3"/>
  <c r="AH89" i="3"/>
  <c r="AJ89" i="3"/>
  <c r="AL89" i="3"/>
  <c r="AN89" i="3"/>
  <c r="AP89" i="3"/>
  <c r="AR89" i="3"/>
  <c r="AT89" i="3"/>
  <c r="AV89" i="3"/>
  <c r="AX89" i="3"/>
  <c r="AZ89" i="3"/>
  <c r="BB89" i="3"/>
  <c r="BD89" i="3"/>
  <c r="BF89" i="3"/>
  <c r="BH89" i="3"/>
  <c r="M89" i="3"/>
  <c r="O89" i="3"/>
  <c r="Q89" i="3"/>
  <c r="S89" i="3"/>
  <c r="U89" i="3"/>
  <c r="W89" i="3"/>
  <c r="Y89" i="3"/>
  <c r="AA89" i="3"/>
  <c r="AC89" i="3"/>
  <c r="AE89" i="3"/>
  <c r="AG89" i="3"/>
  <c r="AI89" i="3"/>
  <c r="AK89" i="3"/>
  <c r="AM89" i="3"/>
  <c r="AO89" i="3"/>
  <c r="AQ89" i="3"/>
  <c r="AS89" i="3"/>
  <c r="AU89" i="3"/>
  <c r="AW89" i="3"/>
  <c r="AY89" i="3"/>
  <c r="BA89" i="3"/>
  <c r="BC89" i="3"/>
  <c r="BE89" i="3"/>
  <c r="BG89" i="3"/>
  <c r="BI89" i="3"/>
  <c r="N93" i="3"/>
  <c r="P93" i="3"/>
  <c r="R93" i="3"/>
  <c r="T93" i="3"/>
  <c r="V93" i="3"/>
  <c r="X93" i="3"/>
  <c r="Z93" i="3"/>
  <c r="AB93" i="3"/>
  <c r="AD93" i="3"/>
  <c r="AF93" i="3"/>
  <c r="AH93" i="3"/>
  <c r="AJ93" i="3"/>
  <c r="AL93" i="3"/>
  <c r="AN93" i="3"/>
  <c r="AP93" i="3"/>
  <c r="AR93" i="3"/>
  <c r="AT93" i="3"/>
  <c r="AV93" i="3"/>
  <c r="AX93" i="3"/>
  <c r="AZ93" i="3"/>
  <c r="BB93" i="3"/>
  <c r="BD93" i="3"/>
  <c r="BF93" i="3"/>
  <c r="BH93" i="3"/>
  <c r="M93" i="3"/>
  <c r="O93" i="3"/>
  <c r="Q93" i="3"/>
  <c r="S93" i="3"/>
  <c r="U93" i="3"/>
  <c r="W93" i="3"/>
  <c r="Y93" i="3"/>
  <c r="AA93" i="3"/>
  <c r="AC93" i="3"/>
  <c r="AE93" i="3"/>
  <c r="AG93" i="3"/>
  <c r="AI93" i="3"/>
  <c r="AK93" i="3"/>
  <c r="AM93" i="3"/>
  <c r="AO93" i="3"/>
  <c r="AQ93" i="3"/>
  <c r="AS93" i="3"/>
  <c r="AU93" i="3"/>
  <c r="AW93" i="3"/>
  <c r="AY93" i="3"/>
  <c r="BA93" i="3"/>
  <c r="BC93" i="3"/>
  <c r="BE93" i="3"/>
  <c r="BG93" i="3"/>
  <c r="BI93" i="3"/>
  <c r="N97" i="3"/>
  <c r="P97" i="3"/>
  <c r="R97" i="3"/>
  <c r="T97" i="3"/>
  <c r="V97" i="3"/>
  <c r="X97" i="3"/>
  <c r="Z97" i="3"/>
  <c r="AB97" i="3"/>
  <c r="AD97" i="3"/>
  <c r="AF97" i="3"/>
  <c r="AH97" i="3"/>
  <c r="AJ97" i="3"/>
  <c r="AL97" i="3"/>
  <c r="AN97" i="3"/>
  <c r="AP97" i="3"/>
  <c r="AR97" i="3"/>
  <c r="AT97" i="3"/>
  <c r="AV97" i="3"/>
  <c r="AX97" i="3"/>
  <c r="AZ97" i="3"/>
  <c r="BB97" i="3"/>
  <c r="BD97" i="3"/>
  <c r="BF97" i="3"/>
  <c r="BH97" i="3"/>
  <c r="M97" i="3"/>
  <c r="O97" i="3"/>
  <c r="Q97" i="3"/>
  <c r="S97" i="3"/>
  <c r="U97" i="3"/>
  <c r="W97" i="3"/>
  <c r="Y97" i="3"/>
  <c r="AA97" i="3"/>
  <c r="AC97" i="3"/>
  <c r="AE97" i="3"/>
  <c r="AG97" i="3"/>
  <c r="AI97" i="3"/>
  <c r="AK97" i="3"/>
  <c r="AM97" i="3"/>
  <c r="AO97" i="3"/>
  <c r="AQ97" i="3"/>
  <c r="AS97" i="3"/>
  <c r="AU97" i="3"/>
  <c r="AW97" i="3"/>
  <c r="AY97" i="3"/>
  <c r="BA97" i="3"/>
  <c r="BC97" i="3"/>
  <c r="BE97" i="3"/>
  <c r="BG97" i="3"/>
  <c r="BI97" i="3"/>
  <c r="M101" i="3"/>
  <c r="O101" i="3"/>
  <c r="Q101" i="3"/>
  <c r="S101" i="3"/>
  <c r="U101" i="3"/>
  <c r="W101" i="3"/>
  <c r="Y101" i="3"/>
  <c r="AA101" i="3"/>
  <c r="AC101" i="3"/>
  <c r="AE101" i="3"/>
  <c r="AG101" i="3"/>
  <c r="AI101" i="3"/>
  <c r="AK101" i="3"/>
  <c r="AM101" i="3"/>
  <c r="AO101" i="3"/>
  <c r="AQ101" i="3"/>
  <c r="AS101" i="3"/>
  <c r="AU101" i="3"/>
  <c r="AW101" i="3"/>
  <c r="AY101" i="3"/>
  <c r="BA101" i="3"/>
  <c r="BC101" i="3"/>
  <c r="BE101" i="3"/>
  <c r="BG101" i="3"/>
  <c r="BI101" i="3"/>
  <c r="N101" i="3"/>
  <c r="P101" i="3"/>
  <c r="R101" i="3"/>
  <c r="T101" i="3"/>
  <c r="V101" i="3"/>
  <c r="X101" i="3"/>
  <c r="Z101" i="3"/>
  <c r="AB101" i="3"/>
  <c r="AD101" i="3"/>
  <c r="AF101" i="3"/>
  <c r="AH101" i="3"/>
  <c r="AJ101" i="3"/>
  <c r="AL101" i="3"/>
  <c r="AN101" i="3"/>
  <c r="AP101" i="3"/>
  <c r="AR101" i="3"/>
  <c r="AT101" i="3"/>
  <c r="AV101" i="3"/>
  <c r="AX101" i="3"/>
  <c r="AZ101" i="3"/>
  <c r="BB101" i="3"/>
  <c r="BD101" i="3"/>
  <c r="BF101" i="3"/>
  <c r="BH101" i="3"/>
  <c r="N105" i="3"/>
  <c r="P105" i="3"/>
  <c r="R105" i="3"/>
  <c r="T105" i="3"/>
  <c r="V105" i="3"/>
  <c r="X105" i="3"/>
  <c r="Z105" i="3"/>
  <c r="AB105" i="3"/>
  <c r="AD105" i="3"/>
  <c r="AF105" i="3"/>
  <c r="AH105" i="3"/>
  <c r="AJ105" i="3"/>
  <c r="AL105" i="3"/>
  <c r="AN105" i="3"/>
  <c r="AP105" i="3"/>
  <c r="AR105" i="3"/>
  <c r="AT105" i="3"/>
  <c r="AV105" i="3"/>
  <c r="AX105" i="3"/>
  <c r="AZ105" i="3"/>
  <c r="BB105" i="3"/>
  <c r="BD105" i="3"/>
  <c r="BF105" i="3"/>
  <c r="BH105" i="3"/>
  <c r="M105" i="3"/>
  <c r="O105" i="3"/>
  <c r="Q105" i="3"/>
  <c r="S105" i="3"/>
  <c r="U105" i="3"/>
  <c r="W105" i="3"/>
  <c r="Y105" i="3"/>
  <c r="AA105" i="3"/>
  <c r="AC105" i="3"/>
  <c r="AE105" i="3"/>
  <c r="AG105" i="3"/>
  <c r="AI105" i="3"/>
  <c r="AK105" i="3"/>
  <c r="AM105" i="3"/>
  <c r="AO105" i="3"/>
  <c r="AQ105" i="3"/>
  <c r="AS105" i="3"/>
  <c r="AU105" i="3"/>
  <c r="AW105" i="3"/>
  <c r="AY105" i="3"/>
  <c r="BA105" i="3"/>
  <c r="BC105" i="3"/>
  <c r="BE105" i="3"/>
  <c r="BG105" i="3"/>
  <c r="BI105" i="3"/>
  <c r="M109" i="3"/>
  <c r="O109" i="3"/>
  <c r="Q109" i="3"/>
  <c r="S109" i="3"/>
  <c r="U109" i="3"/>
  <c r="W109" i="3"/>
  <c r="Y109" i="3"/>
  <c r="AA109" i="3"/>
  <c r="AC109" i="3"/>
  <c r="AE109" i="3"/>
  <c r="AG109" i="3"/>
  <c r="AI109" i="3"/>
  <c r="AK109" i="3"/>
  <c r="AM109" i="3"/>
  <c r="AO109" i="3"/>
  <c r="AQ109" i="3"/>
  <c r="AS109" i="3"/>
  <c r="AU109" i="3"/>
  <c r="AW109" i="3"/>
  <c r="AY109" i="3"/>
  <c r="BA109" i="3"/>
  <c r="BC109" i="3"/>
  <c r="BE109" i="3"/>
  <c r="BG109" i="3"/>
  <c r="BI109" i="3"/>
  <c r="N109" i="3"/>
  <c r="P109" i="3"/>
  <c r="R109" i="3"/>
  <c r="T109" i="3"/>
  <c r="V109" i="3"/>
  <c r="X109" i="3"/>
  <c r="Z109" i="3"/>
  <c r="AB109" i="3"/>
  <c r="AD109" i="3"/>
  <c r="AF109" i="3"/>
  <c r="AH109" i="3"/>
  <c r="AJ109" i="3"/>
  <c r="AL109" i="3"/>
  <c r="AN109" i="3"/>
  <c r="AP109" i="3"/>
  <c r="AR109" i="3"/>
  <c r="AT109" i="3"/>
  <c r="AV109" i="3"/>
  <c r="AX109" i="3"/>
  <c r="AZ109" i="3"/>
  <c r="BB109" i="3"/>
  <c r="BD109" i="3"/>
  <c r="BF109" i="3"/>
  <c r="BH109" i="3"/>
  <c r="M113" i="3"/>
  <c r="O113" i="3"/>
  <c r="Q113" i="3"/>
  <c r="S113" i="3"/>
  <c r="U113" i="3"/>
  <c r="W113" i="3"/>
  <c r="Y113" i="3"/>
  <c r="AA113" i="3"/>
  <c r="AC113" i="3"/>
  <c r="AE113" i="3"/>
  <c r="AG113" i="3"/>
  <c r="AI113" i="3"/>
  <c r="AK113" i="3"/>
  <c r="AM113" i="3"/>
  <c r="AO113" i="3"/>
  <c r="AQ113" i="3"/>
  <c r="AS113" i="3"/>
  <c r="AU113" i="3"/>
  <c r="AW113" i="3"/>
  <c r="AY113" i="3"/>
  <c r="BA113" i="3"/>
  <c r="BC113" i="3"/>
  <c r="BE113" i="3"/>
  <c r="BG113" i="3"/>
  <c r="BI113" i="3"/>
  <c r="N113" i="3"/>
  <c r="P113" i="3"/>
  <c r="R113" i="3"/>
  <c r="T113" i="3"/>
  <c r="V113" i="3"/>
  <c r="X113" i="3"/>
  <c r="Z113" i="3"/>
  <c r="AB113" i="3"/>
  <c r="AD113" i="3"/>
  <c r="AF113" i="3"/>
  <c r="AH113" i="3"/>
  <c r="AJ113" i="3"/>
  <c r="AL113" i="3"/>
  <c r="AN113" i="3"/>
  <c r="AP113" i="3"/>
  <c r="AR113" i="3"/>
  <c r="AT113" i="3"/>
  <c r="AV113" i="3"/>
  <c r="AX113" i="3"/>
  <c r="AZ113" i="3"/>
  <c r="BB113" i="3"/>
  <c r="BD113" i="3"/>
  <c r="BF113" i="3"/>
  <c r="BH113" i="3"/>
  <c r="N117" i="3"/>
  <c r="P117" i="3"/>
  <c r="R117" i="3"/>
  <c r="T117" i="3"/>
  <c r="V117" i="3"/>
  <c r="X117" i="3"/>
  <c r="Z117" i="3"/>
  <c r="AB117" i="3"/>
  <c r="AD117" i="3"/>
  <c r="AF117" i="3"/>
  <c r="AH117" i="3"/>
  <c r="AJ117" i="3"/>
  <c r="AL117" i="3"/>
  <c r="AN117" i="3"/>
  <c r="AP117" i="3"/>
  <c r="AR117" i="3"/>
  <c r="AT117" i="3"/>
  <c r="AV117" i="3"/>
  <c r="AX117" i="3"/>
  <c r="AZ117" i="3"/>
  <c r="BB117" i="3"/>
  <c r="BD117" i="3"/>
  <c r="BF117" i="3"/>
  <c r="BH117" i="3"/>
  <c r="M117" i="3"/>
  <c r="O117" i="3"/>
  <c r="Q117" i="3"/>
  <c r="S117" i="3"/>
  <c r="U117" i="3"/>
  <c r="W117" i="3"/>
  <c r="Y117" i="3"/>
  <c r="AA117" i="3"/>
  <c r="AC117" i="3"/>
  <c r="AE117" i="3"/>
  <c r="AG117" i="3"/>
  <c r="AI117" i="3"/>
  <c r="AK117" i="3"/>
  <c r="AM117" i="3"/>
  <c r="AO117" i="3"/>
  <c r="AQ117" i="3"/>
  <c r="AS117" i="3"/>
  <c r="AU117" i="3"/>
  <c r="AW117" i="3"/>
  <c r="AY117" i="3"/>
  <c r="BA117" i="3"/>
  <c r="BC117" i="3"/>
  <c r="BE117" i="3"/>
  <c r="BG117" i="3"/>
  <c r="BI117" i="3"/>
  <c r="N121" i="3"/>
  <c r="P121" i="3"/>
  <c r="R121" i="3"/>
  <c r="T121" i="3"/>
  <c r="V121" i="3"/>
  <c r="X121" i="3"/>
  <c r="Z121" i="3"/>
  <c r="AB121" i="3"/>
  <c r="AD121" i="3"/>
  <c r="AF121" i="3"/>
  <c r="AH121" i="3"/>
  <c r="AJ121" i="3"/>
  <c r="AL121" i="3"/>
  <c r="AN121" i="3"/>
  <c r="AP121" i="3"/>
  <c r="AR121" i="3"/>
  <c r="AT121" i="3"/>
  <c r="AV121" i="3"/>
  <c r="AX121" i="3"/>
  <c r="AZ121" i="3"/>
  <c r="BB121" i="3"/>
  <c r="BD121" i="3"/>
  <c r="BF121" i="3"/>
  <c r="BH121" i="3"/>
  <c r="M121" i="3"/>
  <c r="O121" i="3"/>
  <c r="Q121" i="3"/>
  <c r="S121" i="3"/>
  <c r="U121" i="3"/>
  <c r="W121" i="3"/>
  <c r="Y121" i="3"/>
  <c r="AA121" i="3"/>
  <c r="AC121" i="3"/>
  <c r="AE121" i="3"/>
  <c r="AG121" i="3"/>
  <c r="AI121" i="3"/>
  <c r="AK121" i="3"/>
  <c r="AM121" i="3"/>
  <c r="AO121" i="3"/>
  <c r="AQ121" i="3"/>
  <c r="AS121" i="3"/>
  <c r="AU121" i="3"/>
  <c r="AW121" i="3"/>
  <c r="AY121" i="3"/>
  <c r="BA121" i="3"/>
  <c r="BC121" i="3"/>
  <c r="BE121" i="3"/>
  <c r="BG121" i="3"/>
  <c r="BI121" i="3"/>
  <c r="M125" i="3"/>
  <c r="O125" i="3"/>
  <c r="Q125" i="3"/>
  <c r="S125" i="3"/>
  <c r="U125" i="3"/>
  <c r="W125" i="3"/>
  <c r="Y125" i="3"/>
  <c r="AA125" i="3"/>
  <c r="AC125" i="3"/>
  <c r="AE125" i="3"/>
  <c r="AG125" i="3"/>
  <c r="AI125" i="3"/>
  <c r="AK125" i="3"/>
  <c r="AM125" i="3"/>
  <c r="AO125" i="3"/>
  <c r="AQ125" i="3"/>
  <c r="AS125" i="3"/>
  <c r="AU125" i="3"/>
  <c r="AW125" i="3"/>
  <c r="AY125" i="3"/>
  <c r="BA125" i="3"/>
  <c r="BC125" i="3"/>
  <c r="BE125" i="3"/>
  <c r="BG125" i="3"/>
  <c r="BI125" i="3"/>
  <c r="N125" i="3"/>
  <c r="P125" i="3"/>
  <c r="R125" i="3"/>
  <c r="T125" i="3"/>
  <c r="V125" i="3"/>
  <c r="X125" i="3"/>
  <c r="Z125" i="3"/>
  <c r="AB125" i="3"/>
  <c r="AD125" i="3"/>
  <c r="AF125" i="3"/>
  <c r="AH125" i="3"/>
  <c r="AJ125" i="3"/>
  <c r="AL125" i="3"/>
  <c r="AN125" i="3"/>
  <c r="AP125" i="3"/>
  <c r="AR125" i="3"/>
  <c r="AT125" i="3"/>
  <c r="AV125" i="3"/>
  <c r="AX125" i="3"/>
  <c r="AZ125" i="3"/>
  <c r="BB125" i="3"/>
  <c r="BD125" i="3"/>
  <c r="BF125" i="3"/>
  <c r="BH125" i="3"/>
  <c r="N129" i="3"/>
  <c r="P129" i="3"/>
  <c r="R129" i="3"/>
  <c r="T129" i="3"/>
  <c r="V129" i="3"/>
  <c r="X129" i="3"/>
  <c r="Z129" i="3"/>
  <c r="AB129" i="3"/>
  <c r="AD129" i="3"/>
  <c r="AF129" i="3"/>
  <c r="AH129" i="3"/>
  <c r="AJ129" i="3"/>
  <c r="AL129" i="3"/>
  <c r="AN129" i="3"/>
  <c r="AP129" i="3"/>
  <c r="AR129" i="3"/>
  <c r="AT129" i="3"/>
  <c r="AV129" i="3"/>
  <c r="AX129" i="3"/>
  <c r="AZ129" i="3"/>
  <c r="BB129" i="3"/>
  <c r="BD129" i="3"/>
  <c r="BF129" i="3"/>
  <c r="BH129" i="3"/>
  <c r="M129" i="3"/>
  <c r="O129" i="3"/>
  <c r="Q129" i="3"/>
  <c r="S129" i="3"/>
  <c r="U129" i="3"/>
  <c r="W129" i="3"/>
  <c r="Y129" i="3"/>
  <c r="AA129" i="3"/>
  <c r="AC129" i="3"/>
  <c r="AE129" i="3"/>
  <c r="AG129" i="3"/>
  <c r="AI129" i="3"/>
  <c r="AK129" i="3"/>
  <c r="AM129" i="3"/>
  <c r="AO129" i="3"/>
  <c r="AQ129" i="3"/>
  <c r="AS129" i="3"/>
  <c r="AU129" i="3"/>
  <c r="AW129" i="3"/>
  <c r="AY129" i="3"/>
  <c r="BA129" i="3"/>
  <c r="BC129" i="3"/>
  <c r="BE129" i="3"/>
  <c r="BG129" i="3"/>
  <c r="BI129" i="3"/>
  <c r="M133" i="3"/>
  <c r="O133" i="3"/>
  <c r="Q133" i="3"/>
  <c r="S133" i="3"/>
  <c r="U133" i="3"/>
  <c r="W133" i="3"/>
  <c r="Y133" i="3"/>
  <c r="AA133" i="3"/>
  <c r="AC133" i="3"/>
  <c r="AE133" i="3"/>
  <c r="AG133" i="3"/>
  <c r="AI133" i="3"/>
  <c r="AK133" i="3"/>
  <c r="AM133" i="3"/>
  <c r="AO133" i="3"/>
  <c r="AQ133" i="3"/>
  <c r="AS133" i="3"/>
  <c r="AU133" i="3"/>
  <c r="AW133" i="3"/>
  <c r="AY133" i="3"/>
  <c r="BA133" i="3"/>
  <c r="BC133" i="3"/>
  <c r="BE133" i="3"/>
  <c r="BG133" i="3"/>
  <c r="BI133" i="3"/>
  <c r="N133" i="3"/>
  <c r="P133" i="3"/>
  <c r="R133" i="3"/>
  <c r="T133" i="3"/>
  <c r="V133" i="3"/>
  <c r="X133" i="3"/>
  <c r="Z133" i="3"/>
  <c r="AB133" i="3"/>
  <c r="AD133" i="3"/>
  <c r="AF133" i="3"/>
  <c r="AH133" i="3"/>
  <c r="AJ133" i="3"/>
  <c r="AL133" i="3"/>
  <c r="AN133" i="3"/>
  <c r="AP133" i="3"/>
  <c r="AR133" i="3"/>
  <c r="AT133" i="3"/>
  <c r="AV133" i="3"/>
  <c r="AX133" i="3"/>
  <c r="AZ133" i="3"/>
  <c r="BB133" i="3"/>
  <c r="BD133" i="3"/>
  <c r="BF133" i="3"/>
  <c r="BH133" i="3"/>
  <c r="M137" i="3"/>
  <c r="O137" i="3"/>
  <c r="Q137" i="3"/>
  <c r="S137" i="3"/>
  <c r="U137" i="3"/>
  <c r="W137" i="3"/>
  <c r="Y137" i="3"/>
  <c r="AA137" i="3"/>
  <c r="AC137" i="3"/>
  <c r="AE137" i="3"/>
  <c r="AG137" i="3"/>
  <c r="AI137" i="3"/>
  <c r="AK137" i="3"/>
  <c r="AM137" i="3"/>
  <c r="AO137" i="3"/>
  <c r="AQ137" i="3"/>
  <c r="AS137" i="3"/>
  <c r="AU137" i="3"/>
  <c r="AW137" i="3"/>
  <c r="AY137" i="3"/>
  <c r="BA137" i="3"/>
  <c r="BC137" i="3"/>
  <c r="BE137" i="3"/>
  <c r="BG137" i="3"/>
  <c r="BI137" i="3"/>
  <c r="N137" i="3"/>
  <c r="P137" i="3"/>
  <c r="R137" i="3"/>
  <c r="T137" i="3"/>
  <c r="V137" i="3"/>
  <c r="X137" i="3"/>
  <c r="Z137" i="3"/>
  <c r="AB137" i="3"/>
  <c r="AD137" i="3"/>
  <c r="AF137" i="3"/>
  <c r="AH137" i="3"/>
  <c r="AJ137" i="3"/>
  <c r="AL137" i="3"/>
  <c r="AN137" i="3"/>
  <c r="AP137" i="3"/>
  <c r="AR137" i="3"/>
  <c r="AT137" i="3"/>
  <c r="AV137" i="3"/>
  <c r="AX137" i="3"/>
  <c r="AZ137" i="3"/>
  <c r="BB137" i="3"/>
  <c r="BD137" i="3"/>
  <c r="BF137" i="3"/>
  <c r="BH137" i="3"/>
  <c r="M141" i="3"/>
  <c r="O141" i="3"/>
  <c r="Q141" i="3"/>
  <c r="S141" i="3"/>
  <c r="U141" i="3"/>
  <c r="W141" i="3"/>
  <c r="Y141" i="3"/>
  <c r="AA141" i="3"/>
  <c r="AC141" i="3"/>
  <c r="AE141" i="3"/>
  <c r="AG141" i="3"/>
  <c r="AI141" i="3"/>
  <c r="AK141" i="3"/>
  <c r="AM141" i="3"/>
  <c r="AO141" i="3"/>
  <c r="AQ141" i="3"/>
  <c r="AS141" i="3"/>
  <c r="AU141" i="3"/>
  <c r="AW141" i="3"/>
  <c r="AY141" i="3"/>
  <c r="BA141" i="3"/>
  <c r="BC141" i="3"/>
  <c r="BE141" i="3"/>
  <c r="BG141" i="3"/>
  <c r="BI141" i="3"/>
  <c r="N141" i="3"/>
  <c r="P141" i="3"/>
  <c r="R141" i="3"/>
  <c r="T141" i="3"/>
  <c r="V141" i="3"/>
  <c r="X141" i="3"/>
  <c r="Z141" i="3"/>
  <c r="AB141" i="3"/>
  <c r="AD141" i="3"/>
  <c r="AF141" i="3"/>
  <c r="AH141" i="3"/>
  <c r="AJ141" i="3"/>
  <c r="AL141" i="3"/>
  <c r="AN141" i="3"/>
  <c r="AP141" i="3"/>
  <c r="AR141" i="3"/>
  <c r="AT141" i="3"/>
  <c r="AV141" i="3"/>
  <c r="AX141" i="3"/>
  <c r="AZ141" i="3"/>
  <c r="BB141" i="3"/>
  <c r="BD141" i="3"/>
  <c r="BF141" i="3"/>
  <c r="BH141" i="3"/>
  <c r="M145" i="3"/>
  <c r="O145" i="3"/>
  <c r="Q145" i="3"/>
  <c r="S145" i="3"/>
  <c r="U145" i="3"/>
  <c r="W145" i="3"/>
  <c r="Y145" i="3"/>
  <c r="AA145" i="3"/>
  <c r="AC145" i="3"/>
  <c r="AE145" i="3"/>
  <c r="AG145" i="3"/>
  <c r="AI145" i="3"/>
  <c r="AK145" i="3"/>
  <c r="AM145" i="3"/>
  <c r="AO145" i="3"/>
  <c r="AQ145" i="3"/>
  <c r="AS145" i="3"/>
  <c r="AU145" i="3"/>
  <c r="AW145" i="3"/>
  <c r="AY145" i="3"/>
  <c r="BA145" i="3"/>
  <c r="BC145" i="3"/>
  <c r="BE145" i="3"/>
  <c r="BG145" i="3"/>
  <c r="BI145" i="3"/>
  <c r="N145" i="3"/>
  <c r="P145" i="3"/>
  <c r="R145" i="3"/>
  <c r="T145" i="3"/>
  <c r="V145" i="3"/>
  <c r="X145" i="3"/>
  <c r="Z145" i="3"/>
  <c r="AB145" i="3"/>
  <c r="AD145" i="3"/>
  <c r="AF145" i="3"/>
  <c r="AH145" i="3"/>
  <c r="AJ145" i="3"/>
  <c r="AL145" i="3"/>
  <c r="AN145" i="3"/>
  <c r="AP145" i="3"/>
  <c r="AR145" i="3"/>
  <c r="AT145" i="3"/>
  <c r="AV145" i="3"/>
  <c r="AX145" i="3"/>
  <c r="AZ145" i="3"/>
  <c r="BB145" i="3"/>
  <c r="BD145" i="3"/>
  <c r="BF145" i="3"/>
  <c r="BH145" i="3"/>
  <c r="M149" i="3"/>
  <c r="O149" i="3"/>
  <c r="Q149" i="3"/>
  <c r="S149" i="3"/>
  <c r="U149" i="3"/>
  <c r="W149" i="3"/>
  <c r="Y149" i="3"/>
  <c r="AA149" i="3"/>
  <c r="AC149" i="3"/>
  <c r="AE149" i="3"/>
  <c r="AG149" i="3"/>
  <c r="AI149" i="3"/>
  <c r="AK149" i="3"/>
  <c r="AM149" i="3"/>
  <c r="AO149" i="3"/>
  <c r="AQ149" i="3"/>
  <c r="AS149" i="3"/>
  <c r="AU149" i="3"/>
  <c r="AW149" i="3"/>
  <c r="AY149" i="3"/>
  <c r="BA149" i="3"/>
  <c r="BC149" i="3"/>
  <c r="BE149" i="3"/>
  <c r="BG149" i="3"/>
  <c r="BI149" i="3"/>
  <c r="N149" i="3"/>
  <c r="P149" i="3"/>
  <c r="R149" i="3"/>
  <c r="T149" i="3"/>
  <c r="V149" i="3"/>
  <c r="X149" i="3"/>
  <c r="Z149" i="3"/>
  <c r="AB149" i="3"/>
  <c r="AD149" i="3"/>
  <c r="AF149" i="3"/>
  <c r="AH149" i="3"/>
  <c r="AJ149" i="3"/>
  <c r="AL149" i="3"/>
  <c r="AN149" i="3"/>
  <c r="AP149" i="3"/>
  <c r="AR149" i="3"/>
  <c r="AT149" i="3"/>
  <c r="AV149" i="3"/>
  <c r="AX149" i="3"/>
  <c r="AZ149" i="3"/>
  <c r="BB149" i="3"/>
  <c r="BD149" i="3"/>
  <c r="BF149" i="3"/>
  <c r="BH149" i="3"/>
  <c r="N13" i="3"/>
  <c r="P13" i="3"/>
  <c r="R13" i="3"/>
  <c r="T13" i="3"/>
  <c r="V13" i="3"/>
  <c r="X13" i="3"/>
  <c r="Z13" i="3"/>
  <c r="AB13" i="3"/>
  <c r="AD13" i="3"/>
  <c r="AF13" i="3"/>
  <c r="AH13" i="3"/>
  <c r="AJ13" i="3"/>
  <c r="AL13" i="3"/>
  <c r="AN13" i="3"/>
  <c r="AP13" i="3"/>
  <c r="AR13" i="3"/>
  <c r="AT13" i="3"/>
  <c r="AV13" i="3"/>
  <c r="AX13" i="3"/>
  <c r="AZ13" i="3"/>
  <c r="BB13" i="3"/>
  <c r="BD13" i="3"/>
  <c r="BF13" i="3"/>
  <c r="BH13" i="3"/>
  <c r="M13" i="3"/>
  <c r="O13" i="3"/>
  <c r="Q13" i="3"/>
  <c r="S13" i="3"/>
  <c r="U13" i="3"/>
  <c r="W13" i="3"/>
  <c r="Y13" i="3"/>
  <c r="AA13" i="3"/>
  <c r="AC13" i="3"/>
  <c r="AE13" i="3"/>
  <c r="AG13" i="3"/>
  <c r="AI13" i="3"/>
  <c r="AK13" i="3"/>
  <c r="AM13" i="3"/>
  <c r="AO13" i="3"/>
  <c r="AQ13" i="3"/>
  <c r="AS13" i="3"/>
  <c r="AU13" i="3"/>
  <c r="AW13" i="3"/>
  <c r="AY13" i="3"/>
  <c r="BA13" i="3"/>
  <c r="BC13" i="3"/>
  <c r="BE13" i="3"/>
  <c r="BG13" i="3"/>
  <c r="BI13" i="3"/>
  <c r="M17" i="3"/>
  <c r="O17" i="3"/>
  <c r="Q17" i="3"/>
  <c r="S17" i="3"/>
  <c r="U17" i="3"/>
  <c r="W17" i="3"/>
  <c r="Y17" i="3"/>
  <c r="AA17" i="3"/>
  <c r="AC17" i="3"/>
  <c r="AE17" i="3"/>
  <c r="AG17" i="3"/>
  <c r="AI17" i="3"/>
  <c r="AK17" i="3"/>
  <c r="AM17" i="3"/>
  <c r="AO17" i="3"/>
  <c r="AQ17" i="3"/>
  <c r="AS17" i="3"/>
  <c r="AU17" i="3"/>
  <c r="AW17" i="3"/>
  <c r="AY17" i="3"/>
  <c r="BA17" i="3"/>
  <c r="BC17" i="3"/>
  <c r="BE17" i="3"/>
  <c r="BG17" i="3"/>
  <c r="BI17" i="3"/>
  <c r="N17" i="3"/>
  <c r="P17" i="3"/>
  <c r="R17" i="3"/>
  <c r="T17" i="3"/>
  <c r="V17" i="3"/>
  <c r="X17" i="3"/>
  <c r="Z17" i="3"/>
  <c r="AB17" i="3"/>
  <c r="AD17" i="3"/>
  <c r="AF17" i="3"/>
  <c r="AH17" i="3"/>
  <c r="AJ17" i="3"/>
  <c r="AL17" i="3"/>
  <c r="AN17" i="3"/>
  <c r="AP17" i="3"/>
  <c r="AR17" i="3"/>
  <c r="AT17" i="3"/>
  <c r="AV17" i="3"/>
  <c r="AX17" i="3"/>
  <c r="AZ17" i="3"/>
  <c r="BB17" i="3"/>
  <c r="BD17" i="3"/>
  <c r="BF17" i="3"/>
  <c r="BH17" i="3"/>
  <c r="N21" i="3"/>
  <c r="P21" i="3"/>
  <c r="R21" i="3"/>
  <c r="T21" i="3"/>
  <c r="V21" i="3"/>
  <c r="X21" i="3"/>
  <c r="Z21" i="3"/>
  <c r="AB21" i="3"/>
  <c r="AD21" i="3"/>
  <c r="AF21" i="3"/>
  <c r="AH21" i="3"/>
  <c r="AJ21" i="3"/>
  <c r="AL21" i="3"/>
  <c r="AN21" i="3"/>
  <c r="AP21" i="3"/>
  <c r="AR21" i="3"/>
  <c r="AT21" i="3"/>
  <c r="AV21" i="3"/>
  <c r="AX21" i="3"/>
  <c r="AZ21" i="3"/>
  <c r="BB21" i="3"/>
  <c r="BD21" i="3"/>
  <c r="BF21" i="3"/>
  <c r="BH21" i="3"/>
  <c r="M21" i="3"/>
  <c r="O21" i="3"/>
  <c r="Q21" i="3"/>
  <c r="S21" i="3"/>
  <c r="U21" i="3"/>
  <c r="W21" i="3"/>
  <c r="Y21" i="3"/>
  <c r="AA21" i="3"/>
  <c r="AC21" i="3"/>
  <c r="AE21" i="3"/>
  <c r="AG21" i="3"/>
  <c r="AI21" i="3"/>
  <c r="AK21" i="3"/>
  <c r="AM21" i="3"/>
  <c r="AO21" i="3"/>
  <c r="AQ21" i="3"/>
  <c r="AS21" i="3"/>
  <c r="AU21" i="3"/>
  <c r="AW21" i="3"/>
  <c r="AY21" i="3"/>
  <c r="BA21" i="3"/>
  <c r="BC21" i="3"/>
  <c r="BE21" i="3"/>
  <c r="BG21" i="3"/>
  <c r="BI21" i="3"/>
  <c r="N25" i="3"/>
  <c r="P25" i="3"/>
  <c r="R25" i="3"/>
  <c r="T25" i="3"/>
  <c r="V25" i="3"/>
  <c r="X25" i="3"/>
  <c r="Z25" i="3"/>
  <c r="AB25" i="3"/>
  <c r="AD25" i="3"/>
  <c r="AF25" i="3"/>
  <c r="AH25" i="3"/>
  <c r="AJ25" i="3"/>
  <c r="AL25" i="3"/>
  <c r="AN25" i="3"/>
  <c r="AP25" i="3"/>
  <c r="AR25" i="3"/>
  <c r="AT25" i="3"/>
  <c r="AV25" i="3"/>
  <c r="AX25" i="3"/>
  <c r="AZ25" i="3"/>
  <c r="BB25" i="3"/>
  <c r="BD25" i="3"/>
  <c r="BF25" i="3"/>
  <c r="BH25" i="3"/>
  <c r="M25" i="3"/>
  <c r="O25" i="3"/>
  <c r="Q25" i="3"/>
  <c r="S25" i="3"/>
  <c r="U25" i="3"/>
  <c r="W25" i="3"/>
  <c r="Y25" i="3"/>
  <c r="AA25" i="3"/>
  <c r="AC25" i="3"/>
  <c r="AE25" i="3"/>
  <c r="AG25" i="3"/>
  <c r="AI25" i="3"/>
  <c r="AK25" i="3"/>
  <c r="AM25" i="3"/>
  <c r="AO25" i="3"/>
  <c r="AQ25" i="3"/>
  <c r="AS25" i="3"/>
  <c r="AU25" i="3"/>
  <c r="AY25" i="3"/>
  <c r="BC25" i="3"/>
  <c r="BG25" i="3"/>
  <c r="AW25" i="3"/>
  <c r="BA25" i="3"/>
  <c r="BE25" i="3"/>
  <c r="BI25" i="3"/>
  <c r="M16" i="3"/>
  <c r="O16" i="3"/>
  <c r="Q16" i="3"/>
  <c r="S16" i="3"/>
  <c r="U16" i="3"/>
  <c r="W16" i="3"/>
  <c r="Y16" i="3"/>
  <c r="AA16" i="3"/>
  <c r="AC16" i="3"/>
  <c r="AE16" i="3"/>
  <c r="AG16" i="3"/>
  <c r="AI16" i="3"/>
  <c r="AK16" i="3"/>
  <c r="AM16" i="3"/>
  <c r="AO16" i="3"/>
  <c r="AQ16" i="3"/>
  <c r="AS16" i="3"/>
  <c r="AU16" i="3"/>
  <c r="AW16" i="3"/>
  <c r="AY16" i="3"/>
  <c r="BA16" i="3"/>
  <c r="BC16" i="3"/>
  <c r="BE16" i="3"/>
  <c r="BG16" i="3"/>
  <c r="BI16" i="3"/>
  <c r="N16" i="3"/>
  <c r="P16" i="3"/>
  <c r="R16" i="3"/>
  <c r="T16" i="3"/>
  <c r="V16" i="3"/>
  <c r="X16" i="3"/>
  <c r="Z16" i="3"/>
  <c r="AB16" i="3"/>
  <c r="AD16" i="3"/>
  <c r="AF16" i="3"/>
  <c r="AH16" i="3"/>
  <c r="AJ16" i="3"/>
  <c r="AL16" i="3"/>
  <c r="AN16" i="3"/>
  <c r="AP16" i="3"/>
  <c r="AR16" i="3"/>
  <c r="AT16" i="3"/>
  <c r="AV16" i="3"/>
  <c r="AX16" i="3"/>
  <c r="AZ16" i="3"/>
  <c r="BB16" i="3"/>
  <c r="BD16" i="3"/>
  <c r="BF16" i="3"/>
  <c r="BH16" i="3"/>
  <c r="N22" i="3"/>
  <c r="P22" i="3"/>
  <c r="R22" i="3"/>
  <c r="T22" i="3"/>
  <c r="V22" i="3"/>
  <c r="X22" i="3"/>
  <c r="Z22" i="3"/>
  <c r="AB22" i="3"/>
  <c r="AD22" i="3"/>
  <c r="AF22" i="3"/>
  <c r="AH22" i="3"/>
  <c r="AJ22" i="3"/>
  <c r="AL22" i="3"/>
  <c r="AN22" i="3"/>
  <c r="AP22" i="3"/>
  <c r="AR22" i="3"/>
  <c r="AT22" i="3"/>
  <c r="AV22" i="3"/>
  <c r="AX22" i="3"/>
  <c r="AZ22" i="3"/>
  <c r="BB22" i="3"/>
  <c r="BD22" i="3"/>
  <c r="BH22" i="3"/>
  <c r="M22" i="3"/>
  <c r="O22" i="3"/>
  <c r="Q22" i="3"/>
  <c r="S22" i="3"/>
  <c r="U22" i="3"/>
  <c r="W22" i="3"/>
  <c r="Y22" i="3"/>
  <c r="AA22" i="3"/>
  <c r="AC22" i="3"/>
  <c r="AE22" i="3"/>
  <c r="AG22" i="3"/>
  <c r="AI22" i="3"/>
  <c r="AK22" i="3"/>
  <c r="AM22" i="3"/>
  <c r="AO22" i="3"/>
  <c r="AQ22" i="3"/>
  <c r="AS22" i="3"/>
  <c r="AU22" i="3"/>
  <c r="AW22" i="3"/>
  <c r="AY22" i="3"/>
  <c r="BA22" i="3"/>
  <c r="BC22" i="3"/>
  <c r="BE22" i="3"/>
  <c r="BG22" i="3"/>
  <c r="BI22" i="3"/>
  <c r="BF22" i="3"/>
  <c r="M18" i="3"/>
  <c r="O18" i="3"/>
  <c r="Q18" i="3"/>
  <c r="S18" i="3"/>
  <c r="U18" i="3"/>
  <c r="W18" i="3"/>
  <c r="Y18" i="3"/>
  <c r="AA18" i="3"/>
  <c r="AC18" i="3"/>
  <c r="AE18" i="3"/>
  <c r="AG18" i="3"/>
  <c r="AI18" i="3"/>
  <c r="AK18" i="3"/>
  <c r="AM18" i="3"/>
  <c r="AO18" i="3"/>
  <c r="AQ18" i="3"/>
  <c r="AS18" i="3"/>
  <c r="AU18" i="3"/>
  <c r="AW18" i="3"/>
  <c r="AY18" i="3"/>
  <c r="BA18" i="3"/>
  <c r="BC18" i="3"/>
  <c r="BE18" i="3"/>
  <c r="BG18" i="3"/>
  <c r="BI18" i="3"/>
  <c r="N18" i="3"/>
  <c r="P18" i="3"/>
  <c r="R18" i="3"/>
  <c r="T18" i="3"/>
  <c r="V18" i="3"/>
  <c r="X18" i="3"/>
  <c r="Z18" i="3"/>
  <c r="AB18" i="3"/>
  <c r="AD18" i="3"/>
  <c r="AF18" i="3"/>
  <c r="AH18" i="3"/>
  <c r="AJ18" i="3"/>
  <c r="AL18" i="3"/>
  <c r="AN18" i="3"/>
  <c r="AP18" i="3"/>
  <c r="AR18" i="3"/>
  <c r="AT18" i="3"/>
  <c r="AV18" i="3"/>
  <c r="AX18" i="3"/>
  <c r="AZ18" i="3"/>
  <c r="BB18" i="3"/>
  <c r="BD18" i="3"/>
  <c r="BF18" i="3"/>
  <c r="BH18" i="3"/>
  <c r="M38" i="3"/>
  <c r="O38" i="3"/>
  <c r="Q38" i="3"/>
  <c r="S38" i="3"/>
  <c r="U38" i="3"/>
  <c r="W38" i="3"/>
  <c r="Y38" i="3"/>
  <c r="AA38" i="3"/>
  <c r="AC38" i="3"/>
  <c r="AE38" i="3"/>
  <c r="AG38" i="3"/>
  <c r="AI38" i="3"/>
  <c r="AK38" i="3"/>
  <c r="AM38" i="3"/>
  <c r="AO38" i="3"/>
  <c r="AQ38" i="3"/>
  <c r="AS38" i="3"/>
  <c r="AU38" i="3"/>
  <c r="AW38" i="3"/>
  <c r="AY38" i="3"/>
  <c r="BA38" i="3"/>
  <c r="BC38" i="3"/>
  <c r="BE38" i="3"/>
  <c r="BG38" i="3"/>
  <c r="BI38" i="3"/>
  <c r="N38" i="3"/>
  <c r="P38" i="3"/>
  <c r="R38" i="3"/>
  <c r="T38" i="3"/>
  <c r="V38" i="3"/>
  <c r="X38" i="3"/>
  <c r="Z38" i="3"/>
  <c r="AB38" i="3"/>
  <c r="AD38" i="3"/>
  <c r="AF38" i="3"/>
  <c r="AH38" i="3"/>
  <c r="AJ38" i="3"/>
  <c r="AL38" i="3"/>
  <c r="AN38" i="3"/>
  <c r="AP38" i="3"/>
  <c r="AR38" i="3"/>
  <c r="AT38" i="3"/>
  <c r="AV38" i="3"/>
  <c r="AX38" i="3"/>
  <c r="AZ38" i="3"/>
  <c r="BB38" i="3"/>
  <c r="BD38" i="3"/>
  <c r="BF38" i="3"/>
  <c r="BH38" i="3"/>
  <c r="M26" i="3"/>
  <c r="O26" i="3"/>
  <c r="Q26" i="3"/>
  <c r="S26" i="3"/>
  <c r="U26" i="3"/>
  <c r="W26" i="3"/>
  <c r="Y26" i="3"/>
  <c r="AA26" i="3"/>
  <c r="AC26" i="3"/>
  <c r="P26" i="3"/>
  <c r="T26" i="3"/>
  <c r="X26" i="3"/>
  <c r="AB26" i="3"/>
  <c r="AE26" i="3"/>
  <c r="AG26" i="3"/>
  <c r="AI26" i="3"/>
  <c r="AK26" i="3"/>
  <c r="AM26" i="3"/>
  <c r="AO26" i="3"/>
  <c r="AQ26" i="3"/>
  <c r="AS26" i="3"/>
  <c r="AU26" i="3"/>
  <c r="AW26" i="3"/>
  <c r="AY26" i="3"/>
  <c r="BA26" i="3"/>
  <c r="BC26" i="3"/>
  <c r="BE26" i="3"/>
  <c r="BG26" i="3"/>
  <c r="BI26" i="3"/>
  <c r="N26" i="3"/>
  <c r="R26" i="3"/>
  <c r="V26" i="3"/>
  <c r="Z26" i="3"/>
  <c r="AD26" i="3"/>
  <c r="AF26" i="3"/>
  <c r="AH26" i="3"/>
  <c r="AJ26" i="3"/>
  <c r="AL26" i="3"/>
  <c r="AN26" i="3"/>
  <c r="AP26" i="3"/>
  <c r="AR26" i="3"/>
  <c r="AT26" i="3"/>
  <c r="AV26" i="3"/>
  <c r="AX26" i="3"/>
  <c r="AZ26" i="3"/>
  <c r="BB26" i="3"/>
  <c r="BD26" i="3"/>
  <c r="BF26" i="3"/>
  <c r="BH26" i="3"/>
  <c r="M30" i="3"/>
  <c r="O30" i="3"/>
  <c r="Q30" i="3"/>
  <c r="S30" i="3"/>
  <c r="U30" i="3"/>
  <c r="W30" i="3"/>
  <c r="Y30" i="3"/>
  <c r="AA30" i="3"/>
  <c r="AC30" i="3"/>
  <c r="AE30" i="3"/>
  <c r="AG30" i="3"/>
  <c r="AI30" i="3"/>
  <c r="AK30" i="3"/>
  <c r="AM30" i="3"/>
  <c r="AO30" i="3"/>
  <c r="AQ30" i="3"/>
  <c r="AS30" i="3"/>
  <c r="AU30" i="3"/>
  <c r="AW30" i="3"/>
  <c r="AY30" i="3"/>
  <c r="BA30" i="3"/>
  <c r="BC30" i="3"/>
  <c r="BE30" i="3"/>
  <c r="BG30" i="3"/>
  <c r="BI30" i="3"/>
  <c r="N30" i="3"/>
  <c r="P30" i="3"/>
  <c r="R30" i="3"/>
  <c r="T30" i="3"/>
  <c r="V30" i="3"/>
  <c r="X30" i="3"/>
  <c r="Z30" i="3"/>
  <c r="AB30" i="3"/>
  <c r="AD30" i="3"/>
  <c r="AF30" i="3"/>
  <c r="AH30" i="3"/>
  <c r="AJ30" i="3"/>
  <c r="AL30" i="3"/>
  <c r="AN30" i="3"/>
  <c r="AP30" i="3"/>
  <c r="AR30" i="3"/>
  <c r="AT30" i="3"/>
  <c r="AV30" i="3"/>
  <c r="AX30" i="3"/>
  <c r="AZ30" i="3"/>
  <c r="BB30" i="3"/>
  <c r="BD30" i="3"/>
  <c r="BF30" i="3"/>
  <c r="BH30" i="3"/>
  <c r="M34" i="3"/>
  <c r="O34" i="3"/>
  <c r="Q34" i="3"/>
  <c r="S34" i="3"/>
  <c r="U34" i="3"/>
  <c r="W34" i="3"/>
  <c r="Y34" i="3"/>
  <c r="AA34" i="3"/>
  <c r="AC34" i="3"/>
  <c r="AE34" i="3"/>
  <c r="AG34" i="3"/>
  <c r="AI34" i="3"/>
  <c r="AK34" i="3"/>
  <c r="AM34" i="3"/>
  <c r="AO34" i="3"/>
  <c r="AQ34" i="3"/>
  <c r="AS34" i="3"/>
  <c r="AU34" i="3"/>
  <c r="AW34" i="3"/>
  <c r="AY34" i="3"/>
  <c r="BA34" i="3"/>
  <c r="BC34" i="3"/>
  <c r="BE34" i="3"/>
  <c r="BG34" i="3"/>
  <c r="BI34" i="3"/>
  <c r="N34" i="3"/>
  <c r="P34" i="3"/>
  <c r="R34" i="3"/>
  <c r="T34" i="3"/>
  <c r="V34" i="3"/>
  <c r="X34" i="3"/>
  <c r="Z34" i="3"/>
  <c r="AB34" i="3"/>
  <c r="AD34" i="3"/>
  <c r="AF34" i="3"/>
  <c r="AH34" i="3"/>
  <c r="AJ34" i="3"/>
  <c r="AL34" i="3"/>
  <c r="AN34" i="3"/>
  <c r="AP34" i="3"/>
  <c r="AR34" i="3"/>
  <c r="AT34" i="3"/>
  <c r="AV34" i="3"/>
  <c r="AX34" i="3"/>
  <c r="AZ34" i="3"/>
  <c r="BB34" i="3"/>
  <c r="BD34" i="3"/>
  <c r="BF34" i="3"/>
  <c r="BH34" i="3"/>
  <c r="M40" i="3"/>
  <c r="O40" i="3"/>
  <c r="Q40" i="3"/>
  <c r="S40" i="3"/>
  <c r="U40" i="3"/>
  <c r="W40" i="3"/>
  <c r="Y40" i="3"/>
  <c r="AA40" i="3"/>
  <c r="AC40" i="3"/>
  <c r="AE40" i="3"/>
  <c r="AG40" i="3"/>
  <c r="AI40" i="3"/>
  <c r="AK40" i="3"/>
  <c r="AM40" i="3"/>
  <c r="AO40" i="3"/>
  <c r="AQ40" i="3"/>
  <c r="AS40" i="3"/>
  <c r="AU40" i="3"/>
  <c r="AW40" i="3"/>
  <c r="AY40" i="3"/>
  <c r="BA40" i="3"/>
  <c r="BC40" i="3"/>
  <c r="BE40" i="3"/>
  <c r="BG40" i="3"/>
  <c r="BI40" i="3"/>
  <c r="N40" i="3"/>
  <c r="P40" i="3"/>
  <c r="R40" i="3"/>
  <c r="T40" i="3"/>
  <c r="V40" i="3"/>
  <c r="X40" i="3"/>
  <c r="Z40" i="3"/>
  <c r="AB40" i="3"/>
  <c r="AD40" i="3"/>
  <c r="AF40" i="3"/>
  <c r="AH40" i="3"/>
  <c r="AJ40" i="3"/>
  <c r="AL40" i="3"/>
  <c r="AN40" i="3"/>
  <c r="AP40" i="3"/>
  <c r="AR40" i="3"/>
  <c r="AT40" i="3"/>
  <c r="AV40" i="3"/>
  <c r="AX40" i="3"/>
  <c r="AZ40" i="3"/>
  <c r="BB40" i="3"/>
  <c r="BD40" i="3"/>
  <c r="BF40" i="3"/>
  <c r="BH40" i="3"/>
  <c r="M44" i="3"/>
  <c r="O44" i="3"/>
  <c r="Q44" i="3"/>
  <c r="S44" i="3"/>
  <c r="U44" i="3"/>
  <c r="W44" i="3"/>
  <c r="Y44" i="3"/>
  <c r="AA44" i="3"/>
  <c r="AC44" i="3"/>
  <c r="AE44" i="3"/>
  <c r="AG44" i="3"/>
  <c r="AI44" i="3"/>
  <c r="AK44" i="3"/>
  <c r="AM44" i="3"/>
  <c r="AO44" i="3"/>
  <c r="AQ44" i="3"/>
  <c r="AS44" i="3"/>
  <c r="AU44" i="3"/>
  <c r="AW44" i="3"/>
  <c r="AY44" i="3"/>
  <c r="BA44" i="3"/>
  <c r="BC44" i="3"/>
  <c r="BE44" i="3"/>
  <c r="BG44" i="3"/>
  <c r="BI44" i="3"/>
  <c r="N44" i="3"/>
  <c r="P44" i="3"/>
  <c r="R44" i="3"/>
  <c r="T44" i="3"/>
  <c r="V44" i="3"/>
  <c r="X44" i="3"/>
  <c r="Z44" i="3"/>
  <c r="AB44" i="3"/>
  <c r="AD44" i="3"/>
  <c r="AF44" i="3"/>
  <c r="AH44" i="3"/>
  <c r="AJ44" i="3"/>
  <c r="AL44" i="3"/>
  <c r="AN44" i="3"/>
  <c r="AP44" i="3"/>
  <c r="AR44" i="3"/>
  <c r="AT44" i="3"/>
  <c r="AV44" i="3"/>
  <c r="AX44" i="3"/>
  <c r="AZ44" i="3"/>
  <c r="BB44" i="3"/>
  <c r="BD44" i="3"/>
  <c r="BF44" i="3"/>
  <c r="BH44" i="3"/>
  <c r="M48" i="3"/>
  <c r="O48" i="3"/>
  <c r="Q48" i="3"/>
  <c r="S48" i="3"/>
  <c r="U48" i="3"/>
  <c r="W48" i="3"/>
  <c r="Y48" i="3"/>
  <c r="AA48" i="3"/>
  <c r="AC48" i="3"/>
  <c r="AE48" i="3"/>
  <c r="AG48" i="3"/>
  <c r="AI48" i="3"/>
  <c r="AK48" i="3"/>
  <c r="AM48" i="3"/>
  <c r="AO48" i="3"/>
  <c r="AQ48" i="3"/>
  <c r="AS48" i="3"/>
  <c r="AU48" i="3"/>
  <c r="AW48" i="3"/>
  <c r="AY48" i="3"/>
  <c r="BA48" i="3"/>
  <c r="BC48" i="3"/>
  <c r="BE48" i="3"/>
  <c r="BG48" i="3"/>
  <c r="BI48" i="3"/>
  <c r="N48" i="3"/>
  <c r="P48" i="3"/>
  <c r="R48" i="3"/>
  <c r="T48" i="3"/>
  <c r="V48" i="3"/>
  <c r="X48" i="3"/>
  <c r="Z48" i="3"/>
  <c r="AB48" i="3"/>
  <c r="AD48" i="3"/>
  <c r="AF48" i="3"/>
  <c r="AH48" i="3"/>
  <c r="AJ48" i="3"/>
  <c r="AL48" i="3"/>
  <c r="AN48" i="3"/>
  <c r="AP48" i="3"/>
  <c r="AR48" i="3"/>
  <c r="AT48" i="3"/>
  <c r="AV48" i="3"/>
  <c r="AX48" i="3"/>
  <c r="AZ48" i="3"/>
  <c r="BB48" i="3"/>
  <c r="BD48" i="3"/>
  <c r="BF48" i="3"/>
  <c r="BH48" i="3"/>
  <c r="M52" i="3"/>
  <c r="O52" i="3"/>
  <c r="Q52" i="3"/>
  <c r="S52" i="3"/>
  <c r="U52" i="3"/>
  <c r="W52" i="3"/>
  <c r="Y52" i="3"/>
  <c r="AA52" i="3"/>
  <c r="AC52" i="3"/>
  <c r="AE52" i="3"/>
  <c r="AG52" i="3"/>
  <c r="AI52" i="3"/>
  <c r="AK52" i="3"/>
  <c r="AM52" i="3"/>
  <c r="AO52" i="3"/>
  <c r="AQ52" i="3"/>
  <c r="AS52" i="3"/>
  <c r="AU52" i="3"/>
  <c r="AW52" i="3"/>
  <c r="AY52" i="3"/>
  <c r="BA52" i="3"/>
  <c r="BC52" i="3"/>
  <c r="BE52" i="3"/>
  <c r="BG52" i="3"/>
  <c r="BI52" i="3"/>
  <c r="N52" i="3"/>
  <c r="P52" i="3"/>
  <c r="R52" i="3"/>
  <c r="T52" i="3"/>
  <c r="V52" i="3"/>
  <c r="X52" i="3"/>
  <c r="Z52" i="3"/>
  <c r="AB52" i="3"/>
  <c r="AD52" i="3"/>
  <c r="AF52" i="3"/>
  <c r="AH52" i="3"/>
  <c r="AJ52" i="3"/>
  <c r="AL52" i="3"/>
  <c r="AN52" i="3"/>
  <c r="AP52" i="3"/>
  <c r="AR52" i="3"/>
  <c r="AT52" i="3"/>
  <c r="AV52" i="3"/>
  <c r="AX52" i="3"/>
  <c r="AZ52" i="3"/>
  <c r="BB52" i="3"/>
  <c r="BD52" i="3"/>
  <c r="BF52" i="3"/>
  <c r="BH52" i="3"/>
  <c r="M56" i="3"/>
  <c r="O56" i="3"/>
  <c r="Q56" i="3"/>
  <c r="S56" i="3"/>
  <c r="U56" i="3"/>
  <c r="W56" i="3"/>
  <c r="Y56" i="3"/>
  <c r="AA56" i="3"/>
  <c r="AC56" i="3"/>
  <c r="AE56" i="3"/>
  <c r="AG56" i="3"/>
  <c r="AI56" i="3"/>
  <c r="AK56" i="3"/>
  <c r="AM56" i="3"/>
  <c r="AO56" i="3"/>
  <c r="N56" i="3"/>
  <c r="P56" i="3"/>
  <c r="R56" i="3"/>
  <c r="T56" i="3"/>
  <c r="V56" i="3"/>
  <c r="X56" i="3"/>
  <c r="Z56" i="3"/>
  <c r="AB56" i="3"/>
  <c r="AD56" i="3"/>
  <c r="AF56" i="3"/>
  <c r="AH56" i="3"/>
  <c r="AJ56" i="3"/>
  <c r="AL56" i="3"/>
  <c r="AN56" i="3"/>
  <c r="AP56" i="3"/>
  <c r="AR56" i="3"/>
  <c r="AT56" i="3"/>
  <c r="AV56" i="3"/>
  <c r="AX56" i="3"/>
  <c r="AZ56" i="3"/>
  <c r="BB56" i="3"/>
  <c r="BD56" i="3"/>
  <c r="BF56" i="3"/>
  <c r="BH56" i="3"/>
  <c r="AQ56" i="3"/>
  <c r="AS56" i="3"/>
  <c r="AU56" i="3"/>
  <c r="AW56" i="3"/>
  <c r="AY56" i="3"/>
  <c r="BA56" i="3"/>
  <c r="BC56" i="3"/>
  <c r="BE56" i="3"/>
  <c r="BG56" i="3"/>
  <c r="BI56" i="3"/>
  <c r="N60" i="3"/>
  <c r="P60" i="3"/>
  <c r="R60" i="3"/>
  <c r="T60" i="3"/>
  <c r="V60" i="3"/>
  <c r="X60" i="3"/>
  <c r="Z60" i="3"/>
  <c r="AB60" i="3"/>
  <c r="AD60" i="3"/>
  <c r="AF60" i="3"/>
  <c r="AH60" i="3"/>
  <c r="AJ60" i="3"/>
  <c r="AL60" i="3"/>
  <c r="AN60" i="3"/>
  <c r="AP60" i="3"/>
  <c r="AR60" i="3"/>
  <c r="AT60" i="3"/>
  <c r="AV60" i="3"/>
  <c r="AX60" i="3"/>
  <c r="AZ60" i="3"/>
  <c r="BB60" i="3"/>
  <c r="BD60" i="3"/>
  <c r="BF60" i="3"/>
  <c r="BH60" i="3"/>
  <c r="M60" i="3"/>
  <c r="O60" i="3"/>
  <c r="Q60" i="3"/>
  <c r="S60" i="3"/>
  <c r="U60" i="3"/>
  <c r="W60" i="3"/>
  <c r="Y60" i="3"/>
  <c r="AA60" i="3"/>
  <c r="AC60" i="3"/>
  <c r="AE60" i="3"/>
  <c r="AG60" i="3"/>
  <c r="AI60" i="3"/>
  <c r="AK60" i="3"/>
  <c r="AM60" i="3"/>
  <c r="AO60" i="3"/>
  <c r="AQ60" i="3"/>
  <c r="AS60" i="3"/>
  <c r="AU60" i="3"/>
  <c r="AW60" i="3"/>
  <c r="AY60" i="3"/>
  <c r="BA60" i="3"/>
  <c r="BC60" i="3"/>
  <c r="BE60" i="3"/>
  <c r="BG60" i="3"/>
  <c r="BI60" i="3"/>
  <c r="N64" i="3"/>
  <c r="P64" i="3"/>
  <c r="R64" i="3"/>
  <c r="T64" i="3"/>
  <c r="V64" i="3"/>
  <c r="X64" i="3"/>
  <c r="Z64" i="3"/>
  <c r="AB64" i="3"/>
  <c r="AD64" i="3"/>
  <c r="AF64" i="3"/>
  <c r="AH64" i="3"/>
  <c r="AJ64" i="3"/>
  <c r="AL64" i="3"/>
  <c r="AN64" i="3"/>
  <c r="AP64" i="3"/>
  <c r="AR64" i="3"/>
  <c r="AT64" i="3"/>
  <c r="AV64" i="3"/>
  <c r="AX64" i="3"/>
  <c r="AZ64" i="3"/>
  <c r="BB64" i="3"/>
  <c r="BD64" i="3"/>
  <c r="BF64" i="3"/>
  <c r="BH64" i="3"/>
  <c r="M64" i="3"/>
  <c r="O64" i="3"/>
  <c r="Q64" i="3"/>
  <c r="S64" i="3"/>
  <c r="U64" i="3"/>
  <c r="W64" i="3"/>
  <c r="Y64" i="3"/>
  <c r="AA64" i="3"/>
  <c r="AC64" i="3"/>
  <c r="AE64" i="3"/>
  <c r="AG64" i="3"/>
  <c r="AI64" i="3"/>
  <c r="AK64" i="3"/>
  <c r="AM64" i="3"/>
  <c r="AO64" i="3"/>
  <c r="AQ64" i="3"/>
  <c r="AS64" i="3"/>
  <c r="AU64" i="3"/>
  <c r="AW64" i="3"/>
  <c r="AY64" i="3"/>
  <c r="BA64" i="3"/>
  <c r="BC64" i="3"/>
  <c r="BE64" i="3"/>
  <c r="BG64" i="3"/>
  <c r="BI64" i="3"/>
  <c r="N68" i="3"/>
  <c r="P68" i="3"/>
  <c r="R68" i="3"/>
  <c r="T68" i="3"/>
  <c r="V68" i="3"/>
  <c r="X68" i="3"/>
  <c r="Z68" i="3"/>
  <c r="AB68" i="3"/>
  <c r="AD68" i="3"/>
  <c r="AF68" i="3"/>
  <c r="AH68" i="3"/>
  <c r="AJ68" i="3"/>
  <c r="AL68" i="3"/>
  <c r="AN68" i="3"/>
  <c r="AP68" i="3"/>
  <c r="AR68" i="3"/>
  <c r="AT68" i="3"/>
  <c r="AV68" i="3"/>
  <c r="AX68" i="3"/>
  <c r="AZ68" i="3"/>
  <c r="BB68" i="3"/>
  <c r="BD68" i="3"/>
  <c r="BF68" i="3"/>
  <c r="BH68" i="3"/>
  <c r="M68" i="3"/>
  <c r="O68" i="3"/>
  <c r="Q68" i="3"/>
  <c r="S68" i="3"/>
  <c r="U68" i="3"/>
  <c r="W68" i="3"/>
  <c r="Y68" i="3"/>
  <c r="AA68" i="3"/>
  <c r="AC68" i="3"/>
  <c r="AE68" i="3"/>
  <c r="AG68" i="3"/>
  <c r="AI68" i="3"/>
  <c r="AK68" i="3"/>
  <c r="AM68" i="3"/>
  <c r="AO68" i="3"/>
  <c r="AQ68" i="3"/>
  <c r="AS68" i="3"/>
  <c r="AU68" i="3"/>
  <c r="AW68" i="3"/>
  <c r="AY68" i="3"/>
  <c r="BA68" i="3"/>
  <c r="BC68" i="3"/>
  <c r="BE68" i="3"/>
  <c r="BG68" i="3"/>
  <c r="BI68" i="3"/>
  <c r="N72" i="3"/>
  <c r="P72" i="3"/>
  <c r="R72" i="3"/>
  <c r="T72" i="3"/>
  <c r="V72" i="3"/>
  <c r="X72" i="3"/>
  <c r="Z72" i="3"/>
  <c r="AB72" i="3"/>
  <c r="AD72" i="3"/>
  <c r="AF72" i="3"/>
  <c r="AH72" i="3"/>
  <c r="AJ72" i="3"/>
  <c r="AL72" i="3"/>
  <c r="AN72" i="3"/>
  <c r="AP72" i="3"/>
  <c r="AR72" i="3"/>
  <c r="AT72" i="3"/>
  <c r="AV72" i="3"/>
  <c r="AX72" i="3"/>
  <c r="AZ72" i="3"/>
  <c r="BB72" i="3"/>
  <c r="BD72" i="3"/>
  <c r="BF72" i="3"/>
  <c r="BH72" i="3"/>
  <c r="M72" i="3"/>
  <c r="O72" i="3"/>
  <c r="Q72" i="3"/>
  <c r="S72" i="3"/>
  <c r="U72" i="3"/>
  <c r="W72" i="3"/>
  <c r="Y72" i="3"/>
  <c r="AA72" i="3"/>
  <c r="AC72" i="3"/>
  <c r="AE72" i="3"/>
  <c r="AG72" i="3"/>
  <c r="AI72" i="3"/>
  <c r="AK72" i="3"/>
  <c r="AM72" i="3"/>
  <c r="AO72" i="3"/>
  <c r="AQ72" i="3"/>
  <c r="AS72" i="3"/>
  <c r="AU72" i="3"/>
  <c r="AW72" i="3"/>
  <c r="AY72" i="3"/>
  <c r="BA72" i="3"/>
  <c r="BC72" i="3"/>
  <c r="BE72" i="3"/>
  <c r="BG72" i="3"/>
  <c r="BI72" i="3"/>
  <c r="M76" i="3"/>
  <c r="O76" i="3"/>
  <c r="Q76" i="3"/>
  <c r="S76" i="3"/>
  <c r="U76" i="3"/>
  <c r="W76" i="3"/>
  <c r="Y76" i="3"/>
  <c r="AA76" i="3"/>
  <c r="AC76" i="3"/>
  <c r="AE76" i="3"/>
  <c r="AG76" i="3"/>
  <c r="AI76" i="3"/>
  <c r="AK76" i="3"/>
  <c r="AM76" i="3"/>
  <c r="AO76" i="3"/>
  <c r="AQ76" i="3"/>
  <c r="AS76" i="3"/>
  <c r="AU76" i="3"/>
  <c r="AW76" i="3"/>
  <c r="AY76" i="3"/>
  <c r="BA76" i="3"/>
  <c r="BC76" i="3"/>
  <c r="BE76" i="3"/>
  <c r="BG76" i="3"/>
  <c r="BI76" i="3"/>
  <c r="N76" i="3"/>
  <c r="P76" i="3"/>
  <c r="R76" i="3"/>
  <c r="T76" i="3"/>
  <c r="V76" i="3"/>
  <c r="X76" i="3"/>
  <c r="Z76" i="3"/>
  <c r="AB76" i="3"/>
  <c r="AD76" i="3"/>
  <c r="AF76" i="3"/>
  <c r="AH76" i="3"/>
  <c r="AJ76" i="3"/>
  <c r="AL76" i="3"/>
  <c r="AN76" i="3"/>
  <c r="AP76" i="3"/>
  <c r="AR76" i="3"/>
  <c r="AT76" i="3"/>
  <c r="AV76" i="3"/>
  <c r="AX76" i="3"/>
  <c r="AZ76" i="3"/>
  <c r="BB76" i="3"/>
  <c r="BD76" i="3"/>
  <c r="BF76" i="3"/>
  <c r="BH76" i="3"/>
  <c r="N80" i="3"/>
  <c r="P80" i="3"/>
  <c r="R80" i="3"/>
  <c r="T80" i="3"/>
  <c r="V80" i="3"/>
  <c r="X80" i="3"/>
  <c r="Z80" i="3"/>
  <c r="AB80" i="3"/>
  <c r="AD80" i="3"/>
  <c r="AF80" i="3"/>
  <c r="AH80" i="3"/>
  <c r="AJ80" i="3"/>
  <c r="AL80" i="3"/>
  <c r="AN80" i="3"/>
  <c r="AP80" i="3"/>
  <c r="AR80" i="3"/>
  <c r="AT80" i="3"/>
  <c r="AV80" i="3"/>
  <c r="AX80" i="3"/>
  <c r="AZ80" i="3"/>
  <c r="BB80" i="3"/>
  <c r="BD80" i="3"/>
  <c r="BF80" i="3"/>
  <c r="BH80" i="3"/>
  <c r="M80" i="3"/>
  <c r="O80" i="3"/>
  <c r="Q80" i="3"/>
  <c r="S80" i="3"/>
  <c r="U80" i="3"/>
  <c r="W80" i="3"/>
  <c r="Y80" i="3"/>
  <c r="AA80" i="3"/>
  <c r="AC80" i="3"/>
  <c r="AE80" i="3"/>
  <c r="AG80" i="3"/>
  <c r="AI80" i="3"/>
  <c r="AK80" i="3"/>
  <c r="AM80" i="3"/>
  <c r="AO80" i="3"/>
  <c r="AQ80" i="3"/>
  <c r="AS80" i="3"/>
  <c r="AU80" i="3"/>
  <c r="AW80" i="3"/>
  <c r="AY80" i="3"/>
  <c r="BA80" i="3"/>
  <c r="BC80" i="3"/>
  <c r="BE80" i="3"/>
  <c r="BG80" i="3"/>
  <c r="BI80" i="3"/>
  <c r="N84" i="3"/>
  <c r="P84" i="3"/>
  <c r="R84" i="3"/>
  <c r="T84" i="3"/>
  <c r="V84" i="3"/>
  <c r="X84" i="3"/>
  <c r="Z84" i="3"/>
  <c r="AB84" i="3"/>
  <c r="AD84" i="3"/>
  <c r="AF84" i="3"/>
  <c r="AH84" i="3"/>
  <c r="AJ84" i="3"/>
  <c r="AL84" i="3"/>
  <c r="AN84" i="3"/>
  <c r="AP84" i="3"/>
  <c r="AR84" i="3"/>
  <c r="AT84" i="3"/>
  <c r="AV84" i="3"/>
  <c r="AX84" i="3"/>
  <c r="AZ84" i="3"/>
  <c r="BB84" i="3"/>
  <c r="BD84" i="3"/>
  <c r="BF84" i="3"/>
  <c r="BH84" i="3"/>
  <c r="M84" i="3"/>
  <c r="O84" i="3"/>
  <c r="Q84" i="3"/>
  <c r="S84" i="3"/>
  <c r="U84" i="3"/>
  <c r="W84" i="3"/>
  <c r="Y84" i="3"/>
  <c r="AA84" i="3"/>
  <c r="AC84" i="3"/>
  <c r="AE84" i="3"/>
  <c r="AG84" i="3"/>
  <c r="AI84" i="3"/>
  <c r="AK84" i="3"/>
  <c r="AM84" i="3"/>
  <c r="AO84" i="3"/>
  <c r="AQ84" i="3"/>
  <c r="AS84" i="3"/>
  <c r="AU84" i="3"/>
  <c r="AW84" i="3"/>
  <c r="AY84" i="3"/>
  <c r="BA84" i="3"/>
  <c r="BC84" i="3"/>
  <c r="BE84" i="3"/>
  <c r="BG84" i="3"/>
  <c r="BI84" i="3"/>
  <c r="N88" i="3"/>
  <c r="P88" i="3"/>
  <c r="R88" i="3"/>
  <c r="T88" i="3"/>
  <c r="V88" i="3"/>
  <c r="X88" i="3"/>
  <c r="Z88" i="3"/>
  <c r="AB88" i="3"/>
  <c r="AD88" i="3"/>
  <c r="AF88" i="3"/>
  <c r="AH88" i="3"/>
  <c r="AJ88" i="3"/>
  <c r="AL88" i="3"/>
  <c r="AN88" i="3"/>
  <c r="AP88" i="3"/>
  <c r="AR88" i="3"/>
  <c r="AT88" i="3"/>
  <c r="AV88" i="3"/>
  <c r="AX88" i="3"/>
  <c r="AZ88" i="3"/>
  <c r="BB88" i="3"/>
  <c r="BD88" i="3"/>
  <c r="BF88" i="3"/>
  <c r="BH88" i="3"/>
  <c r="M88" i="3"/>
  <c r="O88" i="3"/>
  <c r="Q88" i="3"/>
  <c r="S88" i="3"/>
  <c r="U88" i="3"/>
  <c r="W88" i="3"/>
  <c r="Y88" i="3"/>
  <c r="AA88" i="3"/>
  <c r="AC88" i="3"/>
  <c r="AE88" i="3"/>
  <c r="AG88" i="3"/>
  <c r="AI88" i="3"/>
  <c r="AK88" i="3"/>
  <c r="AM88" i="3"/>
  <c r="AO88" i="3"/>
  <c r="AQ88" i="3"/>
  <c r="AS88" i="3"/>
  <c r="AU88" i="3"/>
  <c r="AW88" i="3"/>
  <c r="AY88" i="3"/>
  <c r="BA88" i="3"/>
  <c r="BC88" i="3"/>
  <c r="BE88" i="3"/>
  <c r="BG88" i="3"/>
  <c r="BI88" i="3"/>
  <c r="M92" i="3"/>
  <c r="O92" i="3"/>
  <c r="Q92" i="3"/>
  <c r="S92" i="3"/>
  <c r="U92" i="3"/>
  <c r="W92" i="3"/>
  <c r="Y92" i="3"/>
  <c r="AA92" i="3"/>
  <c r="AC92" i="3"/>
  <c r="AE92" i="3"/>
  <c r="AG92" i="3"/>
  <c r="AI92" i="3"/>
  <c r="AK92" i="3"/>
  <c r="AM92" i="3"/>
  <c r="AO92" i="3"/>
  <c r="AQ92" i="3"/>
  <c r="AS92" i="3"/>
  <c r="AU92" i="3"/>
  <c r="AW92" i="3"/>
  <c r="AY92" i="3"/>
  <c r="BA92" i="3"/>
  <c r="BC92" i="3"/>
  <c r="BE92" i="3"/>
  <c r="BG92" i="3"/>
  <c r="BI92" i="3"/>
  <c r="N92" i="3"/>
  <c r="P92" i="3"/>
  <c r="R92" i="3"/>
  <c r="T92" i="3"/>
  <c r="V92" i="3"/>
  <c r="X92" i="3"/>
  <c r="Z92" i="3"/>
  <c r="AB92" i="3"/>
  <c r="AD92" i="3"/>
  <c r="AF92" i="3"/>
  <c r="AH92" i="3"/>
  <c r="AJ92" i="3"/>
  <c r="AL92" i="3"/>
  <c r="AN92" i="3"/>
  <c r="AP92" i="3"/>
  <c r="AR92" i="3"/>
  <c r="AT92" i="3"/>
  <c r="AV92" i="3"/>
  <c r="AX92" i="3"/>
  <c r="AZ92" i="3"/>
  <c r="BB92" i="3"/>
  <c r="BD92" i="3"/>
  <c r="BF92" i="3"/>
  <c r="BH92" i="3"/>
  <c r="M96" i="3"/>
  <c r="O96" i="3"/>
  <c r="Q96" i="3"/>
  <c r="S96" i="3"/>
  <c r="U96" i="3"/>
  <c r="W96" i="3"/>
  <c r="Y96" i="3"/>
  <c r="AA96" i="3"/>
  <c r="AC96" i="3"/>
  <c r="AE96" i="3"/>
  <c r="AG96" i="3"/>
  <c r="AI96" i="3"/>
  <c r="AK96" i="3"/>
  <c r="AM96" i="3"/>
  <c r="AO96" i="3"/>
  <c r="AQ96" i="3"/>
  <c r="AS96" i="3"/>
  <c r="AU96" i="3"/>
  <c r="AW96" i="3"/>
  <c r="AY96" i="3"/>
  <c r="BA96" i="3"/>
  <c r="N96" i="3"/>
  <c r="P96" i="3"/>
  <c r="R96" i="3"/>
  <c r="T96" i="3"/>
  <c r="V96" i="3"/>
  <c r="X96" i="3"/>
  <c r="Z96" i="3"/>
  <c r="AB96" i="3"/>
  <c r="AD96" i="3"/>
  <c r="AF96" i="3"/>
  <c r="AH96" i="3"/>
  <c r="AJ96" i="3"/>
  <c r="AL96" i="3"/>
  <c r="AN96" i="3"/>
  <c r="AP96" i="3"/>
  <c r="AR96" i="3"/>
  <c r="AT96" i="3"/>
  <c r="AV96" i="3"/>
  <c r="AX96" i="3"/>
  <c r="AZ96" i="3"/>
  <c r="BB96" i="3"/>
  <c r="BC96" i="3"/>
  <c r="BE96" i="3"/>
  <c r="BG96" i="3"/>
  <c r="BI96" i="3"/>
  <c r="BD96" i="3"/>
  <c r="BF96" i="3"/>
  <c r="BH96" i="3"/>
  <c r="N100" i="3"/>
  <c r="P100" i="3"/>
  <c r="R100" i="3"/>
  <c r="T100" i="3"/>
  <c r="V100" i="3"/>
  <c r="X100" i="3"/>
  <c r="Z100" i="3"/>
  <c r="AB100" i="3"/>
  <c r="AD100" i="3"/>
  <c r="AF100" i="3"/>
  <c r="AH100" i="3"/>
  <c r="AJ100" i="3"/>
  <c r="AL100" i="3"/>
  <c r="AN100" i="3"/>
  <c r="AP100" i="3"/>
  <c r="AR100" i="3"/>
  <c r="AT100" i="3"/>
  <c r="AV100" i="3"/>
  <c r="AX100" i="3"/>
  <c r="AZ100" i="3"/>
  <c r="BB100" i="3"/>
  <c r="BD100" i="3"/>
  <c r="BF100" i="3"/>
  <c r="BH100" i="3"/>
  <c r="M100" i="3"/>
  <c r="O100" i="3"/>
  <c r="Q100" i="3"/>
  <c r="S100" i="3"/>
  <c r="U100" i="3"/>
  <c r="W100" i="3"/>
  <c r="Y100" i="3"/>
  <c r="AA100" i="3"/>
  <c r="AC100" i="3"/>
  <c r="AE100" i="3"/>
  <c r="AG100" i="3"/>
  <c r="AI100" i="3"/>
  <c r="AK100" i="3"/>
  <c r="AM100" i="3"/>
  <c r="AO100" i="3"/>
  <c r="AQ100" i="3"/>
  <c r="AS100" i="3"/>
  <c r="AU100" i="3"/>
  <c r="AW100" i="3"/>
  <c r="AY100" i="3"/>
  <c r="BA100" i="3"/>
  <c r="BC100" i="3"/>
  <c r="BE100" i="3"/>
  <c r="BG100" i="3"/>
  <c r="BI100" i="3"/>
  <c r="M104" i="3"/>
  <c r="O104" i="3"/>
  <c r="Q104" i="3"/>
  <c r="S104" i="3"/>
  <c r="U104" i="3"/>
  <c r="W104" i="3"/>
  <c r="Y104" i="3"/>
  <c r="AA104" i="3"/>
  <c r="AC104" i="3"/>
  <c r="AE104" i="3"/>
  <c r="AG104" i="3"/>
  <c r="AI104" i="3"/>
  <c r="AK104" i="3"/>
  <c r="AM104" i="3"/>
  <c r="AO104" i="3"/>
  <c r="AQ104" i="3"/>
  <c r="AS104" i="3"/>
  <c r="AU104" i="3"/>
  <c r="AW104" i="3"/>
  <c r="AY104" i="3"/>
  <c r="BA104" i="3"/>
  <c r="BC104" i="3"/>
  <c r="BE104" i="3"/>
  <c r="BG104" i="3"/>
  <c r="BI104" i="3"/>
  <c r="N104" i="3"/>
  <c r="P104" i="3"/>
  <c r="R104" i="3"/>
  <c r="T104" i="3"/>
  <c r="V104" i="3"/>
  <c r="X104" i="3"/>
  <c r="Z104" i="3"/>
  <c r="AB104" i="3"/>
  <c r="AD104" i="3"/>
  <c r="AF104" i="3"/>
  <c r="AH104" i="3"/>
  <c r="AJ104" i="3"/>
  <c r="AL104" i="3"/>
  <c r="AN104" i="3"/>
  <c r="AP104" i="3"/>
  <c r="AR104" i="3"/>
  <c r="AT104" i="3"/>
  <c r="AV104" i="3"/>
  <c r="AX104" i="3"/>
  <c r="AZ104" i="3"/>
  <c r="BB104" i="3"/>
  <c r="BD104" i="3"/>
  <c r="BF104" i="3"/>
  <c r="BH104" i="3"/>
  <c r="N108" i="3"/>
  <c r="P108" i="3"/>
  <c r="R108" i="3"/>
  <c r="T108" i="3"/>
  <c r="V108" i="3"/>
  <c r="X108" i="3"/>
  <c r="Z108" i="3"/>
  <c r="AB108" i="3"/>
  <c r="AD108" i="3"/>
  <c r="AF108" i="3"/>
  <c r="AH108" i="3"/>
  <c r="AJ108" i="3"/>
  <c r="AL108" i="3"/>
  <c r="AN108" i="3"/>
  <c r="AP108" i="3"/>
  <c r="AR108" i="3"/>
  <c r="AT108" i="3"/>
  <c r="AV108" i="3"/>
  <c r="AX108" i="3"/>
  <c r="AZ108" i="3"/>
  <c r="BB108" i="3"/>
  <c r="BD108" i="3"/>
  <c r="BF108" i="3"/>
  <c r="BH108" i="3"/>
  <c r="M108" i="3"/>
  <c r="O108" i="3"/>
  <c r="Q108" i="3"/>
  <c r="S108" i="3"/>
  <c r="U108" i="3"/>
  <c r="W108" i="3"/>
  <c r="Y108" i="3"/>
  <c r="AA108" i="3"/>
  <c r="AC108" i="3"/>
  <c r="AE108" i="3"/>
  <c r="AG108" i="3"/>
  <c r="AI108" i="3"/>
  <c r="AK108" i="3"/>
  <c r="AM108" i="3"/>
  <c r="AO108" i="3"/>
  <c r="AQ108" i="3"/>
  <c r="AS108" i="3"/>
  <c r="AU108" i="3"/>
  <c r="AW108" i="3"/>
  <c r="AY108" i="3"/>
  <c r="BA108" i="3"/>
  <c r="BC108" i="3"/>
  <c r="BE108" i="3"/>
  <c r="BG108" i="3"/>
  <c r="BI108" i="3"/>
  <c r="N112" i="3"/>
  <c r="P112" i="3"/>
  <c r="R112" i="3"/>
  <c r="T112" i="3"/>
  <c r="V112" i="3"/>
  <c r="X112" i="3"/>
  <c r="Z112" i="3"/>
  <c r="AB112" i="3"/>
  <c r="AD112" i="3"/>
  <c r="AF112" i="3"/>
  <c r="AH112" i="3"/>
  <c r="AJ112" i="3"/>
  <c r="AL112" i="3"/>
  <c r="AN112" i="3"/>
  <c r="AP112" i="3"/>
  <c r="AR112" i="3"/>
  <c r="AT112" i="3"/>
  <c r="AV112" i="3"/>
  <c r="AX112" i="3"/>
  <c r="AZ112" i="3"/>
  <c r="BB112" i="3"/>
  <c r="BD112" i="3"/>
  <c r="BF112" i="3"/>
  <c r="BH112" i="3"/>
  <c r="M112" i="3"/>
  <c r="O112" i="3"/>
  <c r="Q112" i="3"/>
  <c r="S112" i="3"/>
  <c r="U112" i="3"/>
  <c r="W112" i="3"/>
  <c r="Y112" i="3"/>
  <c r="AA112" i="3"/>
  <c r="AC112" i="3"/>
  <c r="AE112" i="3"/>
  <c r="AG112" i="3"/>
  <c r="AI112" i="3"/>
  <c r="AK112" i="3"/>
  <c r="AM112" i="3"/>
  <c r="AO112" i="3"/>
  <c r="AQ112" i="3"/>
  <c r="AS112" i="3"/>
  <c r="AU112" i="3"/>
  <c r="AW112" i="3"/>
  <c r="AY112" i="3"/>
  <c r="BA112" i="3"/>
  <c r="BC112" i="3"/>
  <c r="BE112" i="3"/>
  <c r="BG112" i="3"/>
  <c r="BI112" i="3"/>
  <c r="M116" i="3"/>
  <c r="O116" i="3"/>
  <c r="Q116" i="3"/>
  <c r="S116" i="3"/>
  <c r="U116" i="3"/>
  <c r="W116" i="3"/>
  <c r="Y116" i="3"/>
  <c r="AA116" i="3"/>
  <c r="AC116" i="3"/>
  <c r="AE116" i="3"/>
  <c r="AG116" i="3"/>
  <c r="AI116" i="3"/>
  <c r="AK116" i="3"/>
  <c r="AM116" i="3"/>
  <c r="AO116" i="3"/>
  <c r="AQ116" i="3"/>
  <c r="AS116" i="3"/>
  <c r="AU116" i="3"/>
  <c r="AW116" i="3"/>
  <c r="AY116" i="3"/>
  <c r="BA116" i="3"/>
  <c r="BC116" i="3"/>
  <c r="BE116" i="3"/>
  <c r="BG116" i="3"/>
  <c r="BI116" i="3"/>
  <c r="N116" i="3"/>
  <c r="P116" i="3"/>
  <c r="R116" i="3"/>
  <c r="T116" i="3"/>
  <c r="V116" i="3"/>
  <c r="X116" i="3"/>
  <c r="Z116" i="3"/>
  <c r="AB116" i="3"/>
  <c r="AD116" i="3"/>
  <c r="AF116" i="3"/>
  <c r="AH116" i="3"/>
  <c r="AJ116" i="3"/>
  <c r="AL116" i="3"/>
  <c r="AN116" i="3"/>
  <c r="AP116" i="3"/>
  <c r="AR116" i="3"/>
  <c r="AT116" i="3"/>
  <c r="AV116" i="3"/>
  <c r="AX116" i="3"/>
  <c r="AZ116" i="3"/>
  <c r="BB116" i="3"/>
  <c r="BD116" i="3"/>
  <c r="BF116" i="3"/>
  <c r="BH116" i="3"/>
  <c r="M120" i="3"/>
  <c r="O120" i="3"/>
  <c r="Q120" i="3"/>
  <c r="S120" i="3"/>
  <c r="U120" i="3"/>
  <c r="W120" i="3"/>
  <c r="Y120" i="3"/>
  <c r="AA120" i="3"/>
  <c r="AC120" i="3"/>
  <c r="AE120" i="3"/>
  <c r="AG120" i="3"/>
  <c r="AI120" i="3"/>
  <c r="AK120" i="3"/>
  <c r="AM120" i="3"/>
  <c r="AO120" i="3"/>
  <c r="AQ120" i="3"/>
  <c r="AS120" i="3"/>
  <c r="AU120" i="3"/>
  <c r="AW120" i="3"/>
  <c r="AY120" i="3"/>
  <c r="BA120" i="3"/>
  <c r="BC120" i="3"/>
  <c r="BE120" i="3"/>
  <c r="BG120" i="3"/>
  <c r="BI120" i="3"/>
  <c r="N120" i="3"/>
  <c r="P120" i="3"/>
  <c r="R120" i="3"/>
  <c r="T120" i="3"/>
  <c r="V120" i="3"/>
  <c r="X120" i="3"/>
  <c r="Z120" i="3"/>
  <c r="AB120" i="3"/>
  <c r="AD120" i="3"/>
  <c r="AF120" i="3"/>
  <c r="AH120" i="3"/>
  <c r="AJ120" i="3"/>
  <c r="AL120" i="3"/>
  <c r="AN120" i="3"/>
  <c r="AP120" i="3"/>
  <c r="AR120" i="3"/>
  <c r="AT120" i="3"/>
  <c r="AV120" i="3"/>
  <c r="AX120" i="3"/>
  <c r="AZ120" i="3"/>
  <c r="BB120" i="3"/>
  <c r="BD120" i="3"/>
  <c r="BF120" i="3"/>
  <c r="BH120" i="3"/>
  <c r="N124" i="3"/>
  <c r="P124" i="3"/>
  <c r="R124" i="3"/>
  <c r="T124" i="3"/>
  <c r="O124" i="3"/>
  <c r="S124" i="3"/>
  <c r="V124" i="3"/>
  <c r="X124" i="3"/>
  <c r="Z124" i="3"/>
  <c r="AB124" i="3"/>
  <c r="AD124" i="3"/>
  <c r="AF124" i="3"/>
  <c r="AH124" i="3"/>
  <c r="AJ124" i="3"/>
  <c r="AL124" i="3"/>
  <c r="AN124" i="3"/>
  <c r="AP124" i="3"/>
  <c r="AR124" i="3"/>
  <c r="AT124" i="3"/>
  <c r="AV124" i="3"/>
  <c r="AX124" i="3"/>
  <c r="AZ124" i="3"/>
  <c r="BB124" i="3"/>
  <c r="BD124" i="3"/>
  <c r="BF124" i="3"/>
  <c r="BH124" i="3"/>
  <c r="M124" i="3"/>
  <c r="Q124" i="3"/>
  <c r="U124" i="3"/>
  <c r="W124" i="3"/>
  <c r="Y124" i="3"/>
  <c r="AA124" i="3"/>
  <c r="AC124" i="3"/>
  <c r="AE124" i="3"/>
  <c r="AG124" i="3"/>
  <c r="AI124" i="3"/>
  <c r="AK124" i="3"/>
  <c r="AM124" i="3"/>
  <c r="AO124" i="3"/>
  <c r="AQ124" i="3"/>
  <c r="AS124" i="3"/>
  <c r="AU124" i="3"/>
  <c r="AW124" i="3"/>
  <c r="AY124" i="3"/>
  <c r="BA124" i="3"/>
  <c r="BC124" i="3"/>
  <c r="BE124" i="3"/>
  <c r="BG124" i="3"/>
  <c r="BI124" i="3"/>
  <c r="M128" i="3"/>
  <c r="O128" i="3"/>
  <c r="Q128" i="3"/>
  <c r="S128" i="3"/>
  <c r="U128" i="3"/>
  <c r="W128" i="3"/>
  <c r="Y128" i="3"/>
  <c r="AA128" i="3"/>
  <c r="AC128" i="3"/>
  <c r="AE128" i="3"/>
  <c r="AG128" i="3"/>
  <c r="AI128" i="3"/>
  <c r="AK128" i="3"/>
  <c r="AM128" i="3"/>
  <c r="AO128" i="3"/>
  <c r="AQ128" i="3"/>
  <c r="AS128" i="3"/>
  <c r="AU128" i="3"/>
  <c r="AW128" i="3"/>
  <c r="AY128" i="3"/>
  <c r="BA128" i="3"/>
  <c r="BC128" i="3"/>
  <c r="BE128" i="3"/>
  <c r="BG128" i="3"/>
  <c r="BI128" i="3"/>
  <c r="N128" i="3"/>
  <c r="P128" i="3"/>
  <c r="R128" i="3"/>
  <c r="T128" i="3"/>
  <c r="V128" i="3"/>
  <c r="X128" i="3"/>
  <c r="Z128" i="3"/>
  <c r="AB128" i="3"/>
  <c r="AD128" i="3"/>
  <c r="AF128" i="3"/>
  <c r="AH128" i="3"/>
  <c r="AJ128" i="3"/>
  <c r="AL128" i="3"/>
  <c r="AN128" i="3"/>
  <c r="AP128" i="3"/>
  <c r="AR128" i="3"/>
  <c r="AT128" i="3"/>
  <c r="AV128" i="3"/>
  <c r="AX128" i="3"/>
  <c r="AZ128" i="3"/>
  <c r="BB128" i="3"/>
  <c r="BD128" i="3"/>
  <c r="BF128" i="3"/>
  <c r="BH128" i="3"/>
  <c r="M132" i="3"/>
  <c r="O132" i="3"/>
  <c r="Q132" i="3"/>
  <c r="S132" i="3"/>
  <c r="U132" i="3"/>
  <c r="W132" i="3"/>
  <c r="Y132" i="3"/>
  <c r="AA132" i="3"/>
  <c r="AC132" i="3"/>
  <c r="AE132" i="3"/>
  <c r="AG132" i="3"/>
  <c r="AI132" i="3"/>
  <c r="AK132" i="3"/>
  <c r="AM132" i="3"/>
  <c r="AO132" i="3"/>
  <c r="AQ132" i="3"/>
  <c r="AS132" i="3"/>
  <c r="AU132" i="3"/>
  <c r="AW132" i="3"/>
  <c r="AY132" i="3"/>
  <c r="BA132" i="3"/>
  <c r="BC132" i="3"/>
  <c r="BE132" i="3"/>
  <c r="BG132" i="3"/>
  <c r="BI132" i="3"/>
  <c r="N132" i="3"/>
  <c r="P132" i="3"/>
  <c r="R132" i="3"/>
  <c r="T132" i="3"/>
  <c r="V132" i="3"/>
  <c r="X132" i="3"/>
  <c r="Z132" i="3"/>
  <c r="AB132" i="3"/>
  <c r="AD132" i="3"/>
  <c r="AF132" i="3"/>
  <c r="AH132" i="3"/>
  <c r="AJ132" i="3"/>
  <c r="AL132" i="3"/>
  <c r="AN132" i="3"/>
  <c r="AP132" i="3"/>
  <c r="AR132" i="3"/>
  <c r="AT132" i="3"/>
  <c r="AV132" i="3"/>
  <c r="AX132" i="3"/>
  <c r="AZ132" i="3"/>
  <c r="BB132" i="3"/>
  <c r="BD132" i="3"/>
  <c r="BF132" i="3"/>
  <c r="BH132" i="3"/>
  <c r="M136" i="3"/>
  <c r="O136" i="3"/>
  <c r="Q136" i="3"/>
  <c r="S136" i="3"/>
  <c r="U136" i="3"/>
  <c r="W136" i="3"/>
  <c r="Y136" i="3"/>
  <c r="AA136" i="3"/>
  <c r="AC136" i="3"/>
  <c r="AE136" i="3"/>
  <c r="AG136" i="3"/>
  <c r="AI136" i="3"/>
  <c r="AK136" i="3"/>
  <c r="AM136" i="3"/>
  <c r="AO136" i="3"/>
  <c r="AQ136" i="3"/>
  <c r="AS136" i="3"/>
  <c r="AU136" i="3"/>
  <c r="AW136" i="3"/>
  <c r="AY136" i="3"/>
  <c r="BA136" i="3"/>
  <c r="BC136" i="3"/>
  <c r="BE136" i="3"/>
  <c r="BG136" i="3"/>
  <c r="BI136" i="3"/>
  <c r="N136" i="3"/>
  <c r="P136" i="3"/>
  <c r="R136" i="3"/>
  <c r="T136" i="3"/>
  <c r="V136" i="3"/>
  <c r="X136" i="3"/>
  <c r="Z136" i="3"/>
  <c r="AB136" i="3"/>
  <c r="AD136" i="3"/>
  <c r="AF136" i="3"/>
  <c r="AH136" i="3"/>
  <c r="AJ136" i="3"/>
  <c r="AL136" i="3"/>
  <c r="AN136" i="3"/>
  <c r="AP136" i="3"/>
  <c r="AR136" i="3"/>
  <c r="AT136" i="3"/>
  <c r="AV136" i="3"/>
  <c r="AX136" i="3"/>
  <c r="AZ136" i="3"/>
  <c r="BB136" i="3"/>
  <c r="BD136" i="3"/>
  <c r="BF136" i="3"/>
  <c r="BH136" i="3"/>
  <c r="M140" i="3"/>
  <c r="O140" i="3"/>
  <c r="Q140" i="3"/>
  <c r="S140" i="3"/>
  <c r="U140" i="3"/>
  <c r="W140" i="3"/>
  <c r="Y140" i="3"/>
  <c r="AA140" i="3"/>
  <c r="AC140" i="3"/>
  <c r="AE140" i="3"/>
  <c r="AG140" i="3"/>
  <c r="AI140" i="3"/>
  <c r="AK140" i="3"/>
  <c r="AM140" i="3"/>
  <c r="AO140" i="3"/>
  <c r="AQ140" i="3"/>
  <c r="AS140" i="3"/>
  <c r="AU140" i="3"/>
  <c r="AW140" i="3"/>
  <c r="AY140" i="3"/>
  <c r="BA140" i="3"/>
  <c r="BC140" i="3"/>
  <c r="BE140" i="3"/>
  <c r="BG140" i="3"/>
  <c r="BI140" i="3"/>
  <c r="N140" i="3"/>
  <c r="P140" i="3"/>
  <c r="R140" i="3"/>
  <c r="T140" i="3"/>
  <c r="V140" i="3"/>
  <c r="X140" i="3"/>
  <c r="Z140" i="3"/>
  <c r="AB140" i="3"/>
  <c r="AD140" i="3"/>
  <c r="AF140" i="3"/>
  <c r="AH140" i="3"/>
  <c r="AJ140" i="3"/>
  <c r="AL140" i="3"/>
  <c r="AN140" i="3"/>
  <c r="AP140" i="3"/>
  <c r="AR140" i="3"/>
  <c r="AT140" i="3"/>
  <c r="AV140" i="3"/>
  <c r="AX140" i="3"/>
  <c r="AZ140" i="3"/>
  <c r="BB140" i="3"/>
  <c r="BD140" i="3"/>
  <c r="BF140" i="3"/>
  <c r="BH140" i="3"/>
  <c r="M144" i="3"/>
  <c r="O144" i="3"/>
  <c r="Q144" i="3"/>
  <c r="S144" i="3"/>
  <c r="U144" i="3"/>
  <c r="W144" i="3"/>
  <c r="Y144" i="3"/>
  <c r="AA144" i="3"/>
  <c r="AC144" i="3"/>
  <c r="AE144" i="3"/>
  <c r="AG144" i="3"/>
  <c r="AI144" i="3"/>
  <c r="AK144" i="3"/>
  <c r="AM144" i="3"/>
  <c r="AO144" i="3"/>
  <c r="AQ144" i="3"/>
  <c r="AS144" i="3"/>
  <c r="AU144" i="3"/>
  <c r="AW144" i="3"/>
  <c r="AY144" i="3"/>
  <c r="BA144" i="3"/>
  <c r="BC144" i="3"/>
  <c r="BE144" i="3"/>
  <c r="BG144" i="3"/>
  <c r="BI144" i="3"/>
  <c r="N144" i="3"/>
  <c r="P144" i="3"/>
  <c r="R144" i="3"/>
  <c r="T144" i="3"/>
  <c r="V144" i="3"/>
  <c r="X144" i="3"/>
  <c r="Z144" i="3"/>
  <c r="AB144" i="3"/>
  <c r="AD144" i="3"/>
  <c r="AF144" i="3"/>
  <c r="AH144" i="3"/>
  <c r="AJ144" i="3"/>
  <c r="AL144" i="3"/>
  <c r="AN144" i="3"/>
  <c r="AP144" i="3"/>
  <c r="AR144" i="3"/>
  <c r="AT144" i="3"/>
  <c r="AV144" i="3"/>
  <c r="AX144" i="3"/>
  <c r="AZ144" i="3"/>
  <c r="BB144" i="3"/>
  <c r="BD144" i="3"/>
  <c r="BF144" i="3"/>
  <c r="BH144" i="3"/>
  <c r="M148" i="3"/>
  <c r="O148" i="3"/>
  <c r="Q148" i="3"/>
  <c r="S148" i="3"/>
  <c r="U148" i="3"/>
  <c r="W148" i="3"/>
  <c r="Y148" i="3"/>
  <c r="AA148" i="3"/>
  <c r="AC148" i="3"/>
  <c r="AE148" i="3"/>
  <c r="AG148" i="3"/>
  <c r="AI148" i="3"/>
  <c r="AK148" i="3"/>
  <c r="AM148" i="3"/>
  <c r="AO148" i="3"/>
  <c r="AQ148" i="3"/>
  <c r="AS148" i="3"/>
  <c r="AU148" i="3"/>
  <c r="AW148" i="3"/>
  <c r="AY148" i="3"/>
  <c r="BA148" i="3"/>
  <c r="BC148" i="3"/>
  <c r="BE148" i="3"/>
  <c r="BG148" i="3"/>
  <c r="BI148" i="3"/>
  <c r="N148" i="3"/>
  <c r="P148" i="3"/>
  <c r="R148" i="3"/>
  <c r="T148" i="3"/>
  <c r="V148" i="3"/>
  <c r="X148" i="3"/>
  <c r="Z148" i="3"/>
  <c r="AB148" i="3"/>
  <c r="AD148" i="3"/>
  <c r="AF148" i="3"/>
  <c r="AH148" i="3"/>
  <c r="AJ148" i="3"/>
  <c r="AL148" i="3"/>
  <c r="AN148" i="3"/>
  <c r="AP148" i="3"/>
  <c r="AR148" i="3"/>
  <c r="AT148" i="3"/>
  <c r="AV148" i="3"/>
  <c r="AX148" i="3"/>
  <c r="AZ148" i="3"/>
  <c r="BB148" i="3"/>
  <c r="BD148" i="3"/>
  <c r="BF148" i="3"/>
  <c r="BH148" i="3"/>
  <c r="M12" i="3"/>
  <c r="O12" i="3"/>
  <c r="Q12" i="3"/>
  <c r="S12" i="3"/>
  <c r="U12" i="3"/>
  <c r="W12" i="3"/>
  <c r="Y12" i="3"/>
  <c r="AA12" i="3"/>
  <c r="AC12" i="3"/>
  <c r="AE12" i="3"/>
  <c r="AG12" i="3"/>
  <c r="AI12" i="3"/>
  <c r="AK12" i="3"/>
  <c r="AM12" i="3"/>
  <c r="AO12" i="3"/>
  <c r="AQ12" i="3"/>
  <c r="AS12" i="3"/>
  <c r="AU12" i="3"/>
  <c r="AW12" i="3"/>
  <c r="AY12" i="3"/>
  <c r="BA12" i="3"/>
  <c r="BC12" i="3"/>
  <c r="BE12" i="3"/>
  <c r="BG12" i="3"/>
  <c r="BI12" i="3"/>
  <c r="N12" i="3"/>
  <c r="P12" i="3"/>
  <c r="R12" i="3"/>
  <c r="T12" i="3"/>
  <c r="V12" i="3"/>
  <c r="X12" i="3"/>
  <c r="Z12" i="3"/>
  <c r="AB12" i="3"/>
  <c r="AD12" i="3"/>
  <c r="AF12" i="3"/>
  <c r="AH12" i="3"/>
  <c r="AJ12" i="3"/>
  <c r="AL12" i="3"/>
  <c r="AN12" i="3"/>
  <c r="AP12" i="3"/>
  <c r="AR12" i="3"/>
  <c r="AT12" i="3"/>
  <c r="AV12" i="3"/>
  <c r="AX12" i="3"/>
  <c r="AZ12" i="3"/>
  <c r="BB12" i="3"/>
  <c r="BD12" i="3"/>
  <c r="BF12" i="3"/>
  <c r="BH12" i="3"/>
  <c r="J3" i="3"/>
  <c r="J4" i="3"/>
  <c r="J5" i="3"/>
  <c r="J6" i="3"/>
  <c r="J7" i="3"/>
  <c r="J8" i="3"/>
  <c r="J9" i="3"/>
  <c r="J10" i="3"/>
  <c r="J11" i="3"/>
  <c r="J2" i="3"/>
  <c r="I3" i="3"/>
  <c r="I4" i="3"/>
  <c r="I5" i="3"/>
  <c r="I6" i="3"/>
  <c r="I7" i="3"/>
  <c r="I8" i="3"/>
  <c r="I9" i="3"/>
  <c r="I10" i="3"/>
  <c r="I11" i="3"/>
  <c r="I2" i="3"/>
  <c r="H3" i="3"/>
  <c r="H4" i="3"/>
  <c r="H5" i="3"/>
  <c r="H6" i="3"/>
  <c r="H7" i="3"/>
  <c r="H8" i="3"/>
  <c r="H9" i="3"/>
  <c r="H10" i="3"/>
  <c r="H11" i="3"/>
  <c r="H2" i="3"/>
  <c r="G3" i="3"/>
  <c r="G4" i="3"/>
  <c r="G5" i="3"/>
  <c r="G6" i="3"/>
  <c r="G7" i="3"/>
  <c r="G8" i="3"/>
  <c r="G9" i="3"/>
  <c r="G10" i="3"/>
  <c r="G11" i="3"/>
  <c r="G2" i="3"/>
  <c r="F11" i="3"/>
  <c r="F3" i="3"/>
  <c r="F4" i="3"/>
  <c r="F5" i="3"/>
  <c r="F6" i="3"/>
  <c r="F7" i="3"/>
  <c r="F8" i="3"/>
  <c r="F9" i="3"/>
  <c r="F10" i="3"/>
  <c r="F2" i="3"/>
  <c r="E3" i="3"/>
  <c r="E4" i="3"/>
  <c r="E5" i="3"/>
  <c r="E6" i="3"/>
  <c r="E7" i="3"/>
  <c r="E8" i="3"/>
  <c r="E9" i="3"/>
  <c r="E10" i="3"/>
  <c r="E11" i="3"/>
  <c r="E2" i="3"/>
  <c r="K2" i="3" s="1"/>
  <c r="L9" i="3" l="1"/>
  <c r="L5" i="3"/>
  <c r="L7" i="3"/>
  <c r="L3" i="3"/>
  <c r="L6" i="3"/>
  <c r="L10" i="3"/>
  <c r="BK127" i="3"/>
  <c r="K11" i="3"/>
  <c r="K7" i="3"/>
  <c r="P7" i="3" s="1"/>
  <c r="K3" i="3"/>
  <c r="W3" i="3" s="1"/>
  <c r="BN69" i="3"/>
  <c r="BN86" i="3"/>
  <c r="BN78" i="3"/>
  <c r="BN106" i="3"/>
  <c r="BN98" i="3"/>
  <c r="BN36" i="3"/>
  <c r="BM14" i="3"/>
  <c r="L11" i="3"/>
  <c r="M11" i="3" s="1"/>
  <c r="K8" i="3"/>
  <c r="K4" i="3"/>
  <c r="L8" i="3"/>
  <c r="L4" i="3"/>
  <c r="BM12" i="3"/>
  <c r="BL12" i="3"/>
  <c r="BJ12" i="3"/>
  <c r="BN12" i="3"/>
  <c r="BK12" i="3"/>
  <c r="BJ148" i="3"/>
  <c r="BN148" i="3"/>
  <c r="BK148" i="3"/>
  <c r="BM144" i="3"/>
  <c r="BL144" i="3"/>
  <c r="BJ140" i="3"/>
  <c r="BN140" i="3"/>
  <c r="BK140" i="3"/>
  <c r="BM136" i="3"/>
  <c r="BL136" i="3"/>
  <c r="BJ132" i="3"/>
  <c r="BN132" i="3"/>
  <c r="BK132" i="3"/>
  <c r="BM128" i="3"/>
  <c r="BN128" i="3"/>
  <c r="BL128" i="3"/>
  <c r="BN124" i="3"/>
  <c r="BK124" i="3"/>
  <c r="BL124" i="3"/>
  <c r="BJ124" i="3"/>
  <c r="BL120" i="3"/>
  <c r="BK116" i="3"/>
  <c r="BL112" i="3"/>
  <c r="BK108" i="3"/>
  <c r="BN108" i="3"/>
  <c r="BJ108" i="3"/>
  <c r="BJ104" i="3"/>
  <c r="BM104" i="3"/>
  <c r="BL104" i="3"/>
  <c r="BN100" i="3"/>
  <c r="BK100" i="3"/>
  <c r="BJ100" i="3"/>
  <c r="BJ96" i="3"/>
  <c r="BM96" i="3"/>
  <c r="BL96" i="3"/>
  <c r="BN92" i="3"/>
  <c r="BK92" i="3"/>
  <c r="BM88" i="3"/>
  <c r="BL88" i="3"/>
  <c r="BN84" i="3"/>
  <c r="BK84" i="3"/>
  <c r="BJ84" i="3"/>
  <c r="BM80" i="3"/>
  <c r="BL80" i="3"/>
  <c r="BM76" i="3"/>
  <c r="BJ76" i="3"/>
  <c r="BN76" i="3"/>
  <c r="BK76" i="3"/>
  <c r="BM68" i="3"/>
  <c r="BJ68" i="3"/>
  <c r="BN68" i="3"/>
  <c r="BK68" i="3"/>
  <c r="BL68" i="3"/>
  <c r="BL64" i="3"/>
  <c r="BM60" i="3"/>
  <c r="BK60" i="3"/>
  <c r="BN60" i="3"/>
  <c r="BJ60" i="3"/>
  <c r="BJ56" i="3"/>
  <c r="BL56" i="3"/>
  <c r="BM52" i="3"/>
  <c r="BK52" i="3"/>
  <c r="BN52" i="3"/>
  <c r="BJ48" i="3"/>
  <c r="BL48" i="3"/>
  <c r="BM44" i="3"/>
  <c r="BK44" i="3"/>
  <c r="BN44" i="3"/>
  <c r="BM40" i="3"/>
  <c r="BM34" i="3"/>
  <c r="BK34" i="3"/>
  <c r="BN34" i="3"/>
  <c r="BJ30" i="3"/>
  <c r="BL30" i="3"/>
  <c r="BM26" i="3"/>
  <c r="BN26" i="3"/>
  <c r="BJ38" i="3"/>
  <c r="BL38" i="3"/>
  <c r="BL18" i="3"/>
  <c r="BJ18" i="3"/>
  <c r="BN18" i="3"/>
  <c r="BK18" i="3"/>
  <c r="BJ22" i="3"/>
  <c r="BN22" i="3"/>
  <c r="BK22" i="3"/>
  <c r="BL16" i="3"/>
  <c r="BJ16" i="3"/>
  <c r="BN16" i="3"/>
  <c r="BK16" i="3"/>
  <c r="BJ21" i="3"/>
  <c r="BN21" i="3"/>
  <c r="BK21" i="3"/>
  <c r="BJ17" i="3"/>
  <c r="BM17" i="3"/>
  <c r="BL17" i="3"/>
  <c r="BK13" i="3"/>
  <c r="BN13" i="3"/>
  <c r="BJ149" i="3"/>
  <c r="BN149" i="3"/>
  <c r="BK149" i="3"/>
  <c r="BM145" i="3"/>
  <c r="BL145" i="3"/>
  <c r="BJ141" i="3"/>
  <c r="BN141" i="3"/>
  <c r="BK141" i="3"/>
  <c r="BM137" i="3"/>
  <c r="BL137" i="3"/>
  <c r="BJ133" i="3"/>
  <c r="BN133" i="3"/>
  <c r="BK133" i="3"/>
  <c r="BK129" i="3"/>
  <c r="BM129" i="3"/>
  <c r="BK125" i="3"/>
  <c r="BN125" i="3"/>
  <c r="BM121" i="3"/>
  <c r="BL121" i="3"/>
  <c r="BK121" i="3"/>
  <c r="BK117" i="3"/>
  <c r="BN117" i="3"/>
  <c r="BJ117" i="3"/>
  <c r="BM113" i="3"/>
  <c r="BK109" i="3"/>
  <c r="BN109" i="3"/>
  <c r="BM105" i="3"/>
  <c r="BL105" i="3"/>
  <c r="BK105" i="3"/>
  <c r="BL101" i="3"/>
  <c r="BK101" i="3"/>
  <c r="BN101" i="3"/>
  <c r="BM97" i="3"/>
  <c r="BL97" i="3"/>
  <c r="BK97" i="3"/>
  <c r="BN93" i="3"/>
  <c r="BK93" i="3"/>
  <c r="BJ93" i="3"/>
  <c r="BM89" i="3"/>
  <c r="BL89" i="3"/>
  <c r="BN85" i="3"/>
  <c r="BK85" i="3"/>
  <c r="BJ81" i="3"/>
  <c r="BM81" i="3"/>
  <c r="BL81" i="3"/>
  <c r="BJ77" i="3"/>
  <c r="BN77" i="3"/>
  <c r="BK77" i="3"/>
  <c r="BM73" i="3"/>
  <c r="BL73" i="3"/>
  <c r="BJ73" i="3"/>
  <c r="BN73" i="3"/>
  <c r="BJ69" i="3"/>
  <c r="BK69" i="3"/>
  <c r="BJ65" i="3"/>
  <c r="BM65" i="3"/>
  <c r="BN65" i="3"/>
  <c r="BL65" i="3"/>
  <c r="BK61" i="3"/>
  <c r="BN61" i="3"/>
  <c r="BJ57" i="3"/>
  <c r="BM57" i="3"/>
  <c r="BL57" i="3"/>
  <c r="BK53" i="3"/>
  <c r="BN53" i="3"/>
  <c r="BJ53" i="3"/>
  <c r="BM49" i="3"/>
  <c r="BL49" i="3"/>
  <c r="BK45" i="3"/>
  <c r="BN45" i="3"/>
  <c r="BJ45" i="3"/>
  <c r="BJ41" i="3"/>
  <c r="BM41" i="3"/>
  <c r="BN41" i="3"/>
  <c r="BL41" i="3"/>
  <c r="BN37" i="3"/>
  <c r="BK37" i="3"/>
  <c r="BM37" i="3"/>
  <c r="BL37" i="3"/>
  <c r="BJ37" i="3"/>
  <c r="BN29" i="3"/>
  <c r="BK29" i="3"/>
  <c r="BM29" i="3"/>
  <c r="BL29" i="3"/>
  <c r="BJ29" i="3"/>
  <c r="BM83" i="3"/>
  <c r="BL83" i="3"/>
  <c r="BK79" i="3"/>
  <c r="BN79" i="3"/>
  <c r="BJ79" i="3"/>
  <c r="BK75" i="3"/>
  <c r="BN75" i="3"/>
  <c r="BJ75" i="3"/>
  <c r="BM75" i="3"/>
  <c r="BL75" i="3"/>
  <c r="BK71" i="3"/>
  <c r="BN71" i="3"/>
  <c r="BJ71" i="3"/>
  <c r="BM67" i="3"/>
  <c r="BL67" i="3"/>
  <c r="BK63" i="3"/>
  <c r="BN63" i="3"/>
  <c r="BJ63" i="3"/>
  <c r="BM59" i="3"/>
  <c r="BL59" i="3"/>
  <c r="BK55" i="3"/>
  <c r="BN55" i="3"/>
  <c r="BJ51" i="3"/>
  <c r="BM51" i="3"/>
  <c r="BL51" i="3"/>
  <c r="BK47" i="3"/>
  <c r="BN47" i="3"/>
  <c r="BJ43" i="3"/>
  <c r="BM43" i="3"/>
  <c r="BN43" i="3"/>
  <c r="BL43" i="3"/>
  <c r="BK39" i="3"/>
  <c r="BN39" i="3"/>
  <c r="BM35" i="3"/>
  <c r="BL35" i="3"/>
  <c r="BJ35" i="3"/>
  <c r="BN31" i="3"/>
  <c r="BK31" i="3"/>
  <c r="BM27" i="3"/>
  <c r="BL27" i="3"/>
  <c r="BJ27" i="3"/>
  <c r="BJ146" i="3"/>
  <c r="BN146" i="3"/>
  <c r="BK146" i="3"/>
  <c r="BM142" i="3"/>
  <c r="BL142" i="3"/>
  <c r="BJ138" i="3"/>
  <c r="BN138" i="3"/>
  <c r="BK138" i="3"/>
  <c r="BM134" i="3"/>
  <c r="BL134" i="3"/>
  <c r="BJ130" i="3"/>
  <c r="BN130" i="3"/>
  <c r="BK130" i="3"/>
  <c r="BJ126" i="3"/>
  <c r="BM126" i="3"/>
  <c r="BL126" i="3"/>
  <c r="BM122" i="3"/>
  <c r="BN122" i="3"/>
  <c r="BK122" i="3"/>
  <c r="BM118" i="3"/>
  <c r="BL118" i="3"/>
  <c r="BM114" i="3"/>
  <c r="BN114" i="3"/>
  <c r="BK114" i="3"/>
  <c r="BJ114" i="3"/>
  <c r="BJ110" i="3"/>
  <c r="BM110" i="3"/>
  <c r="BL110" i="3"/>
  <c r="BL106" i="3"/>
  <c r="BM106" i="3"/>
  <c r="BJ106" i="3"/>
  <c r="BK106" i="3"/>
  <c r="BL102" i="3"/>
  <c r="BM102" i="3"/>
  <c r="BN102" i="3"/>
  <c r="BL98" i="3"/>
  <c r="BM98" i="3"/>
  <c r="BJ98" i="3"/>
  <c r="BK98" i="3"/>
  <c r="BM94" i="3"/>
  <c r="BL94" i="3"/>
  <c r="BN94" i="3"/>
  <c r="BJ90" i="3"/>
  <c r="BK90" i="3"/>
  <c r="BM86" i="3"/>
  <c r="BL86" i="3"/>
  <c r="BN82" i="3"/>
  <c r="BJ82" i="3"/>
  <c r="BK82" i="3"/>
  <c r="BM78" i="3"/>
  <c r="BL78" i="3"/>
  <c r="BJ74" i="3"/>
  <c r="BK74" i="3"/>
  <c r="BN70" i="3"/>
  <c r="BM70" i="3"/>
  <c r="BL70" i="3"/>
  <c r="BJ66" i="3"/>
  <c r="BN66" i="3"/>
  <c r="BK66" i="3"/>
  <c r="BJ62" i="3"/>
  <c r="BL62" i="3"/>
  <c r="BM58" i="3"/>
  <c r="BK58" i="3"/>
  <c r="BN58" i="3"/>
  <c r="BL54" i="3"/>
  <c r="BM50" i="3"/>
  <c r="BK50" i="3"/>
  <c r="BN50" i="3"/>
  <c r="BJ50" i="3"/>
  <c r="BL46" i="3"/>
  <c r="BL42" i="3"/>
  <c r="BJ42" i="3"/>
  <c r="BK42" i="3"/>
  <c r="BN42" i="3"/>
  <c r="BM36" i="3"/>
  <c r="BK36" i="3"/>
  <c r="BN32" i="3"/>
  <c r="BJ32" i="3"/>
  <c r="BL28" i="3"/>
  <c r="BM28" i="3"/>
  <c r="BK28" i="3"/>
  <c r="BN24" i="3"/>
  <c r="BJ24" i="3"/>
  <c r="BL20" i="3"/>
  <c r="BL14" i="3"/>
  <c r="BJ14" i="3"/>
  <c r="BN14" i="3"/>
  <c r="BK14" i="3"/>
  <c r="BM23" i="3"/>
  <c r="BL23" i="3"/>
  <c r="BJ23" i="3"/>
  <c r="BK19" i="3"/>
  <c r="BN19" i="3"/>
  <c r="BJ15" i="3"/>
  <c r="BM15" i="3"/>
  <c r="BL15" i="3"/>
  <c r="BJ147" i="3"/>
  <c r="BN147" i="3"/>
  <c r="BK147" i="3"/>
  <c r="BM143" i="3"/>
  <c r="BL143" i="3"/>
  <c r="BJ139" i="3"/>
  <c r="BN139" i="3"/>
  <c r="BK139" i="3"/>
  <c r="BM135" i="3"/>
  <c r="BL135" i="3"/>
  <c r="BJ131" i="3"/>
  <c r="BN131" i="3"/>
  <c r="BK131" i="3"/>
  <c r="BJ127" i="3"/>
  <c r="BM127" i="3"/>
  <c r="BM123" i="3"/>
  <c r="BN123" i="3"/>
  <c r="BK123" i="3"/>
  <c r="BM119" i="3"/>
  <c r="BL119" i="3"/>
  <c r="BK119" i="3"/>
  <c r="BJ115" i="3"/>
  <c r="BN115" i="3"/>
  <c r="BK115" i="3"/>
  <c r="BJ111" i="3"/>
  <c r="BM111" i="3"/>
  <c r="BN107" i="3"/>
  <c r="BK107" i="3"/>
  <c r="BJ107" i="3"/>
  <c r="BK103" i="3"/>
  <c r="BJ103" i="3"/>
  <c r="BM103" i="3"/>
  <c r="BL103" i="3"/>
  <c r="BN99" i="3"/>
  <c r="BK99" i="3"/>
  <c r="BJ99" i="3"/>
  <c r="BK95" i="3"/>
  <c r="BJ95" i="3"/>
  <c r="BM95" i="3"/>
  <c r="BL95" i="3"/>
  <c r="BN91" i="3"/>
  <c r="BK91" i="3"/>
  <c r="BM87" i="3"/>
  <c r="BL87" i="3"/>
  <c r="O11" i="3"/>
  <c r="S11" i="3"/>
  <c r="W11" i="3"/>
  <c r="AA11" i="3"/>
  <c r="AE11" i="3"/>
  <c r="AI11" i="3"/>
  <c r="AM11" i="3"/>
  <c r="AQ11" i="3"/>
  <c r="AU11" i="3"/>
  <c r="AY11" i="3"/>
  <c r="BC11" i="3"/>
  <c r="BG11" i="3"/>
  <c r="N11" i="3"/>
  <c r="R11" i="3"/>
  <c r="V11" i="3"/>
  <c r="Z11" i="3"/>
  <c r="AD11" i="3"/>
  <c r="AH11" i="3"/>
  <c r="AL11" i="3"/>
  <c r="AP11" i="3"/>
  <c r="AT11" i="3"/>
  <c r="AX11" i="3"/>
  <c r="BB11" i="3"/>
  <c r="BF11" i="3"/>
  <c r="N7" i="3"/>
  <c r="R7" i="3"/>
  <c r="V7" i="3"/>
  <c r="Z7" i="3"/>
  <c r="AD7" i="3"/>
  <c r="AH7" i="3"/>
  <c r="AL7" i="3"/>
  <c r="AP7" i="3"/>
  <c r="AT7" i="3"/>
  <c r="AX7" i="3"/>
  <c r="BB7" i="3"/>
  <c r="BF7" i="3"/>
  <c r="M7" i="3"/>
  <c r="Q7" i="3"/>
  <c r="U7" i="3"/>
  <c r="Y7" i="3"/>
  <c r="AC7" i="3"/>
  <c r="AG7" i="3"/>
  <c r="AK7" i="3"/>
  <c r="AO7" i="3"/>
  <c r="AS7" i="3"/>
  <c r="AW7" i="3"/>
  <c r="BA7" i="3"/>
  <c r="BE7" i="3"/>
  <c r="BI7" i="3"/>
  <c r="Y3" i="3"/>
  <c r="AC3" i="3"/>
  <c r="AG3" i="3"/>
  <c r="AK3" i="3"/>
  <c r="AO3" i="3"/>
  <c r="AS3" i="3"/>
  <c r="AW3" i="3"/>
  <c r="BA3" i="3"/>
  <c r="BE3" i="3"/>
  <c r="BI3" i="3"/>
  <c r="T3" i="3"/>
  <c r="N3" i="3"/>
  <c r="X3" i="3"/>
  <c r="AB3" i="3"/>
  <c r="AF3" i="3"/>
  <c r="AJ3" i="3"/>
  <c r="AN3" i="3"/>
  <c r="AR3" i="3"/>
  <c r="AV3" i="3"/>
  <c r="AZ3" i="3"/>
  <c r="BD3" i="3"/>
  <c r="BH3" i="3"/>
  <c r="S3" i="3"/>
  <c r="P3" i="3"/>
  <c r="BM148" i="3"/>
  <c r="BL148" i="3"/>
  <c r="BJ144" i="3"/>
  <c r="BN144" i="3"/>
  <c r="BK144" i="3"/>
  <c r="BM140" i="3"/>
  <c r="BL140" i="3"/>
  <c r="BJ136" i="3"/>
  <c r="BN136" i="3"/>
  <c r="BK136" i="3"/>
  <c r="BM132" i="3"/>
  <c r="BL132" i="3"/>
  <c r="BJ128" i="3"/>
  <c r="BK128" i="3"/>
  <c r="BM124" i="3"/>
  <c r="BM120" i="3"/>
  <c r="BJ120" i="3"/>
  <c r="BN120" i="3"/>
  <c r="BK120" i="3"/>
  <c r="BN116" i="3"/>
  <c r="BJ116" i="3"/>
  <c r="BM116" i="3"/>
  <c r="BL116" i="3"/>
  <c r="BM112" i="3"/>
  <c r="BJ112" i="3"/>
  <c r="BN112" i="3"/>
  <c r="BK112" i="3"/>
  <c r="BM108" i="3"/>
  <c r="BL108" i="3"/>
  <c r="BN104" i="3"/>
  <c r="BK104" i="3"/>
  <c r="BM100" i="3"/>
  <c r="BL100" i="3"/>
  <c r="BN96" i="3"/>
  <c r="BK96" i="3"/>
  <c r="BJ92" i="3"/>
  <c r="BM92" i="3"/>
  <c r="BL92" i="3"/>
  <c r="BN88" i="3"/>
  <c r="BK88" i="3"/>
  <c r="BJ88" i="3"/>
  <c r="BM84" i="3"/>
  <c r="BL84" i="3"/>
  <c r="BK80" i="3"/>
  <c r="BN80" i="3"/>
  <c r="BJ80" i="3"/>
  <c r="BL76" i="3"/>
  <c r="BM72" i="3"/>
  <c r="BJ72" i="3"/>
  <c r="BN72" i="3"/>
  <c r="BK72" i="3"/>
  <c r="BL72" i="3"/>
  <c r="BM64" i="3"/>
  <c r="BK64" i="3"/>
  <c r="BN64" i="3"/>
  <c r="BJ64" i="3"/>
  <c r="BL60" i="3"/>
  <c r="BM56" i="3"/>
  <c r="BK56" i="3"/>
  <c r="BN56" i="3"/>
  <c r="BJ52" i="3"/>
  <c r="BL52" i="3"/>
  <c r="BM48" i="3"/>
  <c r="BK48" i="3"/>
  <c r="BN48" i="3"/>
  <c r="BJ44" i="3"/>
  <c r="BL44" i="3"/>
  <c r="BL40" i="3"/>
  <c r="BJ40" i="3"/>
  <c r="BK40" i="3"/>
  <c r="BN40" i="3"/>
  <c r="BJ34" i="3"/>
  <c r="BL34" i="3"/>
  <c r="BM30" i="3"/>
  <c r="BK30" i="3"/>
  <c r="BN30" i="3"/>
  <c r="BJ26" i="3"/>
  <c r="BK26" i="3"/>
  <c r="BL26" i="3"/>
  <c r="BM38" i="3"/>
  <c r="BK38" i="3"/>
  <c r="BN38" i="3"/>
  <c r="BM18" i="3"/>
  <c r="BM22" i="3"/>
  <c r="BL22" i="3"/>
  <c r="BM16" i="3"/>
  <c r="BN25" i="3"/>
  <c r="BK25" i="3"/>
  <c r="BM25" i="3"/>
  <c r="BL25" i="3"/>
  <c r="BJ25" i="3"/>
  <c r="BM21" i="3"/>
  <c r="BL21" i="3"/>
  <c r="BK17" i="3"/>
  <c r="BN17" i="3"/>
  <c r="BJ13" i="3"/>
  <c r="BM13" i="3"/>
  <c r="BL13" i="3"/>
  <c r="BM149" i="3"/>
  <c r="BL149" i="3"/>
  <c r="BJ145" i="3"/>
  <c r="BN145" i="3"/>
  <c r="BK145" i="3"/>
  <c r="BM141" i="3"/>
  <c r="BL141" i="3"/>
  <c r="BJ137" i="3"/>
  <c r="BN137" i="3"/>
  <c r="BK137" i="3"/>
  <c r="BM133" i="3"/>
  <c r="BL133" i="3"/>
  <c r="BL129" i="3"/>
  <c r="BN129" i="3"/>
  <c r="BJ129" i="3"/>
  <c r="BJ125" i="3"/>
  <c r="BM125" i="3"/>
  <c r="BL125" i="3"/>
  <c r="BJ121" i="3"/>
  <c r="BN121" i="3"/>
  <c r="BM117" i="3"/>
  <c r="BL117" i="3"/>
  <c r="BL113" i="3"/>
  <c r="BK113" i="3"/>
  <c r="BJ113" i="3"/>
  <c r="BN113" i="3"/>
  <c r="BJ109" i="3"/>
  <c r="BM109" i="3"/>
  <c r="BL109" i="3"/>
  <c r="BN105" i="3"/>
  <c r="BJ105" i="3"/>
  <c r="BJ101" i="3"/>
  <c r="BM101" i="3"/>
  <c r="BN97" i="3"/>
  <c r="BJ97" i="3"/>
  <c r="BM93" i="3"/>
  <c r="BL93" i="3"/>
  <c r="BK89" i="3"/>
  <c r="BN89" i="3"/>
  <c r="BJ89" i="3"/>
  <c r="BJ85" i="3"/>
  <c r="BM85" i="3"/>
  <c r="BL85" i="3"/>
  <c r="BK81" i="3"/>
  <c r="BN81" i="3"/>
  <c r="BM77" i="3"/>
  <c r="BL77" i="3"/>
  <c r="BK73" i="3"/>
  <c r="BM69" i="3"/>
  <c r="BL69" i="3"/>
  <c r="BK65" i="3"/>
  <c r="BJ61" i="3"/>
  <c r="BM61" i="3"/>
  <c r="BL61" i="3"/>
  <c r="BK57" i="3"/>
  <c r="BN57" i="3"/>
  <c r="BM53" i="3"/>
  <c r="BL53" i="3"/>
  <c r="BK49" i="3"/>
  <c r="BN49" i="3"/>
  <c r="BJ49" i="3"/>
  <c r="BM45" i="3"/>
  <c r="BL45" i="3"/>
  <c r="BK41" i="3"/>
  <c r="BN33" i="3"/>
  <c r="BK33" i="3"/>
  <c r="BM33" i="3"/>
  <c r="BL33" i="3"/>
  <c r="BJ33" i="3"/>
  <c r="BN83" i="3"/>
  <c r="BK83" i="3"/>
  <c r="BJ83" i="3"/>
  <c r="BM79" i="3"/>
  <c r="BL79" i="3"/>
  <c r="BM71" i="3"/>
  <c r="BL71" i="3"/>
  <c r="BK67" i="3"/>
  <c r="BN67" i="3"/>
  <c r="BJ67" i="3"/>
  <c r="BM63" i="3"/>
  <c r="BL63" i="3"/>
  <c r="BK59" i="3"/>
  <c r="BN59" i="3"/>
  <c r="BJ59" i="3"/>
  <c r="BJ55" i="3"/>
  <c r="BM55" i="3"/>
  <c r="BL55" i="3"/>
  <c r="BK51" i="3"/>
  <c r="BN51" i="3"/>
  <c r="BJ47" i="3"/>
  <c r="BM47" i="3"/>
  <c r="BL47" i="3"/>
  <c r="BK43" i="3"/>
  <c r="BM39" i="3"/>
  <c r="BL39" i="3"/>
  <c r="BJ39" i="3"/>
  <c r="BN35" i="3"/>
  <c r="BK35" i="3"/>
  <c r="BM31" i="3"/>
  <c r="BL31" i="3"/>
  <c r="BJ31" i="3"/>
  <c r="BN27" i="3"/>
  <c r="BK27" i="3"/>
  <c r="BM150" i="3"/>
  <c r="BL150" i="3"/>
  <c r="BJ150" i="3"/>
  <c r="BN150" i="3"/>
  <c r="BK150" i="3"/>
  <c r="BM146" i="3"/>
  <c r="BL146" i="3"/>
  <c r="BJ142" i="3"/>
  <c r="BN142" i="3"/>
  <c r="BK142" i="3"/>
  <c r="BM138" i="3"/>
  <c r="BL138" i="3"/>
  <c r="BJ134" i="3"/>
  <c r="BN134" i="3"/>
  <c r="BK134" i="3"/>
  <c r="BM130" i="3"/>
  <c r="BL130" i="3"/>
  <c r="BN126" i="3"/>
  <c r="BK126" i="3"/>
  <c r="BJ122" i="3"/>
  <c r="BL122" i="3"/>
  <c r="BN118" i="3"/>
  <c r="BK118" i="3"/>
  <c r="BJ118" i="3"/>
  <c r="BL114" i="3"/>
  <c r="BN110" i="3"/>
  <c r="BK110" i="3"/>
  <c r="BJ102" i="3"/>
  <c r="BK102" i="3"/>
  <c r="BJ94" i="3"/>
  <c r="BK94" i="3"/>
  <c r="BM90" i="3"/>
  <c r="BL90" i="3"/>
  <c r="BN90" i="3"/>
  <c r="BJ86" i="3"/>
  <c r="BK86" i="3"/>
  <c r="BM82" i="3"/>
  <c r="BL82" i="3"/>
  <c r="BJ78" i="3"/>
  <c r="BK78" i="3"/>
  <c r="BM74" i="3"/>
  <c r="BL74" i="3"/>
  <c r="BN74" i="3"/>
  <c r="BJ70" i="3"/>
  <c r="BK70" i="3"/>
  <c r="BM66" i="3"/>
  <c r="BL66" i="3"/>
  <c r="BM62" i="3"/>
  <c r="BK62" i="3"/>
  <c r="BN62" i="3"/>
  <c r="BJ58" i="3"/>
  <c r="BL58" i="3"/>
  <c r="BM54" i="3"/>
  <c r="BK54" i="3"/>
  <c r="BN54" i="3"/>
  <c r="BJ54" i="3"/>
  <c r="BL50" i="3"/>
  <c r="BM46" i="3"/>
  <c r="BK46" i="3"/>
  <c r="BN46" i="3"/>
  <c r="BJ46" i="3"/>
  <c r="BM42" i="3"/>
  <c r="BL36" i="3"/>
  <c r="BJ36" i="3"/>
  <c r="BL32" i="3"/>
  <c r="BM32" i="3"/>
  <c r="BK32" i="3"/>
  <c r="BN28" i="3"/>
  <c r="BJ28" i="3"/>
  <c r="BL24" i="3"/>
  <c r="BM24" i="3"/>
  <c r="BK24" i="3"/>
  <c r="BM20" i="3"/>
  <c r="BJ20" i="3"/>
  <c r="BN20" i="3"/>
  <c r="BK20" i="3"/>
  <c r="BN23" i="3"/>
  <c r="BK23" i="3"/>
  <c r="BJ19" i="3"/>
  <c r="BM19" i="3"/>
  <c r="BL19" i="3"/>
  <c r="BK15" i="3"/>
  <c r="BN15" i="3"/>
  <c r="BM147" i="3"/>
  <c r="BL147" i="3"/>
  <c r="BJ143" i="3"/>
  <c r="BN143" i="3"/>
  <c r="BK143" i="3"/>
  <c r="BM139" i="3"/>
  <c r="BL139" i="3"/>
  <c r="BJ135" i="3"/>
  <c r="BN135" i="3"/>
  <c r="BK135" i="3"/>
  <c r="BM131" i="3"/>
  <c r="BL131" i="3"/>
  <c r="BL127" i="3"/>
  <c r="BN127" i="3"/>
  <c r="BJ123" i="3"/>
  <c r="BL123" i="3"/>
  <c r="BN119" i="3"/>
  <c r="BJ119" i="3"/>
  <c r="BM115" i="3"/>
  <c r="BL115" i="3"/>
  <c r="BL111" i="3"/>
  <c r="BK111" i="3"/>
  <c r="BN111" i="3"/>
  <c r="BM107" i="3"/>
  <c r="BL107" i="3"/>
  <c r="BN103" i="3"/>
  <c r="BM99" i="3"/>
  <c r="BL99" i="3"/>
  <c r="BN95" i="3"/>
  <c r="BJ91" i="3"/>
  <c r="BM91" i="3"/>
  <c r="BL91" i="3"/>
  <c r="BK87" i="3"/>
  <c r="BN87" i="3"/>
  <c r="BJ87" i="3"/>
  <c r="K10" i="3"/>
  <c r="K6" i="3"/>
  <c r="L2" i="3"/>
  <c r="BI2" i="3" s="1"/>
  <c r="K9" i="3"/>
  <c r="K5" i="3"/>
  <c r="BG7" i="3" l="1"/>
  <c r="BC7" i="3"/>
  <c r="AY7" i="3"/>
  <c r="AU7" i="3"/>
  <c r="AQ7" i="3"/>
  <c r="AM7" i="3"/>
  <c r="AI7" i="3"/>
  <c r="AE7" i="3"/>
  <c r="AA7" i="3"/>
  <c r="W7" i="3"/>
  <c r="S7" i="3"/>
  <c r="O7" i="3"/>
  <c r="BH7" i="3"/>
  <c r="BD7" i="3"/>
  <c r="AZ7" i="3"/>
  <c r="AV7" i="3"/>
  <c r="AR7" i="3"/>
  <c r="AN7" i="3"/>
  <c r="AJ7" i="3"/>
  <c r="AF7" i="3"/>
  <c r="AB7" i="3"/>
  <c r="X7" i="3"/>
  <c r="T7" i="3"/>
  <c r="M3" i="3"/>
  <c r="U3" i="3"/>
  <c r="V3" i="3"/>
  <c r="BF3" i="3"/>
  <c r="BB3" i="3"/>
  <c r="AX3" i="3"/>
  <c r="AT3" i="3"/>
  <c r="AP3" i="3"/>
  <c r="AL3" i="3"/>
  <c r="AH3" i="3"/>
  <c r="AD3" i="3"/>
  <c r="Z3" i="3"/>
  <c r="O3" i="3"/>
  <c r="Q3" i="3"/>
  <c r="R3" i="3"/>
  <c r="BG3" i="3"/>
  <c r="BC3" i="3"/>
  <c r="AY3" i="3"/>
  <c r="AU3" i="3"/>
  <c r="AQ3" i="3"/>
  <c r="AM3" i="3"/>
  <c r="AI3" i="3"/>
  <c r="AE3" i="3"/>
  <c r="AA3" i="3"/>
  <c r="BH11" i="3"/>
  <c r="BD11" i="3"/>
  <c r="AZ11" i="3"/>
  <c r="AV11" i="3"/>
  <c r="AR11" i="3"/>
  <c r="AN11" i="3"/>
  <c r="AJ11" i="3"/>
  <c r="AF11" i="3"/>
  <c r="AB11" i="3"/>
  <c r="X11" i="3"/>
  <c r="T11" i="3"/>
  <c r="P11" i="3"/>
  <c r="BI11" i="3"/>
  <c r="BE11" i="3"/>
  <c r="BA11" i="3"/>
  <c r="AW11" i="3"/>
  <c r="AS11" i="3"/>
  <c r="AO11" i="3"/>
  <c r="AK11" i="3"/>
  <c r="AG11" i="3"/>
  <c r="AC11" i="3"/>
  <c r="Y11" i="3"/>
  <c r="U11" i="3"/>
  <c r="Q11" i="3"/>
  <c r="N9" i="3"/>
  <c r="P9" i="3"/>
  <c r="R9" i="3"/>
  <c r="T9" i="3"/>
  <c r="V9" i="3"/>
  <c r="X9" i="3"/>
  <c r="Z9" i="3"/>
  <c r="AB9" i="3"/>
  <c r="AD9" i="3"/>
  <c r="AF9" i="3"/>
  <c r="AH9" i="3"/>
  <c r="AJ9" i="3"/>
  <c r="AL9" i="3"/>
  <c r="AN9" i="3"/>
  <c r="AP9" i="3"/>
  <c r="AR9" i="3"/>
  <c r="AT9" i="3"/>
  <c r="AV9" i="3"/>
  <c r="AX9" i="3"/>
  <c r="AZ9" i="3"/>
  <c r="BB9" i="3"/>
  <c r="BD9" i="3"/>
  <c r="BF9" i="3"/>
  <c r="BH9" i="3"/>
  <c r="M9" i="3"/>
  <c r="O9" i="3"/>
  <c r="Q9" i="3"/>
  <c r="S9" i="3"/>
  <c r="U9" i="3"/>
  <c r="W9" i="3"/>
  <c r="Y9" i="3"/>
  <c r="AA9" i="3"/>
  <c r="AC9" i="3"/>
  <c r="AE9" i="3"/>
  <c r="AG9" i="3"/>
  <c r="AI9" i="3"/>
  <c r="AK9" i="3"/>
  <c r="AM9" i="3"/>
  <c r="AO9" i="3"/>
  <c r="AQ9" i="3"/>
  <c r="AS9" i="3"/>
  <c r="AU9" i="3"/>
  <c r="AW9" i="3"/>
  <c r="AY9" i="3"/>
  <c r="BA9" i="3"/>
  <c r="BC9" i="3"/>
  <c r="BE9" i="3"/>
  <c r="BG9" i="3"/>
  <c r="BI9" i="3"/>
  <c r="N6" i="3"/>
  <c r="P6" i="3"/>
  <c r="R6" i="3"/>
  <c r="T6" i="3"/>
  <c r="V6" i="3"/>
  <c r="X6" i="3"/>
  <c r="Z6" i="3"/>
  <c r="AB6" i="3"/>
  <c r="AD6" i="3"/>
  <c r="AF6" i="3"/>
  <c r="AH6" i="3"/>
  <c r="AJ6" i="3"/>
  <c r="AL6" i="3"/>
  <c r="AN6" i="3"/>
  <c r="AP6" i="3"/>
  <c r="AR6" i="3"/>
  <c r="AT6" i="3"/>
  <c r="AV6" i="3"/>
  <c r="AX6" i="3"/>
  <c r="AZ6" i="3"/>
  <c r="BB6" i="3"/>
  <c r="BD6" i="3"/>
  <c r="BF6" i="3"/>
  <c r="BH6" i="3"/>
  <c r="M6" i="3"/>
  <c r="O6" i="3"/>
  <c r="Q6" i="3"/>
  <c r="S6" i="3"/>
  <c r="U6" i="3"/>
  <c r="W6" i="3"/>
  <c r="Y6" i="3"/>
  <c r="AA6" i="3"/>
  <c r="AC6" i="3"/>
  <c r="AE6" i="3"/>
  <c r="AG6" i="3"/>
  <c r="AI6" i="3"/>
  <c r="AK6" i="3"/>
  <c r="AM6" i="3"/>
  <c r="AO6" i="3"/>
  <c r="AQ6" i="3"/>
  <c r="AS6" i="3"/>
  <c r="AU6" i="3"/>
  <c r="AW6" i="3"/>
  <c r="AY6" i="3"/>
  <c r="BA6" i="3"/>
  <c r="BC6" i="3"/>
  <c r="BE6" i="3"/>
  <c r="BG6" i="3"/>
  <c r="BI6" i="3"/>
  <c r="BK3" i="3"/>
  <c r="BM7" i="3"/>
  <c r="BK11" i="3"/>
  <c r="N8" i="3"/>
  <c r="P8" i="3"/>
  <c r="R8" i="3"/>
  <c r="T8" i="3"/>
  <c r="V8" i="3"/>
  <c r="X8" i="3"/>
  <c r="Z8" i="3"/>
  <c r="AB8" i="3"/>
  <c r="AD8" i="3"/>
  <c r="AF8" i="3"/>
  <c r="AH8" i="3"/>
  <c r="AJ8" i="3"/>
  <c r="AL8" i="3"/>
  <c r="AN8" i="3"/>
  <c r="AP8" i="3"/>
  <c r="AR8" i="3"/>
  <c r="AT8" i="3"/>
  <c r="AV8" i="3"/>
  <c r="AX8" i="3"/>
  <c r="AZ8" i="3"/>
  <c r="BB8" i="3"/>
  <c r="BD8" i="3"/>
  <c r="BF8" i="3"/>
  <c r="BH8" i="3"/>
  <c r="M8" i="3"/>
  <c r="O8" i="3"/>
  <c r="Q8" i="3"/>
  <c r="S8" i="3"/>
  <c r="U8" i="3"/>
  <c r="W8" i="3"/>
  <c r="Y8" i="3"/>
  <c r="AA8" i="3"/>
  <c r="AC8" i="3"/>
  <c r="AE8" i="3"/>
  <c r="AG8" i="3"/>
  <c r="AI8" i="3"/>
  <c r="AK8" i="3"/>
  <c r="AM8" i="3"/>
  <c r="AO8" i="3"/>
  <c r="AQ8" i="3"/>
  <c r="AS8" i="3"/>
  <c r="AU8" i="3"/>
  <c r="AW8" i="3"/>
  <c r="AY8" i="3"/>
  <c r="BA8" i="3"/>
  <c r="BC8" i="3"/>
  <c r="BE8" i="3"/>
  <c r="BG8" i="3"/>
  <c r="BI8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N5" i="3"/>
  <c r="P5" i="3"/>
  <c r="R5" i="3"/>
  <c r="T5" i="3"/>
  <c r="V5" i="3"/>
  <c r="X5" i="3"/>
  <c r="Z5" i="3"/>
  <c r="AB5" i="3"/>
  <c r="AD5" i="3"/>
  <c r="AF5" i="3"/>
  <c r="AH5" i="3"/>
  <c r="AJ5" i="3"/>
  <c r="AL5" i="3"/>
  <c r="AN5" i="3"/>
  <c r="AP5" i="3"/>
  <c r="AR5" i="3"/>
  <c r="AT5" i="3"/>
  <c r="AV5" i="3"/>
  <c r="AX5" i="3"/>
  <c r="AZ5" i="3"/>
  <c r="BB5" i="3"/>
  <c r="BD5" i="3"/>
  <c r="BF5" i="3"/>
  <c r="BH5" i="3"/>
  <c r="M5" i="3"/>
  <c r="O5" i="3"/>
  <c r="Q5" i="3"/>
  <c r="S5" i="3"/>
  <c r="U5" i="3"/>
  <c r="W5" i="3"/>
  <c r="Y5" i="3"/>
  <c r="AA5" i="3"/>
  <c r="AC5" i="3"/>
  <c r="AE5" i="3"/>
  <c r="AG5" i="3"/>
  <c r="AI5" i="3"/>
  <c r="AK5" i="3"/>
  <c r="AM5" i="3"/>
  <c r="AO5" i="3"/>
  <c r="AQ5" i="3"/>
  <c r="AS5" i="3"/>
  <c r="AU5" i="3"/>
  <c r="AW5" i="3"/>
  <c r="AY5" i="3"/>
  <c r="BA5" i="3"/>
  <c r="BC5" i="3"/>
  <c r="BE5" i="3"/>
  <c r="BG5" i="3"/>
  <c r="BI5" i="3"/>
  <c r="N10" i="3"/>
  <c r="P10" i="3"/>
  <c r="R10" i="3"/>
  <c r="T10" i="3"/>
  <c r="V10" i="3"/>
  <c r="X10" i="3"/>
  <c r="Z10" i="3"/>
  <c r="AB10" i="3"/>
  <c r="AD10" i="3"/>
  <c r="AF10" i="3"/>
  <c r="AH10" i="3"/>
  <c r="AJ10" i="3"/>
  <c r="AL10" i="3"/>
  <c r="AN10" i="3"/>
  <c r="AP10" i="3"/>
  <c r="AR10" i="3"/>
  <c r="AT10" i="3"/>
  <c r="AV10" i="3"/>
  <c r="AX10" i="3"/>
  <c r="AZ10" i="3"/>
  <c r="BB10" i="3"/>
  <c r="BD10" i="3"/>
  <c r="BF10" i="3"/>
  <c r="BH10" i="3"/>
  <c r="M10" i="3"/>
  <c r="O10" i="3"/>
  <c r="Q10" i="3"/>
  <c r="S10" i="3"/>
  <c r="U10" i="3"/>
  <c r="W10" i="3"/>
  <c r="Y10" i="3"/>
  <c r="AA10" i="3"/>
  <c r="AC10" i="3"/>
  <c r="AE10" i="3"/>
  <c r="AG10" i="3"/>
  <c r="AI10" i="3"/>
  <c r="AK10" i="3"/>
  <c r="AM10" i="3"/>
  <c r="AO10" i="3"/>
  <c r="AQ10" i="3"/>
  <c r="AS10" i="3"/>
  <c r="AU10" i="3"/>
  <c r="AW10" i="3"/>
  <c r="AY10" i="3"/>
  <c r="BA10" i="3"/>
  <c r="BC10" i="3"/>
  <c r="BE10" i="3"/>
  <c r="BG10" i="3"/>
  <c r="BI10" i="3"/>
  <c r="BJ3" i="3"/>
  <c r="BK7" i="3"/>
  <c r="BN7" i="3"/>
  <c r="BL11" i="3"/>
  <c r="M4" i="3"/>
  <c r="O4" i="3"/>
  <c r="Q4" i="3"/>
  <c r="S4" i="3"/>
  <c r="U4" i="3"/>
  <c r="W4" i="3"/>
  <c r="Y4" i="3"/>
  <c r="AA4" i="3"/>
  <c r="AC4" i="3"/>
  <c r="AE4" i="3"/>
  <c r="AG4" i="3"/>
  <c r="AI4" i="3"/>
  <c r="AK4" i="3"/>
  <c r="AM4" i="3"/>
  <c r="AO4" i="3"/>
  <c r="AQ4" i="3"/>
  <c r="AS4" i="3"/>
  <c r="AU4" i="3"/>
  <c r="AW4" i="3"/>
  <c r="AY4" i="3"/>
  <c r="BA4" i="3"/>
  <c r="BC4" i="3"/>
  <c r="BE4" i="3"/>
  <c r="BG4" i="3"/>
  <c r="BI4" i="3"/>
  <c r="N4" i="3"/>
  <c r="P4" i="3"/>
  <c r="R4" i="3"/>
  <c r="T4" i="3"/>
  <c r="V4" i="3"/>
  <c r="X4" i="3"/>
  <c r="Z4" i="3"/>
  <c r="AB4" i="3"/>
  <c r="AD4" i="3"/>
  <c r="AF4" i="3"/>
  <c r="AH4" i="3"/>
  <c r="AJ4" i="3"/>
  <c r="AL4" i="3"/>
  <c r="AN4" i="3"/>
  <c r="AP4" i="3"/>
  <c r="AR4" i="3"/>
  <c r="AT4" i="3"/>
  <c r="AV4" i="3"/>
  <c r="AX4" i="3"/>
  <c r="AZ4" i="3"/>
  <c r="BB4" i="3"/>
  <c r="BD4" i="3"/>
  <c r="BF4" i="3"/>
  <c r="BH4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7" i="3" l="1"/>
  <c r="BJ11" i="3"/>
  <c r="BJ7" i="3"/>
  <c r="BM3" i="3"/>
  <c r="BN3" i="3"/>
  <c r="BN11" i="3"/>
  <c r="BM11" i="3"/>
  <c r="BL3" i="3"/>
  <c r="BM4" i="3"/>
  <c r="BL4" i="3"/>
  <c r="BJ4" i="3"/>
  <c r="BN4" i="3"/>
  <c r="BK4" i="3"/>
  <c r="BK5" i="3"/>
  <c r="BN5" i="3"/>
  <c r="BL2" i="3"/>
  <c r="BM8" i="3"/>
  <c r="BL6" i="3"/>
  <c r="BJ6" i="3"/>
  <c r="BN6" i="3"/>
  <c r="BK6" i="3"/>
  <c r="BJ9" i="3"/>
  <c r="BM9" i="3"/>
  <c r="BL9" i="3"/>
  <c r="BN2" i="3"/>
  <c r="BK2" i="3"/>
  <c r="BJ2" i="3"/>
  <c r="BM10" i="3"/>
  <c r="BL10" i="3"/>
  <c r="BJ10" i="3"/>
  <c r="BN10" i="3"/>
  <c r="BK10" i="3"/>
  <c r="BJ5" i="3"/>
  <c r="BM5" i="3"/>
  <c r="BL5" i="3"/>
  <c r="BM2" i="3"/>
  <c r="BL8" i="3"/>
  <c r="BJ8" i="3"/>
  <c r="BN8" i="3"/>
  <c r="BK8" i="3"/>
  <c r="BM6" i="3"/>
  <c r="BK9" i="3"/>
  <c r="BN9" i="3"/>
</calcChain>
</file>

<file path=xl/sharedStrings.xml><?xml version="1.0" encoding="utf-8"?>
<sst xmlns="http://schemas.openxmlformats.org/spreadsheetml/2006/main" count="2433" uniqueCount="496">
  <si>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</si>
  <si>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</si>
  <si>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</si>
  <si>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</si>
  <si>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</si>
  <si>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</si>
  <si>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</si>
  <si>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</si>
  <si>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</si>
  <si>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</si>
  <si>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</si>
  <si>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</si>
  <si>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</si>
  <si>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</si>
  <si>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</si>
  <si>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</si>
  <si>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</si>
  <si>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</si>
  <si>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</si>
  <si>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Wurzburger Kickers</t>
  </si>
  <si>
    <t>Braunschweig</t>
  </si>
  <si>
    <t>F1</t>
  </si>
  <si>
    <t>Montpellier</t>
  </si>
  <si>
    <t>Monaco</t>
  </si>
  <si>
    <t>I1</t>
  </si>
  <si>
    <t>Lazio</t>
  </si>
  <si>
    <t>Roma</t>
  </si>
  <si>
    <t>I2</t>
  </si>
  <si>
    <t>Chievo</t>
  </si>
  <si>
    <t>Virtus Entella</t>
  </si>
  <si>
    <t>Vicenza</t>
  </si>
  <si>
    <t>Frosinone</t>
  </si>
  <si>
    <t>P1</t>
  </si>
  <si>
    <t>Sp Lisbon</t>
  </si>
  <si>
    <t>Rio Ave</t>
  </si>
  <si>
    <t>Porto</t>
  </si>
  <si>
    <t>Benfica</t>
  </si>
  <si>
    <t>SC1</t>
  </si>
  <si>
    <t>Morton</t>
  </si>
  <si>
    <t>Dunfermline</t>
  </si>
  <si>
    <t>T1</t>
  </si>
  <si>
    <t>Genclerbirligi</t>
  </si>
  <si>
    <t>Karagumruk</t>
  </si>
  <si>
    <t>Oostende</t>
  </si>
  <si>
    <t>Kortrijk</t>
  </si>
  <si>
    <t>Mouscron</t>
  </si>
  <si>
    <t>Genk</t>
  </si>
  <si>
    <t>Waasland-Beveren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</si>
  <si>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</si>
  <si>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</si>
  <si>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</si>
  <si>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</si>
  <si>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</si>
  <si>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</si>
  <si>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</si>
  <si>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</si>
  <si>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</si>
  <si>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</si>
  <si>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</si>
  <si>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</si>
  <si>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</si>
  <si>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</si>
  <si>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</si>
  <si>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</si>
  <si>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</si>
  <si>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</si>
  <si>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</si>
  <si>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</si>
  <si>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</si>
  <si>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</si>
  <si>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</si>
  <si>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</si>
  <si>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</si>
  <si>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</si>
  <si>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</si>
  <si>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</si>
  <si>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</si>
  <si>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</si>
  <si>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</si>
  <si>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</si>
  <si>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</si>
  <si>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</si>
  <si>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</si>
  <si>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</si>
  <si>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</si>
  <si>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</si>
  <si>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</si>
  <si>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</si>
  <si>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</si>
  <si>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</si>
  <si>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</si>
  <si>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</si>
  <si>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</si>
  <si>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</si>
  <si>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</si>
  <si>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</si>
  <si>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</si>
  <si>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</si>
  <si>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</si>
  <si>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</si>
  <si>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</si>
  <si>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</si>
  <si>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</si>
  <si>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</si>
  <si>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</si>
  <si>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</si>
  <si>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</si>
  <si>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</si>
  <si>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</si>
  <si>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</si>
  <si>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</si>
  <si>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</si>
  <si>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</si>
  <si>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</si>
  <si>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</si>
  <si>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</si>
  <si>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</si>
  <si>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</si>
  <si>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</si>
  <si>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</si>
  <si>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</si>
  <si>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</si>
  <si>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</si>
  <si>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</si>
  <si>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</si>
  <si>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</si>
  <si>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</si>
  <si>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</si>
  <si>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</si>
  <si>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</si>
  <si>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</si>
  <si>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</si>
  <si>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</si>
  <si>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</si>
  <si>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</si>
  <si>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</si>
  <si>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</si>
  <si>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</si>
  <si>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</si>
  <si>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</si>
  <si>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</si>
  <si>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</si>
  <si>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</si>
  <si>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</si>
  <si>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</si>
  <si>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</si>
  <si>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</si>
  <si>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</si>
  <si>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</si>
  <si>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</si>
  <si>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</si>
  <si>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</si>
  <si>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</si>
  <si>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</si>
  <si>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</si>
  <si>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</si>
  <si>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</si>
  <si>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</si>
  <si>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</si>
  <si>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</si>
  <si>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</si>
  <si>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</si>
  <si>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</si>
  <si>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</si>
  <si>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Chateauroux</t>
  </si>
  <si>
    <t>Chambly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</si>
  <si>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</si>
  <si>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</si>
  <si>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</si>
  <si>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</si>
  <si>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</si>
  <si>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</si>
  <si>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</si>
  <si>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</si>
  <si>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</si>
  <si>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</si>
  <si>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</si>
  <si>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</si>
  <si>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Larisa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</si>
  <si>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</si>
  <si>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</si>
  <si>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</si>
  <si>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</si>
  <si>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</si>
  <si>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</si>
  <si>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</si>
  <si>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</si>
  <si>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</si>
  <si>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</si>
  <si>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</si>
  <si>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</si>
  <si>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</si>
  <si>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</si>
  <si>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</si>
  <si>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</si>
  <si>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</si>
  <si>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</si>
  <si>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FC Emmen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</si>
  <si>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</si>
  <si>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</si>
  <si>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</si>
  <si>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</si>
  <si>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</si>
  <si>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</si>
  <si>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</si>
  <si>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</si>
  <si>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Den Haag</t>
  </si>
  <si>
    <t>Pacos Ferreira</t>
  </si>
  <si>
    <t>Sp Braga</t>
  </si>
  <si>
    <t>Guimaraes</t>
  </si>
  <si>
    <t>Farense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</si>
  <si>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</si>
  <si>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</si>
  <si>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</si>
  <si>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</si>
  <si>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</si>
  <si>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</si>
  <si>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</si>
  <si>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</si>
  <si>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</si>
  <si>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</si>
  <si>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</si>
  <si>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</si>
  <si>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</si>
  <si>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</si>
  <si>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</si>
  <si>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</si>
  <si>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</si>
  <si>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</si>
  <si>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</si>
  <si>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</si>
  <si>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</si>
  <si>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</si>
  <si>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</si>
  <si>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</si>
  <si>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</si>
  <si>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</si>
  <si>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</si>
  <si>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</si>
  <si>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</si>
  <si>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</si>
  <si>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</si>
  <si>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</si>
  <si>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</si>
  <si>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</si>
  <si>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</si>
  <si>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</si>
  <si>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</si>
  <si>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</si>
  <si>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</si>
  <si>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</si>
  <si>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</si>
  <si>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</si>
  <si>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</si>
  <si>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</si>
  <si>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</si>
  <si>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</si>
  <si>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</si>
  <si>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</si>
  <si>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</si>
  <si>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</si>
  <si>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</si>
  <si>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</si>
  <si>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</si>
  <si>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</si>
  <si>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</si>
  <si>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</si>
  <si>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</si>
  <si>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</si>
  <si>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</si>
  <si>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</si>
  <si>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</si>
  <si>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</si>
  <si>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</si>
  <si>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</si>
  <si>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</si>
  <si>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</si>
  <si>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</si>
  <si>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</si>
  <si>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</si>
  <si>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</si>
  <si>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</si>
  <si>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</si>
  <si>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</si>
  <si>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</si>
  <si>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</si>
  <si>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</si>
  <si>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</si>
  <si>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</si>
  <si>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</si>
  <si>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</si>
  <si>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</si>
  <si>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</si>
  <si>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</si>
  <si>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</si>
  <si>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</si>
  <si>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Pescara</t>
  </si>
  <si>
    <t>Cremonese</t>
  </si>
  <si>
    <t>Empoli</t>
  </si>
  <si>
    <t>Salernitana</t>
  </si>
  <si>
    <t>Waalwijk</t>
  </si>
  <si>
    <t>Willem II</t>
  </si>
  <si>
    <t>Groningen</t>
  </si>
  <si>
    <t>Twente</t>
  </si>
  <si>
    <t>VVV Venlo</t>
  </si>
  <si>
    <t>Heerenveen</t>
  </si>
  <si>
    <t>Ajax</t>
  </si>
  <si>
    <t>Feyenoord</t>
  </si>
  <si>
    <t>Nacional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</si>
  <si>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</si>
  <si>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</si>
  <si>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</si>
  <si>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</si>
  <si>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</si>
  <si>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</si>
  <si>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</si>
  <si>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Denizlispor</t>
  </si>
  <si>
    <t>Hatayspor</t>
  </si>
  <si>
    <t>Yeni Malatyaspor</t>
  </si>
  <si>
    <t>Rizespor</t>
  </si>
  <si>
    <t>Besiktas</t>
  </si>
  <si>
    <t>Galatasaray</t>
  </si>
  <si>
    <t>Hamburg</t>
  </si>
  <si>
    <t>Osnabruck</t>
  </si>
  <si>
    <t>Arsenal</t>
  </si>
  <si>
    <t>Newcastle</t>
  </si>
  <si>
    <t>Cagliari</t>
  </si>
  <si>
    <t>Milan</t>
  </si>
  <si>
    <t>Spal</t>
  </si>
  <si>
    <t>Reggiana</t>
  </si>
  <si>
    <t>Portimonense</t>
  </si>
  <si>
    <t>Belenenses</t>
  </si>
  <si>
    <t>Fenerbahce</t>
  </si>
  <si>
    <t>Ankaragucu</t>
  </si>
  <si>
    <t>Kasimpasa</t>
  </si>
  <si>
    <t>Erzurum BB</t>
  </si>
  <si>
    <t>division</t>
  </si>
  <si>
    <t>SC2</t>
  </si>
  <si>
    <t>Airdrie Utd</t>
  </si>
  <si>
    <t>Alanyaspor</t>
  </si>
  <si>
    <t>SP1</t>
  </si>
  <si>
    <t>Alaves</t>
  </si>
  <si>
    <t>SP2</t>
  </si>
  <si>
    <t>Albacete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</si>
  <si>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</si>
  <si>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</si>
  <si>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</si>
  <si>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</si>
  <si>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</si>
  <si>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</si>
  <si>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</si>
  <si>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</si>
  <si>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</si>
  <si>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</si>
  <si>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</si>
  <si>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</si>
  <si>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</si>
  <si>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</si>
  <si>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Brechin</t>
  </si>
  <si>
    <t>Brentford</t>
  </si>
  <si>
    <t>Bromley</t>
  </si>
  <si>
    <t>Cadiz</t>
  </si>
  <si>
    <t>Carlisle</t>
  </si>
  <si>
    <t>Cartagena</t>
  </si>
  <si>
    <t>Castellon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</si>
  <si>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</si>
  <si>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</si>
  <si>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</si>
  <si>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</si>
  <si>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</si>
  <si>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</si>
  <si>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</si>
  <si>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</si>
  <si>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</si>
  <si>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</si>
  <si>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</si>
  <si>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</si>
  <si>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</si>
  <si>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</si>
  <si>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</si>
  <si>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</si>
  <si>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</si>
  <si>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</si>
  <si>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</si>
  <si>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</si>
  <si>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</si>
  <si>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</si>
  <si>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</si>
  <si>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</si>
  <si>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</si>
  <si>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</si>
  <si>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</si>
  <si>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</si>
  <si>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</si>
  <si>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</si>
  <si>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</si>
  <si>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Logrones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</si>
  <si>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</si>
  <si>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</si>
  <si>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</si>
  <si>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</si>
  <si>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</si>
  <si>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</si>
  <si>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</si>
  <si>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</si>
  <si>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</si>
  <si>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</si>
  <si>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</si>
  <si>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</si>
  <si>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</si>
  <si>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</si>
  <si>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</si>
  <si>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</si>
  <si>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</si>
  <si>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Sabadell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</si>
  <si>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</si>
  <si>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</si>
  <si>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</si>
  <si>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</si>
  <si>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</si>
  <si>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</si>
  <si>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</si>
  <si>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</si>
  <si>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</si>
  <si>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</si>
  <si>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</si>
  <si>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</si>
  <si>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</si>
  <si>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</si>
  <si>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</si>
  <si>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</si>
  <si>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</si>
  <si>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</si>
  <si>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</si>
  <si>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</si>
  <si>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</si>
  <si>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</si>
  <si>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</si>
  <si>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</si>
  <si>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</si>
  <si>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</si>
  <si>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</si>
  <si>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</si>
  <si>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</si>
  <si>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</si>
  <si>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</si>
  <si>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</si>
  <si>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</si>
  <si>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</si>
  <si>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</si>
  <si>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</si>
  <si>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</si>
  <si>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</si>
  <si>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</si>
  <si>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</si>
  <si>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</si>
  <si>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</si>
  <si>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</si>
  <si>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</si>
  <si>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</si>
  <si>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</si>
  <si>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</si>
  <si>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</si>
  <si>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</si>
  <si>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</si>
  <si>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</si>
  <si>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</si>
  <si>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</si>
  <si>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</si>
  <si>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</si>
  <si>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</si>
  <si>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</si>
  <si>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</si>
  <si>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</si>
  <si>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</si>
  <si>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</si>
  <si>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</si>
  <si>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</si>
  <si>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</si>
  <si>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</si>
  <si>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</si>
  <si>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</si>
  <si>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</si>
  <si>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</si>
  <si>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</si>
  <si>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</si>
  <si>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</si>
  <si>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</si>
  <si>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</si>
  <si>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</si>
  <si>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</si>
  <si>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</si>
  <si>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</si>
  <si>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29/01/2021</t>
  </si>
  <si>
    <t>30/01/2021</t>
  </si>
  <si>
    <t>31/01/2021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</si>
</sst>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3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33" borderId="0" xfId="0" applyFill="1"/>
    <xf numFmtId="14" fontId="0" fillId="33" borderId="0" xfId="0" applyNumberFormat="1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0" fontId="0" fillId="34" borderId="0" xfId="0" applyFill="1"/>
    <xf numFmtId="0" fontId="0" fillId="34" borderId="0" xfId="0" applyFill="1" applyAlignment="1">
      <alignment horizontal="center"/>
    </xf>
    <xf numFmtId="164" fontId="16" fillId="34" borderId="0" xfId="0" applyNumberFormat="1" applyFont="1" applyFill="1"/>
    <xf numFmtId="9" fontId="0" fillId="34" borderId="0" xfId="1" applyFont="1" applyFill="1" applyAlignment="1">
      <alignment horizontal="center"/>
    </xf>
    <xf numFmtId="9" fontId="0" fillId="34" borderId="0" xfId="0" applyNumberFormat="1" applyFill="1"/>
    <xf numFmtId="0" fontId="0" fillId="0" borderId="0" xfId="0" applyFill="1"/>
    <xf numFmtId="14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topLeftCell="A10" zoomScale="90" zoomScaleNormal="90" workbookViewId="0">
      <selection activeCell="G18" sqref="G18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336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10</v>
      </c>
      <c r="B2" t="s">
        <v>12</v>
      </c>
      <c r="C2">
        <v>1.5362318840579701</v>
      </c>
      <c r="D2">
        <v>0.98</v>
      </c>
      <c r="E2">
        <v>0.35</v>
      </c>
    </row>
    <row r="3" spans="1:5" x14ac:dyDescent="0.25">
      <c r="A3" t="s">
        <v>10</v>
      </c>
      <c r="B3" t="s">
        <v>241</v>
      </c>
      <c r="C3">
        <v>1.5362318840579701</v>
      </c>
      <c r="D3">
        <v>1.03</v>
      </c>
      <c r="E3">
        <v>0.88</v>
      </c>
    </row>
    <row r="4" spans="1:5" x14ac:dyDescent="0.25">
      <c r="A4" t="s">
        <v>10</v>
      </c>
      <c r="B4" t="s">
        <v>244</v>
      </c>
      <c r="C4">
        <v>1.5362318840579701</v>
      </c>
      <c r="D4">
        <v>1.48</v>
      </c>
      <c r="E4">
        <v>1.28</v>
      </c>
    </row>
    <row r="5" spans="1:5" x14ac:dyDescent="0.25">
      <c r="A5" t="s">
        <v>10</v>
      </c>
      <c r="B5" t="s">
        <v>242</v>
      </c>
      <c r="C5">
        <v>1.5362318840579701</v>
      </c>
      <c r="D5">
        <v>1.01</v>
      </c>
      <c r="E5">
        <v>1.4</v>
      </c>
    </row>
    <row r="6" spans="1:5" x14ac:dyDescent="0.25">
      <c r="A6" t="s">
        <v>10</v>
      </c>
      <c r="B6" t="s">
        <v>49</v>
      </c>
      <c r="C6">
        <v>1.5362318840579701</v>
      </c>
      <c r="D6">
        <v>0.72</v>
      </c>
      <c r="E6">
        <v>0.49</v>
      </c>
    </row>
    <row r="7" spans="1:5" x14ac:dyDescent="0.25">
      <c r="A7" t="s">
        <v>10</v>
      </c>
      <c r="B7" t="s">
        <v>245</v>
      </c>
      <c r="C7">
        <v>1.5362318840579701</v>
      </c>
      <c r="D7">
        <v>1.1399999999999999</v>
      </c>
      <c r="E7">
        <v>0.57999999999999996</v>
      </c>
    </row>
    <row r="8" spans="1:5" x14ac:dyDescent="0.25">
      <c r="A8" t="s">
        <v>10</v>
      </c>
      <c r="B8" t="s">
        <v>11</v>
      </c>
      <c r="C8">
        <v>1.5362318840579701</v>
      </c>
      <c r="D8">
        <v>1.01</v>
      </c>
      <c r="E8">
        <v>1.21</v>
      </c>
    </row>
    <row r="9" spans="1:5" x14ac:dyDescent="0.25">
      <c r="A9" t="s">
        <v>10</v>
      </c>
      <c r="B9" t="s">
        <v>46</v>
      </c>
      <c r="C9">
        <v>1.5362318840579701</v>
      </c>
      <c r="D9">
        <v>1.48</v>
      </c>
      <c r="E9">
        <v>0.77</v>
      </c>
    </row>
    <row r="10" spans="1:5" x14ac:dyDescent="0.25">
      <c r="A10" t="s">
        <v>10</v>
      </c>
      <c r="B10" t="s">
        <v>240</v>
      </c>
      <c r="C10">
        <v>1.5362318840579701</v>
      </c>
      <c r="D10">
        <v>1.04</v>
      </c>
      <c r="E10">
        <v>0.98</v>
      </c>
    </row>
    <row r="11" spans="1:5" x14ac:dyDescent="0.25">
      <c r="A11" t="s">
        <v>10</v>
      </c>
      <c r="B11" t="s">
        <v>44</v>
      </c>
      <c r="C11">
        <v>1.5362318840579701</v>
      </c>
      <c r="D11">
        <v>1</v>
      </c>
      <c r="E11">
        <v>1.3</v>
      </c>
    </row>
    <row r="12" spans="1:5" x14ac:dyDescent="0.25">
      <c r="A12" t="s">
        <v>10</v>
      </c>
      <c r="B12" t="s">
        <v>50</v>
      </c>
      <c r="C12">
        <v>1.5362318840579701</v>
      </c>
      <c r="D12">
        <v>1.1000000000000001</v>
      </c>
      <c r="E12">
        <v>1.35</v>
      </c>
    </row>
    <row r="13" spans="1:5" x14ac:dyDescent="0.25">
      <c r="A13" t="s">
        <v>10</v>
      </c>
      <c r="B13" t="s">
        <v>45</v>
      </c>
      <c r="C13">
        <v>1.5362318840579701</v>
      </c>
      <c r="D13">
        <v>0.71</v>
      </c>
      <c r="E13">
        <v>0.77</v>
      </c>
    </row>
    <row r="14" spans="1:5" x14ac:dyDescent="0.25">
      <c r="A14" t="s">
        <v>10</v>
      </c>
      <c r="B14" t="s">
        <v>43</v>
      </c>
      <c r="C14">
        <v>1.5362318840579701</v>
      </c>
      <c r="D14">
        <v>1.3</v>
      </c>
      <c r="E14">
        <v>0.89</v>
      </c>
    </row>
    <row r="15" spans="1:5" x14ac:dyDescent="0.25">
      <c r="A15" t="s">
        <v>10</v>
      </c>
      <c r="B15" t="s">
        <v>247</v>
      </c>
      <c r="C15">
        <v>1.5362318840579701</v>
      </c>
      <c r="D15">
        <v>0.87</v>
      </c>
      <c r="E15">
        <v>0.94</v>
      </c>
    </row>
    <row r="16" spans="1:5" x14ac:dyDescent="0.25">
      <c r="A16" t="s">
        <v>10</v>
      </c>
      <c r="B16" t="s">
        <v>246</v>
      </c>
      <c r="C16">
        <v>1.5362318840579701</v>
      </c>
      <c r="D16">
        <v>0.76</v>
      </c>
      <c r="E16">
        <v>0.82</v>
      </c>
    </row>
    <row r="17" spans="1:5" x14ac:dyDescent="0.25">
      <c r="A17" t="s">
        <v>10</v>
      </c>
      <c r="B17" t="s">
        <v>243</v>
      </c>
      <c r="C17">
        <v>1.5362318840579701</v>
      </c>
      <c r="D17">
        <v>0.98</v>
      </c>
      <c r="E17">
        <v>0.82</v>
      </c>
    </row>
    <row r="18" spans="1:5" x14ac:dyDescent="0.25">
      <c r="A18" t="s">
        <v>10</v>
      </c>
      <c r="B18" t="s">
        <v>47</v>
      </c>
      <c r="C18">
        <v>1.5362318840579701</v>
      </c>
      <c r="D18">
        <v>0.72</v>
      </c>
      <c r="E18">
        <v>1.68</v>
      </c>
    </row>
    <row r="19" spans="1:5" x14ac:dyDescent="0.25">
      <c r="A19" t="s">
        <v>10</v>
      </c>
      <c r="B19" t="s">
        <v>48</v>
      </c>
      <c r="C19">
        <v>1.5362318840579701</v>
      </c>
      <c r="D19">
        <v>0.7</v>
      </c>
      <c r="E19">
        <v>1.46</v>
      </c>
    </row>
    <row r="20" spans="1:5" x14ac:dyDescent="0.25">
      <c r="A20" t="s">
        <v>13</v>
      </c>
      <c r="B20" t="s">
        <v>58</v>
      </c>
      <c r="C20">
        <v>1.6049382716049401</v>
      </c>
      <c r="D20">
        <v>0.69</v>
      </c>
      <c r="E20">
        <v>1.1399999999999999</v>
      </c>
    </row>
    <row r="21" spans="1:5" x14ac:dyDescent="0.25">
      <c r="A21" t="s">
        <v>13</v>
      </c>
      <c r="B21" t="s">
        <v>248</v>
      </c>
      <c r="C21">
        <v>1.6049382716049401</v>
      </c>
      <c r="D21">
        <v>2.34</v>
      </c>
      <c r="E21">
        <v>0.92</v>
      </c>
    </row>
    <row r="22" spans="1:5" x14ac:dyDescent="0.25">
      <c r="A22" t="s">
        <v>13</v>
      </c>
      <c r="B22" t="s">
        <v>56</v>
      </c>
      <c r="C22">
        <v>1.6049382716049401</v>
      </c>
      <c r="D22">
        <v>0.62</v>
      </c>
      <c r="E22">
        <v>1.07</v>
      </c>
    </row>
    <row r="23" spans="1:5" x14ac:dyDescent="0.25">
      <c r="A23" t="s">
        <v>13</v>
      </c>
      <c r="B23" t="s">
        <v>51</v>
      </c>
      <c r="C23">
        <v>1.6049382716049401</v>
      </c>
      <c r="D23">
        <v>1.32</v>
      </c>
      <c r="E23">
        <v>0.92</v>
      </c>
    </row>
    <row r="24" spans="1:5" x14ac:dyDescent="0.25">
      <c r="A24" t="s">
        <v>13</v>
      </c>
      <c r="B24" t="s">
        <v>250</v>
      </c>
      <c r="C24">
        <v>1.6049382716049401</v>
      </c>
      <c r="D24">
        <v>1.0900000000000001</v>
      </c>
      <c r="E24">
        <v>0.84</v>
      </c>
    </row>
    <row r="25" spans="1:5" x14ac:dyDescent="0.25">
      <c r="A25" t="s">
        <v>13</v>
      </c>
      <c r="B25" t="s">
        <v>53</v>
      </c>
      <c r="C25">
        <v>1.6049382716049401</v>
      </c>
      <c r="D25">
        <v>0.55000000000000004</v>
      </c>
      <c r="E25">
        <v>1.34</v>
      </c>
    </row>
    <row r="26" spans="1:5" x14ac:dyDescent="0.25">
      <c r="A26" t="s">
        <v>13</v>
      </c>
      <c r="B26" t="s">
        <v>249</v>
      </c>
      <c r="C26">
        <v>1.6049382716049401</v>
      </c>
      <c r="D26">
        <v>1.37</v>
      </c>
      <c r="E26">
        <v>1</v>
      </c>
    </row>
    <row r="27" spans="1:5" x14ac:dyDescent="0.25">
      <c r="A27" t="s">
        <v>13</v>
      </c>
      <c r="B27" t="s">
        <v>54</v>
      </c>
      <c r="C27">
        <v>1.6049382716049401</v>
      </c>
      <c r="D27">
        <v>0.76</v>
      </c>
      <c r="E27">
        <v>1.41</v>
      </c>
    </row>
    <row r="28" spans="1:5" x14ac:dyDescent="0.25">
      <c r="A28" t="s">
        <v>13</v>
      </c>
      <c r="B28" t="s">
        <v>55</v>
      </c>
      <c r="C28">
        <v>1.6049382716049401</v>
      </c>
      <c r="D28">
        <v>1.04</v>
      </c>
      <c r="E28">
        <v>0.97</v>
      </c>
    </row>
    <row r="29" spans="1:5" x14ac:dyDescent="0.25">
      <c r="A29" t="s">
        <v>13</v>
      </c>
      <c r="B29" t="s">
        <v>15</v>
      </c>
      <c r="C29">
        <v>1.6049382716049401</v>
      </c>
      <c r="D29">
        <v>1.1100000000000001</v>
      </c>
      <c r="E29">
        <v>0.82</v>
      </c>
    </row>
    <row r="30" spans="1:5" x14ac:dyDescent="0.25">
      <c r="A30" t="s">
        <v>13</v>
      </c>
      <c r="B30" t="s">
        <v>52</v>
      </c>
      <c r="C30">
        <v>1.6049382716049401</v>
      </c>
      <c r="D30">
        <v>0.56000000000000005</v>
      </c>
      <c r="E30">
        <v>1.27</v>
      </c>
    </row>
    <row r="31" spans="1:5" x14ac:dyDescent="0.25">
      <c r="A31" t="s">
        <v>13</v>
      </c>
      <c r="B31" t="s">
        <v>62</v>
      </c>
      <c r="C31">
        <v>1.6049382716049401</v>
      </c>
      <c r="D31">
        <v>1.1200000000000001</v>
      </c>
      <c r="E31">
        <v>0.74</v>
      </c>
    </row>
    <row r="32" spans="1:5" x14ac:dyDescent="0.25">
      <c r="A32" t="s">
        <v>13</v>
      </c>
      <c r="B32" t="s">
        <v>60</v>
      </c>
      <c r="C32">
        <v>1.6049382716049401</v>
      </c>
      <c r="D32">
        <v>1.25</v>
      </c>
      <c r="E32">
        <v>0.45</v>
      </c>
    </row>
    <row r="33" spans="1:5" x14ac:dyDescent="0.25">
      <c r="A33" t="s">
        <v>13</v>
      </c>
      <c r="B33" t="s">
        <v>251</v>
      </c>
      <c r="C33">
        <v>1.6049382716049401</v>
      </c>
      <c r="D33">
        <v>0.5</v>
      </c>
      <c r="E33">
        <v>1.27</v>
      </c>
    </row>
    <row r="34" spans="1:5" x14ac:dyDescent="0.25">
      <c r="A34" t="s">
        <v>13</v>
      </c>
      <c r="B34" t="s">
        <v>61</v>
      </c>
      <c r="C34">
        <v>1.6049382716049401</v>
      </c>
      <c r="D34">
        <v>0.86</v>
      </c>
      <c r="E34">
        <v>1.26</v>
      </c>
    </row>
    <row r="35" spans="1:5" x14ac:dyDescent="0.25">
      <c r="A35" t="s">
        <v>13</v>
      </c>
      <c r="B35" t="s">
        <v>14</v>
      </c>
      <c r="C35">
        <v>1.6049382716049401</v>
      </c>
      <c r="D35">
        <v>1.38</v>
      </c>
      <c r="E35">
        <v>0.82</v>
      </c>
    </row>
    <row r="36" spans="1:5" x14ac:dyDescent="0.25">
      <c r="A36" t="s">
        <v>13</v>
      </c>
      <c r="B36" t="s">
        <v>57</v>
      </c>
      <c r="C36">
        <v>1.6049382716049401</v>
      </c>
      <c r="D36">
        <v>0.62</v>
      </c>
      <c r="E36">
        <v>1</v>
      </c>
    </row>
    <row r="37" spans="1:5" x14ac:dyDescent="0.25">
      <c r="A37" t="s">
        <v>13</v>
      </c>
      <c r="B37" t="s">
        <v>59</v>
      </c>
      <c r="C37">
        <v>1.6049382716049401</v>
      </c>
      <c r="D37">
        <v>1.0900000000000001</v>
      </c>
      <c r="E37">
        <v>0.67</v>
      </c>
    </row>
    <row r="38" spans="1:5" x14ac:dyDescent="0.25">
      <c r="A38" t="s">
        <v>16</v>
      </c>
      <c r="B38" t="s">
        <v>63</v>
      </c>
      <c r="C38">
        <v>1.62745098039216</v>
      </c>
      <c r="D38">
        <v>1.37</v>
      </c>
      <c r="E38">
        <v>0.49</v>
      </c>
    </row>
    <row r="39" spans="1:5" x14ac:dyDescent="0.25">
      <c r="A39" t="s">
        <v>16</v>
      </c>
      <c r="B39" t="s">
        <v>20</v>
      </c>
      <c r="C39">
        <v>1.62745098039216</v>
      </c>
      <c r="D39">
        <v>0.68</v>
      </c>
      <c r="E39">
        <v>1.31</v>
      </c>
    </row>
    <row r="40" spans="1:5" x14ac:dyDescent="0.25">
      <c r="A40" t="s">
        <v>16</v>
      </c>
      <c r="B40" t="s">
        <v>253</v>
      </c>
      <c r="C40">
        <v>1.62745098039216</v>
      </c>
      <c r="D40">
        <v>0.77</v>
      </c>
      <c r="E40">
        <v>1.1100000000000001</v>
      </c>
    </row>
    <row r="41" spans="1:5" x14ac:dyDescent="0.25">
      <c r="A41" t="s">
        <v>16</v>
      </c>
      <c r="B41" t="s">
        <v>65</v>
      </c>
      <c r="C41">
        <v>1.62745098039216</v>
      </c>
      <c r="D41">
        <v>1.08</v>
      </c>
      <c r="E41">
        <v>0.92</v>
      </c>
    </row>
    <row r="42" spans="1:5" x14ac:dyDescent="0.25">
      <c r="A42" t="s">
        <v>16</v>
      </c>
      <c r="B42" t="s">
        <v>66</v>
      </c>
      <c r="C42">
        <v>1.62745098039216</v>
      </c>
      <c r="D42">
        <v>1.23</v>
      </c>
      <c r="E42">
        <v>0.74</v>
      </c>
    </row>
    <row r="43" spans="1:5" x14ac:dyDescent="0.25">
      <c r="A43" t="s">
        <v>16</v>
      </c>
      <c r="B43" t="s">
        <v>17</v>
      </c>
      <c r="C43">
        <v>1.62745098039216</v>
      </c>
      <c r="D43">
        <v>0.84</v>
      </c>
      <c r="E43">
        <v>1.02</v>
      </c>
    </row>
    <row r="44" spans="1:5" x14ac:dyDescent="0.25">
      <c r="A44" t="s">
        <v>16</v>
      </c>
      <c r="B44" t="s">
        <v>322</v>
      </c>
      <c r="C44">
        <v>1.62745098039216</v>
      </c>
      <c r="D44">
        <v>1.57</v>
      </c>
      <c r="E44">
        <v>0.74</v>
      </c>
    </row>
    <row r="45" spans="1:5" x14ac:dyDescent="0.25">
      <c r="A45" t="s">
        <v>16</v>
      </c>
      <c r="B45" t="s">
        <v>67</v>
      </c>
      <c r="C45">
        <v>1.62745098039216</v>
      </c>
      <c r="D45">
        <v>1.31</v>
      </c>
      <c r="E45">
        <v>0.65</v>
      </c>
    </row>
    <row r="46" spans="1:5" x14ac:dyDescent="0.25">
      <c r="A46" t="s">
        <v>16</v>
      </c>
      <c r="B46" t="s">
        <v>252</v>
      </c>
      <c r="C46">
        <v>1.62745098039216</v>
      </c>
      <c r="D46">
        <v>1.0900000000000001</v>
      </c>
      <c r="E46">
        <v>0.33</v>
      </c>
    </row>
    <row r="47" spans="1:5" x14ac:dyDescent="0.25">
      <c r="A47" t="s">
        <v>16</v>
      </c>
      <c r="B47" t="s">
        <v>254</v>
      </c>
      <c r="C47">
        <v>1.62745098039216</v>
      </c>
      <c r="D47">
        <v>0.96</v>
      </c>
      <c r="E47">
        <v>1.07</v>
      </c>
    </row>
    <row r="48" spans="1:5" x14ac:dyDescent="0.25">
      <c r="A48" t="s">
        <v>16</v>
      </c>
      <c r="B48" t="s">
        <v>255</v>
      </c>
      <c r="C48">
        <v>1.62745098039216</v>
      </c>
      <c r="D48">
        <v>1</v>
      </c>
      <c r="E48">
        <v>1.1100000000000001</v>
      </c>
    </row>
    <row r="49" spans="1:5" x14ac:dyDescent="0.25">
      <c r="A49" t="s">
        <v>16</v>
      </c>
      <c r="B49" t="s">
        <v>64</v>
      </c>
      <c r="C49">
        <v>1.62745098039216</v>
      </c>
      <c r="D49">
        <v>0.89</v>
      </c>
      <c r="E49">
        <v>1.23</v>
      </c>
    </row>
    <row r="50" spans="1:5" x14ac:dyDescent="0.25">
      <c r="A50" t="s">
        <v>16</v>
      </c>
      <c r="B50" t="s">
        <v>323</v>
      </c>
      <c r="C50">
        <v>1.62745098039216</v>
      </c>
      <c r="D50">
        <v>0.69</v>
      </c>
      <c r="E50">
        <v>1.29</v>
      </c>
    </row>
    <row r="51" spans="1:5" x14ac:dyDescent="0.25">
      <c r="A51" t="s">
        <v>16</v>
      </c>
      <c r="B51" t="s">
        <v>18</v>
      </c>
      <c r="C51">
        <v>1.62745098039216</v>
      </c>
      <c r="D51">
        <v>1.08</v>
      </c>
      <c r="E51">
        <v>0.92</v>
      </c>
    </row>
    <row r="52" spans="1:5" x14ac:dyDescent="0.25">
      <c r="A52" t="s">
        <v>16</v>
      </c>
      <c r="B52" t="s">
        <v>256</v>
      </c>
      <c r="C52">
        <v>1.62745098039216</v>
      </c>
      <c r="D52">
        <v>0.96</v>
      </c>
      <c r="E52">
        <v>0.99</v>
      </c>
    </row>
    <row r="53" spans="1:5" x14ac:dyDescent="0.25">
      <c r="A53" t="s">
        <v>16</v>
      </c>
      <c r="B53" t="s">
        <v>257</v>
      </c>
      <c r="C53">
        <v>1.62745098039216</v>
      </c>
      <c r="D53">
        <v>0.89</v>
      </c>
      <c r="E53">
        <v>1.23</v>
      </c>
    </row>
    <row r="54" spans="1:5" x14ac:dyDescent="0.25">
      <c r="A54" t="s">
        <v>16</v>
      </c>
      <c r="B54" t="s">
        <v>68</v>
      </c>
      <c r="C54">
        <v>1.62745098039216</v>
      </c>
      <c r="D54">
        <v>0.84</v>
      </c>
      <c r="E54">
        <v>1.29</v>
      </c>
    </row>
    <row r="55" spans="1:5" x14ac:dyDescent="0.25">
      <c r="A55" t="s">
        <v>16</v>
      </c>
      <c r="B55" t="s">
        <v>19</v>
      </c>
      <c r="C55">
        <v>1.62745098039216</v>
      </c>
      <c r="D55">
        <v>0.75</v>
      </c>
      <c r="E55">
        <v>1.56</v>
      </c>
    </row>
    <row r="56" spans="1:5" x14ac:dyDescent="0.25">
      <c r="A56" t="s">
        <v>69</v>
      </c>
      <c r="B56" t="s">
        <v>324</v>
      </c>
      <c r="C56">
        <v>1.3729729729729701</v>
      </c>
      <c r="D56">
        <v>0.87</v>
      </c>
      <c r="E56">
        <v>0.82</v>
      </c>
    </row>
    <row r="57" spans="1:5" x14ac:dyDescent="0.25">
      <c r="A57" t="s">
        <v>69</v>
      </c>
      <c r="B57" t="s">
        <v>351</v>
      </c>
      <c r="C57">
        <v>1.3729729729729701</v>
      </c>
      <c r="D57">
        <v>1.55</v>
      </c>
      <c r="E57">
        <v>1.02</v>
      </c>
    </row>
    <row r="58" spans="1:5" x14ac:dyDescent="0.25">
      <c r="A58" t="s">
        <v>69</v>
      </c>
      <c r="B58" t="s">
        <v>73</v>
      </c>
      <c r="C58">
        <v>1.3729729729729701</v>
      </c>
      <c r="D58">
        <v>0.81</v>
      </c>
      <c r="E58">
        <v>1.24</v>
      </c>
    </row>
    <row r="59" spans="1:5" x14ac:dyDescent="0.25">
      <c r="A59" t="s">
        <v>69</v>
      </c>
      <c r="B59" t="s">
        <v>75</v>
      </c>
      <c r="C59">
        <v>1.3729729729729701</v>
      </c>
      <c r="D59">
        <v>0.46</v>
      </c>
      <c r="E59">
        <v>0.74</v>
      </c>
    </row>
    <row r="60" spans="1:5" x14ac:dyDescent="0.25">
      <c r="A60" t="s">
        <v>69</v>
      </c>
      <c r="B60" t="s">
        <v>77</v>
      </c>
      <c r="C60">
        <v>1.3729729729729701</v>
      </c>
      <c r="D60">
        <v>1.54</v>
      </c>
      <c r="E60">
        <v>0.91</v>
      </c>
    </row>
    <row r="61" spans="1:5" x14ac:dyDescent="0.25">
      <c r="A61" t="s">
        <v>69</v>
      </c>
      <c r="B61" t="s">
        <v>263</v>
      </c>
      <c r="C61">
        <v>1.3729729729729701</v>
      </c>
      <c r="D61">
        <v>0.89</v>
      </c>
      <c r="E61">
        <v>1.24</v>
      </c>
    </row>
    <row r="62" spans="1:5" x14ac:dyDescent="0.25">
      <c r="A62" t="s">
        <v>69</v>
      </c>
      <c r="B62" t="s">
        <v>381</v>
      </c>
      <c r="C62">
        <v>1.3729729729729701</v>
      </c>
      <c r="D62">
        <v>1.37</v>
      </c>
      <c r="E62">
        <v>1.1100000000000001</v>
      </c>
    </row>
    <row r="63" spans="1:5" x14ac:dyDescent="0.25">
      <c r="A63" t="s">
        <v>69</v>
      </c>
      <c r="B63" t="s">
        <v>76</v>
      </c>
      <c r="C63">
        <v>1.3729729729729701</v>
      </c>
      <c r="D63">
        <v>0.51</v>
      </c>
      <c r="E63">
        <v>1.1100000000000001</v>
      </c>
    </row>
    <row r="64" spans="1:5" x14ac:dyDescent="0.25">
      <c r="A64" t="s">
        <v>69</v>
      </c>
      <c r="B64" t="s">
        <v>72</v>
      </c>
      <c r="C64">
        <v>1.3729729729729701</v>
      </c>
      <c r="D64">
        <v>1.05</v>
      </c>
      <c r="E64">
        <v>1.1599999999999999</v>
      </c>
    </row>
    <row r="65" spans="1:5" x14ac:dyDescent="0.25">
      <c r="A65" t="s">
        <v>69</v>
      </c>
      <c r="B65" t="s">
        <v>78</v>
      </c>
      <c r="C65">
        <v>1.3729729729729701</v>
      </c>
      <c r="D65">
        <v>1.0900000000000001</v>
      </c>
      <c r="E65">
        <v>0.89</v>
      </c>
    </row>
    <row r="66" spans="1:5" x14ac:dyDescent="0.25">
      <c r="A66" t="s">
        <v>69</v>
      </c>
      <c r="B66" t="s">
        <v>260</v>
      </c>
      <c r="C66">
        <v>1.3729729729729701</v>
      </c>
      <c r="D66">
        <v>1.53</v>
      </c>
      <c r="E66">
        <v>0.67</v>
      </c>
    </row>
    <row r="67" spans="1:5" x14ac:dyDescent="0.25">
      <c r="A67" t="s">
        <v>69</v>
      </c>
      <c r="B67" t="s">
        <v>262</v>
      </c>
      <c r="C67">
        <v>1.3729729729729701</v>
      </c>
      <c r="D67">
        <v>1.53</v>
      </c>
      <c r="E67">
        <v>0.52</v>
      </c>
    </row>
    <row r="68" spans="1:5" x14ac:dyDescent="0.25">
      <c r="A68" t="s">
        <v>69</v>
      </c>
      <c r="B68" t="s">
        <v>261</v>
      </c>
      <c r="C68">
        <v>1.3729729729729701</v>
      </c>
      <c r="D68">
        <v>0.97</v>
      </c>
      <c r="E68">
        <v>1.07</v>
      </c>
    </row>
    <row r="69" spans="1:5" x14ac:dyDescent="0.25">
      <c r="A69" t="s">
        <v>69</v>
      </c>
      <c r="B69" t="s">
        <v>325</v>
      </c>
      <c r="C69">
        <v>1.3729729729729701</v>
      </c>
      <c r="D69">
        <v>0.81</v>
      </c>
      <c r="E69">
        <v>1.24</v>
      </c>
    </row>
    <row r="70" spans="1:5" x14ac:dyDescent="0.25">
      <c r="A70" t="s">
        <v>69</v>
      </c>
      <c r="B70" t="s">
        <v>258</v>
      </c>
      <c r="C70">
        <v>1.3729729729729701</v>
      </c>
      <c r="D70">
        <v>0.44</v>
      </c>
      <c r="E70">
        <v>1.1100000000000001</v>
      </c>
    </row>
    <row r="71" spans="1:5" x14ac:dyDescent="0.25">
      <c r="A71" t="s">
        <v>69</v>
      </c>
      <c r="B71" t="s">
        <v>79</v>
      </c>
      <c r="C71">
        <v>1.3729729729729701</v>
      </c>
      <c r="D71">
        <v>1.1299999999999999</v>
      </c>
      <c r="E71">
        <v>0.74</v>
      </c>
    </row>
    <row r="72" spans="1:5" x14ac:dyDescent="0.25">
      <c r="A72" t="s">
        <v>69</v>
      </c>
      <c r="B72" t="s">
        <v>259</v>
      </c>
      <c r="C72">
        <v>1.3729729729729701</v>
      </c>
      <c r="D72">
        <v>1.1299999999999999</v>
      </c>
      <c r="E72">
        <v>0.74</v>
      </c>
    </row>
    <row r="73" spans="1:5" x14ac:dyDescent="0.25">
      <c r="A73" t="s">
        <v>69</v>
      </c>
      <c r="B73" t="s">
        <v>71</v>
      </c>
      <c r="C73">
        <v>1.3729729729729701</v>
      </c>
      <c r="D73">
        <v>0.4</v>
      </c>
      <c r="E73">
        <v>1.98</v>
      </c>
    </row>
    <row r="74" spans="1:5" x14ac:dyDescent="0.25">
      <c r="A74" t="s">
        <v>69</v>
      </c>
      <c r="B74" t="s">
        <v>74</v>
      </c>
      <c r="C74">
        <v>1.3729729729729701</v>
      </c>
      <c r="D74">
        <v>1.0900000000000001</v>
      </c>
      <c r="E74">
        <v>0.82</v>
      </c>
    </row>
    <row r="75" spans="1:5" x14ac:dyDescent="0.25">
      <c r="A75" t="s">
        <v>69</v>
      </c>
      <c r="B75" t="s">
        <v>70</v>
      </c>
      <c r="C75">
        <v>1.3729729729729701</v>
      </c>
      <c r="D75">
        <v>0.87</v>
      </c>
      <c r="E75">
        <v>0.97</v>
      </c>
    </row>
    <row r="76" spans="1:5" x14ac:dyDescent="0.25">
      <c r="A76" t="s">
        <v>80</v>
      </c>
      <c r="B76" t="s">
        <v>97</v>
      </c>
      <c r="C76">
        <v>1.1734693877550999</v>
      </c>
      <c r="D76">
        <v>0.99</v>
      </c>
      <c r="E76">
        <v>1.07</v>
      </c>
    </row>
    <row r="77" spans="1:5" x14ac:dyDescent="0.25">
      <c r="A77" t="s">
        <v>80</v>
      </c>
      <c r="B77" t="s">
        <v>82</v>
      </c>
      <c r="C77">
        <v>1.1734693877550999</v>
      </c>
      <c r="D77">
        <v>0.52</v>
      </c>
      <c r="E77">
        <v>1.67</v>
      </c>
    </row>
    <row r="78" spans="1:5" x14ac:dyDescent="0.25">
      <c r="A78" t="s">
        <v>80</v>
      </c>
      <c r="B78" t="s">
        <v>83</v>
      </c>
      <c r="C78">
        <v>1.1734693877550999</v>
      </c>
      <c r="D78">
        <v>1.35</v>
      </c>
      <c r="E78">
        <v>1.07</v>
      </c>
    </row>
    <row r="79" spans="1:5" x14ac:dyDescent="0.25">
      <c r="A79" t="s">
        <v>80</v>
      </c>
      <c r="B79" t="s">
        <v>85</v>
      </c>
      <c r="C79">
        <v>1.1734693877550999</v>
      </c>
      <c r="D79">
        <v>1.49</v>
      </c>
      <c r="E79">
        <v>0.82</v>
      </c>
    </row>
    <row r="80" spans="1:5" x14ac:dyDescent="0.25">
      <c r="A80" t="s">
        <v>80</v>
      </c>
      <c r="B80" t="s">
        <v>359</v>
      </c>
      <c r="C80">
        <v>1.1734693877550999</v>
      </c>
      <c r="D80">
        <v>1.35</v>
      </c>
      <c r="E80">
        <v>0.9</v>
      </c>
    </row>
    <row r="81" spans="1:5" x14ac:dyDescent="0.25">
      <c r="A81" t="s">
        <v>80</v>
      </c>
      <c r="B81" t="s">
        <v>87</v>
      </c>
      <c r="C81">
        <v>1.1734693877550999</v>
      </c>
      <c r="D81">
        <v>0.85</v>
      </c>
      <c r="E81">
        <v>0.82</v>
      </c>
    </row>
    <row r="82" spans="1:5" x14ac:dyDescent="0.25">
      <c r="A82" t="s">
        <v>80</v>
      </c>
      <c r="B82" t="s">
        <v>89</v>
      </c>
      <c r="C82">
        <v>1.1734693877550999</v>
      </c>
      <c r="D82">
        <v>1.25</v>
      </c>
      <c r="E82">
        <v>1.29</v>
      </c>
    </row>
    <row r="83" spans="1:5" x14ac:dyDescent="0.25">
      <c r="A83" t="s">
        <v>80</v>
      </c>
      <c r="B83" t="s">
        <v>369</v>
      </c>
      <c r="C83">
        <v>1.1734693877550999</v>
      </c>
      <c r="D83">
        <v>0.93</v>
      </c>
      <c r="E83">
        <v>1.17</v>
      </c>
    </row>
    <row r="84" spans="1:5" x14ac:dyDescent="0.25">
      <c r="A84" t="s">
        <v>80</v>
      </c>
      <c r="B84" t="s">
        <v>91</v>
      </c>
      <c r="C84">
        <v>1.1734693877550999</v>
      </c>
      <c r="D84">
        <v>0.39</v>
      </c>
      <c r="E84">
        <v>1.1399999999999999</v>
      </c>
    </row>
    <row r="85" spans="1:5" x14ac:dyDescent="0.25">
      <c r="A85" t="s">
        <v>80</v>
      </c>
      <c r="B85" t="s">
        <v>96</v>
      </c>
      <c r="C85">
        <v>1.1734693877550999</v>
      </c>
      <c r="D85">
        <v>1.1100000000000001</v>
      </c>
      <c r="E85">
        <v>0.91</v>
      </c>
    </row>
    <row r="86" spans="1:5" x14ac:dyDescent="0.25">
      <c r="A86" t="s">
        <v>80</v>
      </c>
      <c r="B86" t="s">
        <v>86</v>
      </c>
      <c r="C86">
        <v>1.1734693877550999</v>
      </c>
      <c r="D86">
        <v>1.07</v>
      </c>
      <c r="E86">
        <v>1.07</v>
      </c>
    </row>
    <row r="87" spans="1:5" x14ac:dyDescent="0.25">
      <c r="A87" t="s">
        <v>80</v>
      </c>
      <c r="B87" t="s">
        <v>81</v>
      </c>
      <c r="C87">
        <v>1.1734693877550999</v>
      </c>
      <c r="D87">
        <v>1.07</v>
      </c>
      <c r="E87">
        <v>0.49</v>
      </c>
    </row>
    <row r="88" spans="1:5" x14ac:dyDescent="0.25">
      <c r="A88" t="s">
        <v>80</v>
      </c>
      <c r="B88" t="s">
        <v>94</v>
      </c>
      <c r="C88">
        <v>1.1734693877550999</v>
      </c>
      <c r="D88">
        <v>0.7</v>
      </c>
      <c r="E88">
        <v>1.08</v>
      </c>
    </row>
    <row r="89" spans="1:5" x14ac:dyDescent="0.25">
      <c r="A89" t="s">
        <v>80</v>
      </c>
      <c r="B89" t="s">
        <v>90</v>
      </c>
      <c r="C89">
        <v>1.1734693877550999</v>
      </c>
      <c r="D89">
        <v>1.1100000000000001</v>
      </c>
      <c r="E89">
        <v>0.61</v>
      </c>
    </row>
    <row r="90" spans="1:5" x14ac:dyDescent="0.25">
      <c r="A90" t="s">
        <v>80</v>
      </c>
      <c r="B90" t="s">
        <v>93</v>
      </c>
      <c r="C90">
        <v>1.1734693877550999</v>
      </c>
      <c r="D90">
        <v>0.92</v>
      </c>
      <c r="E90">
        <v>1.06</v>
      </c>
    </row>
    <row r="91" spans="1:5" x14ac:dyDescent="0.25">
      <c r="A91" t="s">
        <v>80</v>
      </c>
      <c r="B91" t="s">
        <v>88</v>
      </c>
      <c r="C91">
        <v>1.1734693877550999</v>
      </c>
      <c r="D91">
        <v>0.66</v>
      </c>
      <c r="E91">
        <v>0.99</v>
      </c>
    </row>
    <row r="92" spans="1:5" x14ac:dyDescent="0.25">
      <c r="A92" t="s">
        <v>80</v>
      </c>
      <c r="B92" t="s">
        <v>410</v>
      </c>
      <c r="C92">
        <v>1.1734693877550999</v>
      </c>
      <c r="D92">
        <v>0.78</v>
      </c>
      <c r="E92">
        <v>1.1499999999999999</v>
      </c>
    </row>
    <row r="93" spans="1:5" x14ac:dyDescent="0.25">
      <c r="A93" t="s">
        <v>80</v>
      </c>
      <c r="B93" t="s">
        <v>412</v>
      </c>
      <c r="C93">
        <v>1.1734693877550999</v>
      </c>
      <c r="D93">
        <v>1.35</v>
      </c>
      <c r="E93">
        <v>0.99</v>
      </c>
    </row>
    <row r="94" spans="1:5" x14ac:dyDescent="0.25">
      <c r="A94" t="s">
        <v>80</v>
      </c>
      <c r="B94" t="s">
        <v>92</v>
      </c>
      <c r="C94">
        <v>1.1734693877550999</v>
      </c>
      <c r="D94">
        <v>1.1599999999999999</v>
      </c>
      <c r="E94">
        <v>1.35</v>
      </c>
    </row>
    <row r="95" spans="1:5" x14ac:dyDescent="0.25">
      <c r="A95" t="s">
        <v>80</v>
      </c>
      <c r="B95" t="s">
        <v>416</v>
      </c>
      <c r="C95">
        <v>1.1734693877550999</v>
      </c>
      <c r="D95">
        <v>0.64</v>
      </c>
      <c r="E95">
        <v>0.66</v>
      </c>
    </row>
    <row r="96" spans="1:5" x14ac:dyDescent="0.25">
      <c r="A96" t="s">
        <v>80</v>
      </c>
      <c r="B96" t="s">
        <v>84</v>
      </c>
      <c r="C96">
        <v>1.1734693877550999</v>
      </c>
      <c r="D96">
        <v>1.18</v>
      </c>
      <c r="E96">
        <v>1.44</v>
      </c>
    </row>
    <row r="97" spans="1:5" x14ac:dyDescent="0.25">
      <c r="A97" t="s">
        <v>80</v>
      </c>
      <c r="B97" t="s">
        <v>98</v>
      </c>
      <c r="C97">
        <v>1.1734693877550999</v>
      </c>
      <c r="D97">
        <v>1.07</v>
      </c>
      <c r="E97">
        <v>0.41</v>
      </c>
    </row>
    <row r="98" spans="1:5" x14ac:dyDescent="0.25">
      <c r="A98" t="s">
        <v>80</v>
      </c>
      <c r="B98" t="s">
        <v>95</v>
      </c>
      <c r="C98">
        <v>1.1734693877550999</v>
      </c>
      <c r="D98">
        <v>1.51</v>
      </c>
      <c r="E98">
        <v>0.68</v>
      </c>
    </row>
    <row r="99" spans="1:5" x14ac:dyDescent="0.25">
      <c r="A99" t="s">
        <v>80</v>
      </c>
      <c r="B99" t="s">
        <v>435</v>
      </c>
      <c r="C99">
        <v>1.1734693877550999</v>
      </c>
      <c r="D99">
        <v>0.56999999999999995</v>
      </c>
      <c r="E99">
        <v>1.1499999999999999</v>
      </c>
    </row>
    <row r="100" spans="1:5" x14ac:dyDescent="0.25">
      <c r="A100" t="s">
        <v>99</v>
      </c>
      <c r="B100" t="s">
        <v>100</v>
      </c>
      <c r="C100">
        <v>1.36466165413534</v>
      </c>
      <c r="D100">
        <v>1.03</v>
      </c>
      <c r="E100">
        <v>1.62</v>
      </c>
    </row>
    <row r="101" spans="1:5" x14ac:dyDescent="0.25">
      <c r="A101" t="s">
        <v>99</v>
      </c>
      <c r="B101" t="s">
        <v>102</v>
      </c>
      <c r="C101">
        <v>1.36466165413534</v>
      </c>
      <c r="D101">
        <v>0.73</v>
      </c>
      <c r="E101">
        <v>0.6</v>
      </c>
    </row>
    <row r="102" spans="1:5" x14ac:dyDescent="0.25">
      <c r="A102" t="s">
        <v>99</v>
      </c>
      <c r="B102" t="s">
        <v>111</v>
      </c>
      <c r="C102">
        <v>1.36466165413534</v>
      </c>
      <c r="D102">
        <v>0.9</v>
      </c>
      <c r="E102">
        <v>0.86</v>
      </c>
    </row>
    <row r="103" spans="1:5" x14ac:dyDescent="0.25">
      <c r="A103" t="s">
        <v>99</v>
      </c>
      <c r="B103" t="s">
        <v>104</v>
      </c>
      <c r="C103">
        <v>1.36466165413534</v>
      </c>
      <c r="D103">
        <v>0.73</v>
      </c>
      <c r="E103">
        <v>1.23</v>
      </c>
    </row>
    <row r="104" spans="1:5" x14ac:dyDescent="0.25">
      <c r="A104" t="s">
        <v>99</v>
      </c>
      <c r="B104" t="s">
        <v>106</v>
      </c>
      <c r="C104">
        <v>1.36466165413534</v>
      </c>
      <c r="D104">
        <v>1.04</v>
      </c>
      <c r="E104">
        <v>1.8</v>
      </c>
    </row>
    <row r="105" spans="1:5" x14ac:dyDescent="0.25">
      <c r="A105" t="s">
        <v>99</v>
      </c>
      <c r="B105" t="s">
        <v>105</v>
      </c>
      <c r="C105">
        <v>1.36466165413534</v>
      </c>
      <c r="D105">
        <v>1.33</v>
      </c>
      <c r="E105">
        <v>1.26</v>
      </c>
    </row>
    <row r="106" spans="1:5" x14ac:dyDescent="0.25">
      <c r="A106" t="s">
        <v>99</v>
      </c>
      <c r="B106" t="s">
        <v>117</v>
      </c>
      <c r="C106">
        <v>1.36466165413534</v>
      </c>
      <c r="D106">
        <v>1.18</v>
      </c>
      <c r="E106">
        <v>0.77</v>
      </c>
    </row>
    <row r="107" spans="1:5" x14ac:dyDescent="0.25">
      <c r="A107" t="s">
        <v>99</v>
      </c>
      <c r="B107" t="s">
        <v>121</v>
      </c>
      <c r="C107">
        <v>1.36466165413534</v>
      </c>
      <c r="D107">
        <v>1.33</v>
      </c>
      <c r="E107">
        <v>0.77</v>
      </c>
    </row>
    <row r="108" spans="1:5" x14ac:dyDescent="0.25">
      <c r="A108" t="s">
        <v>99</v>
      </c>
      <c r="B108" t="s">
        <v>108</v>
      </c>
      <c r="C108">
        <v>1.36466165413534</v>
      </c>
      <c r="D108">
        <v>1.07</v>
      </c>
      <c r="E108">
        <v>0.56000000000000005</v>
      </c>
    </row>
    <row r="109" spans="1:5" x14ac:dyDescent="0.25">
      <c r="A109" t="s">
        <v>99</v>
      </c>
      <c r="B109" t="s">
        <v>103</v>
      </c>
      <c r="C109">
        <v>1.36466165413534</v>
      </c>
      <c r="D109">
        <v>0.73</v>
      </c>
      <c r="E109">
        <v>1.03</v>
      </c>
    </row>
    <row r="110" spans="1:5" x14ac:dyDescent="0.25">
      <c r="A110" t="s">
        <v>99</v>
      </c>
      <c r="B110" t="s">
        <v>110</v>
      </c>
      <c r="C110">
        <v>1.36466165413534</v>
      </c>
      <c r="D110">
        <v>0.93</v>
      </c>
      <c r="E110">
        <v>0.49</v>
      </c>
    </row>
    <row r="111" spans="1:5" x14ac:dyDescent="0.25">
      <c r="A111" t="s">
        <v>99</v>
      </c>
      <c r="B111" t="s">
        <v>107</v>
      </c>
      <c r="C111">
        <v>1.36466165413534</v>
      </c>
      <c r="D111">
        <v>0.85</v>
      </c>
      <c r="E111">
        <v>0.84</v>
      </c>
    </row>
    <row r="112" spans="1:5" x14ac:dyDescent="0.25">
      <c r="A112" t="s">
        <v>99</v>
      </c>
      <c r="B112" t="s">
        <v>395</v>
      </c>
      <c r="C112">
        <v>1.36466165413534</v>
      </c>
      <c r="D112">
        <v>1.1599999999999999</v>
      </c>
      <c r="E112">
        <v>0.9</v>
      </c>
    </row>
    <row r="113" spans="1:5" x14ac:dyDescent="0.25">
      <c r="A113" t="s">
        <v>99</v>
      </c>
      <c r="B113" t="s">
        <v>115</v>
      </c>
      <c r="C113">
        <v>1.36466165413534</v>
      </c>
      <c r="D113">
        <v>1.1299999999999999</v>
      </c>
      <c r="E113">
        <v>0.84</v>
      </c>
    </row>
    <row r="114" spans="1:5" x14ac:dyDescent="0.25">
      <c r="A114" t="s">
        <v>99</v>
      </c>
      <c r="B114" t="s">
        <v>112</v>
      </c>
      <c r="C114">
        <v>1.36466165413534</v>
      </c>
      <c r="D114">
        <v>0.49</v>
      </c>
      <c r="E114">
        <v>1.0900000000000001</v>
      </c>
    </row>
    <row r="115" spans="1:5" x14ac:dyDescent="0.25">
      <c r="A115" t="s">
        <v>99</v>
      </c>
      <c r="B115" t="s">
        <v>113</v>
      </c>
      <c r="C115">
        <v>1.36466165413534</v>
      </c>
      <c r="D115">
        <v>1.17</v>
      </c>
      <c r="E115">
        <v>0.77</v>
      </c>
    </row>
    <row r="116" spans="1:5" x14ac:dyDescent="0.25">
      <c r="A116" t="s">
        <v>99</v>
      </c>
      <c r="B116" t="s">
        <v>114</v>
      </c>
      <c r="C116">
        <v>1.36466165413534</v>
      </c>
      <c r="D116">
        <v>1.83</v>
      </c>
      <c r="E116">
        <v>0.69</v>
      </c>
    </row>
    <row r="117" spans="1:5" x14ac:dyDescent="0.25">
      <c r="A117" t="s">
        <v>99</v>
      </c>
      <c r="B117" t="s">
        <v>116</v>
      </c>
      <c r="C117">
        <v>1.36466165413534</v>
      </c>
      <c r="D117">
        <v>1.1299999999999999</v>
      </c>
      <c r="E117">
        <v>1.01</v>
      </c>
    </row>
    <row r="118" spans="1:5" x14ac:dyDescent="0.25">
      <c r="A118" t="s">
        <v>99</v>
      </c>
      <c r="B118" t="s">
        <v>109</v>
      </c>
      <c r="C118">
        <v>1.36466165413534</v>
      </c>
      <c r="D118">
        <v>1.1000000000000001</v>
      </c>
      <c r="E118">
        <v>0.77</v>
      </c>
    </row>
    <row r="119" spans="1:5" x14ac:dyDescent="0.25">
      <c r="A119" t="s">
        <v>99</v>
      </c>
      <c r="B119" t="s">
        <v>118</v>
      </c>
      <c r="C119">
        <v>1.36466165413534</v>
      </c>
      <c r="D119">
        <v>0.87</v>
      </c>
      <c r="E119">
        <v>1.47</v>
      </c>
    </row>
    <row r="120" spans="1:5" x14ac:dyDescent="0.25">
      <c r="A120" t="s">
        <v>99</v>
      </c>
      <c r="B120" t="s">
        <v>417</v>
      </c>
      <c r="C120">
        <v>1.36466165413534</v>
      </c>
      <c r="D120">
        <v>0.9</v>
      </c>
      <c r="E120">
        <v>1.1100000000000001</v>
      </c>
    </row>
    <row r="121" spans="1:5" x14ac:dyDescent="0.25">
      <c r="A121" t="s">
        <v>99</v>
      </c>
      <c r="B121" t="s">
        <v>101</v>
      </c>
      <c r="C121">
        <v>1.36466165413534</v>
      </c>
      <c r="D121">
        <v>0.73</v>
      </c>
      <c r="E121">
        <v>0.84</v>
      </c>
    </row>
    <row r="122" spans="1:5" x14ac:dyDescent="0.25">
      <c r="A122" t="s">
        <v>99</v>
      </c>
      <c r="B122" t="s">
        <v>120</v>
      </c>
      <c r="C122">
        <v>1.36466165413534</v>
      </c>
      <c r="D122">
        <v>0.85</v>
      </c>
      <c r="E122">
        <v>1.29</v>
      </c>
    </row>
    <row r="123" spans="1:5" x14ac:dyDescent="0.25">
      <c r="A123" t="s">
        <v>99</v>
      </c>
      <c r="B123" t="s">
        <v>119</v>
      </c>
      <c r="C123">
        <v>1.36466165413534</v>
      </c>
      <c r="D123">
        <v>0.8</v>
      </c>
      <c r="E123">
        <v>1.33</v>
      </c>
    </row>
    <row r="124" spans="1:5" x14ac:dyDescent="0.25">
      <c r="A124" t="s">
        <v>122</v>
      </c>
      <c r="B124" t="s">
        <v>123</v>
      </c>
      <c r="C124">
        <v>1.35943060498221</v>
      </c>
      <c r="D124">
        <v>1.1599999999999999</v>
      </c>
      <c r="E124">
        <v>1.1399999999999999</v>
      </c>
    </row>
    <row r="125" spans="1:5" x14ac:dyDescent="0.25">
      <c r="A125" t="s">
        <v>122</v>
      </c>
      <c r="B125" t="s">
        <v>125</v>
      </c>
      <c r="C125">
        <v>1.35943060498221</v>
      </c>
      <c r="D125">
        <v>0.74</v>
      </c>
      <c r="E125">
        <v>1.21</v>
      </c>
    </row>
    <row r="126" spans="1:5" x14ac:dyDescent="0.25">
      <c r="A126" t="s">
        <v>122</v>
      </c>
      <c r="B126" t="s">
        <v>127</v>
      </c>
      <c r="C126">
        <v>1.35943060498221</v>
      </c>
      <c r="D126">
        <v>0.67</v>
      </c>
      <c r="E126">
        <v>0.85</v>
      </c>
    </row>
    <row r="127" spans="1:5" x14ac:dyDescent="0.25">
      <c r="A127" t="s">
        <v>122</v>
      </c>
      <c r="B127" t="s">
        <v>130</v>
      </c>
      <c r="C127">
        <v>1.35943060498221</v>
      </c>
      <c r="D127">
        <v>1.08</v>
      </c>
      <c r="E127">
        <v>0.72</v>
      </c>
    </row>
    <row r="128" spans="1:5" x14ac:dyDescent="0.25">
      <c r="A128" t="s">
        <v>122</v>
      </c>
      <c r="B128" t="s">
        <v>362</v>
      </c>
      <c r="C128">
        <v>1.35943060498221</v>
      </c>
      <c r="D128">
        <v>1.69</v>
      </c>
      <c r="E128">
        <v>0.94</v>
      </c>
    </row>
    <row r="129" spans="1:5" x14ac:dyDescent="0.25">
      <c r="A129" t="s">
        <v>122</v>
      </c>
      <c r="B129" t="s">
        <v>126</v>
      </c>
      <c r="C129">
        <v>1.35943060498221</v>
      </c>
      <c r="D129">
        <v>1.1000000000000001</v>
      </c>
      <c r="E129">
        <v>0.92</v>
      </c>
    </row>
    <row r="130" spans="1:5" x14ac:dyDescent="0.25">
      <c r="A130" t="s">
        <v>122</v>
      </c>
      <c r="B130" t="s">
        <v>129</v>
      </c>
      <c r="C130">
        <v>1.35943060498221</v>
      </c>
      <c r="D130">
        <v>1.2</v>
      </c>
      <c r="E130">
        <v>0.85</v>
      </c>
    </row>
    <row r="131" spans="1:5" x14ac:dyDescent="0.25">
      <c r="A131" t="s">
        <v>122</v>
      </c>
      <c r="B131" t="s">
        <v>128</v>
      </c>
      <c r="C131">
        <v>1.35943060498221</v>
      </c>
      <c r="D131">
        <v>1.4</v>
      </c>
      <c r="E131">
        <v>0.94</v>
      </c>
    </row>
    <row r="132" spans="1:5" x14ac:dyDescent="0.25">
      <c r="A132" t="s">
        <v>122</v>
      </c>
      <c r="B132" t="s">
        <v>136</v>
      </c>
      <c r="C132">
        <v>1.35943060498221</v>
      </c>
      <c r="D132">
        <v>1.59</v>
      </c>
      <c r="E132">
        <v>0.85</v>
      </c>
    </row>
    <row r="133" spans="1:5" x14ac:dyDescent="0.25">
      <c r="A133" t="s">
        <v>122</v>
      </c>
      <c r="B133" t="s">
        <v>131</v>
      </c>
      <c r="C133">
        <v>1.35943060498221</v>
      </c>
      <c r="D133">
        <v>0.94</v>
      </c>
      <c r="E133">
        <v>0.77</v>
      </c>
    </row>
    <row r="134" spans="1:5" x14ac:dyDescent="0.25">
      <c r="A134" t="s">
        <v>122</v>
      </c>
      <c r="B134" t="s">
        <v>133</v>
      </c>
      <c r="C134">
        <v>1.35943060498221</v>
      </c>
      <c r="D134">
        <v>0.49</v>
      </c>
      <c r="E134">
        <v>1.28</v>
      </c>
    </row>
    <row r="135" spans="1:5" x14ac:dyDescent="0.25">
      <c r="A135" t="s">
        <v>122</v>
      </c>
      <c r="B135" t="s">
        <v>135</v>
      </c>
      <c r="C135">
        <v>1.35943060498221</v>
      </c>
      <c r="D135">
        <v>0.51</v>
      </c>
      <c r="E135">
        <v>1.1100000000000001</v>
      </c>
    </row>
    <row r="136" spans="1:5" x14ac:dyDescent="0.25">
      <c r="A136" t="s">
        <v>122</v>
      </c>
      <c r="B136" t="s">
        <v>137</v>
      </c>
      <c r="C136">
        <v>1.35943060498221</v>
      </c>
      <c r="D136">
        <v>1.19</v>
      </c>
      <c r="E136">
        <v>0.79</v>
      </c>
    </row>
    <row r="137" spans="1:5" x14ac:dyDescent="0.25">
      <c r="A137" t="s">
        <v>122</v>
      </c>
      <c r="B137" t="s">
        <v>401</v>
      </c>
      <c r="C137">
        <v>1.35943060498221</v>
      </c>
      <c r="D137">
        <v>0.98</v>
      </c>
      <c r="E137">
        <v>1.21</v>
      </c>
    </row>
    <row r="138" spans="1:5" x14ac:dyDescent="0.25">
      <c r="A138" t="s">
        <v>122</v>
      </c>
      <c r="B138" t="s">
        <v>138</v>
      </c>
      <c r="C138">
        <v>1.35943060498221</v>
      </c>
      <c r="D138">
        <v>1.04</v>
      </c>
      <c r="E138">
        <v>0.99</v>
      </c>
    </row>
    <row r="139" spans="1:5" x14ac:dyDescent="0.25">
      <c r="A139" t="s">
        <v>122</v>
      </c>
      <c r="B139" t="s">
        <v>139</v>
      </c>
      <c r="C139">
        <v>1.35943060498221</v>
      </c>
      <c r="D139">
        <v>1.1000000000000001</v>
      </c>
      <c r="E139">
        <v>0.85</v>
      </c>
    </row>
    <row r="140" spans="1:5" x14ac:dyDescent="0.25">
      <c r="A140" t="s">
        <v>122</v>
      </c>
      <c r="B140" t="s">
        <v>144</v>
      </c>
      <c r="C140">
        <v>1.35943060498221</v>
      </c>
      <c r="D140">
        <v>1.08</v>
      </c>
      <c r="E140">
        <v>1.64</v>
      </c>
    </row>
    <row r="141" spans="1:5" x14ac:dyDescent="0.25">
      <c r="A141" t="s">
        <v>122</v>
      </c>
      <c r="B141" t="s">
        <v>132</v>
      </c>
      <c r="C141">
        <v>1.35943060498221</v>
      </c>
      <c r="D141">
        <v>0.91</v>
      </c>
      <c r="E141">
        <v>1.1100000000000001</v>
      </c>
    </row>
    <row r="142" spans="1:5" x14ac:dyDescent="0.25">
      <c r="A142" t="s">
        <v>122</v>
      </c>
      <c r="B142" t="s">
        <v>140</v>
      </c>
      <c r="C142">
        <v>1.35943060498221</v>
      </c>
      <c r="D142">
        <v>1.23</v>
      </c>
      <c r="E142">
        <v>0.64</v>
      </c>
    </row>
    <row r="143" spans="1:5" x14ac:dyDescent="0.25">
      <c r="A143" t="s">
        <v>122</v>
      </c>
      <c r="B143" t="s">
        <v>124</v>
      </c>
      <c r="C143">
        <v>1.35943060498221</v>
      </c>
      <c r="D143">
        <v>0.8</v>
      </c>
      <c r="E143">
        <v>1.28</v>
      </c>
    </row>
    <row r="144" spans="1:5" x14ac:dyDescent="0.25">
      <c r="A144" t="s">
        <v>122</v>
      </c>
      <c r="B144" t="s">
        <v>134</v>
      </c>
      <c r="C144">
        <v>1.35943060498221</v>
      </c>
      <c r="D144">
        <v>0.68</v>
      </c>
      <c r="E144">
        <v>1.24</v>
      </c>
    </row>
    <row r="145" spans="1:5" x14ac:dyDescent="0.25">
      <c r="A145" t="s">
        <v>122</v>
      </c>
      <c r="B145" t="s">
        <v>141</v>
      </c>
      <c r="C145">
        <v>1.35943060498221</v>
      </c>
      <c r="D145">
        <v>0.67</v>
      </c>
      <c r="E145">
        <v>0.62</v>
      </c>
    </row>
    <row r="146" spans="1:5" x14ac:dyDescent="0.25">
      <c r="A146" t="s">
        <v>122</v>
      </c>
      <c r="B146" t="s">
        <v>142</v>
      </c>
      <c r="C146">
        <v>1.35943060498221</v>
      </c>
      <c r="D146">
        <v>1.07</v>
      </c>
      <c r="E146">
        <v>0.93</v>
      </c>
    </row>
    <row r="147" spans="1:5" x14ac:dyDescent="0.25">
      <c r="A147" t="s">
        <v>122</v>
      </c>
      <c r="B147" t="s">
        <v>143</v>
      </c>
      <c r="C147">
        <v>1.35943060498221</v>
      </c>
      <c r="D147">
        <v>0.79</v>
      </c>
      <c r="E147">
        <v>0.98</v>
      </c>
    </row>
    <row r="148" spans="1:5" x14ac:dyDescent="0.25">
      <c r="A148" t="s">
        <v>145</v>
      </c>
      <c r="B148" t="s">
        <v>347</v>
      </c>
      <c r="C148">
        <v>1.4565217391304299</v>
      </c>
      <c r="D148">
        <v>0.88</v>
      </c>
      <c r="E148">
        <v>1.1000000000000001</v>
      </c>
    </row>
    <row r="149" spans="1:5" x14ac:dyDescent="0.25">
      <c r="A149" t="s">
        <v>145</v>
      </c>
      <c r="B149" t="s">
        <v>349</v>
      </c>
      <c r="C149">
        <v>1.4565217391304299</v>
      </c>
      <c r="D149">
        <v>0.69</v>
      </c>
      <c r="E149">
        <v>0.88</v>
      </c>
    </row>
    <row r="150" spans="1:5" x14ac:dyDescent="0.25">
      <c r="A150" t="s">
        <v>145</v>
      </c>
      <c r="B150" t="s">
        <v>355</v>
      </c>
      <c r="C150">
        <v>1.4565217391304299</v>
      </c>
      <c r="D150">
        <v>0.38</v>
      </c>
      <c r="E150">
        <v>1.46</v>
      </c>
    </row>
    <row r="151" spans="1:5" x14ac:dyDescent="0.25">
      <c r="A151" t="s">
        <v>145</v>
      </c>
      <c r="B151" t="s">
        <v>357</v>
      </c>
      <c r="C151">
        <v>1.4565217391304299</v>
      </c>
      <c r="D151">
        <v>0.55000000000000004</v>
      </c>
      <c r="E151">
        <v>0.62</v>
      </c>
    </row>
    <row r="152" spans="1:5" x14ac:dyDescent="0.25">
      <c r="A152" t="s">
        <v>145</v>
      </c>
      <c r="B152" t="s">
        <v>360</v>
      </c>
      <c r="C152">
        <v>1.4565217391304299</v>
      </c>
      <c r="D152">
        <v>0.99</v>
      </c>
      <c r="E152">
        <v>1.29</v>
      </c>
    </row>
    <row r="153" spans="1:5" x14ac:dyDescent="0.25">
      <c r="A153" t="s">
        <v>145</v>
      </c>
      <c r="B153" t="s">
        <v>366</v>
      </c>
      <c r="C153">
        <v>1.4565217391304299</v>
      </c>
      <c r="D153">
        <v>1.37</v>
      </c>
      <c r="E153">
        <v>0.86</v>
      </c>
    </row>
    <row r="154" spans="1:5" x14ac:dyDescent="0.25">
      <c r="A154" t="s">
        <v>145</v>
      </c>
      <c r="B154" t="s">
        <v>371</v>
      </c>
      <c r="C154">
        <v>1.4565217391304299</v>
      </c>
      <c r="D154">
        <v>0.49</v>
      </c>
      <c r="E154">
        <v>0.77</v>
      </c>
    </row>
    <row r="155" spans="1:5" x14ac:dyDescent="0.25">
      <c r="A155" t="s">
        <v>145</v>
      </c>
      <c r="B155" t="s">
        <v>149</v>
      </c>
      <c r="C155">
        <v>1.4565217391304299</v>
      </c>
      <c r="D155">
        <v>0.51</v>
      </c>
      <c r="E155">
        <v>1.64</v>
      </c>
    </row>
    <row r="156" spans="1:5" x14ac:dyDescent="0.25">
      <c r="A156" t="s">
        <v>145</v>
      </c>
      <c r="B156" t="s">
        <v>375</v>
      </c>
      <c r="C156">
        <v>1.4565217391304299</v>
      </c>
      <c r="D156">
        <v>0.69</v>
      </c>
      <c r="E156">
        <v>0.66</v>
      </c>
    </row>
    <row r="157" spans="1:5" x14ac:dyDescent="0.25">
      <c r="A157" t="s">
        <v>145</v>
      </c>
      <c r="B157" t="s">
        <v>388</v>
      </c>
      <c r="C157">
        <v>1.4565217391304299</v>
      </c>
      <c r="D157">
        <v>1.37</v>
      </c>
      <c r="E157">
        <v>0.97</v>
      </c>
    </row>
    <row r="158" spans="1:5" x14ac:dyDescent="0.25">
      <c r="A158" t="s">
        <v>145</v>
      </c>
      <c r="B158" t="s">
        <v>389</v>
      </c>
      <c r="C158">
        <v>1.4565217391304299</v>
      </c>
      <c r="D158">
        <v>1.1000000000000001</v>
      </c>
      <c r="E158">
        <v>0.93</v>
      </c>
    </row>
    <row r="159" spans="1:5" x14ac:dyDescent="0.25">
      <c r="A159" t="s">
        <v>145</v>
      </c>
      <c r="B159" t="s">
        <v>391</v>
      </c>
      <c r="C159">
        <v>1.4565217391304299</v>
      </c>
      <c r="D159">
        <v>0.94</v>
      </c>
      <c r="E159">
        <v>1.45</v>
      </c>
    </row>
    <row r="160" spans="1:5" x14ac:dyDescent="0.25">
      <c r="A160" t="s">
        <v>145</v>
      </c>
      <c r="B160" t="s">
        <v>146</v>
      </c>
      <c r="C160">
        <v>1.4565217391304299</v>
      </c>
      <c r="D160">
        <v>1.49</v>
      </c>
      <c r="E160">
        <v>1.42</v>
      </c>
    </row>
    <row r="161" spans="1:5" x14ac:dyDescent="0.25">
      <c r="A161" t="s">
        <v>145</v>
      </c>
      <c r="B161" t="s">
        <v>404</v>
      </c>
      <c r="C161">
        <v>1.4565217391304299</v>
      </c>
      <c r="D161">
        <v>1.07</v>
      </c>
      <c r="E161">
        <v>0.69</v>
      </c>
    </row>
    <row r="162" spans="1:5" x14ac:dyDescent="0.25">
      <c r="A162" t="s">
        <v>145</v>
      </c>
      <c r="B162" t="s">
        <v>419</v>
      </c>
      <c r="C162">
        <v>1.4565217391304299</v>
      </c>
      <c r="D162">
        <v>1.28</v>
      </c>
      <c r="E162">
        <v>0.33</v>
      </c>
    </row>
    <row r="163" spans="1:5" x14ac:dyDescent="0.25">
      <c r="A163" t="s">
        <v>145</v>
      </c>
      <c r="B163" t="s">
        <v>423</v>
      </c>
      <c r="C163">
        <v>1.4565217391304299</v>
      </c>
      <c r="D163">
        <v>1.08</v>
      </c>
      <c r="E163">
        <v>0.66</v>
      </c>
    </row>
    <row r="164" spans="1:5" x14ac:dyDescent="0.25">
      <c r="A164" t="s">
        <v>145</v>
      </c>
      <c r="B164" t="s">
        <v>425</v>
      </c>
      <c r="C164">
        <v>1.4565217391304299</v>
      </c>
      <c r="D164">
        <v>1.45</v>
      </c>
      <c r="E164">
        <v>0.6</v>
      </c>
    </row>
    <row r="165" spans="1:5" x14ac:dyDescent="0.25">
      <c r="A165" t="s">
        <v>145</v>
      </c>
      <c r="B165" t="s">
        <v>427</v>
      </c>
      <c r="C165">
        <v>1.4565217391304299</v>
      </c>
      <c r="D165">
        <v>1.46</v>
      </c>
      <c r="E165">
        <v>0.57999999999999996</v>
      </c>
    </row>
    <row r="166" spans="1:5" x14ac:dyDescent="0.25">
      <c r="A166" t="s">
        <v>145</v>
      </c>
      <c r="B166" t="s">
        <v>432</v>
      </c>
      <c r="C166">
        <v>1.4565217391304299</v>
      </c>
      <c r="D166">
        <v>1.63</v>
      </c>
      <c r="E166">
        <v>1.93</v>
      </c>
    </row>
    <row r="167" spans="1:5" x14ac:dyDescent="0.25">
      <c r="A167" t="s">
        <v>145</v>
      </c>
      <c r="B167" t="s">
        <v>433</v>
      </c>
      <c r="C167">
        <v>1.4565217391304299</v>
      </c>
      <c r="D167">
        <v>0.81</v>
      </c>
      <c r="E167">
        <v>1.69</v>
      </c>
    </row>
    <row r="168" spans="1:5" x14ac:dyDescent="0.25">
      <c r="A168" t="s">
        <v>145</v>
      </c>
      <c r="B168" t="s">
        <v>434</v>
      </c>
      <c r="C168">
        <v>1.4565217391304299</v>
      </c>
      <c r="D168">
        <v>0.82</v>
      </c>
      <c r="E168">
        <v>0.39</v>
      </c>
    </row>
    <row r="169" spans="1:5" x14ac:dyDescent="0.25">
      <c r="A169" t="s">
        <v>145</v>
      </c>
      <c r="B169" t="s">
        <v>148</v>
      </c>
      <c r="C169">
        <v>1.4565217391304299</v>
      </c>
      <c r="D169">
        <v>0.98</v>
      </c>
      <c r="E169">
        <v>0.44</v>
      </c>
    </row>
    <row r="170" spans="1:5" x14ac:dyDescent="0.25">
      <c r="A170" t="s">
        <v>145</v>
      </c>
      <c r="B170" t="s">
        <v>147</v>
      </c>
      <c r="C170">
        <v>1.4565217391304299</v>
      </c>
      <c r="D170">
        <v>0.86</v>
      </c>
      <c r="E170">
        <v>1.26</v>
      </c>
    </row>
    <row r="171" spans="1:5" x14ac:dyDescent="0.25">
      <c r="A171" t="s">
        <v>21</v>
      </c>
      <c r="B171" t="s">
        <v>152</v>
      </c>
      <c r="C171">
        <v>1.4057971014492801</v>
      </c>
      <c r="D171">
        <v>0.64</v>
      </c>
      <c r="E171">
        <v>0.98</v>
      </c>
    </row>
    <row r="172" spans="1:5" x14ac:dyDescent="0.25">
      <c r="A172" t="s">
        <v>21</v>
      </c>
      <c r="B172" t="s">
        <v>269</v>
      </c>
      <c r="C172">
        <v>1.4057971014492801</v>
      </c>
      <c r="D172">
        <v>0.78</v>
      </c>
      <c r="E172">
        <v>0.62</v>
      </c>
    </row>
    <row r="173" spans="1:5" x14ac:dyDescent="0.25">
      <c r="A173" t="s">
        <v>21</v>
      </c>
      <c r="B173" t="s">
        <v>264</v>
      </c>
      <c r="C173">
        <v>1.4057971014492801</v>
      </c>
      <c r="D173">
        <v>1.42</v>
      </c>
      <c r="E173">
        <v>1.2</v>
      </c>
    </row>
    <row r="174" spans="1:5" x14ac:dyDescent="0.25">
      <c r="A174" t="s">
        <v>21</v>
      </c>
      <c r="B174" t="s">
        <v>372</v>
      </c>
      <c r="C174">
        <v>1.4057971014492801</v>
      </c>
      <c r="D174">
        <v>0.26</v>
      </c>
      <c r="E174">
        <v>0.75</v>
      </c>
    </row>
    <row r="175" spans="1:5" x14ac:dyDescent="0.25">
      <c r="A175" t="s">
        <v>21</v>
      </c>
      <c r="B175" t="s">
        <v>267</v>
      </c>
      <c r="C175">
        <v>1.4057971014492801</v>
      </c>
      <c r="D175">
        <v>1.07</v>
      </c>
      <c r="E175">
        <v>1.1299999999999999</v>
      </c>
    </row>
    <row r="176" spans="1:5" x14ac:dyDescent="0.25">
      <c r="A176" t="s">
        <v>21</v>
      </c>
      <c r="B176" t="s">
        <v>272</v>
      </c>
      <c r="C176">
        <v>1.4057971014492801</v>
      </c>
      <c r="D176">
        <v>1.29</v>
      </c>
      <c r="E176">
        <v>0.48</v>
      </c>
    </row>
    <row r="177" spans="1:5" x14ac:dyDescent="0.25">
      <c r="A177" t="s">
        <v>21</v>
      </c>
      <c r="B177" t="s">
        <v>397</v>
      </c>
      <c r="C177">
        <v>1.4057971014492801</v>
      </c>
      <c r="D177">
        <v>0.87</v>
      </c>
      <c r="E177">
        <v>1.42</v>
      </c>
    </row>
    <row r="178" spans="1:5" x14ac:dyDescent="0.25">
      <c r="A178" t="s">
        <v>21</v>
      </c>
      <c r="B178" t="s">
        <v>274</v>
      </c>
      <c r="C178">
        <v>1.4057971014492801</v>
      </c>
      <c r="D178">
        <v>1.56</v>
      </c>
      <c r="E178">
        <v>0.68</v>
      </c>
    </row>
    <row r="179" spans="1:5" x14ac:dyDescent="0.25">
      <c r="A179" t="s">
        <v>21</v>
      </c>
      <c r="B179" t="s">
        <v>150</v>
      </c>
      <c r="C179">
        <v>1.4057971014492801</v>
      </c>
      <c r="D179">
        <v>1.07</v>
      </c>
      <c r="E179">
        <v>0.9</v>
      </c>
    </row>
    <row r="180" spans="1:5" x14ac:dyDescent="0.25">
      <c r="A180" t="s">
        <v>21</v>
      </c>
      <c r="B180" t="s">
        <v>275</v>
      </c>
      <c r="C180">
        <v>1.4057971014492801</v>
      </c>
      <c r="D180">
        <v>0.91</v>
      </c>
      <c r="E180">
        <v>0.68</v>
      </c>
    </row>
    <row r="181" spans="1:5" x14ac:dyDescent="0.25">
      <c r="A181" t="s">
        <v>21</v>
      </c>
      <c r="B181" t="s">
        <v>23</v>
      </c>
      <c r="C181">
        <v>1.4057971014492801</v>
      </c>
      <c r="D181">
        <v>1.68</v>
      </c>
      <c r="E181">
        <v>0.96</v>
      </c>
    </row>
    <row r="182" spans="1:5" x14ac:dyDescent="0.25">
      <c r="A182" t="s">
        <v>21</v>
      </c>
      <c r="B182" t="s">
        <v>22</v>
      </c>
      <c r="C182">
        <v>1.4057971014492801</v>
      </c>
      <c r="D182">
        <v>1.23</v>
      </c>
      <c r="E182">
        <v>1.57</v>
      </c>
    </row>
    <row r="183" spans="1:5" x14ac:dyDescent="0.25">
      <c r="A183" t="s">
        <v>21</v>
      </c>
      <c r="B183" t="s">
        <v>266</v>
      </c>
      <c r="C183">
        <v>1.4057971014492801</v>
      </c>
      <c r="D183">
        <v>0.78</v>
      </c>
      <c r="E183">
        <v>1.1299999999999999</v>
      </c>
    </row>
    <row r="184" spans="1:5" x14ac:dyDescent="0.25">
      <c r="A184" t="s">
        <v>21</v>
      </c>
      <c r="B184" t="s">
        <v>268</v>
      </c>
      <c r="C184">
        <v>1.4057971014492801</v>
      </c>
      <c r="D184">
        <v>0.71</v>
      </c>
      <c r="E184">
        <v>1.58</v>
      </c>
    </row>
    <row r="185" spans="1:5" x14ac:dyDescent="0.25">
      <c r="A185" t="s">
        <v>21</v>
      </c>
      <c r="B185" t="s">
        <v>151</v>
      </c>
      <c r="C185">
        <v>1.4057971014492801</v>
      </c>
      <c r="D185">
        <v>0.64</v>
      </c>
      <c r="E185">
        <v>1.73</v>
      </c>
    </row>
    <row r="186" spans="1:5" x14ac:dyDescent="0.25">
      <c r="A186" t="s">
        <v>21</v>
      </c>
      <c r="B186" t="s">
        <v>153</v>
      </c>
      <c r="C186">
        <v>1.4057971014492801</v>
      </c>
      <c r="D186">
        <v>1.88</v>
      </c>
      <c r="E186">
        <v>0.34</v>
      </c>
    </row>
    <row r="187" spans="1:5" x14ac:dyDescent="0.25">
      <c r="A187" t="s">
        <v>21</v>
      </c>
      <c r="B187" t="s">
        <v>273</v>
      </c>
      <c r="C187">
        <v>1.4057971014492801</v>
      </c>
      <c r="D187">
        <v>0.71</v>
      </c>
      <c r="E187">
        <v>0.83</v>
      </c>
    </row>
    <row r="188" spans="1:5" x14ac:dyDescent="0.25">
      <c r="A188" t="s">
        <v>21</v>
      </c>
      <c r="B188" t="s">
        <v>265</v>
      </c>
      <c r="C188">
        <v>1.4057971014492801</v>
      </c>
      <c r="D188">
        <v>0.91</v>
      </c>
      <c r="E188">
        <v>0.96</v>
      </c>
    </row>
    <row r="189" spans="1:5" x14ac:dyDescent="0.25">
      <c r="A189" t="s">
        <v>21</v>
      </c>
      <c r="B189" t="s">
        <v>271</v>
      </c>
      <c r="C189">
        <v>1.4057971014492801</v>
      </c>
      <c r="D189">
        <v>0.64</v>
      </c>
      <c r="E189">
        <v>1.2</v>
      </c>
    </row>
    <row r="190" spans="1:5" x14ac:dyDescent="0.25">
      <c r="A190" t="s">
        <v>21</v>
      </c>
      <c r="B190" t="s">
        <v>270</v>
      </c>
      <c r="C190">
        <v>1.4057971014492801</v>
      </c>
      <c r="D190">
        <v>0.85</v>
      </c>
      <c r="E190">
        <v>1.05</v>
      </c>
    </row>
    <row r="191" spans="1:5" x14ac:dyDescent="0.25">
      <c r="A191" t="s">
        <v>154</v>
      </c>
      <c r="B191" t="s">
        <v>159</v>
      </c>
      <c r="C191">
        <v>1.33009708737864</v>
      </c>
      <c r="D191">
        <v>0.68</v>
      </c>
      <c r="E191">
        <v>0.86</v>
      </c>
    </row>
    <row r="192" spans="1:5" x14ac:dyDescent="0.25">
      <c r="A192" t="s">
        <v>154</v>
      </c>
      <c r="B192" t="s">
        <v>161</v>
      </c>
      <c r="C192">
        <v>1.33009708737864</v>
      </c>
      <c r="D192">
        <v>0.45</v>
      </c>
      <c r="E192">
        <v>0.48</v>
      </c>
    </row>
    <row r="193" spans="1:5" x14ac:dyDescent="0.25">
      <c r="A193" t="s">
        <v>154</v>
      </c>
      <c r="B193" t="s">
        <v>163</v>
      </c>
      <c r="C193">
        <v>1.33009708737864</v>
      </c>
      <c r="D193">
        <v>1.85</v>
      </c>
      <c r="E193">
        <v>0.87</v>
      </c>
    </row>
    <row r="194" spans="1:5" x14ac:dyDescent="0.25">
      <c r="A194" t="s">
        <v>154</v>
      </c>
      <c r="B194" t="s">
        <v>160</v>
      </c>
      <c r="C194">
        <v>1.33009708737864</v>
      </c>
      <c r="D194">
        <v>0.75</v>
      </c>
      <c r="E194">
        <v>0.95</v>
      </c>
    </row>
    <row r="195" spans="1:5" x14ac:dyDescent="0.25">
      <c r="A195" t="s">
        <v>154</v>
      </c>
      <c r="B195" t="s">
        <v>165</v>
      </c>
      <c r="C195">
        <v>1.33009708737864</v>
      </c>
      <c r="D195">
        <v>0.68</v>
      </c>
      <c r="E195">
        <v>1.34</v>
      </c>
    </row>
    <row r="196" spans="1:5" x14ac:dyDescent="0.25">
      <c r="A196" t="s">
        <v>154</v>
      </c>
      <c r="B196" t="s">
        <v>164</v>
      </c>
      <c r="C196">
        <v>1.33009708737864</v>
      </c>
      <c r="D196">
        <v>0.75</v>
      </c>
      <c r="E196">
        <v>1.65</v>
      </c>
    </row>
    <row r="197" spans="1:5" x14ac:dyDescent="0.25">
      <c r="A197" t="s">
        <v>154</v>
      </c>
      <c r="B197" t="s">
        <v>167</v>
      </c>
      <c r="C197">
        <v>1.33009708737864</v>
      </c>
      <c r="D197">
        <v>1.44</v>
      </c>
      <c r="E197">
        <v>0.43</v>
      </c>
    </row>
    <row r="198" spans="1:5" x14ac:dyDescent="0.25">
      <c r="A198" t="s">
        <v>154</v>
      </c>
      <c r="B198" t="s">
        <v>168</v>
      </c>
      <c r="C198">
        <v>1.33009708737864</v>
      </c>
      <c r="D198">
        <v>0.82</v>
      </c>
      <c r="E198">
        <v>0.87</v>
      </c>
    </row>
    <row r="199" spans="1:5" x14ac:dyDescent="0.25">
      <c r="A199" t="s">
        <v>154</v>
      </c>
      <c r="B199" t="s">
        <v>156</v>
      </c>
      <c r="C199">
        <v>1.33009708737864</v>
      </c>
      <c r="D199">
        <v>1.65</v>
      </c>
      <c r="E199">
        <v>0.56999999999999995</v>
      </c>
    </row>
    <row r="200" spans="1:5" x14ac:dyDescent="0.25">
      <c r="A200" t="s">
        <v>154</v>
      </c>
      <c r="B200" t="s">
        <v>169</v>
      </c>
      <c r="C200">
        <v>1.33009708737864</v>
      </c>
      <c r="D200">
        <v>0.75</v>
      </c>
      <c r="E200">
        <v>1.05</v>
      </c>
    </row>
    <row r="201" spans="1:5" x14ac:dyDescent="0.25">
      <c r="A201" t="s">
        <v>154</v>
      </c>
      <c r="B201" t="s">
        <v>162</v>
      </c>
      <c r="C201">
        <v>1.33009708737864</v>
      </c>
      <c r="D201">
        <v>0.53</v>
      </c>
      <c r="E201">
        <v>0.86</v>
      </c>
    </row>
    <row r="202" spans="1:5" x14ac:dyDescent="0.25">
      <c r="A202" t="s">
        <v>154</v>
      </c>
      <c r="B202" t="s">
        <v>170</v>
      </c>
      <c r="C202">
        <v>1.33009708737864</v>
      </c>
      <c r="D202">
        <v>1.35</v>
      </c>
      <c r="E202">
        <v>1.91</v>
      </c>
    </row>
    <row r="203" spans="1:5" x14ac:dyDescent="0.25">
      <c r="A203" t="s">
        <v>154</v>
      </c>
      <c r="B203" t="s">
        <v>166</v>
      </c>
      <c r="C203">
        <v>1.33009708737864</v>
      </c>
      <c r="D203">
        <v>0.92</v>
      </c>
      <c r="E203">
        <v>0.74</v>
      </c>
    </row>
    <row r="204" spans="1:5" x14ac:dyDescent="0.25">
      <c r="A204" t="s">
        <v>154</v>
      </c>
      <c r="B204" t="s">
        <v>174</v>
      </c>
      <c r="C204">
        <v>1.33009708737864</v>
      </c>
      <c r="D204">
        <v>1.1599999999999999</v>
      </c>
      <c r="E204">
        <v>1.04</v>
      </c>
    </row>
    <row r="205" spans="1:5" x14ac:dyDescent="0.25">
      <c r="A205" t="s">
        <v>154</v>
      </c>
      <c r="B205" t="s">
        <v>172</v>
      </c>
      <c r="C205">
        <v>1.33009708737864</v>
      </c>
      <c r="D205">
        <v>0.6</v>
      </c>
      <c r="E205">
        <v>1.24</v>
      </c>
    </row>
    <row r="206" spans="1:5" x14ac:dyDescent="0.25">
      <c r="A206" t="s">
        <v>154</v>
      </c>
      <c r="B206" t="s">
        <v>171</v>
      </c>
      <c r="C206">
        <v>1.33009708737864</v>
      </c>
      <c r="D206">
        <v>0.68</v>
      </c>
      <c r="E206">
        <v>1.1299999999999999</v>
      </c>
    </row>
    <row r="207" spans="1:5" x14ac:dyDescent="0.25">
      <c r="A207" t="s">
        <v>154</v>
      </c>
      <c r="B207" t="s">
        <v>158</v>
      </c>
      <c r="C207">
        <v>1.33009708737864</v>
      </c>
      <c r="D207">
        <v>1.28</v>
      </c>
      <c r="E207">
        <v>1.24</v>
      </c>
    </row>
    <row r="208" spans="1:5" x14ac:dyDescent="0.25">
      <c r="A208" t="s">
        <v>154</v>
      </c>
      <c r="B208" t="s">
        <v>155</v>
      </c>
      <c r="C208">
        <v>1.33009708737864</v>
      </c>
      <c r="D208">
        <v>1.44</v>
      </c>
      <c r="E208">
        <v>1.1299999999999999</v>
      </c>
    </row>
    <row r="209" spans="1:5" x14ac:dyDescent="0.25">
      <c r="A209" t="s">
        <v>154</v>
      </c>
      <c r="B209" t="s">
        <v>157</v>
      </c>
      <c r="C209">
        <v>1.33009708737864</v>
      </c>
      <c r="D209">
        <v>1.28</v>
      </c>
      <c r="E209">
        <v>0.56999999999999995</v>
      </c>
    </row>
    <row r="210" spans="1:5" x14ac:dyDescent="0.25">
      <c r="A210" t="s">
        <v>154</v>
      </c>
      <c r="B210" t="s">
        <v>173</v>
      </c>
      <c r="C210">
        <v>1.33009708737864</v>
      </c>
      <c r="D210">
        <v>0.84</v>
      </c>
      <c r="E210">
        <v>1.06</v>
      </c>
    </row>
    <row r="211" spans="1:5" x14ac:dyDescent="0.25">
      <c r="A211" t="s">
        <v>175</v>
      </c>
      <c r="B211" t="s">
        <v>284</v>
      </c>
      <c r="C211">
        <v>1.19354838709677</v>
      </c>
      <c r="D211">
        <v>1.58</v>
      </c>
      <c r="E211">
        <v>0.91</v>
      </c>
    </row>
    <row r="212" spans="1:5" x14ac:dyDescent="0.25">
      <c r="A212" t="s">
        <v>175</v>
      </c>
      <c r="B212" t="s">
        <v>179</v>
      </c>
      <c r="C212">
        <v>1.19354838709677</v>
      </c>
      <c r="D212">
        <v>0.94</v>
      </c>
      <c r="E212">
        <v>1.71</v>
      </c>
    </row>
    <row r="213" spans="1:5" x14ac:dyDescent="0.25">
      <c r="A213" t="s">
        <v>175</v>
      </c>
      <c r="B213" t="s">
        <v>282</v>
      </c>
      <c r="C213">
        <v>1.19354838709677</v>
      </c>
      <c r="D213">
        <v>1.02</v>
      </c>
      <c r="E213">
        <v>0.71</v>
      </c>
    </row>
    <row r="214" spans="1:5" x14ac:dyDescent="0.25">
      <c r="A214" t="s">
        <v>175</v>
      </c>
      <c r="B214" t="s">
        <v>176</v>
      </c>
      <c r="C214">
        <v>1.19354838709677</v>
      </c>
      <c r="D214">
        <v>0.84</v>
      </c>
      <c r="E214">
        <v>0.71</v>
      </c>
    </row>
    <row r="215" spans="1:5" x14ac:dyDescent="0.25">
      <c r="A215" t="s">
        <v>175</v>
      </c>
      <c r="B215" t="s">
        <v>285</v>
      </c>
      <c r="C215">
        <v>1.19354838709677</v>
      </c>
      <c r="D215">
        <v>1.01</v>
      </c>
      <c r="E215">
        <v>1.0900000000000001</v>
      </c>
    </row>
    <row r="216" spans="1:5" x14ac:dyDescent="0.25">
      <c r="A216" t="s">
        <v>175</v>
      </c>
      <c r="B216" t="s">
        <v>277</v>
      </c>
      <c r="C216">
        <v>1.19354838709677</v>
      </c>
      <c r="D216">
        <v>0.65</v>
      </c>
      <c r="E216">
        <v>1.01</v>
      </c>
    </row>
    <row r="217" spans="1:5" x14ac:dyDescent="0.25">
      <c r="A217" t="s">
        <v>175</v>
      </c>
      <c r="B217" t="s">
        <v>281</v>
      </c>
      <c r="C217">
        <v>1.19354838709677</v>
      </c>
      <c r="D217">
        <v>0.56000000000000005</v>
      </c>
      <c r="E217">
        <v>1.72</v>
      </c>
    </row>
    <row r="218" spans="1:5" x14ac:dyDescent="0.25">
      <c r="A218" t="s">
        <v>175</v>
      </c>
      <c r="B218" t="s">
        <v>178</v>
      </c>
      <c r="C218">
        <v>1.19354838709677</v>
      </c>
      <c r="D218">
        <v>0.31</v>
      </c>
      <c r="E218">
        <v>1.1399999999999999</v>
      </c>
    </row>
    <row r="219" spans="1:5" x14ac:dyDescent="0.25">
      <c r="A219" t="s">
        <v>175</v>
      </c>
      <c r="B219" t="s">
        <v>278</v>
      </c>
      <c r="C219">
        <v>1.19354838709677</v>
      </c>
      <c r="D219">
        <v>0.84</v>
      </c>
      <c r="E219">
        <v>1.62</v>
      </c>
    </row>
    <row r="220" spans="1:5" x14ac:dyDescent="0.25">
      <c r="A220" t="s">
        <v>175</v>
      </c>
      <c r="B220" t="s">
        <v>276</v>
      </c>
      <c r="C220">
        <v>1.19354838709677</v>
      </c>
      <c r="D220">
        <v>2.33</v>
      </c>
      <c r="E220">
        <v>0.2</v>
      </c>
    </row>
    <row r="221" spans="1:5" x14ac:dyDescent="0.25">
      <c r="A221" t="s">
        <v>175</v>
      </c>
      <c r="B221" t="s">
        <v>279</v>
      </c>
      <c r="C221">
        <v>1.19354838709677</v>
      </c>
      <c r="D221">
        <v>1.58</v>
      </c>
      <c r="E221">
        <v>0.71</v>
      </c>
    </row>
    <row r="222" spans="1:5" x14ac:dyDescent="0.25">
      <c r="A222" t="s">
        <v>175</v>
      </c>
      <c r="B222" t="s">
        <v>283</v>
      </c>
      <c r="C222">
        <v>1.19354838709677</v>
      </c>
      <c r="D222">
        <v>0.93</v>
      </c>
      <c r="E222">
        <v>0.41</v>
      </c>
    </row>
    <row r="223" spans="1:5" x14ac:dyDescent="0.25">
      <c r="A223" t="s">
        <v>175</v>
      </c>
      <c r="B223" t="s">
        <v>177</v>
      </c>
      <c r="C223">
        <v>1.19354838709677</v>
      </c>
      <c r="D223">
        <v>0.65</v>
      </c>
      <c r="E223">
        <v>1.22</v>
      </c>
    </row>
    <row r="224" spans="1:5" x14ac:dyDescent="0.25">
      <c r="A224" t="s">
        <v>175</v>
      </c>
      <c r="B224" t="s">
        <v>280</v>
      </c>
      <c r="C224">
        <v>1.19354838709677</v>
      </c>
      <c r="D224">
        <v>0.63</v>
      </c>
      <c r="E224">
        <v>0.91</v>
      </c>
    </row>
    <row r="225" spans="1:5" x14ac:dyDescent="0.25">
      <c r="A225" t="s">
        <v>24</v>
      </c>
      <c r="B225" t="s">
        <v>292</v>
      </c>
      <c r="C225">
        <v>1.61578947368421</v>
      </c>
      <c r="D225">
        <v>1.51</v>
      </c>
      <c r="E225">
        <v>0.76</v>
      </c>
    </row>
    <row r="226" spans="1:5" x14ac:dyDescent="0.25">
      <c r="A226" t="s">
        <v>24</v>
      </c>
      <c r="B226" t="s">
        <v>289</v>
      </c>
      <c r="C226">
        <v>1.61578947368421</v>
      </c>
      <c r="D226">
        <v>0.68</v>
      </c>
      <c r="E226">
        <v>1.37</v>
      </c>
    </row>
    <row r="227" spans="1:5" x14ac:dyDescent="0.25">
      <c r="A227" t="s">
        <v>24</v>
      </c>
      <c r="B227" t="s">
        <v>180</v>
      </c>
      <c r="C227">
        <v>1.61578947368421</v>
      </c>
      <c r="D227">
        <v>1.17</v>
      </c>
      <c r="E227">
        <v>1.29</v>
      </c>
    </row>
    <row r="228" spans="1:5" x14ac:dyDescent="0.25">
      <c r="A228" t="s">
        <v>24</v>
      </c>
      <c r="B228" t="s">
        <v>326</v>
      </c>
      <c r="C228">
        <v>1.61578947368421</v>
      </c>
      <c r="D228">
        <v>0.83</v>
      </c>
      <c r="E228">
        <v>1.37</v>
      </c>
    </row>
    <row r="229" spans="1:5" x14ac:dyDescent="0.25">
      <c r="A229" t="s">
        <v>24</v>
      </c>
      <c r="B229" t="s">
        <v>288</v>
      </c>
      <c r="C229">
        <v>1.61578947368421</v>
      </c>
      <c r="D229">
        <v>0.89</v>
      </c>
      <c r="E229">
        <v>1.29</v>
      </c>
    </row>
    <row r="230" spans="1:5" x14ac:dyDescent="0.25">
      <c r="A230" t="s">
        <v>24</v>
      </c>
      <c r="B230" t="s">
        <v>287</v>
      </c>
      <c r="C230">
        <v>1.61578947368421</v>
      </c>
      <c r="D230">
        <v>0.68</v>
      </c>
      <c r="E230">
        <v>0.62</v>
      </c>
    </row>
    <row r="231" spans="1:5" x14ac:dyDescent="0.25">
      <c r="A231" t="s">
        <v>24</v>
      </c>
      <c r="B231" t="s">
        <v>293</v>
      </c>
      <c r="C231">
        <v>1.61578947368421</v>
      </c>
      <c r="D231">
        <v>0.87</v>
      </c>
      <c r="E231">
        <v>1.0900000000000001</v>
      </c>
    </row>
    <row r="232" spans="1:5" x14ac:dyDescent="0.25">
      <c r="A232" t="s">
        <v>24</v>
      </c>
      <c r="B232" t="s">
        <v>294</v>
      </c>
      <c r="C232">
        <v>1.61578947368421</v>
      </c>
      <c r="D232">
        <v>1.72</v>
      </c>
      <c r="E232">
        <v>0.99</v>
      </c>
    </row>
    <row r="233" spans="1:5" x14ac:dyDescent="0.25">
      <c r="A233" t="s">
        <v>24</v>
      </c>
      <c r="B233" t="s">
        <v>295</v>
      </c>
      <c r="C233">
        <v>1.61578947368421</v>
      </c>
      <c r="D233">
        <v>1.3</v>
      </c>
      <c r="E233">
        <v>0.55000000000000004</v>
      </c>
    </row>
    <row r="234" spans="1:5" x14ac:dyDescent="0.25">
      <c r="A234" t="s">
        <v>24</v>
      </c>
      <c r="B234" t="s">
        <v>25</v>
      </c>
      <c r="C234">
        <v>1.61578947368421</v>
      </c>
      <c r="D234">
        <v>0.99</v>
      </c>
      <c r="E234">
        <v>0.96</v>
      </c>
    </row>
    <row r="235" spans="1:5" x14ac:dyDescent="0.25">
      <c r="A235" t="s">
        <v>24</v>
      </c>
      <c r="B235" t="s">
        <v>327</v>
      </c>
      <c r="C235">
        <v>1.61578947368421</v>
      </c>
      <c r="D235">
        <v>1.24</v>
      </c>
      <c r="E235">
        <v>1.03</v>
      </c>
    </row>
    <row r="236" spans="1:5" x14ac:dyDescent="0.25">
      <c r="A236" t="s">
        <v>24</v>
      </c>
      <c r="B236" t="s">
        <v>286</v>
      </c>
      <c r="C236">
        <v>1.61578947368421</v>
      </c>
      <c r="D236">
        <v>1.72</v>
      </c>
      <c r="E236">
        <v>0.76</v>
      </c>
    </row>
    <row r="237" spans="1:5" x14ac:dyDescent="0.25">
      <c r="A237" t="s">
        <v>24</v>
      </c>
      <c r="B237" t="s">
        <v>291</v>
      </c>
      <c r="C237">
        <v>1.61578947368421</v>
      </c>
      <c r="D237">
        <v>0.19</v>
      </c>
      <c r="E237">
        <v>1.03</v>
      </c>
    </row>
    <row r="238" spans="1:5" x14ac:dyDescent="0.25">
      <c r="A238" t="s">
        <v>24</v>
      </c>
      <c r="B238" t="s">
        <v>26</v>
      </c>
      <c r="C238">
        <v>1.61578947368421</v>
      </c>
      <c r="D238">
        <v>1.55</v>
      </c>
      <c r="E238">
        <v>0.82</v>
      </c>
    </row>
    <row r="239" spans="1:5" x14ac:dyDescent="0.25">
      <c r="A239" t="s">
        <v>24</v>
      </c>
      <c r="B239" t="s">
        <v>184</v>
      </c>
      <c r="C239">
        <v>1.61578947368421</v>
      </c>
      <c r="D239">
        <v>1.17</v>
      </c>
      <c r="E239">
        <v>1.06</v>
      </c>
    </row>
    <row r="240" spans="1:5" x14ac:dyDescent="0.25">
      <c r="A240" t="s">
        <v>24</v>
      </c>
      <c r="B240" t="s">
        <v>290</v>
      </c>
      <c r="C240">
        <v>1.61578947368421</v>
      </c>
      <c r="D240">
        <v>0.89</v>
      </c>
      <c r="E240">
        <v>0.91</v>
      </c>
    </row>
    <row r="241" spans="1:5" x14ac:dyDescent="0.25">
      <c r="A241" t="s">
        <v>24</v>
      </c>
      <c r="B241" t="s">
        <v>183</v>
      </c>
      <c r="C241">
        <v>1.61578947368421</v>
      </c>
      <c r="D241">
        <v>0.69</v>
      </c>
      <c r="E241">
        <v>1.37</v>
      </c>
    </row>
    <row r="242" spans="1:5" x14ac:dyDescent="0.25">
      <c r="A242" t="s">
        <v>24</v>
      </c>
      <c r="B242" t="s">
        <v>182</v>
      </c>
      <c r="C242">
        <v>1.61578947368421</v>
      </c>
      <c r="D242">
        <v>0.89</v>
      </c>
      <c r="E242">
        <v>1.37</v>
      </c>
    </row>
    <row r="243" spans="1:5" x14ac:dyDescent="0.25">
      <c r="A243" t="s">
        <v>24</v>
      </c>
      <c r="B243" t="s">
        <v>185</v>
      </c>
      <c r="C243">
        <v>1.61578947368421</v>
      </c>
      <c r="D243">
        <v>0.43</v>
      </c>
      <c r="E243">
        <v>0.82</v>
      </c>
    </row>
    <row r="244" spans="1:5" x14ac:dyDescent="0.25">
      <c r="A244" t="s">
        <v>24</v>
      </c>
      <c r="B244" t="s">
        <v>181</v>
      </c>
      <c r="C244">
        <v>1.61578947368421</v>
      </c>
      <c r="D244">
        <v>0.74</v>
      </c>
      <c r="E244">
        <v>0.68</v>
      </c>
    </row>
    <row r="245" spans="1:5" x14ac:dyDescent="0.25">
      <c r="A245" t="s">
        <v>27</v>
      </c>
      <c r="B245" t="s">
        <v>187</v>
      </c>
      <c r="C245">
        <v>1.32085561497326</v>
      </c>
      <c r="D245">
        <v>0.59</v>
      </c>
      <c r="E245">
        <v>1.1299999999999999</v>
      </c>
    </row>
    <row r="246" spans="1:5" x14ac:dyDescent="0.25">
      <c r="A246" t="s">
        <v>27</v>
      </c>
      <c r="B246" t="s">
        <v>191</v>
      </c>
      <c r="C246">
        <v>1.32085561497326</v>
      </c>
      <c r="D246">
        <v>1.35</v>
      </c>
      <c r="E246">
        <v>1.54</v>
      </c>
    </row>
    <row r="247" spans="1:5" x14ac:dyDescent="0.25">
      <c r="A247" t="s">
        <v>27</v>
      </c>
      <c r="B247" t="s">
        <v>28</v>
      </c>
      <c r="C247">
        <v>1.32085561497326</v>
      </c>
      <c r="D247">
        <v>1.1399999999999999</v>
      </c>
      <c r="E247">
        <v>0.81</v>
      </c>
    </row>
    <row r="248" spans="1:5" x14ac:dyDescent="0.25">
      <c r="A248" t="s">
        <v>27</v>
      </c>
      <c r="B248" t="s">
        <v>186</v>
      </c>
      <c r="C248">
        <v>1.32085561497326</v>
      </c>
      <c r="D248">
        <v>1.43</v>
      </c>
      <c r="E248">
        <v>0.61</v>
      </c>
    </row>
    <row r="249" spans="1:5" x14ac:dyDescent="0.25">
      <c r="A249" t="s">
        <v>27</v>
      </c>
      <c r="B249" t="s">
        <v>189</v>
      </c>
      <c r="C249">
        <v>1.32085561497326</v>
      </c>
      <c r="D249">
        <v>0.3</v>
      </c>
      <c r="E249">
        <v>0.83</v>
      </c>
    </row>
    <row r="250" spans="1:5" x14ac:dyDescent="0.25">
      <c r="A250" t="s">
        <v>27</v>
      </c>
      <c r="B250" t="s">
        <v>297</v>
      </c>
      <c r="C250">
        <v>1.32085561497326</v>
      </c>
      <c r="D250">
        <v>0.68</v>
      </c>
      <c r="E250">
        <v>1.29</v>
      </c>
    </row>
    <row r="251" spans="1:5" x14ac:dyDescent="0.25">
      <c r="A251" t="s">
        <v>27</v>
      </c>
      <c r="B251" t="s">
        <v>298</v>
      </c>
      <c r="C251">
        <v>1.32085561497326</v>
      </c>
      <c r="D251">
        <v>1.43</v>
      </c>
      <c r="E251">
        <v>0.51</v>
      </c>
    </row>
    <row r="252" spans="1:5" x14ac:dyDescent="0.25">
      <c r="A252" t="s">
        <v>27</v>
      </c>
      <c r="B252" t="s">
        <v>31</v>
      </c>
      <c r="C252">
        <v>1.32085561497326</v>
      </c>
      <c r="D252">
        <v>0.61</v>
      </c>
      <c r="E252">
        <v>0.92</v>
      </c>
    </row>
    <row r="253" spans="1:5" x14ac:dyDescent="0.25">
      <c r="A253" t="s">
        <v>27</v>
      </c>
      <c r="B253" t="s">
        <v>195</v>
      </c>
      <c r="C253">
        <v>1.32085561497326</v>
      </c>
      <c r="D253">
        <v>1.51</v>
      </c>
      <c r="E253">
        <v>1.29</v>
      </c>
    </row>
    <row r="254" spans="1:5" x14ac:dyDescent="0.25">
      <c r="A254" t="s">
        <v>27</v>
      </c>
      <c r="B254" t="s">
        <v>188</v>
      </c>
      <c r="C254">
        <v>1.32085561497326</v>
      </c>
      <c r="D254">
        <v>1.43</v>
      </c>
      <c r="E254">
        <v>0.51</v>
      </c>
    </row>
    <row r="255" spans="1:5" x14ac:dyDescent="0.25">
      <c r="A255" t="s">
        <v>27</v>
      </c>
      <c r="B255" t="s">
        <v>296</v>
      </c>
      <c r="C255">
        <v>1.32085561497326</v>
      </c>
      <c r="D255">
        <v>0.76</v>
      </c>
      <c r="E255">
        <v>1.38</v>
      </c>
    </row>
    <row r="256" spans="1:5" x14ac:dyDescent="0.25">
      <c r="A256" t="s">
        <v>27</v>
      </c>
      <c r="B256" t="s">
        <v>190</v>
      </c>
      <c r="C256">
        <v>1.32085561497326</v>
      </c>
      <c r="D256">
        <v>0.85</v>
      </c>
      <c r="E256">
        <v>1.04</v>
      </c>
    </row>
    <row r="257" spans="1:5" x14ac:dyDescent="0.25">
      <c r="A257" t="s">
        <v>27</v>
      </c>
      <c r="B257" t="s">
        <v>192</v>
      </c>
      <c r="C257">
        <v>1.32085561497326</v>
      </c>
      <c r="D257">
        <v>1.18</v>
      </c>
      <c r="E257">
        <v>1.02</v>
      </c>
    </row>
    <row r="258" spans="1:5" x14ac:dyDescent="0.25">
      <c r="A258" t="s">
        <v>27</v>
      </c>
      <c r="B258" t="s">
        <v>329</v>
      </c>
      <c r="C258">
        <v>1.32085561497326</v>
      </c>
      <c r="D258">
        <v>0.83</v>
      </c>
      <c r="E258">
        <v>1.1100000000000001</v>
      </c>
    </row>
    <row r="259" spans="1:5" x14ac:dyDescent="0.25">
      <c r="A259" t="s">
        <v>27</v>
      </c>
      <c r="B259" t="s">
        <v>194</v>
      </c>
      <c r="C259">
        <v>1.32085561497326</v>
      </c>
      <c r="D259">
        <v>0.76</v>
      </c>
      <c r="E259">
        <v>1.1299999999999999</v>
      </c>
    </row>
    <row r="260" spans="1:5" x14ac:dyDescent="0.25">
      <c r="A260" t="s">
        <v>27</v>
      </c>
      <c r="B260" t="s">
        <v>299</v>
      </c>
      <c r="C260">
        <v>1.32085561497326</v>
      </c>
      <c r="D260">
        <v>1.29</v>
      </c>
      <c r="E260">
        <v>0.64</v>
      </c>
    </row>
    <row r="261" spans="1:5" x14ac:dyDescent="0.25">
      <c r="A261" t="s">
        <v>27</v>
      </c>
      <c r="B261" t="s">
        <v>328</v>
      </c>
      <c r="C261">
        <v>1.32085561497326</v>
      </c>
      <c r="D261">
        <v>1.43</v>
      </c>
      <c r="E261">
        <v>0.61</v>
      </c>
    </row>
    <row r="262" spans="1:5" x14ac:dyDescent="0.25">
      <c r="A262" t="s">
        <v>27</v>
      </c>
      <c r="B262" t="s">
        <v>193</v>
      </c>
      <c r="C262">
        <v>1.32085561497326</v>
      </c>
      <c r="D262">
        <v>0.91</v>
      </c>
      <c r="E262">
        <v>0.74</v>
      </c>
    </row>
    <row r="263" spans="1:5" x14ac:dyDescent="0.25">
      <c r="A263" t="s">
        <v>27</v>
      </c>
      <c r="B263" t="s">
        <v>30</v>
      </c>
      <c r="C263">
        <v>1.32085561497326</v>
      </c>
      <c r="D263">
        <v>0.93</v>
      </c>
      <c r="E263">
        <v>1.1299999999999999</v>
      </c>
    </row>
    <row r="264" spans="1:5" x14ac:dyDescent="0.25">
      <c r="A264" t="s">
        <v>27</v>
      </c>
      <c r="B264" t="s">
        <v>29</v>
      </c>
      <c r="C264">
        <v>1.32085561497326</v>
      </c>
      <c r="D264">
        <v>0.76</v>
      </c>
      <c r="E264">
        <v>1.66</v>
      </c>
    </row>
    <row r="265" spans="1:5" x14ac:dyDescent="0.25">
      <c r="A265" t="s">
        <v>196</v>
      </c>
      <c r="B265" t="s">
        <v>205</v>
      </c>
      <c r="C265">
        <v>1.5925925925925899</v>
      </c>
      <c r="D265">
        <v>1.41</v>
      </c>
      <c r="E265">
        <v>0.8</v>
      </c>
    </row>
    <row r="266" spans="1:5" x14ac:dyDescent="0.25">
      <c r="A266" t="s">
        <v>196</v>
      </c>
      <c r="B266" t="s">
        <v>306</v>
      </c>
      <c r="C266">
        <v>1.5925925925925899</v>
      </c>
      <c r="D266">
        <v>1.95</v>
      </c>
      <c r="E266">
        <v>0.56999999999999995</v>
      </c>
    </row>
    <row r="267" spans="1:5" x14ac:dyDescent="0.25">
      <c r="A267" t="s">
        <v>196</v>
      </c>
      <c r="B267" t="s">
        <v>206</v>
      </c>
      <c r="C267">
        <v>1.5925925925925899</v>
      </c>
      <c r="D267">
        <v>0.56000000000000005</v>
      </c>
      <c r="E267">
        <v>1.43</v>
      </c>
    </row>
    <row r="268" spans="1:5" x14ac:dyDescent="0.25">
      <c r="A268" t="s">
        <v>196</v>
      </c>
      <c r="B268" t="s">
        <v>197</v>
      </c>
      <c r="C268">
        <v>1.5925925925925899</v>
      </c>
      <c r="D268">
        <v>0.91</v>
      </c>
      <c r="E268">
        <v>2</v>
      </c>
    </row>
    <row r="269" spans="1:5" x14ac:dyDescent="0.25">
      <c r="A269" t="s">
        <v>196</v>
      </c>
      <c r="B269" t="s">
        <v>307</v>
      </c>
      <c r="C269">
        <v>1.5925925925925899</v>
      </c>
      <c r="D269">
        <v>1.05</v>
      </c>
      <c r="E269">
        <v>0.56999999999999995</v>
      </c>
    </row>
    <row r="270" spans="1:5" x14ac:dyDescent="0.25">
      <c r="A270" t="s">
        <v>196</v>
      </c>
      <c r="B270" t="s">
        <v>204</v>
      </c>
      <c r="C270">
        <v>1.5925925925925899</v>
      </c>
      <c r="D270">
        <v>0.98</v>
      </c>
      <c r="E270">
        <v>1.43</v>
      </c>
    </row>
    <row r="271" spans="1:5" x14ac:dyDescent="0.25">
      <c r="A271" t="s">
        <v>196</v>
      </c>
      <c r="B271" t="s">
        <v>302</v>
      </c>
      <c r="C271">
        <v>1.5925925925925899</v>
      </c>
      <c r="D271">
        <v>0.7</v>
      </c>
      <c r="E271">
        <v>0.56999999999999995</v>
      </c>
    </row>
    <row r="272" spans="1:5" x14ac:dyDescent="0.25">
      <c r="A272" t="s">
        <v>196</v>
      </c>
      <c r="B272" t="s">
        <v>305</v>
      </c>
      <c r="C272">
        <v>1.5925925925925899</v>
      </c>
      <c r="D272">
        <v>0.94</v>
      </c>
      <c r="E272">
        <v>0.88</v>
      </c>
    </row>
    <row r="273" spans="1:5" x14ac:dyDescent="0.25">
      <c r="A273" t="s">
        <v>196</v>
      </c>
      <c r="B273" t="s">
        <v>202</v>
      </c>
      <c r="C273">
        <v>1.5925925925925899</v>
      </c>
      <c r="D273">
        <v>0.98</v>
      </c>
      <c r="E273">
        <v>0.64</v>
      </c>
    </row>
    <row r="274" spans="1:5" x14ac:dyDescent="0.25">
      <c r="A274" t="s">
        <v>196</v>
      </c>
      <c r="B274" t="s">
        <v>200</v>
      </c>
      <c r="C274">
        <v>1.5925925925925899</v>
      </c>
      <c r="D274">
        <v>1.47</v>
      </c>
      <c r="E274">
        <v>0.43</v>
      </c>
    </row>
    <row r="275" spans="1:5" x14ac:dyDescent="0.25">
      <c r="A275" t="s">
        <v>196</v>
      </c>
      <c r="B275" t="s">
        <v>199</v>
      </c>
      <c r="C275">
        <v>1.5925925925925899</v>
      </c>
      <c r="D275">
        <v>1.33</v>
      </c>
      <c r="E275">
        <v>1.5</v>
      </c>
    </row>
    <row r="276" spans="1:5" x14ac:dyDescent="0.25">
      <c r="A276" t="s">
        <v>196</v>
      </c>
      <c r="B276" t="s">
        <v>303</v>
      </c>
      <c r="C276">
        <v>1.5925925925925899</v>
      </c>
      <c r="D276">
        <v>0.88</v>
      </c>
      <c r="E276">
        <v>0.96</v>
      </c>
    </row>
    <row r="277" spans="1:5" x14ac:dyDescent="0.25">
      <c r="A277" t="s">
        <v>196</v>
      </c>
      <c r="B277" t="s">
        <v>201</v>
      </c>
      <c r="C277">
        <v>1.5925925925925899</v>
      </c>
      <c r="D277">
        <v>0.94</v>
      </c>
      <c r="E277">
        <v>0.77</v>
      </c>
    </row>
    <row r="278" spans="1:5" x14ac:dyDescent="0.25">
      <c r="A278" t="s">
        <v>196</v>
      </c>
      <c r="B278" t="s">
        <v>304</v>
      </c>
      <c r="C278">
        <v>1.5925925925925899</v>
      </c>
      <c r="D278">
        <v>0.77</v>
      </c>
      <c r="E278">
        <v>1.93</v>
      </c>
    </row>
    <row r="279" spans="1:5" x14ac:dyDescent="0.25">
      <c r="A279" t="s">
        <v>196</v>
      </c>
      <c r="B279" t="s">
        <v>198</v>
      </c>
      <c r="C279">
        <v>1.5925925925925899</v>
      </c>
      <c r="D279">
        <v>1.1200000000000001</v>
      </c>
      <c r="E279">
        <v>0.21</v>
      </c>
    </row>
    <row r="280" spans="1:5" x14ac:dyDescent="0.25">
      <c r="A280" t="s">
        <v>196</v>
      </c>
      <c r="B280" t="s">
        <v>300</v>
      </c>
      <c r="C280">
        <v>1.5925925925925899</v>
      </c>
      <c r="D280">
        <v>0.63</v>
      </c>
      <c r="E280">
        <v>1.07</v>
      </c>
    </row>
    <row r="281" spans="1:5" x14ac:dyDescent="0.25">
      <c r="A281" t="s">
        <v>196</v>
      </c>
      <c r="B281" t="s">
        <v>301</v>
      </c>
      <c r="C281">
        <v>1.5925925925925899</v>
      </c>
      <c r="D281">
        <v>0.91</v>
      </c>
      <c r="E281">
        <v>1.5</v>
      </c>
    </row>
    <row r="282" spans="1:5" x14ac:dyDescent="0.25">
      <c r="A282" t="s">
        <v>196</v>
      </c>
      <c r="B282" t="s">
        <v>203</v>
      </c>
      <c r="C282">
        <v>1.5925925925925899</v>
      </c>
      <c r="D282">
        <v>0.56000000000000005</v>
      </c>
      <c r="E282">
        <v>0.71</v>
      </c>
    </row>
    <row r="283" spans="1:5" x14ac:dyDescent="0.25">
      <c r="A283" t="s">
        <v>32</v>
      </c>
      <c r="B283" t="s">
        <v>331</v>
      </c>
      <c r="C283">
        <v>1.2734375</v>
      </c>
      <c r="D283">
        <v>0.56000000000000005</v>
      </c>
      <c r="E283">
        <v>1</v>
      </c>
    </row>
    <row r="284" spans="1:5" x14ac:dyDescent="0.25">
      <c r="A284" t="s">
        <v>32</v>
      </c>
      <c r="B284" t="s">
        <v>36</v>
      </c>
      <c r="C284">
        <v>1.2734375</v>
      </c>
      <c r="D284">
        <v>1.68</v>
      </c>
      <c r="E284">
        <v>0.87</v>
      </c>
    </row>
    <row r="285" spans="1:5" x14ac:dyDescent="0.25">
      <c r="A285" t="s">
        <v>32</v>
      </c>
      <c r="B285" t="s">
        <v>212</v>
      </c>
      <c r="C285">
        <v>1.2734375</v>
      </c>
      <c r="D285">
        <v>0.65</v>
      </c>
      <c r="E285">
        <v>1.6</v>
      </c>
    </row>
    <row r="286" spans="1:5" x14ac:dyDescent="0.25">
      <c r="A286" t="s">
        <v>32</v>
      </c>
      <c r="B286" t="s">
        <v>311</v>
      </c>
      <c r="C286">
        <v>1.2734375</v>
      </c>
      <c r="D286">
        <v>0.88</v>
      </c>
      <c r="E286">
        <v>1.85</v>
      </c>
    </row>
    <row r="287" spans="1:5" x14ac:dyDescent="0.25">
      <c r="A287" t="s">
        <v>32</v>
      </c>
      <c r="B287" t="s">
        <v>210</v>
      </c>
      <c r="C287">
        <v>1.2734375</v>
      </c>
      <c r="D287">
        <v>1.35</v>
      </c>
      <c r="E287">
        <v>1.1200000000000001</v>
      </c>
    </row>
    <row r="288" spans="1:5" x14ac:dyDescent="0.25">
      <c r="A288" t="s">
        <v>32</v>
      </c>
      <c r="B288" t="s">
        <v>312</v>
      </c>
      <c r="C288">
        <v>1.2734375</v>
      </c>
      <c r="D288">
        <v>0.56000000000000005</v>
      </c>
      <c r="E288">
        <v>0.75</v>
      </c>
    </row>
    <row r="289" spans="1:5" x14ac:dyDescent="0.25">
      <c r="A289" t="s">
        <v>32</v>
      </c>
      <c r="B289" t="s">
        <v>209</v>
      </c>
      <c r="C289">
        <v>1.2734375</v>
      </c>
      <c r="D289">
        <v>0.79</v>
      </c>
      <c r="E289">
        <v>1.24</v>
      </c>
    </row>
    <row r="290" spans="1:5" x14ac:dyDescent="0.25">
      <c r="A290" t="s">
        <v>32</v>
      </c>
      <c r="B290" t="s">
        <v>313</v>
      </c>
      <c r="C290">
        <v>1.2734375</v>
      </c>
      <c r="D290">
        <v>0.56000000000000005</v>
      </c>
      <c r="E290">
        <v>1</v>
      </c>
    </row>
    <row r="291" spans="1:5" x14ac:dyDescent="0.25">
      <c r="A291" t="s">
        <v>32</v>
      </c>
      <c r="B291" t="s">
        <v>309</v>
      </c>
      <c r="C291">
        <v>1.2734375</v>
      </c>
      <c r="D291">
        <v>1.08</v>
      </c>
      <c r="E291">
        <v>0.87</v>
      </c>
    </row>
    <row r="292" spans="1:5" x14ac:dyDescent="0.25">
      <c r="A292" t="s">
        <v>32</v>
      </c>
      <c r="B292" t="s">
        <v>308</v>
      </c>
      <c r="C292">
        <v>1.2734375</v>
      </c>
      <c r="D292">
        <v>0.88</v>
      </c>
      <c r="E292">
        <v>1.2</v>
      </c>
    </row>
    <row r="293" spans="1:5" x14ac:dyDescent="0.25">
      <c r="A293" t="s">
        <v>32</v>
      </c>
      <c r="B293" t="s">
        <v>207</v>
      </c>
      <c r="C293">
        <v>1.2734375</v>
      </c>
      <c r="D293">
        <v>1.35</v>
      </c>
      <c r="E293">
        <v>0.75</v>
      </c>
    </row>
    <row r="294" spans="1:5" x14ac:dyDescent="0.25">
      <c r="A294" t="s">
        <v>32</v>
      </c>
      <c r="B294" t="s">
        <v>330</v>
      </c>
      <c r="C294">
        <v>1.2734375</v>
      </c>
      <c r="D294">
        <v>0.67</v>
      </c>
      <c r="E294">
        <v>0.62</v>
      </c>
    </row>
    <row r="295" spans="1:5" x14ac:dyDescent="0.25">
      <c r="A295" t="s">
        <v>32</v>
      </c>
      <c r="B295" t="s">
        <v>35</v>
      </c>
      <c r="C295">
        <v>1.2734375</v>
      </c>
      <c r="D295">
        <v>1.87</v>
      </c>
      <c r="E295">
        <v>0.98</v>
      </c>
    </row>
    <row r="296" spans="1:5" x14ac:dyDescent="0.25">
      <c r="A296" t="s">
        <v>32</v>
      </c>
      <c r="B296" t="s">
        <v>34</v>
      </c>
      <c r="C296">
        <v>1.2734375</v>
      </c>
      <c r="D296">
        <v>0.79</v>
      </c>
      <c r="E296">
        <v>0.87</v>
      </c>
    </row>
    <row r="297" spans="1:5" x14ac:dyDescent="0.25">
      <c r="A297" t="s">
        <v>32</v>
      </c>
      <c r="B297" t="s">
        <v>310</v>
      </c>
      <c r="C297">
        <v>1.2734375</v>
      </c>
      <c r="D297">
        <v>0.56000000000000005</v>
      </c>
      <c r="E297">
        <v>1.24</v>
      </c>
    </row>
    <row r="298" spans="1:5" x14ac:dyDescent="0.25">
      <c r="A298" t="s">
        <v>32</v>
      </c>
      <c r="B298" t="s">
        <v>208</v>
      </c>
      <c r="C298">
        <v>1.2734375</v>
      </c>
      <c r="D298">
        <v>1.18</v>
      </c>
      <c r="E298">
        <v>0.44</v>
      </c>
    </row>
    <row r="299" spans="1:5" x14ac:dyDescent="0.25">
      <c r="A299" t="s">
        <v>32</v>
      </c>
      <c r="B299" t="s">
        <v>33</v>
      </c>
      <c r="C299">
        <v>1.2734375</v>
      </c>
      <c r="D299">
        <v>1.68</v>
      </c>
      <c r="E299">
        <v>0.62</v>
      </c>
    </row>
    <row r="300" spans="1:5" x14ac:dyDescent="0.25">
      <c r="A300" t="s">
        <v>32</v>
      </c>
      <c r="B300" t="s">
        <v>211</v>
      </c>
      <c r="C300">
        <v>1.2734375</v>
      </c>
      <c r="D300">
        <v>0.79</v>
      </c>
      <c r="E300">
        <v>0.87</v>
      </c>
    </row>
    <row r="301" spans="1:5" x14ac:dyDescent="0.25">
      <c r="A301" t="s">
        <v>213</v>
      </c>
      <c r="B301" t="s">
        <v>221</v>
      </c>
      <c r="C301">
        <v>1.29285714285714</v>
      </c>
      <c r="D301">
        <v>1.25</v>
      </c>
      <c r="E301">
        <v>0.91</v>
      </c>
    </row>
    <row r="302" spans="1:5" x14ac:dyDescent="0.25">
      <c r="A302" t="s">
        <v>213</v>
      </c>
      <c r="B302" t="s">
        <v>214</v>
      </c>
      <c r="C302">
        <v>1.29285714285714</v>
      </c>
      <c r="D302">
        <v>1.62</v>
      </c>
      <c r="E302">
        <v>0.54</v>
      </c>
    </row>
    <row r="303" spans="1:5" x14ac:dyDescent="0.25">
      <c r="A303" t="s">
        <v>213</v>
      </c>
      <c r="B303" t="s">
        <v>217</v>
      </c>
      <c r="C303">
        <v>1.29285714285714</v>
      </c>
      <c r="D303">
        <v>0.9</v>
      </c>
      <c r="E303">
        <v>0.92</v>
      </c>
    </row>
    <row r="304" spans="1:5" x14ac:dyDescent="0.25">
      <c r="A304" t="s">
        <v>213</v>
      </c>
      <c r="B304" t="s">
        <v>216</v>
      </c>
      <c r="C304">
        <v>1.29285714285714</v>
      </c>
      <c r="D304">
        <v>0.57999999999999996</v>
      </c>
      <c r="E304">
        <v>1.41</v>
      </c>
    </row>
    <row r="305" spans="1:5" x14ac:dyDescent="0.25">
      <c r="A305" t="s">
        <v>213</v>
      </c>
      <c r="B305" t="s">
        <v>218</v>
      </c>
      <c r="C305">
        <v>1.29285714285714</v>
      </c>
      <c r="D305">
        <v>0.97</v>
      </c>
      <c r="E305">
        <v>1.1299999999999999</v>
      </c>
    </row>
    <row r="306" spans="1:5" x14ac:dyDescent="0.25">
      <c r="A306" t="s">
        <v>213</v>
      </c>
      <c r="B306" t="s">
        <v>219</v>
      </c>
      <c r="C306">
        <v>1.29285714285714</v>
      </c>
      <c r="D306">
        <v>1.05</v>
      </c>
      <c r="E306">
        <v>0.93</v>
      </c>
    </row>
    <row r="307" spans="1:5" x14ac:dyDescent="0.25">
      <c r="A307" t="s">
        <v>213</v>
      </c>
      <c r="B307" t="s">
        <v>215</v>
      </c>
      <c r="C307">
        <v>1.29285714285714</v>
      </c>
      <c r="D307">
        <v>0.91</v>
      </c>
      <c r="E307">
        <v>1.1599999999999999</v>
      </c>
    </row>
    <row r="308" spans="1:5" x14ac:dyDescent="0.25">
      <c r="A308" t="s">
        <v>213</v>
      </c>
      <c r="B308" t="s">
        <v>314</v>
      </c>
      <c r="C308">
        <v>1.29285714285714</v>
      </c>
      <c r="D308">
        <v>0.64</v>
      </c>
      <c r="E308">
        <v>1.41</v>
      </c>
    </row>
    <row r="309" spans="1:5" x14ac:dyDescent="0.25">
      <c r="A309" t="s">
        <v>213</v>
      </c>
      <c r="B309" t="s">
        <v>315</v>
      </c>
      <c r="C309">
        <v>1.29285714285714</v>
      </c>
      <c r="D309">
        <v>2.4500000000000002</v>
      </c>
      <c r="E309">
        <v>7.0000000000000007E-2</v>
      </c>
    </row>
    <row r="310" spans="1:5" x14ac:dyDescent="0.25">
      <c r="A310" t="s">
        <v>213</v>
      </c>
      <c r="B310" t="s">
        <v>220</v>
      </c>
      <c r="C310">
        <v>1.29285714285714</v>
      </c>
      <c r="D310">
        <v>0.64</v>
      </c>
      <c r="E310">
        <v>1.63</v>
      </c>
    </row>
    <row r="311" spans="1:5" x14ac:dyDescent="0.25">
      <c r="A311" t="s">
        <v>213</v>
      </c>
      <c r="B311" t="s">
        <v>222</v>
      </c>
      <c r="C311">
        <v>1.29285714285714</v>
      </c>
      <c r="D311">
        <v>0.32</v>
      </c>
      <c r="E311">
        <v>0.78</v>
      </c>
    </row>
    <row r="312" spans="1:5" x14ac:dyDescent="0.25">
      <c r="A312" t="s">
        <v>213</v>
      </c>
      <c r="B312" t="s">
        <v>223</v>
      </c>
      <c r="C312">
        <v>1.29285714285714</v>
      </c>
      <c r="D312">
        <v>0.62</v>
      </c>
      <c r="E312">
        <v>1.1000000000000001</v>
      </c>
    </row>
    <row r="313" spans="1:5" x14ac:dyDescent="0.25">
      <c r="A313" t="s">
        <v>37</v>
      </c>
      <c r="B313" t="s">
        <v>224</v>
      </c>
      <c r="C313">
        <v>1.81034482758621</v>
      </c>
      <c r="D313">
        <v>0.79</v>
      </c>
      <c r="E313">
        <v>2.02</v>
      </c>
    </row>
    <row r="314" spans="1:5" x14ac:dyDescent="0.25">
      <c r="A314" t="s">
        <v>37</v>
      </c>
      <c r="B314" t="s">
        <v>229</v>
      </c>
      <c r="C314">
        <v>1.81034482758621</v>
      </c>
      <c r="D314">
        <v>0.37</v>
      </c>
      <c r="E314">
        <v>0.62</v>
      </c>
    </row>
    <row r="315" spans="1:5" x14ac:dyDescent="0.25">
      <c r="A315" t="s">
        <v>37</v>
      </c>
      <c r="B315" t="s">
        <v>227</v>
      </c>
      <c r="C315">
        <v>1.81034482758621</v>
      </c>
      <c r="D315">
        <v>0.55000000000000004</v>
      </c>
      <c r="E315">
        <v>0.3</v>
      </c>
    </row>
    <row r="316" spans="1:5" x14ac:dyDescent="0.25">
      <c r="A316" t="s">
        <v>37</v>
      </c>
      <c r="B316" t="s">
        <v>226</v>
      </c>
      <c r="C316">
        <v>1.81034482758621</v>
      </c>
      <c r="D316">
        <v>1.1000000000000001</v>
      </c>
      <c r="E316">
        <v>0.74</v>
      </c>
    </row>
    <row r="317" spans="1:5" x14ac:dyDescent="0.25">
      <c r="A317" t="s">
        <v>37</v>
      </c>
      <c r="B317" t="s">
        <v>39</v>
      </c>
      <c r="C317">
        <v>1.81034482758621</v>
      </c>
      <c r="D317">
        <v>0.92</v>
      </c>
      <c r="E317">
        <v>0.74</v>
      </c>
    </row>
    <row r="318" spans="1:5" x14ac:dyDescent="0.25">
      <c r="A318" t="s">
        <v>37</v>
      </c>
      <c r="B318" t="s">
        <v>225</v>
      </c>
      <c r="C318">
        <v>1.81034482758621</v>
      </c>
      <c r="D318">
        <v>2.13</v>
      </c>
      <c r="E318">
        <v>1.17</v>
      </c>
    </row>
    <row r="319" spans="1:5" x14ac:dyDescent="0.25">
      <c r="A319" t="s">
        <v>37</v>
      </c>
      <c r="B319" t="s">
        <v>231</v>
      </c>
      <c r="C319">
        <v>1.81034482758621</v>
      </c>
      <c r="D319">
        <v>0.99</v>
      </c>
      <c r="E319">
        <v>0.74</v>
      </c>
    </row>
    <row r="320" spans="1:5" x14ac:dyDescent="0.25">
      <c r="A320" t="s">
        <v>37</v>
      </c>
      <c r="B320" t="s">
        <v>38</v>
      </c>
      <c r="C320">
        <v>1.81034482758621</v>
      </c>
      <c r="D320">
        <v>0.66</v>
      </c>
      <c r="E320">
        <v>0.59</v>
      </c>
    </row>
    <row r="321" spans="1:5" x14ac:dyDescent="0.25">
      <c r="A321" t="s">
        <v>37</v>
      </c>
      <c r="B321" t="s">
        <v>228</v>
      </c>
      <c r="C321">
        <v>1.81034482758621</v>
      </c>
      <c r="D321">
        <v>0.95</v>
      </c>
      <c r="E321">
        <v>1.7</v>
      </c>
    </row>
    <row r="322" spans="1:5" x14ac:dyDescent="0.25">
      <c r="A322" t="s">
        <v>37</v>
      </c>
      <c r="B322" t="s">
        <v>230</v>
      </c>
      <c r="C322">
        <v>1.81034482758621</v>
      </c>
      <c r="D322">
        <v>1.38</v>
      </c>
      <c r="E322">
        <v>0.74</v>
      </c>
    </row>
    <row r="323" spans="1:5" x14ac:dyDescent="0.25">
      <c r="A323" t="s">
        <v>337</v>
      </c>
      <c r="B323" t="s">
        <v>338</v>
      </c>
      <c r="C323">
        <v>1.28</v>
      </c>
      <c r="D323">
        <v>1.25</v>
      </c>
      <c r="E323">
        <v>0.73</v>
      </c>
    </row>
    <row r="324" spans="1:5" x14ac:dyDescent="0.25">
      <c r="A324" t="s">
        <v>337</v>
      </c>
      <c r="B324" t="s">
        <v>367</v>
      </c>
      <c r="C324">
        <v>1.28</v>
      </c>
      <c r="D324">
        <v>0.94</v>
      </c>
      <c r="E324">
        <v>2</v>
      </c>
    </row>
    <row r="325" spans="1:5" x14ac:dyDescent="0.25">
      <c r="A325" t="s">
        <v>337</v>
      </c>
      <c r="B325" t="s">
        <v>368</v>
      </c>
      <c r="C325">
        <v>1.28</v>
      </c>
      <c r="D325">
        <v>1.43</v>
      </c>
      <c r="E325">
        <v>0.91</v>
      </c>
    </row>
    <row r="326" spans="1:5" x14ac:dyDescent="0.25">
      <c r="A326" t="s">
        <v>337</v>
      </c>
      <c r="B326" t="s">
        <v>373</v>
      </c>
      <c r="C326">
        <v>1.28</v>
      </c>
      <c r="D326">
        <v>0.52</v>
      </c>
      <c r="E326">
        <v>0.91</v>
      </c>
    </row>
    <row r="327" spans="1:5" x14ac:dyDescent="0.25">
      <c r="A327" t="s">
        <v>337</v>
      </c>
      <c r="B327" t="s">
        <v>374</v>
      </c>
      <c r="C327">
        <v>1.28</v>
      </c>
      <c r="D327">
        <v>1.56</v>
      </c>
      <c r="E327">
        <v>0.73</v>
      </c>
    </row>
    <row r="328" spans="1:5" x14ac:dyDescent="0.25">
      <c r="A328" t="s">
        <v>337</v>
      </c>
      <c r="B328" t="s">
        <v>382</v>
      </c>
      <c r="C328">
        <v>1.28</v>
      </c>
      <c r="D328">
        <v>0.78</v>
      </c>
      <c r="E328">
        <v>0.45</v>
      </c>
    </row>
    <row r="329" spans="1:5" x14ac:dyDescent="0.25">
      <c r="A329" t="s">
        <v>337</v>
      </c>
      <c r="B329" t="s">
        <v>383</v>
      </c>
      <c r="C329">
        <v>1.28</v>
      </c>
      <c r="D329">
        <v>0.47</v>
      </c>
      <c r="E329">
        <v>1.64</v>
      </c>
    </row>
    <row r="330" spans="1:5" x14ac:dyDescent="0.25">
      <c r="A330" t="s">
        <v>337</v>
      </c>
      <c r="B330" t="s">
        <v>403</v>
      </c>
      <c r="C330">
        <v>1.28</v>
      </c>
      <c r="D330">
        <v>1.25</v>
      </c>
      <c r="E330">
        <v>1.0900000000000001</v>
      </c>
    </row>
    <row r="331" spans="1:5" x14ac:dyDescent="0.25">
      <c r="A331" t="s">
        <v>337</v>
      </c>
      <c r="B331" t="s">
        <v>407</v>
      </c>
      <c r="C331">
        <v>1.28</v>
      </c>
      <c r="D331">
        <v>0.94</v>
      </c>
      <c r="E331">
        <v>0.73</v>
      </c>
    </row>
    <row r="332" spans="1:5" x14ac:dyDescent="0.25">
      <c r="A332" t="s">
        <v>337</v>
      </c>
      <c r="B332" t="s">
        <v>408</v>
      </c>
      <c r="C332">
        <v>1.28</v>
      </c>
      <c r="D332">
        <v>0.62</v>
      </c>
      <c r="E332">
        <v>0.91</v>
      </c>
    </row>
    <row r="333" spans="1:5" x14ac:dyDescent="0.25">
      <c r="A333" t="s">
        <v>344</v>
      </c>
      <c r="B333" t="s">
        <v>345</v>
      </c>
      <c r="C333">
        <v>1.4666666666666699</v>
      </c>
      <c r="D333">
        <v>0.68</v>
      </c>
      <c r="E333">
        <v>1.1599999999999999</v>
      </c>
    </row>
    <row r="334" spans="1:5" x14ac:dyDescent="0.25">
      <c r="A334" t="s">
        <v>344</v>
      </c>
      <c r="B334" t="s">
        <v>350</v>
      </c>
      <c r="C334">
        <v>1.4666666666666699</v>
      </c>
      <c r="D334">
        <v>0.68</v>
      </c>
      <c r="E334">
        <v>1.65</v>
      </c>
    </row>
    <row r="335" spans="1:5" x14ac:dyDescent="0.25">
      <c r="A335" t="s">
        <v>344</v>
      </c>
      <c r="B335" t="s">
        <v>358</v>
      </c>
      <c r="C335">
        <v>1.4666666666666699</v>
      </c>
      <c r="D335">
        <v>0.34</v>
      </c>
      <c r="E335">
        <v>2.3199999999999998</v>
      </c>
    </row>
    <row r="336" spans="1:5" x14ac:dyDescent="0.25">
      <c r="A336" t="s">
        <v>344</v>
      </c>
      <c r="B336" t="s">
        <v>370</v>
      </c>
      <c r="C336">
        <v>1.4666666666666699</v>
      </c>
      <c r="D336">
        <v>0.51</v>
      </c>
      <c r="E336">
        <v>1.1599999999999999</v>
      </c>
    </row>
    <row r="337" spans="1:5" x14ac:dyDescent="0.25">
      <c r="A337" t="s">
        <v>344</v>
      </c>
      <c r="B337" t="s">
        <v>376</v>
      </c>
      <c r="C337">
        <v>1.4666666666666699</v>
      </c>
      <c r="D337">
        <v>1.0900000000000001</v>
      </c>
      <c r="E337">
        <v>0.93</v>
      </c>
    </row>
    <row r="338" spans="1:5" x14ac:dyDescent="0.25">
      <c r="A338" t="s">
        <v>344</v>
      </c>
      <c r="B338" t="s">
        <v>379</v>
      </c>
      <c r="C338">
        <v>1.4666666666666699</v>
      </c>
      <c r="D338">
        <v>1.5</v>
      </c>
      <c r="E338">
        <v>0.4</v>
      </c>
    </row>
    <row r="339" spans="1:5" x14ac:dyDescent="0.25">
      <c r="A339" t="s">
        <v>344</v>
      </c>
      <c r="B339" t="s">
        <v>411</v>
      </c>
      <c r="C339">
        <v>1.4666666666666699</v>
      </c>
      <c r="D339">
        <v>1.88</v>
      </c>
      <c r="E339">
        <v>0.66</v>
      </c>
    </row>
    <row r="340" spans="1:5" x14ac:dyDescent="0.25">
      <c r="A340" t="s">
        <v>344</v>
      </c>
      <c r="B340" t="s">
        <v>421</v>
      </c>
      <c r="C340">
        <v>1.4666666666666699</v>
      </c>
      <c r="D340">
        <v>1.23</v>
      </c>
      <c r="E340">
        <v>0.93</v>
      </c>
    </row>
    <row r="341" spans="1:5" x14ac:dyDescent="0.25">
      <c r="A341" t="s">
        <v>344</v>
      </c>
      <c r="B341" t="s">
        <v>422</v>
      </c>
      <c r="C341">
        <v>1.4666666666666699</v>
      </c>
      <c r="D341">
        <v>0.51</v>
      </c>
      <c r="E341">
        <v>0.33</v>
      </c>
    </row>
    <row r="342" spans="1:5" x14ac:dyDescent="0.25">
      <c r="A342" t="s">
        <v>344</v>
      </c>
      <c r="B342" t="s">
        <v>424</v>
      </c>
      <c r="C342">
        <v>1.4666666666666699</v>
      </c>
      <c r="D342">
        <v>1.25</v>
      </c>
      <c r="E342">
        <v>0.77</v>
      </c>
    </row>
    <row r="343" spans="1:5" x14ac:dyDescent="0.25">
      <c r="A343" t="s">
        <v>340</v>
      </c>
      <c r="B343" t="s">
        <v>341</v>
      </c>
      <c r="C343">
        <v>1.3350515463917501</v>
      </c>
      <c r="D343">
        <v>0.61</v>
      </c>
      <c r="E343">
        <v>1.2</v>
      </c>
    </row>
    <row r="344" spans="1:5" x14ac:dyDescent="0.25">
      <c r="A344" t="s">
        <v>340</v>
      </c>
      <c r="B344" t="s">
        <v>352</v>
      </c>
      <c r="C344">
        <v>1.3350515463917501</v>
      </c>
      <c r="D344">
        <v>1.08</v>
      </c>
      <c r="E344">
        <v>0.78</v>
      </c>
    </row>
    <row r="345" spans="1:5" x14ac:dyDescent="0.25">
      <c r="A345" t="s">
        <v>340</v>
      </c>
      <c r="B345" t="s">
        <v>353</v>
      </c>
      <c r="C345">
        <v>1.3350515463917501</v>
      </c>
      <c r="D345">
        <v>1.8</v>
      </c>
      <c r="E345">
        <v>0.26</v>
      </c>
    </row>
    <row r="346" spans="1:5" x14ac:dyDescent="0.25">
      <c r="A346" t="s">
        <v>340</v>
      </c>
      <c r="B346" t="s">
        <v>354</v>
      </c>
      <c r="C346">
        <v>1.3350515463917501</v>
      </c>
      <c r="D346">
        <v>1.75</v>
      </c>
      <c r="E346">
        <v>0.98</v>
      </c>
    </row>
    <row r="347" spans="1:5" x14ac:dyDescent="0.25">
      <c r="A347" t="s">
        <v>340</v>
      </c>
      <c r="B347" t="s">
        <v>356</v>
      </c>
      <c r="C347">
        <v>1.3350515463917501</v>
      </c>
      <c r="D347">
        <v>1</v>
      </c>
      <c r="E347">
        <v>1.18</v>
      </c>
    </row>
    <row r="348" spans="1:5" x14ac:dyDescent="0.25">
      <c r="A348" t="s">
        <v>340</v>
      </c>
      <c r="B348" t="s">
        <v>361</v>
      </c>
      <c r="C348">
        <v>1.3350515463917501</v>
      </c>
      <c r="D348">
        <v>0.67</v>
      </c>
      <c r="E348">
        <v>1.1499999999999999</v>
      </c>
    </row>
    <row r="349" spans="1:5" x14ac:dyDescent="0.25">
      <c r="A349" t="s">
        <v>340</v>
      </c>
      <c r="B349" t="s">
        <v>365</v>
      </c>
      <c r="C349">
        <v>1.3350515463917501</v>
      </c>
      <c r="D349">
        <v>1.1200000000000001</v>
      </c>
      <c r="E349">
        <v>1.5</v>
      </c>
    </row>
    <row r="350" spans="1:5" x14ac:dyDescent="0.25">
      <c r="A350" t="s">
        <v>340</v>
      </c>
      <c r="B350" t="s">
        <v>377</v>
      </c>
      <c r="C350">
        <v>1.3350515463917501</v>
      </c>
      <c r="D350">
        <v>0.37</v>
      </c>
      <c r="E350">
        <v>0.88</v>
      </c>
    </row>
    <row r="351" spans="1:5" x14ac:dyDescent="0.25">
      <c r="A351" t="s">
        <v>340</v>
      </c>
      <c r="B351" t="s">
        <v>378</v>
      </c>
      <c r="C351">
        <v>1.3350515463917501</v>
      </c>
      <c r="D351">
        <v>0.6</v>
      </c>
      <c r="E351">
        <v>1.32</v>
      </c>
    </row>
    <row r="352" spans="1:5" x14ac:dyDescent="0.25">
      <c r="A352" t="s">
        <v>340</v>
      </c>
      <c r="B352" t="s">
        <v>385</v>
      </c>
      <c r="C352">
        <v>1.3350515463917501</v>
      </c>
      <c r="D352">
        <v>0.67</v>
      </c>
      <c r="E352">
        <v>0.71</v>
      </c>
    </row>
    <row r="353" spans="1:5" x14ac:dyDescent="0.25">
      <c r="A353" t="s">
        <v>340</v>
      </c>
      <c r="B353" t="s">
        <v>387</v>
      </c>
      <c r="C353">
        <v>1.3350515463917501</v>
      </c>
      <c r="D353">
        <v>1.2</v>
      </c>
      <c r="E353">
        <v>1.1499999999999999</v>
      </c>
    </row>
    <row r="354" spans="1:5" x14ac:dyDescent="0.25">
      <c r="A354" t="s">
        <v>340</v>
      </c>
      <c r="B354" t="s">
        <v>390</v>
      </c>
      <c r="C354">
        <v>1.3350515463917501</v>
      </c>
      <c r="D354">
        <v>0.37</v>
      </c>
      <c r="E354">
        <v>0.88</v>
      </c>
    </row>
    <row r="355" spans="1:5" x14ac:dyDescent="0.25">
      <c r="A355" t="s">
        <v>340</v>
      </c>
      <c r="B355" t="s">
        <v>394</v>
      </c>
      <c r="C355">
        <v>1.3350515463917501</v>
      </c>
      <c r="D355">
        <v>1.33</v>
      </c>
      <c r="E355">
        <v>1.18</v>
      </c>
    </row>
    <row r="356" spans="1:5" x14ac:dyDescent="0.25">
      <c r="A356" t="s">
        <v>340</v>
      </c>
      <c r="B356" t="s">
        <v>405</v>
      </c>
      <c r="C356">
        <v>1.3350515463917501</v>
      </c>
      <c r="D356">
        <v>0.82</v>
      </c>
      <c r="E356">
        <v>1.23</v>
      </c>
    </row>
    <row r="357" spans="1:5" x14ac:dyDescent="0.25">
      <c r="A357" t="s">
        <v>340</v>
      </c>
      <c r="B357" t="s">
        <v>413</v>
      </c>
      <c r="C357">
        <v>1.3350515463917501</v>
      </c>
      <c r="D357">
        <v>1.4</v>
      </c>
      <c r="E357">
        <v>0.55000000000000004</v>
      </c>
    </row>
    <row r="358" spans="1:5" x14ac:dyDescent="0.25">
      <c r="A358" t="s">
        <v>340</v>
      </c>
      <c r="B358" t="s">
        <v>415</v>
      </c>
      <c r="C358">
        <v>1.3350515463917501</v>
      </c>
      <c r="D358">
        <v>1.25</v>
      </c>
      <c r="E358">
        <v>0.69</v>
      </c>
    </row>
    <row r="359" spans="1:5" x14ac:dyDescent="0.25">
      <c r="A359" t="s">
        <v>340</v>
      </c>
      <c r="B359" t="s">
        <v>418</v>
      </c>
      <c r="C359">
        <v>1.3350515463917501</v>
      </c>
      <c r="D359">
        <v>1.05</v>
      </c>
      <c r="E359">
        <v>0.79</v>
      </c>
    </row>
    <row r="360" spans="1:5" x14ac:dyDescent="0.25">
      <c r="A360" t="s">
        <v>340</v>
      </c>
      <c r="B360" t="s">
        <v>428</v>
      </c>
      <c r="C360">
        <v>1.3350515463917501</v>
      </c>
      <c r="D360">
        <v>1.1200000000000001</v>
      </c>
      <c r="E360">
        <v>1.23</v>
      </c>
    </row>
    <row r="361" spans="1:5" x14ac:dyDescent="0.25">
      <c r="A361" t="s">
        <v>340</v>
      </c>
      <c r="B361" t="s">
        <v>429</v>
      </c>
      <c r="C361">
        <v>1.3350515463917501</v>
      </c>
      <c r="D361">
        <v>0.82</v>
      </c>
      <c r="E361">
        <v>1.41</v>
      </c>
    </row>
    <row r="362" spans="1:5" x14ac:dyDescent="0.25">
      <c r="A362" t="s">
        <v>340</v>
      </c>
      <c r="B362" t="s">
        <v>431</v>
      </c>
      <c r="C362">
        <v>1.3350515463917501</v>
      </c>
      <c r="D362">
        <v>1.2</v>
      </c>
      <c r="E362">
        <v>0.79</v>
      </c>
    </row>
    <row r="363" spans="1:5" x14ac:dyDescent="0.25">
      <c r="A363" t="s">
        <v>342</v>
      </c>
      <c r="B363" t="s">
        <v>343</v>
      </c>
      <c r="C363">
        <v>1.1422594142259399</v>
      </c>
      <c r="D363">
        <v>0.8</v>
      </c>
      <c r="E363">
        <v>1.32</v>
      </c>
    </row>
    <row r="364" spans="1:5" x14ac:dyDescent="0.25">
      <c r="A364" t="s">
        <v>342</v>
      </c>
      <c r="B364" t="s">
        <v>346</v>
      </c>
      <c r="C364">
        <v>1.1422594142259399</v>
      </c>
      <c r="D364">
        <v>0.61</v>
      </c>
      <c r="E364">
        <v>1.21</v>
      </c>
    </row>
    <row r="365" spans="1:5" x14ac:dyDescent="0.25">
      <c r="A365" t="s">
        <v>342</v>
      </c>
      <c r="B365" t="s">
        <v>348</v>
      </c>
      <c r="C365">
        <v>1.1422594142259399</v>
      </c>
      <c r="D365">
        <v>1.35</v>
      </c>
      <c r="E365">
        <v>0.88</v>
      </c>
    </row>
    <row r="366" spans="1:5" x14ac:dyDescent="0.25">
      <c r="A366" t="s">
        <v>342</v>
      </c>
      <c r="B366" t="s">
        <v>363</v>
      </c>
      <c r="C366">
        <v>1.1422594142259399</v>
      </c>
      <c r="D366">
        <v>1.1399999999999999</v>
      </c>
      <c r="E366">
        <v>1.58</v>
      </c>
    </row>
    <row r="367" spans="1:5" x14ac:dyDescent="0.25">
      <c r="A367" t="s">
        <v>342</v>
      </c>
      <c r="B367" t="s">
        <v>364</v>
      </c>
      <c r="C367">
        <v>1.1422594142259399</v>
      </c>
      <c r="D367">
        <v>0.88</v>
      </c>
      <c r="E367">
        <v>0.99</v>
      </c>
    </row>
    <row r="368" spans="1:5" x14ac:dyDescent="0.25">
      <c r="A368" t="s">
        <v>342</v>
      </c>
      <c r="B368" t="s">
        <v>380</v>
      </c>
      <c r="C368">
        <v>1.1422594142259399</v>
      </c>
      <c r="D368">
        <v>1.51</v>
      </c>
      <c r="E368">
        <v>0.44</v>
      </c>
    </row>
    <row r="369" spans="1:5" x14ac:dyDescent="0.25">
      <c r="A369" t="s">
        <v>342</v>
      </c>
      <c r="B369" t="s">
        <v>384</v>
      </c>
      <c r="C369">
        <v>1.1422594142259399</v>
      </c>
      <c r="D369">
        <v>0.56000000000000005</v>
      </c>
      <c r="E369">
        <v>0.77</v>
      </c>
    </row>
    <row r="370" spans="1:5" x14ac:dyDescent="0.25">
      <c r="A370" t="s">
        <v>342</v>
      </c>
      <c r="B370" t="s">
        <v>386</v>
      </c>
      <c r="C370">
        <v>1.1422594142259399</v>
      </c>
      <c r="D370">
        <v>0.64</v>
      </c>
      <c r="E370">
        <v>0.55000000000000004</v>
      </c>
    </row>
    <row r="371" spans="1:5" x14ac:dyDescent="0.25">
      <c r="A371" t="s">
        <v>342</v>
      </c>
      <c r="B371" t="s">
        <v>392</v>
      </c>
      <c r="C371">
        <v>1.1422594142259399</v>
      </c>
      <c r="D371">
        <v>1.35</v>
      </c>
      <c r="E371">
        <v>1.32</v>
      </c>
    </row>
    <row r="372" spans="1:5" x14ac:dyDescent="0.25">
      <c r="A372" t="s">
        <v>342</v>
      </c>
      <c r="B372" t="s">
        <v>393</v>
      </c>
      <c r="C372">
        <v>1.1422594142259399</v>
      </c>
      <c r="D372">
        <v>1.05</v>
      </c>
      <c r="E372">
        <v>0.49</v>
      </c>
    </row>
    <row r="373" spans="1:5" x14ac:dyDescent="0.25">
      <c r="A373" t="s">
        <v>342</v>
      </c>
      <c r="B373" t="s">
        <v>396</v>
      </c>
      <c r="C373">
        <v>1.1422594142259399</v>
      </c>
      <c r="D373">
        <v>0.88</v>
      </c>
      <c r="E373">
        <v>1.21</v>
      </c>
    </row>
    <row r="374" spans="1:5" x14ac:dyDescent="0.25">
      <c r="A374" t="s">
        <v>342</v>
      </c>
      <c r="B374" t="s">
        <v>398</v>
      </c>
      <c r="C374">
        <v>1.1422594142259399</v>
      </c>
      <c r="D374">
        <v>0.88</v>
      </c>
      <c r="E374">
        <v>0.55000000000000004</v>
      </c>
    </row>
    <row r="375" spans="1:5" x14ac:dyDescent="0.25">
      <c r="A375" t="s">
        <v>342</v>
      </c>
      <c r="B375" t="s">
        <v>399</v>
      </c>
      <c r="C375">
        <v>1.1422594142259399</v>
      </c>
      <c r="D375">
        <v>0.64</v>
      </c>
      <c r="E375">
        <v>1.43</v>
      </c>
    </row>
    <row r="376" spans="1:5" x14ac:dyDescent="0.25">
      <c r="A376" t="s">
        <v>342</v>
      </c>
      <c r="B376" t="s">
        <v>400</v>
      </c>
      <c r="C376">
        <v>1.1422594142259399</v>
      </c>
      <c r="D376">
        <v>1.43</v>
      </c>
      <c r="E376">
        <v>0.77</v>
      </c>
    </row>
    <row r="377" spans="1:5" x14ac:dyDescent="0.25">
      <c r="A377" t="s">
        <v>342</v>
      </c>
      <c r="B377" t="s">
        <v>402</v>
      </c>
      <c r="C377">
        <v>1.1422594142259399</v>
      </c>
      <c r="D377">
        <v>0.64</v>
      </c>
      <c r="E377">
        <v>0.88</v>
      </c>
    </row>
    <row r="378" spans="1:5" x14ac:dyDescent="0.25">
      <c r="A378" t="s">
        <v>342</v>
      </c>
      <c r="B378" t="s">
        <v>406</v>
      </c>
      <c r="C378">
        <v>1.1422594142259399</v>
      </c>
      <c r="D378">
        <v>1.27</v>
      </c>
      <c r="E378">
        <v>1.43</v>
      </c>
    </row>
    <row r="379" spans="1:5" x14ac:dyDescent="0.25">
      <c r="A379" t="s">
        <v>342</v>
      </c>
      <c r="B379" t="s">
        <v>409</v>
      </c>
      <c r="C379">
        <v>1.1422594142259399</v>
      </c>
      <c r="D379">
        <v>1.03</v>
      </c>
      <c r="E379">
        <v>1.32</v>
      </c>
    </row>
    <row r="380" spans="1:5" x14ac:dyDescent="0.25">
      <c r="A380" t="s">
        <v>342</v>
      </c>
      <c r="B380" t="s">
        <v>414</v>
      </c>
      <c r="C380">
        <v>1.1422594142259399</v>
      </c>
      <c r="D380">
        <v>0.8</v>
      </c>
      <c r="E380">
        <v>1.54</v>
      </c>
    </row>
    <row r="381" spans="1:5" x14ac:dyDescent="0.25">
      <c r="A381" t="s">
        <v>342</v>
      </c>
      <c r="B381" t="s">
        <v>420</v>
      </c>
      <c r="C381">
        <v>1.1422594142259399</v>
      </c>
      <c r="D381">
        <v>1.19</v>
      </c>
      <c r="E381">
        <v>0.66</v>
      </c>
    </row>
    <row r="382" spans="1:5" x14ac:dyDescent="0.25">
      <c r="A382" t="s">
        <v>342</v>
      </c>
      <c r="B382" t="s">
        <v>426</v>
      </c>
      <c r="C382">
        <v>1.1422594142259399</v>
      </c>
      <c r="D382">
        <v>0.96</v>
      </c>
      <c r="E382">
        <v>0.66</v>
      </c>
    </row>
    <row r="383" spans="1:5" x14ac:dyDescent="0.25">
      <c r="A383" t="s">
        <v>342</v>
      </c>
      <c r="B383" t="s">
        <v>430</v>
      </c>
      <c r="C383">
        <v>1.1422594142259399</v>
      </c>
      <c r="D383">
        <v>1.43</v>
      </c>
      <c r="E383">
        <v>0.88</v>
      </c>
    </row>
    <row r="384" spans="1:5" x14ac:dyDescent="0.25">
      <c r="A384" t="s">
        <v>342</v>
      </c>
      <c r="B384" t="s">
        <v>436</v>
      </c>
      <c r="C384">
        <v>1.1422594142259399</v>
      </c>
      <c r="D384">
        <v>0.96</v>
      </c>
      <c r="E384">
        <v>1.1000000000000001</v>
      </c>
    </row>
    <row r="385" spans="1:5" x14ac:dyDescent="0.25">
      <c r="A385" t="s">
        <v>40</v>
      </c>
      <c r="B385" t="s">
        <v>339</v>
      </c>
      <c r="C385">
        <v>1.56038647342995</v>
      </c>
      <c r="D385">
        <v>1.35</v>
      </c>
      <c r="E385">
        <v>0.47</v>
      </c>
    </row>
    <row r="386" spans="1:5" x14ac:dyDescent="0.25">
      <c r="A386" t="s">
        <v>40</v>
      </c>
      <c r="B386" t="s">
        <v>333</v>
      </c>
      <c r="C386">
        <v>1.56038647342995</v>
      </c>
      <c r="D386">
        <v>0.9</v>
      </c>
      <c r="E386">
        <v>1.0900000000000001</v>
      </c>
    </row>
    <row r="387" spans="1:5" x14ac:dyDescent="0.25">
      <c r="A387" t="s">
        <v>40</v>
      </c>
      <c r="B387" t="s">
        <v>238</v>
      </c>
      <c r="C387">
        <v>1.56038647342995</v>
      </c>
      <c r="D387">
        <v>0.77</v>
      </c>
      <c r="E387">
        <v>1.0900000000000001</v>
      </c>
    </row>
    <row r="388" spans="1:5" x14ac:dyDescent="0.25">
      <c r="A388" t="s">
        <v>40</v>
      </c>
      <c r="B388" t="s">
        <v>320</v>
      </c>
      <c r="C388">
        <v>1.56038647342995</v>
      </c>
      <c r="D388">
        <v>1.6</v>
      </c>
      <c r="E388">
        <v>0.42</v>
      </c>
    </row>
    <row r="389" spans="1:5" x14ac:dyDescent="0.25">
      <c r="A389" t="s">
        <v>40</v>
      </c>
      <c r="B389" t="s">
        <v>234</v>
      </c>
      <c r="C389">
        <v>1.56038647342995</v>
      </c>
      <c r="D389">
        <v>1.03</v>
      </c>
      <c r="E389">
        <v>1.0900000000000001</v>
      </c>
    </row>
    <row r="390" spans="1:5" x14ac:dyDescent="0.25">
      <c r="A390" t="s">
        <v>40</v>
      </c>
      <c r="B390" t="s">
        <v>316</v>
      </c>
      <c r="C390">
        <v>1.56038647342995</v>
      </c>
      <c r="D390">
        <v>0.32</v>
      </c>
      <c r="E390">
        <v>1.0900000000000001</v>
      </c>
    </row>
    <row r="391" spans="1:5" x14ac:dyDescent="0.25">
      <c r="A391" t="s">
        <v>40</v>
      </c>
      <c r="B391" t="s">
        <v>335</v>
      </c>
      <c r="C391">
        <v>1.56038647342995</v>
      </c>
      <c r="D391">
        <v>0.51</v>
      </c>
      <c r="E391">
        <v>1.26</v>
      </c>
    </row>
    <row r="392" spans="1:5" x14ac:dyDescent="0.25">
      <c r="A392" t="s">
        <v>40</v>
      </c>
      <c r="B392" t="s">
        <v>332</v>
      </c>
      <c r="C392">
        <v>1.56038647342995</v>
      </c>
      <c r="D392">
        <v>1.21</v>
      </c>
      <c r="E392">
        <v>1.3</v>
      </c>
    </row>
    <row r="393" spans="1:5" x14ac:dyDescent="0.25">
      <c r="A393" t="s">
        <v>40</v>
      </c>
      <c r="B393" t="s">
        <v>321</v>
      </c>
      <c r="C393">
        <v>1.56038647342995</v>
      </c>
      <c r="D393">
        <v>1.54</v>
      </c>
      <c r="E393">
        <v>0.5</v>
      </c>
    </row>
    <row r="394" spans="1:5" x14ac:dyDescent="0.25">
      <c r="A394" t="s">
        <v>40</v>
      </c>
      <c r="B394" t="s">
        <v>236</v>
      </c>
      <c r="C394">
        <v>1.56038647342995</v>
      </c>
      <c r="D394">
        <v>1.28</v>
      </c>
      <c r="E394">
        <v>0.84</v>
      </c>
    </row>
    <row r="395" spans="1:5" x14ac:dyDescent="0.25">
      <c r="A395" t="s">
        <v>40</v>
      </c>
      <c r="B395" t="s">
        <v>41</v>
      </c>
      <c r="C395">
        <v>1.56038647342995</v>
      </c>
      <c r="D395">
        <v>0.9</v>
      </c>
      <c r="E395">
        <v>1.51</v>
      </c>
    </row>
    <row r="396" spans="1:5" x14ac:dyDescent="0.25">
      <c r="A396" t="s">
        <v>40</v>
      </c>
      <c r="B396" t="s">
        <v>233</v>
      </c>
      <c r="C396">
        <v>1.56038647342995</v>
      </c>
      <c r="D396">
        <v>1.22</v>
      </c>
      <c r="E396">
        <v>0.92</v>
      </c>
    </row>
    <row r="397" spans="1:5" x14ac:dyDescent="0.25">
      <c r="A397" t="s">
        <v>40</v>
      </c>
      <c r="B397" t="s">
        <v>317</v>
      </c>
      <c r="C397">
        <v>1.56038647342995</v>
      </c>
      <c r="D397">
        <v>1.0900000000000001</v>
      </c>
      <c r="E397">
        <v>0.84</v>
      </c>
    </row>
    <row r="398" spans="1:5" x14ac:dyDescent="0.25">
      <c r="A398" t="s">
        <v>40</v>
      </c>
      <c r="B398" t="s">
        <v>42</v>
      </c>
      <c r="C398">
        <v>1.56038647342995</v>
      </c>
      <c r="D398">
        <v>1.28</v>
      </c>
      <c r="E398">
        <v>1.01</v>
      </c>
    </row>
    <row r="399" spans="1:5" x14ac:dyDescent="0.25">
      <c r="A399" t="s">
        <v>40</v>
      </c>
      <c r="B399" t="s">
        <v>334</v>
      </c>
      <c r="C399">
        <v>1.56038647342995</v>
      </c>
      <c r="D399">
        <v>0.78</v>
      </c>
      <c r="E399">
        <v>1.21</v>
      </c>
    </row>
    <row r="400" spans="1:5" x14ac:dyDescent="0.25">
      <c r="A400" t="s">
        <v>40</v>
      </c>
      <c r="B400" t="s">
        <v>237</v>
      </c>
      <c r="C400">
        <v>1.56038647342995</v>
      </c>
      <c r="D400">
        <v>0.45</v>
      </c>
      <c r="E400">
        <v>0.92</v>
      </c>
    </row>
    <row r="401" spans="1:5" x14ac:dyDescent="0.25">
      <c r="A401" t="s">
        <v>40</v>
      </c>
      <c r="B401" t="s">
        <v>232</v>
      </c>
      <c r="C401">
        <v>1.56038647342995</v>
      </c>
      <c r="D401">
        <v>1.0900000000000001</v>
      </c>
      <c r="E401">
        <v>1.0900000000000001</v>
      </c>
    </row>
    <row r="402" spans="1:5" x14ac:dyDescent="0.25">
      <c r="A402" t="s">
        <v>40</v>
      </c>
      <c r="B402" t="s">
        <v>319</v>
      </c>
      <c r="C402">
        <v>1.56038647342995</v>
      </c>
      <c r="D402">
        <v>1.1499999999999999</v>
      </c>
      <c r="E402">
        <v>1.26</v>
      </c>
    </row>
    <row r="403" spans="1:5" x14ac:dyDescent="0.25">
      <c r="A403" t="s">
        <v>40</v>
      </c>
      <c r="B403" t="s">
        <v>235</v>
      </c>
      <c r="C403">
        <v>1.56038647342995</v>
      </c>
      <c r="D403">
        <v>0.57999999999999996</v>
      </c>
      <c r="E403">
        <v>1.01</v>
      </c>
    </row>
    <row r="404" spans="1:5" x14ac:dyDescent="0.25">
      <c r="A404" t="s">
        <v>40</v>
      </c>
      <c r="B404" t="s">
        <v>239</v>
      </c>
      <c r="C404">
        <v>1.56038647342995</v>
      </c>
      <c r="D404">
        <v>0.96</v>
      </c>
      <c r="E404">
        <v>1.26</v>
      </c>
    </row>
    <row r="405" spans="1:5" x14ac:dyDescent="0.25">
      <c r="A405" t="s">
        <v>40</v>
      </c>
      <c r="B405" t="s">
        <v>318</v>
      </c>
      <c r="C405">
        <v>1.56038647342995</v>
      </c>
      <c r="D405">
        <v>1.03</v>
      </c>
      <c r="E405">
        <v>0.84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5"/>
  <sheetViews>
    <sheetView zoomScale="90" zoomScaleNormal="90" workbookViewId="0">
      <selection activeCell="H18" sqref="H18"/>
    </sheetView>
  </sheetViews>
  <sheetFormatPr defaultRowHeight="15" x14ac:dyDescent="0.25"/>
  <sheetData>
    <row r="1" spans="1:5" x14ac:dyDescent="0.25">
      <c r="A1" t="s">
        <v>336</v>
      </c>
      <c r="B1" t="s">
        <v>2</v>
      </c>
      <c r="C1" t="s">
        <v>6</v>
      </c>
      <c r="D1" t="s">
        <v>437</v>
      </c>
      <c r="E1" t="s">
        <v>5</v>
      </c>
    </row>
    <row r="2" spans="1:5" x14ac:dyDescent="0.25">
      <c r="A2" t="s">
        <v>10</v>
      </c>
      <c r="B2" t="s">
        <v>12</v>
      </c>
      <c r="C2">
        <v>1.42512077294686</v>
      </c>
      <c r="D2">
        <v>0.89</v>
      </c>
      <c r="E2">
        <v>1.1200000000000001</v>
      </c>
    </row>
    <row r="3" spans="1:5" x14ac:dyDescent="0.25">
      <c r="A3" t="s">
        <v>10</v>
      </c>
      <c r="B3" t="s">
        <v>241</v>
      </c>
      <c r="C3">
        <v>1.42512077294686</v>
      </c>
      <c r="D3">
        <v>1.01</v>
      </c>
      <c r="E3">
        <v>1.01</v>
      </c>
    </row>
    <row r="4" spans="1:5" x14ac:dyDescent="0.25">
      <c r="A4" t="s">
        <v>10</v>
      </c>
      <c r="B4" t="s">
        <v>244</v>
      </c>
      <c r="C4">
        <v>1.42512077294686</v>
      </c>
      <c r="D4">
        <v>1.08</v>
      </c>
      <c r="E4">
        <v>1.52</v>
      </c>
    </row>
    <row r="5" spans="1:5" x14ac:dyDescent="0.25">
      <c r="A5" t="s">
        <v>10</v>
      </c>
      <c r="B5" t="s">
        <v>242</v>
      </c>
      <c r="C5">
        <v>1.42512077294686</v>
      </c>
      <c r="D5">
        <v>0.65</v>
      </c>
      <c r="E5">
        <v>0.92</v>
      </c>
    </row>
    <row r="6" spans="1:5" x14ac:dyDescent="0.25">
      <c r="A6" t="s">
        <v>10</v>
      </c>
      <c r="B6" t="s">
        <v>49</v>
      </c>
      <c r="C6">
        <v>1.42512077294686</v>
      </c>
      <c r="D6">
        <v>1.1499999999999999</v>
      </c>
      <c r="E6">
        <v>1.25</v>
      </c>
    </row>
    <row r="7" spans="1:5" x14ac:dyDescent="0.25">
      <c r="A7" t="s">
        <v>10</v>
      </c>
      <c r="B7" t="s">
        <v>245</v>
      </c>
      <c r="C7">
        <v>1.42512077294686</v>
      </c>
      <c r="D7">
        <v>1.6</v>
      </c>
      <c r="E7">
        <v>0.36</v>
      </c>
    </row>
    <row r="8" spans="1:5" x14ac:dyDescent="0.25">
      <c r="A8" t="s">
        <v>10</v>
      </c>
      <c r="B8" t="s">
        <v>11</v>
      </c>
      <c r="C8">
        <v>1.42512077294686</v>
      </c>
      <c r="D8">
        <v>0.65</v>
      </c>
      <c r="E8">
        <v>0.98</v>
      </c>
    </row>
    <row r="9" spans="1:5" x14ac:dyDescent="0.25">
      <c r="A9" t="s">
        <v>10</v>
      </c>
      <c r="B9" t="s">
        <v>46</v>
      </c>
      <c r="C9">
        <v>1.42512077294686</v>
      </c>
      <c r="D9">
        <v>1.1399999999999999</v>
      </c>
      <c r="E9">
        <v>1.03</v>
      </c>
    </row>
    <row r="10" spans="1:5" x14ac:dyDescent="0.25">
      <c r="A10" t="s">
        <v>10</v>
      </c>
      <c r="B10" t="s">
        <v>240</v>
      </c>
      <c r="C10">
        <v>1.42512077294686</v>
      </c>
      <c r="D10">
        <v>0.85</v>
      </c>
      <c r="E10">
        <v>0.8</v>
      </c>
    </row>
    <row r="11" spans="1:5" x14ac:dyDescent="0.25">
      <c r="A11" t="s">
        <v>10</v>
      </c>
      <c r="B11" t="s">
        <v>44</v>
      </c>
      <c r="C11">
        <v>1.42512077294686</v>
      </c>
      <c r="D11">
        <v>0.52</v>
      </c>
      <c r="E11">
        <v>0.65</v>
      </c>
    </row>
    <row r="12" spans="1:5" x14ac:dyDescent="0.25">
      <c r="A12" t="s">
        <v>10</v>
      </c>
      <c r="B12" t="s">
        <v>50</v>
      </c>
      <c r="C12">
        <v>1.42512077294686</v>
      </c>
      <c r="D12">
        <v>0.85</v>
      </c>
      <c r="E12">
        <v>0.98</v>
      </c>
    </row>
    <row r="13" spans="1:5" x14ac:dyDescent="0.25">
      <c r="A13" t="s">
        <v>10</v>
      </c>
      <c r="B13" t="s">
        <v>45</v>
      </c>
      <c r="C13">
        <v>1.42512077294686</v>
      </c>
      <c r="D13">
        <v>0.49</v>
      </c>
      <c r="E13">
        <v>1.08</v>
      </c>
    </row>
    <row r="14" spans="1:5" x14ac:dyDescent="0.25">
      <c r="A14" t="s">
        <v>10</v>
      </c>
      <c r="B14" t="s">
        <v>43</v>
      </c>
      <c r="C14">
        <v>1.42512077294686</v>
      </c>
      <c r="D14">
        <v>0.6</v>
      </c>
      <c r="E14">
        <v>0.81</v>
      </c>
    </row>
    <row r="15" spans="1:5" x14ac:dyDescent="0.25">
      <c r="A15" t="s">
        <v>10</v>
      </c>
      <c r="B15" t="s">
        <v>247</v>
      </c>
      <c r="C15">
        <v>1.42512077294686</v>
      </c>
      <c r="D15">
        <v>1.36</v>
      </c>
      <c r="E15">
        <v>1.36</v>
      </c>
    </row>
    <row r="16" spans="1:5" x14ac:dyDescent="0.25">
      <c r="A16" t="s">
        <v>10</v>
      </c>
      <c r="B16" t="s">
        <v>246</v>
      </c>
      <c r="C16">
        <v>1.42512077294686</v>
      </c>
      <c r="D16">
        <v>0.89</v>
      </c>
      <c r="E16">
        <v>1.3</v>
      </c>
    </row>
    <row r="17" spans="1:5" x14ac:dyDescent="0.25">
      <c r="A17" t="s">
        <v>10</v>
      </c>
      <c r="B17" t="s">
        <v>243</v>
      </c>
      <c r="C17">
        <v>1.42512077294686</v>
      </c>
      <c r="D17">
        <v>0.89</v>
      </c>
      <c r="E17">
        <v>0.59</v>
      </c>
    </row>
    <row r="18" spans="1:5" x14ac:dyDescent="0.25">
      <c r="A18" t="s">
        <v>10</v>
      </c>
      <c r="B18" t="s">
        <v>47</v>
      </c>
      <c r="C18">
        <v>1.42512077294686</v>
      </c>
      <c r="D18">
        <v>0.85</v>
      </c>
      <c r="E18">
        <v>1.2</v>
      </c>
    </row>
    <row r="19" spans="1:5" x14ac:dyDescent="0.25">
      <c r="A19" t="s">
        <v>10</v>
      </c>
      <c r="B19" t="s">
        <v>48</v>
      </c>
      <c r="C19">
        <v>1.42512077294686</v>
      </c>
      <c r="D19">
        <v>1.3</v>
      </c>
      <c r="E19">
        <v>0.91</v>
      </c>
    </row>
    <row r="20" spans="1:5" x14ac:dyDescent="0.25">
      <c r="A20" t="s">
        <v>13</v>
      </c>
      <c r="B20" t="s">
        <v>58</v>
      </c>
      <c r="C20">
        <v>1.49382716049383</v>
      </c>
      <c r="D20">
        <v>0.62</v>
      </c>
      <c r="E20">
        <v>0.78</v>
      </c>
    </row>
    <row r="21" spans="1:5" x14ac:dyDescent="0.25">
      <c r="A21" t="s">
        <v>13</v>
      </c>
      <c r="B21" t="s">
        <v>248</v>
      </c>
      <c r="C21">
        <v>1.49382716049383</v>
      </c>
      <c r="D21">
        <v>1.43</v>
      </c>
      <c r="E21">
        <v>0.87</v>
      </c>
    </row>
    <row r="22" spans="1:5" x14ac:dyDescent="0.25">
      <c r="A22" t="s">
        <v>13</v>
      </c>
      <c r="B22" t="s">
        <v>56</v>
      </c>
      <c r="C22">
        <v>1.49382716049383</v>
      </c>
      <c r="D22">
        <v>0.31</v>
      </c>
      <c r="E22">
        <v>1.01</v>
      </c>
    </row>
    <row r="23" spans="1:5" x14ac:dyDescent="0.25">
      <c r="A23" t="s">
        <v>13</v>
      </c>
      <c r="B23" t="s">
        <v>51</v>
      </c>
      <c r="C23">
        <v>1.49382716049383</v>
      </c>
      <c r="D23">
        <v>1.1200000000000001</v>
      </c>
      <c r="E23">
        <v>0.93</v>
      </c>
    </row>
    <row r="24" spans="1:5" x14ac:dyDescent="0.25">
      <c r="A24" t="s">
        <v>13</v>
      </c>
      <c r="B24" t="s">
        <v>250</v>
      </c>
      <c r="C24">
        <v>1.49382716049383</v>
      </c>
      <c r="D24">
        <v>1.31</v>
      </c>
      <c r="E24">
        <v>1.06</v>
      </c>
    </row>
    <row r="25" spans="1:5" x14ac:dyDescent="0.25">
      <c r="A25" t="s">
        <v>13</v>
      </c>
      <c r="B25" t="s">
        <v>53</v>
      </c>
      <c r="C25">
        <v>1.49382716049383</v>
      </c>
      <c r="D25">
        <v>0.48</v>
      </c>
      <c r="E25">
        <v>0.9</v>
      </c>
    </row>
    <row r="26" spans="1:5" x14ac:dyDescent="0.25">
      <c r="A26" t="s">
        <v>13</v>
      </c>
      <c r="B26" t="s">
        <v>249</v>
      </c>
      <c r="C26">
        <v>1.49382716049383</v>
      </c>
      <c r="D26">
        <v>0.86</v>
      </c>
      <c r="E26">
        <v>1.0900000000000001</v>
      </c>
    </row>
    <row r="27" spans="1:5" x14ac:dyDescent="0.25">
      <c r="A27" t="s">
        <v>13</v>
      </c>
      <c r="B27" t="s">
        <v>54</v>
      </c>
      <c r="C27">
        <v>1.49382716049383</v>
      </c>
      <c r="D27">
        <v>0.9</v>
      </c>
      <c r="E27">
        <v>0.9</v>
      </c>
    </row>
    <row r="28" spans="1:5" x14ac:dyDescent="0.25">
      <c r="A28" t="s">
        <v>13</v>
      </c>
      <c r="B28" t="s">
        <v>55</v>
      </c>
      <c r="C28">
        <v>1.49382716049383</v>
      </c>
      <c r="D28">
        <v>0.9</v>
      </c>
      <c r="E28">
        <v>1.18</v>
      </c>
    </row>
    <row r="29" spans="1:5" x14ac:dyDescent="0.25">
      <c r="A29" t="s">
        <v>13</v>
      </c>
      <c r="B29" t="s">
        <v>15</v>
      </c>
      <c r="C29">
        <v>1.49382716049383</v>
      </c>
      <c r="D29">
        <v>1.1100000000000001</v>
      </c>
      <c r="E29">
        <v>0.48</v>
      </c>
    </row>
    <row r="30" spans="1:5" x14ac:dyDescent="0.25">
      <c r="A30" t="s">
        <v>13</v>
      </c>
      <c r="B30" t="s">
        <v>52</v>
      </c>
      <c r="C30">
        <v>1.49382716049383</v>
      </c>
      <c r="D30">
        <v>0.7</v>
      </c>
      <c r="E30">
        <v>1.48</v>
      </c>
    </row>
    <row r="31" spans="1:5" x14ac:dyDescent="0.25">
      <c r="A31" t="s">
        <v>13</v>
      </c>
      <c r="B31" t="s">
        <v>62</v>
      </c>
      <c r="C31">
        <v>1.49382716049383</v>
      </c>
      <c r="D31">
        <v>1.32</v>
      </c>
      <c r="E31">
        <v>1.32</v>
      </c>
    </row>
    <row r="32" spans="1:5" x14ac:dyDescent="0.25">
      <c r="A32" t="s">
        <v>13</v>
      </c>
      <c r="B32" t="s">
        <v>60</v>
      </c>
      <c r="C32">
        <v>1.49382716049383</v>
      </c>
      <c r="D32">
        <v>0.9</v>
      </c>
      <c r="E32">
        <v>0.76</v>
      </c>
    </row>
    <row r="33" spans="1:5" x14ac:dyDescent="0.25">
      <c r="A33" t="s">
        <v>13</v>
      </c>
      <c r="B33" t="s">
        <v>251</v>
      </c>
      <c r="C33">
        <v>1.49382716049383</v>
      </c>
      <c r="D33">
        <v>0.47</v>
      </c>
      <c r="E33">
        <v>2.2599999999999998</v>
      </c>
    </row>
    <row r="34" spans="1:5" x14ac:dyDescent="0.25">
      <c r="A34" t="s">
        <v>13</v>
      </c>
      <c r="B34" t="s">
        <v>61</v>
      </c>
      <c r="C34">
        <v>1.49382716049383</v>
      </c>
      <c r="D34">
        <v>1.37</v>
      </c>
      <c r="E34">
        <v>0.87</v>
      </c>
    </row>
    <row r="35" spans="1:5" x14ac:dyDescent="0.25">
      <c r="A35" t="s">
        <v>13</v>
      </c>
      <c r="B35" t="s">
        <v>14</v>
      </c>
      <c r="C35">
        <v>1.49382716049383</v>
      </c>
      <c r="D35">
        <v>0.9</v>
      </c>
      <c r="E35">
        <v>0.83</v>
      </c>
    </row>
    <row r="36" spans="1:5" x14ac:dyDescent="0.25">
      <c r="A36" t="s">
        <v>13</v>
      </c>
      <c r="B36" t="s">
        <v>57</v>
      </c>
      <c r="C36">
        <v>1.49382716049383</v>
      </c>
      <c r="D36">
        <v>0.93</v>
      </c>
      <c r="E36">
        <v>0.87</v>
      </c>
    </row>
    <row r="37" spans="1:5" x14ac:dyDescent="0.25">
      <c r="A37" t="s">
        <v>13</v>
      </c>
      <c r="B37" t="s">
        <v>59</v>
      </c>
      <c r="C37">
        <v>1.49382716049383</v>
      </c>
      <c r="D37">
        <v>0.81</v>
      </c>
      <c r="E37">
        <v>0.69</v>
      </c>
    </row>
    <row r="38" spans="1:5" x14ac:dyDescent="0.25">
      <c r="A38" t="s">
        <v>16</v>
      </c>
      <c r="B38" t="s">
        <v>63</v>
      </c>
      <c r="C38">
        <v>1.3529411764705901</v>
      </c>
      <c r="D38">
        <v>0.92</v>
      </c>
      <c r="E38">
        <v>0.84</v>
      </c>
    </row>
    <row r="39" spans="1:5" x14ac:dyDescent="0.25">
      <c r="A39" t="s">
        <v>16</v>
      </c>
      <c r="B39" t="s">
        <v>20</v>
      </c>
      <c r="C39">
        <v>1.3529411764705901</v>
      </c>
      <c r="D39">
        <v>0.46</v>
      </c>
      <c r="E39">
        <v>1.54</v>
      </c>
    </row>
    <row r="40" spans="1:5" x14ac:dyDescent="0.25">
      <c r="A40" t="s">
        <v>16</v>
      </c>
      <c r="B40" t="s">
        <v>253</v>
      </c>
      <c r="C40">
        <v>1.3529411764705901</v>
      </c>
      <c r="D40">
        <v>1.1599999999999999</v>
      </c>
      <c r="E40">
        <v>1.37</v>
      </c>
    </row>
    <row r="41" spans="1:5" x14ac:dyDescent="0.25">
      <c r="A41" t="s">
        <v>16</v>
      </c>
      <c r="B41" t="s">
        <v>65</v>
      </c>
      <c r="C41">
        <v>1.3529411764705901</v>
      </c>
      <c r="D41">
        <v>0.75</v>
      </c>
      <c r="E41">
        <v>0.75</v>
      </c>
    </row>
    <row r="42" spans="1:5" x14ac:dyDescent="0.25">
      <c r="A42" t="s">
        <v>16</v>
      </c>
      <c r="B42" t="s">
        <v>66</v>
      </c>
      <c r="C42">
        <v>1.3529411764705901</v>
      </c>
      <c r="D42">
        <v>0.75</v>
      </c>
      <c r="E42">
        <v>0.96</v>
      </c>
    </row>
    <row r="43" spans="1:5" x14ac:dyDescent="0.25">
      <c r="A43" t="s">
        <v>16</v>
      </c>
      <c r="B43" t="s">
        <v>17</v>
      </c>
      <c r="C43">
        <v>1.3529411764705901</v>
      </c>
      <c r="D43">
        <v>1.5</v>
      </c>
      <c r="E43">
        <v>0.82</v>
      </c>
    </row>
    <row r="44" spans="1:5" x14ac:dyDescent="0.25">
      <c r="A44" t="s">
        <v>16</v>
      </c>
      <c r="B44" t="s">
        <v>322</v>
      </c>
      <c r="C44">
        <v>1.3529411764705901</v>
      </c>
      <c r="D44">
        <v>1.31</v>
      </c>
      <c r="E44">
        <v>0.92</v>
      </c>
    </row>
    <row r="45" spans="1:5" x14ac:dyDescent="0.25">
      <c r="A45" t="s">
        <v>16</v>
      </c>
      <c r="B45" t="s">
        <v>67</v>
      </c>
      <c r="C45">
        <v>1.3529411764705901</v>
      </c>
      <c r="D45">
        <v>0.75</v>
      </c>
      <c r="E45">
        <v>0.89</v>
      </c>
    </row>
    <row r="46" spans="1:5" x14ac:dyDescent="0.25">
      <c r="A46" t="s">
        <v>16</v>
      </c>
      <c r="B46" t="s">
        <v>252</v>
      </c>
      <c r="C46">
        <v>1.3529411764705901</v>
      </c>
      <c r="D46">
        <v>0.54</v>
      </c>
      <c r="E46">
        <v>1.31</v>
      </c>
    </row>
    <row r="47" spans="1:5" x14ac:dyDescent="0.25">
      <c r="A47" t="s">
        <v>16</v>
      </c>
      <c r="B47" t="s">
        <v>254</v>
      </c>
      <c r="C47">
        <v>1.3529411764705901</v>
      </c>
      <c r="D47">
        <v>1.08</v>
      </c>
      <c r="E47">
        <v>0.31</v>
      </c>
    </row>
    <row r="48" spans="1:5" x14ac:dyDescent="0.25">
      <c r="A48" t="s">
        <v>16</v>
      </c>
      <c r="B48" t="s">
        <v>255</v>
      </c>
      <c r="C48">
        <v>1.3529411764705901</v>
      </c>
      <c r="D48">
        <v>1.1599999999999999</v>
      </c>
      <c r="E48">
        <v>0.96</v>
      </c>
    </row>
    <row r="49" spans="1:5" x14ac:dyDescent="0.25">
      <c r="A49" t="s">
        <v>16</v>
      </c>
      <c r="B49" t="s">
        <v>64</v>
      </c>
      <c r="C49">
        <v>1.3529411764705901</v>
      </c>
      <c r="D49">
        <v>0.92</v>
      </c>
      <c r="E49">
        <v>1</v>
      </c>
    </row>
    <row r="50" spans="1:5" x14ac:dyDescent="0.25">
      <c r="A50" t="s">
        <v>16</v>
      </c>
      <c r="B50" t="s">
        <v>323</v>
      </c>
      <c r="C50">
        <v>1.3529411764705901</v>
      </c>
      <c r="D50">
        <v>0.75</v>
      </c>
      <c r="E50">
        <v>0.89</v>
      </c>
    </row>
    <row r="51" spans="1:5" x14ac:dyDescent="0.25">
      <c r="A51" t="s">
        <v>16</v>
      </c>
      <c r="B51" t="s">
        <v>18</v>
      </c>
      <c r="C51">
        <v>1.3529411764705901</v>
      </c>
      <c r="D51">
        <v>0.55000000000000004</v>
      </c>
      <c r="E51">
        <v>0.61</v>
      </c>
    </row>
    <row r="52" spans="1:5" x14ac:dyDescent="0.25">
      <c r="A52" t="s">
        <v>16</v>
      </c>
      <c r="B52" t="s">
        <v>256</v>
      </c>
      <c r="C52">
        <v>1.3529411764705901</v>
      </c>
      <c r="D52">
        <v>0.54</v>
      </c>
      <c r="E52">
        <v>1</v>
      </c>
    </row>
    <row r="53" spans="1:5" x14ac:dyDescent="0.25">
      <c r="A53" t="s">
        <v>16</v>
      </c>
      <c r="B53" t="s">
        <v>257</v>
      </c>
      <c r="C53">
        <v>1.3529411764705901</v>
      </c>
      <c r="D53">
        <v>0.38</v>
      </c>
      <c r="E53">
        <v>1.54</v>
      </c>
    </row>
    <row r="54" spans="1:5" x14ac:dyDescent="0.25">
      <c r="A54" t="s">
        <v>16</v>
      </c>
      <c r="B54" t="s">
        <v>68</v>
      </c>
      <c r="C54">
        <v>1.3529411764705901</v>
      </c>
      <c r="D54">
        <v>0.82</v>
      </c>
      <c r="E54">
        <v>1.0900000000000001</v>
      </c>
    </row>
    <row r="55" spans="1:5" x14ac:dyDescent="0.25">
      <c r="A55" t="s">
        <v>16</v>
      </c>
      <c r="B55" t="s">
        <v>19</v>
      </c>
      <c r="C55">
        <v>1.3529411764705901</v>
      </c>
      <c r="D55">
        <v>0.54</v>
      </c>
      <c r="E55">
        <v>1.31</v>
      </c>
    </row>
    <row r="56" spans="1:5" x14ac:dyDescent="0.25">
      <c r="A56" t="s">
        <v>69</v>
      </c>
      <c r="B56" t="s">
        <v>324</v>
      </c>
      <c r="C56">
        <v>1.34594594594595</v>
      </c>
      <c r="D56">
        <v>0.89</v>
      </c>
      <c r="E56">
        <v>0.65</v>
      </c>
    </row>
    <row r="57" spans="1:5" x14ac:dyDescent="0.25">
      <c r="A57" t="s">
        <v>69</v>
      </c>
      <c r="B57" t="s">
        <v>351</v>
      </c>
      <c r="C57">
        <v>1.34594594594595</v>
      </c>
      <c r="D57">
        <v>1.1299999999999999</v>
      </c>
      <c r="E57">
        <v>0.56999999999999995</v>
      </c>
    </row>
    <row r="58" spans="1:5" x14ac:dyDescent="0.25">
      <c r="A58" t="s">
        <v>69</v>
      </c>
      <c r="B58" t="s">
        <v>73</v>
      </c>
      <c r="C58">
        <v>1.34594594594595</v>
      </c>
      <c r="D58">
        <v>0.87</v>
      </c>
      <c r="E58">
        <v>1.02</v>
      </c>
    </row>
    <row r="59" spans="1:5" x14ac:dyDescent="0.25">
      <c r="A59" t="s">
        <v>69</v>
      </c>
      <c r="B59" t="s">
        <v>75</v>
      </c>
      <c r="C59">
        <v>1.34594594594595</v>
      </c>
      <c r="D59">
        <v>0.36</v>
      </c>
      <c r="E59">
        <v>1.02</v>
      </c>
    </row>
    <row r="60" spans="1:5" x14ac:dyDescent="0.25">
      <c r="A60" t="s">
        <v>69</v>
      </c>
      <c r="B60" t="s">
        <v>77</v>
      </c>
      <c r="C60">
        <v>1.34594594594595</v>
      </c>
      <c r="D60">
        <v>1.02</v>
      </c>
      <c r="E60">
        <v>0.87</v>
      </c>
    </row>
    <row r="61" spans="1:5" x14ac:dyDescent="0.25">
      <c r="A61" t="s">
        <v>69</v>
      </c>
      <c r="B61" t="s">
        <v>263</v>
      </c>
      <c r="C61">
        <v>1.34594594594595</v>
      </c>
      <c r="D61">
        <v>0.8</v>
      </c>
      <c r="E61">
        <v>1.31</v>
      </c>
    </row>
    <row r="62" spans="1:5" x14ac:dyDescent="0.25">
      <c r="A62" t="s">
        <v>69</v>
      </c>
      <c r="B62" t="s">
        <v>381</v>
      </c>
      <c r="C62">
        <v>1.34594594594595</v>
      </c>
      <c r="D62">
        <v>1.05</v>
      </c>
      <c r="E62">
        <v>0.73</v>
      </c>
    </row>
    <row r="63" spans="1:5" x14ac:dyDescent="0.25">
      <c r="A63" t="s">
        <v>69</v>
      </c>
      <c r="B63" t="s">
        <v>76</v>
      </c>
      <c r="C63">
        <v>1.34594594594595</v>
      </c>
      <c r="D63">
        <v>0.73</v>
      </c>
      <c r="E63">
        <v>1.0900000000000001</v>
      </c>
    </row>
    <row r="64" spans="1:5" x14ac:dyDescent="0.25">
      <c r="A64" t="s">
        <v>69</v>
      </c>
      <c r="B64" t="s">
        <v>72</v>
      </c>
      <c r="C64">
        <v>1.34594594594595</v>
      </c>
      <c r="D64">
        <v>1.38</v>
      </c>
      <c r="E64">
        <v>1.62</v>
      </c>
    </row>
    <row r="65" spans="1:5" x14ac:dyDescent="0.25">
      <c r="A65" t="s">
        <v>69</v>
      </c>
      <c r="B65" t="s">
        <v>78</v>
      </c>
      <c r="C65">
        <v>1.34594594594595</v>
      </c>
      <c r="D65">
        <v>1.62</v>
      </c>
      <c r="E65">
        <v>0.73</v>
      </c>
    </row>
    <row r="66" spans="1:5" x14ac:dyDescent="0.25">
      <c r="A66" t="s">
        <v>69</v>
      </c>
      <c r="B66" t="s">
        <v>260</v>
      </c>
      <c r="C66">
        <v>1.34594594594595</v>
      </c>
      <c r="D66">
        <v>1.29</v>
      </c>
      <c r="E66">
        <v>1.05</v>
      </c>
    </row>
    <row r="67" spans="1:5" x14ac:dyDescent="0.25">
      <c r="A67" t="s">
        <v>69</v>
      </c>
      <c r="B67" t="s">
        <v>262</v>
      </c>
      <c r="C67">
        <v>1.34594594594595</v>
      </c>
      <c r="D67">
        <v>0.91</v>
      </c>
      <c r="E67">
        <v>0.55000000000000004</v>
      </c>
    </row>
    <row r="68" spans="1:5" x14ac:dyDescent="0.25">
      <c r="A68" t="s">
        <v>69</v>
      </c>
      <c r="B68" t="s">
        <v>261</v>
      </c>
      <c r="C68">
        <v>1.34594594594595</v>
      </c>
      <c r="D68">
        <v>1.75</v>
      </c>
      <c r="E68">
        <v>0.87</v>
      </c>
    </row>
    <row r="69" spans="1:5" x14ac:dyDescent="0.25">
      <c r="A69" t="s">
        <v>69</v>
      </c>
      <c r="B69" t="s">
        <v>325</v>
      </c>
      <c r="C69">
        <v>1.34594594594595</v>
      </c>
      <c r="D69">
        <v>0.57999999999999996</v>
      </c>
      <c r="E69">
        <v>1.24</v>
      </c>
    </row>
    <row r="70" spans="1:5" x14ac:dyDescent="0.25">
      <c r="A70" t="s">
        <v>69</v>
      </c>
      <c r="B70" t="s">
        <v>258</v>
      </c>
      <c r="C70">
        <v>1.34594594594595</v>
      </c>
      <c r="D70">
        <v>0.32</v>
      </c>
      <c r="E70">
        <v>1.38</v>
      </c>
    </row>
    <row r="71" spans="1:5" x14ac:dyDescent="0.25">
      <c r="A71" t="s">
        <v>69</v>
      </c>
      <c r="B71" t="s">
        <v>79</v>
      </c>
      <c r="C71">
        <v>1.34594594594595</v>
      </c>
      <c r="D71">
        <v>0.97</v>
      </c>
      <c r="E71">
        <v>0.97</v>
      </c>
    </row>
    <row r="72" spans="1:5" x14ac:dyDescent="0.25">
      <c r="A72" t="s">
        <v>69</v>
      </c>
      <c r="B72" t="s">
        <v>259</v>
      </c>
      <c r="C72">
        <v>1.34594594594595</v>
      </c>
      <c r="D72">
        <v>1.54</v>
      </c>
      <c r="E72">
        <v>0.65</v>
      </c>
    </row>
    <row r="73" spans="1:5" x14ac:dyDescent="0.25">
      <c r="A73" t="s">
        <v>69</v>
      </c>
      <c r="B73" t="s">
        <v>71</v>
      </c>
      <c r="C73">
        <v>1.34594594594595</v>
      </c>
      <c r="D73">
        <v>0.73</v>
      </c>
      <c r="E73">
        <v>1.38</v>
      </c>
    </row>
    <row r="74" spans="1:5" x14ac:dyDescent="0.25">
      <c r="A74" t="s">
        <v>69</v>
      </c>
      <c r="B74" t="s">
        <v>74</v>
      </c>
      <c r="C74">
        <v>1.34594594594595</v>
      </c>
      <c r="D74">
        <v>0.97</v>
      </c>
      <c r="E74">
        <v>0.89</v>
      </c>
    </row>
    <row r="75" spans="1:5" x14ac:dyDescent="0.25">
      <c r="A75" t="s">
        <v>69</v>
      </c>
      <c r="B75" t="s">
        <v>70</v>
      </c>
      <c r="C75">
        <v>1.34594594594595</v>
      </c>
      <c r="D75">
        <v>0.73</v>
      </c>
      <c r="E75">
        <v>1.29</v>
      </c>
    </row>
    <row r="76" spans="1:5" x14ac:dyDescent="0.25">
      <c r="A76" t="s">
        <v>80</v>
      </c>
      <c r="B76" t="s">
        <v>97</v>
      </c>
      <c r="C76">
        <v>1.0136054421768701</v>
      </c>
      <c r="D76">
        <v>0.85</v>
      </c>
      <c r="E76">
        <v>1.25</v>
      </c>
    </row>
    <row r="77" spans="1:5" x14ac:dyDescent="0.25">
      <c r="A77" t="s">
        <v>80</v>
      </c>
      <c r="B77" t="s">
        <v>82</v>
      </c>
      <c r="C77">
        <v>1.0136054421768701</v>
      </c>
      <c r="D77">
        <v>0.71</v>
      </c>
      <c r="E77">
        <v>0.56999999999999995</v>
      </c>
    </row>
    <row r="78" spans="1:5" x14ac:dyDescent="0.25">
      <c r="A78" t="s">
        <v>80</v>
      </c>
      <c r="B78" t="s">
        <v>83</v>
      </c>
      <c r="C78">
        <v>1.0136054421768701</v>
      </c>
      <c r="D78">
        <v>1.38</v>
      </c>
      <c r="E78">
        <v>0.98</v>
      </c>
    </row>
    <row r="79" spans="1:5" x14ac:dyDescent="0.25">
      <c r="A79" t="s">
        <v>80</v>
      </c>
      <c r="B79" t="s">
        <v>85</v>
      </c>
      <c r="C79">
        <v>1.0136054421768701</v>
      </c>
      <c r="D79">
        <v>1.1100000000000001</v>
      </c>
      <c r="E79">
        <v>0.72</v>
      </c>
    </row>
    <row r="80" spans="1:5" x14ac:dyDescent="0.25">
      <c r="A80" t="s">
        <v>80</v>
      </c>
      <c r="B80" t="s">
        <v>359</v>
      </c>
      <c r="C80">
        <v>1.0136054421768701</v>
      </c>
      <c r="D80">
        <v>1.39</v>
      </c>
      <c r="E80">
        <v>0.77</v>
      </c>
    </row>
    <row r="81" spans="1:5" x14ac:dyDescent="0.25">
      <c r="A81" t="s">
        <v>80</v>
      </c>
      <c r="B81" t="s">
        <v>87</v>
      </c>
      <c r="C81">
        <v>1.0136054421768701</v>
      </c>
      <c r="D81">
        <v>0.92</v>
      </c>
      <c r="E81">
        <v>1.1399999999999999</v>
      </c>
    </row>
    <row r="82" spans="1:5" x14ac:dyDescent="0.25">
      <c r="A82" t="s">
        <v>80</v>
      </c>
      <c r="B82" t="s">
        <v>89</v>
      </c>
      <c r="C82">
        <v>1.0136054421768701</v>
      </c>
      <c r="D82">
        <v>0.85</v>
      </c>
      <c r="E82">
        <v>0.85</v>
      </c>
    </row>
    <row r="83" spans="1:5" x14ac:dyDescent="0.25">
      <c r="A83" t="s">
        <v>80</v>
      </c>
      <c r="B83" t="s">
        <v>369</v>
      </c>
      <c r="C83">
        <v>1.0136054421768701</v>
      </c>
      <c r="D83">
        <v>0.66</v>
      </c>
      <c r="E83">
        <v>1.38</v>
      </c>
    </row>
    <row r="84" spans="1:5" x14ac:dyDescent="0.25">
      <c r="A84" t="s">
        <v>80</v>
      </c>
      <c r="B84" t="s">
        <v>91</v>
      </c>
      <c r="C84">
        <v>1.0136054421768701</v>
      </c>
      <c r="D84">
        <v>0.71</v>
      </c>
      <c r="E84">
        <v>0.71</v>
      </c>
    </row>
    <row r="85" spans="1:5" x14ac:dyDescent="0.25">
      <c r="A85" t="s">
        <v>80</v>
      </c>
      <c r="B85" t="s">
        <v>96</v>
      </c>
      <c r="C85">
        <v>1.0136054421768701</v>
      </c>
      <c r="D85">
        <v>0.78</v>
      </c>
      <c r="E85">
        <v>1.63</v>
      </c>
    </row>
    <row r="86" spans="1:5" x14ac:dyDescent="0.25">
      <c r="A86" t="s">
        <v>80</v>
      </c>
      <c r="B86" t="s">
        <v>86</v>
      </c>
      <c r="C86">
        <v>1.0136054421768701</v>
      </c>
      <c r="D86">
        <v>0.39</v>
      </c>
      <c r="E86">
        <v>0.92</v>
      </c>
    </row>
    <row r="87" spans="1:5" x14ac:dyDescent="0.25">
      <c r="A87" t="s">
        <v>80</v>
      </c>
      <c r="B87" t="s">
        <v>81</v>
      </c>
      <c r="C87">
        <v>1.0136054421768701</v>
      </c>
      <c r="D87">
        <v>0.98</v>
      </c>
      <c r="E87">
        <v>0.98</v>
      </c>
    </row>
    <row r="88" spans="1:5" x14ac:dyDescent="0.25">
      <c r="A88" t="s">
        <v>80</v>
      </c>
      <c r="B88" t="s">
        <v>94</v>
      </c>
      <c r="C88">
        <v>1.0136054421768701</v>
      </c>
      <c r="D88">
        <v>0.79</v>
      </c>
      <c r="E88">
        <v>0.79</v>
      </c>
    </row>
    <row r="89" spans="1:5" x14ac:dyDescent="0.25">
      <c r="A89" t="s">
        <v>80</v>
      </c>
      <c r="B89" t="s">
        <v>90</v>
      </c>
      <c r="C89">
        <v>1.0136054421768701</v>
      </c>
      <c r="D89">
        <v>1.28</v>
      </c>
      <c r="E89">
        <v>0.92</v>
      </c>
    </row>
    <row r="90" spans="1:5" x14ac:dyDescent="0.25">
      <c r="A90" t="s">
        <v>80</v>
      </c>
      <c r="B90" t="s">
        <v>93</v>
      </c>
      <c r="C90">
        <v>1.0136054421768701</v>
      </c>
      <c r="D90">
        <v>0.43</v>
      </c>
      <c r="E90">
        <v>1.07</v>
      </c>
    </row>
    <row r="91" spans="1:5" x14ac:dyDescent="0.25">
      <c r="A91" t="s">
        <v>80</v>
      </c>
      <c r="B91" t="s">
        <v>88</v>
      </c>
      <c r="C91">
        <v>1.0136054421768701</v>
      </c>
      <c r="D91">
        <v>1.38</v>
      </c>
      <c r="E91">
        <v>1.31</v>
      </c>
    </row>
    <row r="92" spans="1:5" x14ac:dyDescent="0.25">
      <c r="A92" t="s">
        <v>80</v>
      </c>
      <c r="B92" t="s">
        <v>410</v>
      </c>
      <c r="C92">
        <v>1.0136054421768701</v>
      </c>
      <c r="D92">
        <v>0.79</v>
      </c>
      <c r="E92">
        <v>1.1100000000000001</v>
      </c>
    </row>
    <row r="93" spans="1:5" x14ac:dyDescent="0.25">
      <c r="A93" t="s">
        <v>80</v>
      </c>
      <c r="B93" t="s">
        <v>412</v>
      </c>
      <c r="C93">
        <v>1.0136054421768701</v>
      </c>
      <c r="D93">
        <v>1.18</v>
      </c>
      <c r="E93">
        <v>1.05</v>
      </c>
    </row>
    <row r="94" spans="1:5" x14ac:dyDescent="0.25">
      <c r="A94" t="s">
        <v>80</v>
      </c>
      <c r="B94" t="s">
        <v>92</v>
      </c>
      <c r="C94">
        <v>1.0136054421768701</v>
      </c>
      <c r="D94">
        <v>0.62</v>
      </c>
      <c r="E94">
        <v>1.32</v>
      </c>
    </row>
    <row r="95" spans="1:5" x14ac:dyDescent="0.25">
      <c r="A95" t="s">
        <v>80</v>
      </c>
      <c r="B95" t="s">
        <v>416</v>
      </c>
      <c r="C95">
        <v>1.0136054421768701</v>
      </c>
      <c r="D95">
        <v>0.46</v>
      </c>
      <c r="E95">
        <v>1.1599999999999999</v>
      </c>
    </row>
    <row r="96" spans="1:5" x14ac:dyDescent="0.25">
      <c r="A96" t="s">
        <v>80</v>
      </c>
      <c r="B96" t="s">
        <v>84</v>
      </c>
      <c r="C96">
        <v>1.0136054421768701</v>
      </c>
      <c r="D96">
        <v>0.85</v>
      </c>
      <c r="E96">
        <v>0.59</v>
      </c>
    </row>
    <row r="97" spans="1:5" x14ac:dyDescent="0.25">
      <c r="A97" t="s">
        <v>80</v>
      </c>
      <c r="B97" t="s">
        <v>98</v>
      </c>
      <c r="C97">
        <v>1.0136054421768701</v>
      </c>
      <c r="D97">
        <v>0.99</v>
      </c>
      <c r="E97">
        <v>0.56999999999999995</v>
      </c>
    </row>
    <row r="98" spans="1:5" x14ac:dyDescent="0.25">
      <c r="A98" t="s">
        <v>80</v>
      </c>
      <c r="B98" t="s">
        <v>95</v>
      </c>
      <c r="C98">
        <v>1.0136054421768701</v>
      </c>
      <c r="D98">
        <v>0.5</v>
      </c>
      <c r="E98">
        <v>0.64</v>
      </c>
    </row>
    <row r="99" spans="1:5" x14ac:dyDescent="0.25">
      <c r="A99" t="s">
        <v>80</v>
      </c>
      <c r="B99" t="s">
        <v>435</v>
      </c>
      <c r="C99">
        <v>1.0136054421768701</v>
      </c>
      <c r="D99">
        <v>0.62</v>
      </c>
      <c r="E99">
        <v>1.63</v>
      </c>
    </row>
    <row r="100" spans="1:5" x14ac:dyDescent="0.25">
      <c r="A100" t="s">
        <v>99</v>
      </c>
      <c r="B100" t="s">
        <v>100</v>
      </c>
      <c r="C100">
        <v>1.29699248120301</v>
      </c>
      <c r="D100">
        <v>0.68</v>
      </c>
      <c r="E100">
        <v>1.1299999999999999</v>
      </c>
    </row>
    <row r="101" spans="1:5" x14ac:dyDescent="0.25">
      <c r="A101" t="s">
        <v>99</v>
      </c>
      <c r="B101" t="s">
        <v>102</v>
      </c>
      <c r="C101">
        <v>1.29699248120301</v>
      </c>
      <c r="D101">
        <v>1.17</v>
      </c>
      <c r="E101">
        <v>1.03</v>
      </c>
    </row>
    <row r="102" spans="1:5" x14ac:dyDescent="0.25">
      <c r="A102" t="s">
        <v>99</v>
      </c>
      <c r="B102" t="s">
        <v>111</v>
      </c>
      <c r="C102">
        <v>1.29699248120301</v>
      </c>
      <c r="D102">
        <v>0.61</v>
      </c>
      <c r="E102">
        <v>0.85</v>
      </c>
    </row>
    <row r="103" spans="1:5" x14ac:dyDescent="0.25">
      <c r="A103" t="s">
        <v>99</v>
      </c>
      <c r="B103" t="s">
        <v>104</v>
      </c>
      <c r="C103">
        <v>1.29699248120301</v>
      </c>
      <c r="D103">
        <v>0.8</v>
      </c>
      <c r="E103">
        <v>1.1299999999999999</v>
      </c>
    </row>
    <row r="104" spans="1:5" x14ac:dyDescent="0.25">
      <c r="A104" t="s">
        <v>99</v>
      </c>
      <c r="B104" t="s">
        <v>106</v>
      </c>
      <c r="C104">
        <v>1.29699248120301</v>
      </c>
      <c r="D104">
        <v>0.73</v>
      </c>
      <c r="E104">
        <v>1.4</v>
      </c>
    </row>
    <row r="105" spans="1:5" x14ac:dyDescent="0.25">
      <c r="A105" t="s">
        <v>99</v>
      </c>
      <c r="B105" t="s">
        <v>105</v>
      </c>
      <c r="C105">
        <v>1.29699248120301</v>
      </c>
      <c r="D105">
        <v>0.96</v>
      </c>
      <c r="E105">
        <v>0.79</v>
      </c>
    </row>
    <row r="106" spans="1:5" x14ac:dyDescent="0.25">
      <c r="A106" t="s">
        <v>99</v>
      </c>
      <c r="B106" t="s">
        <v>117</v>
      </c>
      <c r="C106">
        <v>1.29699248120301</v>
      </c>
      <c r="D106">
        <v>0.8</v>
      </c>
      <c r="E106">
        <v>1</v>
      </c>
    </row>
    <row r="107" spans="1:5" x14ac:dyDescent="0.25">
      <c r="A107" t="s">
        <v>99</v>
      </c>
      <c r="B107" t="s">
        <v>121</v>
      </c>
      <c r="C107">
        <v>1.29699248120301</v>
      </c>
      <c r="D107">
        <v>1.22</v>
      </c>
      <c r="E107">
        <v>0.81</v>
      </c>
    </row>
    <row r="108" spans="1:5" x14ac:dyDescent="0.25">
      <c r="A108" t="s">
        <v>99</v>
      </c>
      <c r="B108" t="s">
        <v>108</v>
      </c>
      <c r="C108">
        <v>1.29699248120301</v>
      </c>
      <c r="D108">
        <v>0.79</v>
      </c>
      <c r="E108">
        <v>0.85</v>
      </c>
    </row>
    <row r="109" spans="1:5" x14ac:dyDescent="0.25">
      <c r="A109" t="s">
        <v>99</v>
      </c>
      <c r="B109" t="s">
        <v>103</v>
      </c>
      <c r="C109">
        <v>1.29699248120301</v>
      </c>
      <c r="D109">
        <v>0.93</v>
      </c>
      <c r="E109">
        <v>0.87</v>
      </c>
    </row>
    <row r="110" spans="1:5" x14ac:dyDescent="0.25">
      <c r="A110" t="s">
        <v>99</v>
      </c>
      <c r="B110" t="s">
        <v>110</v>
      </c>
      <c r="C110">
        <v>1.29699248120301</v>
      </c>
      <c r="D110">
        <v>1.59</v>
      </c>
      <c r="E110">
        <v>0.79</v>
      </c>
    </row>
    <row r="111" spans="1:5" x14ac:dyDescent="0.25">
      <c r="A111" t="s">
        <v>99</v>
      </c>
      <c r="B111" t="s">
        <v>107</v>
      </c>
      <c r="C111">
        <v>1.29699248120301</v>
      </c>
      <c r="D111">
        <v>0.98</v>
      </c>
      <c r="E111">
        <v>0.81</v>
      </c>
    </row>
    <row r="112" spans="1:5" x14ac:dyDescent="0.25">
      <c r="A112" t="s">
        <v>99</v>
      </c>
      <c r="B112" t="s">
        <v>395</v>
      </c>
      <c r="C112">
        <v>1.29699248120301</v>
      </c>
      <c r="D112">
        <v>1.1000000000000001</v>
      </c>
      <c r="E112">
        <v>0.37</v>
      </c>
    </row>
    <row r="113" spans="1:5" x14ac:dyDescent="0.25">
      <c r="A113" t="s">
        <v>99</v>
      </c>
      <c r="B113" t="s">
        <v>115</v>
      </c>
      <c r="C113">
        <v>1.29699248120301</v>
      </c>
      <c r="D113">
        <v>0.73</v>
      </c>
      <c r="E113">
        <v>1.04</v>
      </c>
    </row>
    <row r="114" spans="1:5" x14ac:dyDescent="0.25">
      <c r="A114" t="s">
        <v>99</v>
      </c>
      <c r="B114" t="s">
        <v>112</v>
      </c>
      <c r="C114">
        <v>1.29699248120301</v>
      </c>
      <c r="D114">
        <v>0.88</v>
      </c>
      <c r="E114">
        <v>1.54</v>
      </c>
    </row>
    <row r="115" spans="1:5" x14ac:dyDescent="0.25">
      <c r="A115" t="s">
        <v>99</v>
      </c>
      <c r="B115" t="s">
        <v>113</v>
      </c>
      <c r="C115">
        <v>1.29699248120301</v>
      </c>
      <c r="D115">
        <v>1.07</v>
      </c>
      <c r="E115">
        <v>1.1299999999999999</v>
      </c>
    </row>
    <row r="116" spans="1:5" x14ac:dyDescent="0.25">
      <c r="A116" t="s">
        <v>99</v>
      </c>
      <c r="B116" t="s">
        <v>114</v>
      </c>
      <c r="C116">
        <v>1.29699248120301</v>
      </c>
      <c r="D116">
        <v>0.67</v>
      </c>
      <c r="E116">
        <v>0.73</v>
      </c>
    </row>
    <row r="117" spans="1:5" x14ac:dyDescent="0.25">
      <c r="A117" t="s">
        <v>99</v>
      </c>
      <c r="B117" t="s">
        <v>116</v>
      </c>
      <c r="C117">
        <v>1.29699248120301</v>
      </c>
      <c r="D117">
        <v>0.81</v>
      </c>
      <c r="E117">
        <v>1.61</v>
      </c>
    </row>
    <row r="118" spans="1:5" x14ac:dyDescent="0.25">
      <c r="A118" t="s">
        <v>99</v>
      </c>
      <c r="B118" t="s">
        <v>109</v>
      </c>
      <c r="C118">
        <v>1.29699248120301</v>
      </c>
      <c r="D118">
        <v>1.39</v>
      </c>
      <c r="E118">
        <v>0.51</v>
      </c>
    </row>
    <row r="119" spans="1:5" x14ac:dyDescent="0.25">
      <c r="A119" t="s">
        <v>99</v>
      </c>
      <c r="B119" t="s">
        <v>118</v>
      </c>
      <c r="C119">
        <v>1.29699248120301</v>
      </c>
      <c r="D119">
        <v>1.34</v>
      </c>
      <c r="E119">
        <v>1.34</v>
      </c>
    </row>
    <row r="120" spans="1:5" x14ac:dyDescent="0.25">
      <c r="A120" t="s">
        <v>99</v>
      </c>
      <c r="B120" t="s">
        <v>417</v>
      </c>
      <c r="C120">
        <v>1.29699248120301</v>
      </c>
      <c r="D120">
        <v>0.61</v>
      </c>
      <c r="E120">
        <v>0.79</v>
      </c>
    </row>
    <row r="121" spans="1:5" x14ac:dyDescent="0.25">
      <c r="A121" t="s">
        <v>99</v>
      </c>
      <c r="B121" t="s">
        <v>101</v>
      </c>
      <c r="C121">
        <v>1.29699248120301</v>
      </c>
      <c r="D121">
        <v>1.25</v>
      </c>
      <c r="E121">
        <v>0.28999999999999998</v>
      </c>
    </row>
    <row r="122" spans="1:5" x14ac:dyDescent="0.25">
      <c r="A122" t="s">
        <v>99</v>
      </c>
      <c r="B122" t="s">
        <v>120</v>
      </c>
      <c r="C122">
        <v>1.29699248120301</v>
      </c>
      <c r="D122">
        <v>1.1299999999999999</v>
      </c>
      <c r="E122">
        <v>1.8</v>
      </c>
    </row>
    <row r="123" spans="1:5" x14ac:dyDescent="0.25">
      <c r="A123" t="s">
        <v>99</v>
      </c>
      <c r="B123" t="s">
        <v>119</v>
      </c>
      <c r="C123">
        <v>1.29699248120301</v>
      </c>
      <c r="D123">
        <v>0.8</v>
      </c>
      <c r="E123">
        <v>1.27</v>
      </c>
    </row>
    <row r="124" spans="1:5" x14ac:dyDescent="0.25">
      <c r="A124" t="s">
        <v>122</v>
      </c>
      <c r="B124" t="s">
        <v>123</v>
      </c>
      <c r="C124">
        <v>1.17437722419929</v>
      </c>
      <c r="D124">
        <v>0.74</v>
      </c>
      <c r="E124">
        <v>1.07</v>
      </c>
    </row>
    <row r="125" spans="1:5" x14ac:dyDescent="0.25">
      <c r="A125" t="s">
        <v>122</v>
      </c>
      <c r="B125" t="s">
        <v>125</v>
      </c>
      <c r="C125">
        <v>1.17437722419929</v>
      </c>
      <c r="D125">
        <v>0.98</v>
      </c>
      <c r="E125">
        <v>1.23</v>
      </c>
    </row>
    <row r="126" spans="1:5" x14ac:dyDescent="0.25">
      <c r="A126" t="s">
        <v>122</v>
      </c>
      <c r="B126" t="s">
        <v>127</v>
      </c>
      <c r="C126">
        <v>1.17437722419929</v>
      </c>
      <c r="D126">
        <v>0.67</v>
      </c>
      <c r="E126">
        <v>0.94</v>
      </c>
    </row>
    <row r="127" spans="1:5" x14ac:dyDescent="0.25">
      <c r="A127" t="s">
        <v>122</v>
      </c>
      <c r="B127" t="s">
        <v>130</v>
      </c>
      <c r="C127">
        <v>1.17437722419929</v>
      </c>
      <c r="D127">
        <v>1.1599999999999999</v>
      </c>
      <c r="E127">
        <v>0.74</v>
      </c>
    </row>
    <row r="128" spans="1:5" x14ac:dyDescent="0.25">
      <c r="A128" t="s">
        <v>122</v>
      </c>
      <c r="B128" t="s">
        <v>362</v>
      </c>
      <c r="C128">
        <v>1.17437722419929</v>
      </c>
      <c r="D128">
        <v>0.6</v>
      </c>
      <c r="E128">
        <v>0.6</v>
      </c>
    </row>
    <row r="129" spans="1:5" x14ac:dyDescent="0.25">
      <c r="A129" t="s">
        <v>122</v>
      </c>
      <c r="B129" t="s">
        <v>126</v>
      </c>
      <c r="C129">
        <v>1.17437722419929</v>
      </c>
      <c r="D129">
        <v>0.94</v>
      </c>
      <c r="E129">
        <v>0.67</v>
      </c>
    </row>
    <row r="130" spans="1:5" x14ac:dyDescent="0.25">
      <c r="A130" t="s">
        <v>122</v>
      </c>
      <c r="B130" t="s">
        <v>129</v>
      </c>
      <c r="C130">
        <v>1.17437722419929</v>
      </c>
      <c r="D130">
        <v>0.61</v>
      </c>
      <c r="E130">
        <v>1.35</v>
      </c>
    </row>
    <row r="131" spans="1:5" x14ac:dyDescent="0.25">
      <c r="A131" t="s">
        <v>122</v>
      </c>
      <c r="B131" t="s">
        <v>128</v>
      </c>
      <c r="C131">
        <v>1.17437722419929</v>
      </c>
      <c r="D131">
        <v>0.92</v>
      </c>
      <c r="E131">
        <v>1.04</v>
      </c>
    </row>
    <row r="132" spans="1:5" x14ac:dyDescent="0.25">
      <c r="A132" t="s">
        <v>122</v>
      </c>
      <c r="B132" t="s">
        <v>136</v>
      </c>
      <c r="C132">
        <v>1.17437722419929</v>
      </c>
      <c r="D132">
        <v>1.32</v>
      </c>
      <c r="E132">
        <v>1.18</v>
      </c>
    </row>
    <row r="133" spans="1:5" x14ac:dyDescent="0.25">
      <c r="A133" t="s">
        <v>122</v>
      </c>
      <c r="B133" t="s">
        <v>131</v>
      </c>
      <c r="C133">
        <v>1.17437722419929</v>
      </c>
      <c r="D133">
        <v>0.96</v>
      </c>
      <c r="E133">
        <v>0.68</v>
      </c>
    </row>
    <row r="134" spans="1:5" x14ac:dyDescent="0.25">
      <c r="A134" t="s">
        <v>122</v>
      </c>
      <c r="B134" t="s">
        <v>133</v>
      </c>
      <c r="C134">
        <v>1.17437722419929</v>
      </c>
      <c r="D134">
        <v>0.62</v>
      </c>
      <c r="E134">
        <v>1.41</v>
      </c>
    </row>
    <row r="135" spans="1:5" x14ac:dyDescent="0.25">
      <c r="A135" t="s">
        <v>122</v>
      </c>
      <c r="B135" t="s">
        <v>135</v>
      </c>
      <c r="C135">
        <v>1.17437722419929</v>
      </c>
      <c r="D135">
        <v>0.96</v>
      </c>
      <c r="E135">
        <v>0.85</v>
      </c>
    </row>
    <row r="136" spans="1:5" x14ac:dyDescent="0.25">
      <c r="A136" t="s">
        <v>122</v>
      </c>
      <c r="B136" t="s">
        <v>137</v>
      </c>
      <c r="C136">
        <v>1.17437722419929</v>
      </c>
      <c r="D136">
        <v>0.87</v>
      </c>
      <c r="E136">
        <v>1</v>
      </c>
    </row>
    <row r="137" spans="1:5" x14ac:dyDescent="0.25">
      <c r="A137" t="s">
        <v>122</v>
      </c>
      <c r="B137" t="s">
        <v>401</v>
      </c>
      <c r="C137">
        <v>1.17437722419929</v>
      </c>
      <c r="D137">
        <v>0.98</v>
      </c>
      <c r="E137">
        <v>0.8</v>
      </c>
    </row>
    <row r="138" spans="1:5" x14ac:dyDescent="0.25">
      <c r="A138" t="s">
        <v>122</v>
      </c>
      <c r="B138" t="s">
        <v>138</v>
      </c>
      <c r="C138">
        <v>1.17437722419929</v>
      </c>
      <c r="D138">
        <v>0.94</v>
      </c>
      <c r="E138">
        <v>1.27</v>
      </c>
    </row>
    <row r="139" spans="1:5" x14ac:dyDescent="0.25">
      <c r="A139" t="s">
        <v>122</v>
      </c>
      <c r="B139" t="s">
        <v>139</v>
      </c>
      <c r="C139">
        <v>1.17437722419929</v>
      </c>
      <c r="D139">
        <v>1.08</v>
      </c>
      <c r="E139">
        <v>0.85</v>
      </c>
    </row>
    <row r="140" spans="1:5" x14ac:dyDescent="0.25">
      <c r="A140" t="s">
        <v>122</v>
      </c>
      <c r="B140" t="s">
        <v>144</v>
      </c>
      <c r="C140">
        <v>1.17437722419929</v>
      </c>
      <c r="D140">
        <v>1.34</v>
      </c>
      <c r="E140">
        <v>1.2</v>
      </c>
    </row>
    <row r="141" spans="1:5" x14ac:dyDescent="0.25">
      <c r="A141" t="s">
        <v>122</v>
      </c>
      <c r="B141" t="s">
        <v>132</v>
      </c>
      <c r="C141">
        <v>1.17437722419929</v>
      </c>
      <c r="D141">
        <v>1.1000000000000001</v>
      </c>
      <c r="E141">
        <v>1.23</v>
      </c>
    </row>
    <row r="142" spans="1:5" x14ac:dyDescent="0.25">
      <c r="A142" t="s">
        <v>122</v>
      </c>
      <c r="B142" t="s">
        <v>140</v>
      </c>
      <c r="C142">
        <v>1.17437722419929</v>
      </c>
      <c r="D142">
        <v>0.67</v>
      </c>
      <c r="E142">
        <v>0.61</v>
      </c>
    </row>
    <row r="143" spans="1:5" x14ac:dyDescent="0.25">
      <c r="A143" t="s">
        <v>122</v>
      </c>
      <c r="B143" t="s">
        <v>124</v>
      </c>
      <c r="C143">
        <v>1.17437722419929</v>
      </c>
      <c r="D143">
        <v>0.74</v>
      </c>
      <c r="E143">
        <v>0.98</v>
      </c>
    </row>
    <row r="144" spans="1:5" x14ac:dyDescent="0.25">
      <c r="A144" t="s">
        <v>122</v>
      </c>
      <c r="B144" t="s">
        <v>134</v>
      </c>
      <c r="C144">
        <v>1.17437722419929</v>
      </c>
      <c r="D144">
        <v>0.2</v>
      </c>
      <c r="E144">
        <v>1.1399999999999999</v>
      </c>
    </row>
    <row r="145" spans="1:5" x14ac:dyDescent="0.25">
      <c r="A145" t="s">
        <v>122</v>
      </c>
      <c r="B145" t="s">
        <v>141</v>
      </c>
      <c r="C145">
        <v>1.17437722419929</v>
      </c>
      <c r="D145">
        <v>0.47</v>
      </c>
      <c r="E145">
        <v>1.1399999999999999</v>
      </c>
    </row>
    <row r="146" spans="1:5" x14ac:dyDescent="0.25">
      <c r="A146" t="s">
        <v>122</v>
      </c>
      <c r="B146" t="s">
        <v>142</v>
      </c>
      <c r="C146">
        <v>1.17437722419929</v>
      </c>
      <c r="D146">
        <v>0.74</v>
      </c>
      <c r="E146">
        <v>0.98</v>
      </c>
    </row>
    <row r="147" spans="1:5" x14ac:dyDescent="0.25">
      <c r="A147" t="s">
        <v>122</v>
      </c>
      <c r="B147" t="s">
        <v>143</v>
      </c>
      <c r="C147">
        <v>1.17437722419929</v>
      </c>
      <c r="D147">
        <v>1.1000000000000001</v>
      </c>
      <c r="E147">
        <v>1.1000000000000001</v>
      </c>
    </row>
    <row r="148" spans="1:5" x14ac:dyDescent="0.25">
      <c r="A148" t="s">
        <v>145</v>
      </c>
      <c r="B148" t="s">
        <v>347</v>
      </c>
      <c r="C148">
        <v>1.2934782608695701</v>
      </c>
      <c r="D148">
        <v>1.17</v>
      </c>
      <c r="E148">
        <v>1.03</v>
      </c>
    </row>
    <row r="149" spans="1:5" x14ac:dyDescent="0.25">
      <c r="A149" t="s">
        <v>145</v>
      </c>
      <c r="B149" t="s">
        <v>349</v>
      </c>
      <c r="C149">
        <v>1.2934782608695701</v>
      </c>
      <c r="D149">
        <v>0.86</v>
      </c>
      <c r="E149">
        <v>0.8</v>
      </c>
    </row>
    <row r="150" spans="1:5" x14ac:dyDescent="0.25">
      <c r="A150" t="s">
        <v>145</v>
      </c>
      <c r="B150" t="s">
        <v>355</v>
      </c>
      <c r="C150">
        <v>1.2934782608695701</v>
      </c>
      <c r="D150">
        <v>0.8</v>
      </c>
      <c r="E150">
        <v>2.29</v>
      </c>
    </row>
    <row r="151" spans="1:5" x14ac:dyDescent="0.25">
      <c r="A151" t="s">
        <v>145</v>
      </c>
      <c r="B151" t="s">
        <v>357</v>
      </c>
      <c r="C151">
        <v>1.2934782608695701</v>
      </c>
      <c r="D151">
        <v>0.96</v>
      </c>
      <c r="E151">
        <v>0.55000000000000004</v>
      </c>
    </row>
    <row r="152" spans="1:5" x14ac:dyDescent="0.25">
      <c r="A152" t="s">
        <v>145</v>
      </c>
      <c r="B152" t="s">
        <v>360</v>
      </c>
      <c r="C152">
        <v>1.2934782608695701</v>
      </c>
      <c r="D152">
        <v>1.26</v>
      </c>
      <c r="E152">
        <v>0.46</v>
      </c>
    </row>
    <row r="153" spans="1:5" x14ac:dyDescent="0.25">
      <c r="A153" t="s">
        <v>145</v>
      </c>
      <c r="B153" t="s">
        <v>366</v>
      </c>
      <c r="C153">
        <v>1.2934782608695701</v>
      </c>
      <c r="D153">
        <v>0.98</v>
      </c>
      <c r="E153">
        <v>1.08</v>
      </c>
    </row>
    <row r="154" spans="1:5" x14ac:dyDescent="0.25">
      <c r="A154" t="s">
        <v>145</v>
      </c>
      <c r="B154" t="s">
        <v>371</v>
      </c>
      <c r="C154">
        <v>1.2934782608695701</v>
      </c>
      <c r="D154">
        <v>0.69</v>
      </c>
      <c r="E154">
        <v>0.84</v>
      </c>
    </row>
    <row r="155" spans="1:5" x14ac:dyDescent="0.25">
      <c r="A155" t="s">
        <v>145</v>
      </c>
      <c r="B155" t="s">
        <v>149</v>
      </c>
      <c r="C155">
        <v>1.2934782608695701</v>
      </c>
      <c r="D155">
        <v>0.27</v>
      </c>
      <c r="E155">
        <v>1.92</v>
      </c>
    </row>
    <row r="156" spans="1:5" x14ac:dyDescent="0.25">
      <c r="A156" t="s">
        <v>145</v>
      </c>
      <c r="B156" t="s">
        <v>375</v>
      </c>
      <c r="C156">
        <v>1.2934782608695701</v>
      </c>
      <c r="D156">
        <v>1.2</v>
      </c>
      <c r="E156">
        <v>1.1200000000000001</v>
      </c>
    </row>
    <row r="157" spans="1:5" x14ac:dyDescent="0.25">
      <c r="A157" t="s">
        <v>145</v>
      </c>
      <c r="B157" t="s">
        <v>388</v>
      </c>
      <c r="C157">
        <v>1.2934782608695701</v>
      </c>
      <c r="D157">
        <v>0.96</v>
      </c>
      <c r="E157">
        <v>0.82</v>
      </c>
    </row>
    <row r="158" spans="1:5" x14ac:dyDescent="0.25">
      <c r="A158" t="s">
        <v>145</v>
      </c>
      <c r="B158" t="s">
        <v>389</v>
      </c>
      <c r="C158">
        <v>1.2934782608695701</v>
      </c>
      <c r="D158">
        <v>0.86</v>
      </c>
      <c r="E158">
        <v>0.69</v>
      </c>
    </row>
    <row r="159" spans="1:5" x14ac:dyDescent="0.25">
      <c r="A159" t="s">
        <v>145</v>
      </c>
      <c r="B159" t="s">
        <v>391</v>
      </c>
      <c r="C159">
        <v>1.2934782608695701</v>
      </c>
      <c r="D159">
        <v>0.86</v>
      </c>
      <c r="E159">
        <v>1.63</v>
      </c>
    </row>
    <row r="160" spans="1:5" x14ac:dyDescent="0.25">
      <c r="A160" t="s">
        <v>145</v>
      </c>
      <c r="B160" t="s">
        <v>146</v>
      </c>
      <c r="C160">
        <v>1.2934782608695701</v>
      </c>
      <c r="D160">
        <v>0.61</v>
      </c>
      <c r="E160">
        <v>0.76</v>
      </c>
    </row>
    <row r="161" spans="1:5" x14ac:dyDescent="0.25">
      <c r="A161" t="s">
        <v>145</v>
      </c>
      <c r="B161" t="s">
        <v>404</v>
      </c>
      <c r="C161">
        <v>1.2934782608695701</v>
      </c>
      <c r="D161">
        <v>0.56999999999999995</v>
      </c>
      <c r="E161">
        <v>0.56999999999999995</v>
      </c>
    </row>
    <row r="162" spans="1:5" x14ac:dyDescent="0.25">
      <c r="A162" t="s">
        <v>145</v>
      </c>
      <c r="B162" t="s">
        <v>419</v>
      </c>
      <c r="C162">
        <v>1.2934782608695701</v>
      </c>
      <c r="D162">
        <v>0.69</v>
      </c>
      <c r="E162">
        <v>0.98</v>
      </c>
    </row>
    <row r="163" spans="1:5" x14ac:dyDescent="0.25">
      <c r="A163" t="s">
        <v>145</v>
      </c>
      <c r="B163" t="s">
        <v>423</v>
      </c>
      <c r="C163">
        <v>1.2934782608695701</v>
      </c>
      <c r="D163">
        <v>1.07</v>
      </c>
      <c r="E163">
        <v>0.84</v>
      </c>
    </row>
    <row r="164" spans="1:5" x14ac:dyDescent="0.25">
      <c r="A164" t="s">
        <v>145</v>
      </c>
      <c r="B164" t="s">
        <v>425</v>
      </c>
      <c r="C164">
        <v>1.2934782608695701</v>
      </c>
      <c r="D164">
        <v>1.03</v>
      </c>
      <c r="E164">
        <v>1.03</v>
      </c>
    </row>
    <row r="165" spans="1:5" x14ac:dyDescent="0.25">
      <c r="A165" t="s">
        <v>145</v>
      </c>
      <c r="B165" t="s">
        <v>427</v>
      </c>
      <c r="C165">
        <v>1.2934782608695701</v>
      </c>
      <c r="D165">
        <v>1.44</v>
      </c>
      <c r="E165">
        <v>0.76</v>
      </c>
    </row>
    <row r="166" spans="1:5" x14ac:dyDescent="0.25">
      <c r="A166" t="s">
        <v>145</v>
      </c>
      <c r="B166" t="s">
        <v>432</v>
      </c>
      <c r="C166">
        <v>1.2934782608695701</v>
      </c>
      <c r="D166">
        <v>0.53</v>
      </c>
      <c r="E166">
        <v>1.3</v>
      </c>
    </row>
    <row r="167" spans="1:5" x14ac:dyDescent="0.25">
      <c r="A167" t="s">
        <v>145</v>
      </c>
      <c r="B167" t="s">
        <v>433</v>
      </c>
      <c r="C167">
        <v>1.2934782608695701</v>
      </c>
      <c r="D167">
        <v>0.56999999999999995</v>
      </c>
      <c r="E167">
        <v>0.8</v>
      </c>
    </row>
    <row r="168" spans="1:5" x14ac:dyDescent="0.25">
      <c r="A168" t="s">
        <v>145</v>
      </c>
      <c r="B168" t="s">
        <v>434</v>
      </c>
      <c r="C168">
        <v>1.2934782608695701</v>
      </c>
      <c r="D168">
        <v>0.78</v>
      </c>
      <c r="E168">
        <v>1.28</v>
      </c>
    </row>
    <row r="169" spans="1:5" x14ac:dyDescent="0.25">
      <c r="A169" t="s">
        <v>145</v>
      </c>
      <c r="B169" t="s">
        <v>148</v>
      </c>
      <c r="C169">
        <v>1.2934782608695701</v>
      </c>
      <c r="D169">
        <v>0.84</v>
      </c>
      <c r="E169">
        <v>1.1399999999999999</v>
      </c>
    </row>
    <row r="170" spans="1:5" x14ac:dyDescent="0.25">
      <c r="A170" t="s">
        <v>145</v>
      </c>
      <c r="B170" t="s">
        <v>147</v>
      </c>
      <c r="C170">
        <v>1.2934782608695701</v>
      </c>
      <c r="D170">
        <v>0.98</v>
      </c>
      <c r="E170">
        <v>1.08</v>
      </c>
    </row>
    <row r="171" spans="1:5" x14ac:dyDescent="0.25">
      <c r="A171" t="s">
        <v>21</v>
      </c>
      <c r="B171" t="s">
        <v>152</v>
      </c>
      <c r="C171">
        <v>1.32850241545894</v>
      </c>
      <c r="D171">
        <v>1.1000000000000001</v>
      </c>
      <c r="E171">
        <v>1.29</v>
      </c>
    </row>
    <row r="172" spans="1:5" x14ac:dyDescent="0.25">
      <c r="A172" t="s">
        <v>21</v>
      </c>
      <c r="B172" t="s">
        <v>269</v>
      </c>
      <c r="C172">
        <v>1.32850241545894</v>
      </c>
      <c r="D172">
        <v>0.92</v>
      </c>
      <c r="E172">
        <v>0.92</v>
      </c>
    </row>
    <row r="173" spans="1:5" x14ac:dyDescent="0.25">
      <c r="A173" t="s">
        <v>21</v>
      </c>
      <c r="B173" t="s">
        <v>264</v>
      </c>
      <c r="C173">
        <v>1.32850241545894</v>
      </c>
      <c r="D173">
        <v>0.71</v>
      </c>
      <c r="E173">
        <v>1.36</v>
      </c>
    </row>
    <row r="174" spans="1:5" x14ac:dyDescent="0.25">
      <c r="A174" t="s">
        <v>21</v>
      </c>
      <c r="B174" t="s">
        <v>372</v>
      </c>
      <c r="C174">
        <v>1.32850241545894</v>
      </c>
      <c r="D174">
        <v>0.71</v>
      </c>
      <c r="E174">
        <v>1.26</v>
      </c>
    </row>
    <row r="175" spans="1:5" x14ac:dyDescent="0.25">
      <c r="A175" t="s">
        <v>21</v>
      </c>
      <c r="B175" t="s">
        <v>267</v>
      </c>
      <c r="C175">
        <v>1.32850241545894</v>
      </c>
      <c r="D175">
        <v>0.97</v>
      </c>
      <c r="E175">
        <v>0.97</v>
      </c>
    </row>
    <row r="176" spans="1:5" x14ac:dyDescent="0.25">
      <c r="A176" t="s">
        <v>21</v>
      </c>
      <c r="B176" t="s">
        <v>272</v>
      </c>
      <c r="C176">
        <v>1.32850241545894</v>
      </c>
      <c r="D176">
        <v>1.1399999999999999</v>
      </c>
      <c r="E176">
        <v>0.56999999999999995</v>
      </c>
    </row>
    <row r="177" spans="1:5" x14ac:dyDescent="0.25">
      <c r="A177" t="s">
        <v>21</v>
      </c>
      <c r="B177" t="s">
        <v>397</v>
      </c>
      <c r="C177">
        <v>1.32850241545894</v>
      </c>
      <c r="D177">
        <v>0.64</v>
      </c>
      <c r="E177">
        <v>1.49</v>
      </c>
    </row>
    <row r="178" spans="1:5" x14ac:dyDescent="0.25">
      <c r="A178" t="s">
        <v>21</v>
      </c>
      <c r="B178" t="s">
        <v>274</v>
      </c>
      <c r="C178">
        <v>1.32850241545894</v>
      </c>
      <c r="D178">
        <v>1.42</v>
      </c>
      <c r="E178">
        <v>0.65</v>
      </c>
    </row>
    <row r="179" spans="1:5" x14ac:dyDescent="0.25">
      <c r="A179" t="s">
        <v>21</v>
      </c>
      <c r="B179" t="s">
        <v>150</v>
      </c>
      <c r="C179">
        <v>1.32850241545894</v>
      </c>
      <c r="D179">
        <v>0.85</v>
      </c>
      <c r="E179">
        <v>0.71</v>
      </c>
    </row>
    <row r="180" spans="1:5" x14ac:dyDescent="0.25">
      <c r="A180" t="s">
        <v>21</v>
      </c>
      <c r="B180" t="s">
        <v>275</v>
      </c>
      <c r="C180">
        <v>1.32850241545894</v>
      </c>
      <c r="D180">
        <v>0.64</v>
      </c>
      <c r="E180">
        <v>0.56999999999999995</v>
      </c>
    </row>
    <row r="181" spans="1:5" x14ac:dyDescent="0.25">
      <c r="A181" t="s">
        <v>21</v>
      </c>
      <c r="B181" t="s">
        <v>23</v>
      </c>
      <c r="C181">
        <v>1.32850241545894</v>
      </c>
      <c r="D181">
        <v>1.1399999999999999</v>
      </c>
      <c r="E181">
        <v>1.1399999999999999</v>
      </c>
    </row>
    <row r="182" spans="1:5" x14ac:dyDescent="0.25">
      <c r="A182" t="s">
        <v>21</v>
      </c>
      <c r="B182" t="s">
        <v>22</v>
      </c>
      <c r="C182">
        <v>1.32850241545894</v>
      </c>
      <c r="D182">
        <v>1</v>
      </c>
      <c r="E182">
        <v>1.1399999999999999</v>
      </c>
    </row>
    <row r="183" spans="1:5" x14ac:dyDescent="0.25">
      <c r="A183" t="s">
        <v>21</v>
      </c>
      <c r="B183" t="s">
        <v>266</v>
      </c>
      <c r="C183">
        <v>1.32850241545894</v>
      </c>
      <c r="D183">
        <v>0.57999999999999996</v>
      </c>
      <c r="E183">
        <v>1.23</v>
      </c>
    </row>
    <row r="184" spans="1:5" x14ac:dyDescent="0.25">
      <c r="A184" t="s">
        <v>21</v>
      </c>
      <c r="B184" t="s">
        <v>268</v>
      </c>
      <c r="C184">
        <v>1.32850241545894</v>
      </c>
      <c r="D184">
        <v>0.92</v>
      </c>
      <c r="E184">
        <v>0.5</v>
      </c>
    </row>
    <row r="185" spans="1:5" x14ac:dyDescent="0.25">
      <c r="A185" t="s">
        <v>21</v>
      </c>
      <c r="B185" t="s">
        <v>151</v>
      </c>
      <c r="C185">
        <v>1.32850241545894</v>
      </c>
      <c r="D185">
        <v>0.5</v>
      </c>
      <c r="E185">
        <v>1.28</v>
      </c>
    </row>
    <row r="186" spans="1:5" x14ac:dyDescent="0.25">
      <c r="A186" t="s">
        <v>21</v>
      </c>
      <c r="B186" t="s">
        <v>153</v>
      </c>
      <c r="C186">
        <v>1.32850241545894</v>
      </c>
      <c r="D186">
        <v>1.35</v>
      </c>
      <c r="E186">
        <v>0.43</v>
      </c>
    </row>
    <row r="187" spans="1:5" x14ac:dyDescent="0.25">
      <c r="A187" t="s">
        <v>21</v>
      </c>
      <c r="B187" t="s">
        <v>273</v>
      </c>
      <c r="C187">
        <v>1.32850241545894</v>
      </c>
      <c r="D187">
        <v>1.23</v>
      </c>
      <c r="E187">
        <v>1.29</v>
      </c>
    </row>
    <row r="188" spans="1:5" x14ac:dyDescent="0.25">
      <c r="A188" t="s">
        <v>21</v>
      </c>
      <c r="B188" t="s">
        <v>265</v>
      </c>
      <c r="C188">
        <v>1.32850241545894</v>
      </c>
      <c r="D188">
        <v>1.1399999999999999</v>
      </c>
      <c r="E188">
        <v>0.64</v>
      </c>
    </row>
    <row r="189" spans="1:5" x14ac:dyDescent="0.25">
      <c r="A189" t="s">
        <v>21</v>
      </c>
      <c r="B189" t="s">
        <v>271</v>
      </c>
      <c r="C189">
        <v>1.32850241545894</v>
      </c>
      <c r="D189">
        <v>0.71</v>
      </c>
      <c r="E189">
        <v>1.23</v>
      </c>
    </row>
    <row r="190" spans="1:5" x14ac:dyDescent="0.25">
      <c r="A190" t="s">
        <v>21</v>
      </c>
      <c r="B190" t="s">
        <v>270</v>
      </c>
      <c r="C190">
        <v>1.32850241545894</v>
      </c>
      <c r="D190">
        <v>1.1599999999999999</v>
      </c>
      <c r="E190">
        <v>1.23</v>
      </c>
    </row>
    <row r="191" spans="1:5" x14ac:dyDescent="0.25">
      <c r="A191" t="s">
        <v>154</v>
      </c>
      <c r="B191" t="s">
        <v>159</v>
      </c>
      <c r="C191">
        <v>1.0485436893203901</v>
      </c>
      <c r="D191">
        <v>0.62</v>
      </c>
      <c r="E191">
        <v>1.1599999999999999</v>
      </c>
    </row>
    <row r="192" spans="1:5" x14ac:dyDescent="0.25">
      <c r="A192" t="s">
        <v>154</v>
      </c>
      <c r="B192" t="s">
        <v>161</v>
      </c>
      <c r="C192">
        <v>1.0485436893203901</v>
      </c>
      <c r="D192">
        <v>0.96</v>
      </c>
      <c r="E192">
        <v>0.89</v>
      </c>
    </row>
    <row r="193" spans="1:5" x14ac:dyDescent="0.25">
      <c r="A193" t="s">
        <v>154</v>
      </c>
      <c r="B193" t="s">
        <v>163</v>
      </c>
      <c r="C193">
        <v>1.0485436893203901</v>
      </c>
      <c r="D193">
        <v>1.05</v>
      </c>
      <c r="E193">
        <v>1.05</v>
      </c>
    </row>
    <row r="194" spans="1:5" x14ac:dyDescent="0.25">
      <c r="A194" t="s">
        <v>154</v>
      </c>
      <c r="B194" t="s">
        <v>160</v>
      </c>
      <c r="C194">
        <v>1.0485436893203901</v>
      </c>
      <c r="D194">
        <v>0.75</v>
      </c>
      <c r="E194">
        <v>0.98</v>
      </c>
    </row>
    <row r="195" spans="1:5" x14ac:dyDescent="0.25">
      <c r="A195" t="s">
        <v>154</v>
      </c>
      <c r="B195" t="s">
        <v>165</v>
      </c>
      <c r="C195">
        <v>1.0485436893203901</v>
      </c>
      <c r="D195">
        <v>0.9</v>
      </c>
      <c r="E195">
        <v>1.28</v>
      </c>
    </row>
    <row r="196" spans="1:5" x14ac:dyDescent="0.25">
      <c r="A196" t="s">
        <v>154</v>
      </c>
      <c r="B196" t="s">
        <v>164</v>
      </c>
      <c r="C196">
        <v>1.0485436893203901</v>
      </c>
      <c r="D196">
        <v>0.53</v>
      </c>
      <c r="E196">
        <v>1.2</v>
      </c>
    </row>
    <row r="197" spans="1:5" x14ac:dyDescent="0.25">
      <c r="A197" t="s">
        <v>154</v>
      </c>
      <c r="B197" t="s">
        <v>167</v>
      </c>
      <c r="C197">
        <v>1.0485436893203901</v>
      </c>
      <c r="D197">
        <v>0.75</v>
      </c>
      <c r="E197">
        <v>0.38</v>
      </c>
    </row>
    <row r="198" spans="1:5" x14ac:dyDescent="0.25">
      <c r="A198" t="s">
        <v>154</v>
      </c>
      <c r="B198" t="s">
        <v>168</v>
      </c>
      <c r="C198">
        <v>1.0485436893203901</v>
      </c>
      <c r="D198">
        <v>0.45</v>
      </c>
      <c r="E198">
        <v>1.28</v>
      </c>
    </row>
    <row r="199" spans="1:5" x14ac:dyDescent="0.25">
      <c r="A199" t="s">
        <v>154</v>
      </c>
      <c r="B199" t="s">
        <v>156</v>
      </c>
      <c r="C199">
        <v>1.0485436893203901</v>
      </c>
      <c r="D199">
        <v>0.48</v>
      </c>
      <c r="E199">
        <v>0.75</v>
      </c>
    </row>
    <row r="200" spans="1:5" x14ac:dyDescent="0.25">
      <c r="A200" t="s">
        <v>154</v>
      </c>
      <c r="B200" t="s">
        <v>169</v>
      </c>
      <c r="C200">
        <v>1.0485436893203901</v>
      </c>
      <c r="D200">
        <v>0.82</v>
      </c>
      <c r="E200">
        <v>1.0900000000000001</v>
      </c>
    </row>
    <row r="201" spans="1:5" x14ac:dyDescent="0.25">
      <c r="A201" t="s">
        <v>154</v>
      </c>
      <c r="B201" t="s">
        <v>162</v>
      </c>
      <c r="C201">
        <v>1.0485436893203901</v>
      </c>
      <c r="D201">
        <v>0.75</v>
      </c>
      <c r="E201">
        <v>1.1599999999999999</v>
      </c>
    </row>
    <row r="202" spans="1:5" x14ac:dyDescent="0.25">
      <c r="A202" t="s">
        <v>154</v>
      </c>
      <c r="B202" t="s">
        <v>170</v>
      </c>
      <c r="C202">
        <v>1.0485436893203901</v>
      </c>
      <c r="D202">
        <v>0.55000000000000004</v>
      </c>
      <c r="E202">
        <v>0.82</v>
      </c>
    </row>
    <row r="203" spans="1:5" x14ac:dyDescent="0.25">
      <c r="A203" t="s">
        <v>154</v>
      </c>
      <c r="B203" t="s">
        <v>166</v>
      </c>
      <c r="C203">
        <v>1.0485436893203901</v>
      </c>
      <c r="D203">
        <v>0.83</v>
      </c>
      <c r="E203">
        <v>1.58</v>
      </c>
    </row>
    <row r="204" spans="1:5" x14ac:dyDescent="0.25">
      <c r="A204" t="s">
        <v>154</v>
      </c>
      <c r="B204" t="s">
        <v>174</v>
      </c>
      <c r="C204">
        <v>1.0485436893203901</v>
      </c>
      <c r="D204">
        <v>1.0900000000000001</v>
      </c>
      <c r="E204">
        <v>0.84</v>
      </c>
    </row>
    <row r="205" spans="1:5" x14ac:dyDescent="0.25">
      <c r="A205" t="s">
        <v>154</v>
      </c>
      <c r="B205" t="s">
        <v>172</v>
      </c>
      <c r="C205">
        <v>1.0485436893203901</v>
      </c>
      <c r="D205">
        <v>0.48</v>
      </c>
      <c r="E205">
        <v>1.3</v>
      </c>
    </row>
    <row r="206" spans="1:5" x14ac:dyDescent="0.25">
      <c r="A206" t="s">
        <v>154</v>
      </c>
      <c r="B206" t="s">
        <v>171</v>
      </c>
      <c r="C206">
        <v>1.0485436893203901</v>
      </c>
      <c r="D206">
        <v>0.75</v>
      </c>
      <c r="E206">
        <v>1.2</v>
      </c>
    </row>
    <row r="207" spans="1:5" x14ac:dyDescent="0.25">
      <c r="A207" t="s">
        <v>154</v>
      </c>
      <c r="B207" t="s">
        <v>158</v>
      </c>
      <c r="C207">
        <v>1.0485436893203901</v>
      </c>
      <c r="D207">
        <v>0.68</v>
      </c>
      <c r="E207">
        <v>0.45</v>
      </c>
    </row>
    <row r="208" spans="1:5" x14ac:dyDescent="0.25">
      <c r="A208" t="s">
        <v>154</v>
      </c>
      <c r="B208" t="s">
        <v>155</v>
      </c>
      <c r="C208">
        <v>1.0485436893203901</v>
      </c>
      <c r="D208">
        <v>1.5</v>
      </c>
      <c r="E208">
        <v>0.84</v>
      </c>
    </row>
    <row r="209" spans="1:5" x14ac:dyDescent="0.25">
      <c r="A209" t="s">
        <v>154</v>
      </c>
      <c r="B209" t="s">
        <v>157</v>
      </c>
      <c r="C209">
        <v>1.0485436893203901</v>
      </c>
      <c r="D209">
        <v>0.89</v>
      </c>
      <c r="E209">
        <v>0.62</v>
      </c>
    </row>
    <row r="210" spans="1:5" x14ac:dyDescent="0.25">
      <c r="A210" t="s">
        <v>154</v>
      </c>
      <c r="B210" t="s">
        <v>173</v>
      </c>
      <c r="C210">
        <v>1.0485436893203901</v>
      </c>
      <c r="D210">
        <v>1.1299999999999999</v>
      </c>
      <c r="E210">
        <v>1.1299999999999999</v>
      </c>
    </row>
    <row r="211" spans="1:5" x14ac:dyDescent="0.25">
      <c r="A211" t="s">
        <v>175</v>
      </c>
      <c r="B211" t="s">
        <v>284</v>
      </c>
      <c r="C211">
        <v>1.0967741935483899</v>
      </c>
      <c r="D211">
        <v>1.21</v>
      </c>
      <c r="E211">
        <v>0.93</v>
      </c>
    </row>
    <row r="212" spans="1:5" x14ac:dyDescent="0.25">
      <c r="A212" t="s">
        <v>175</v>
      </c>
      <c r="B212" t="s">
        <v>179</v>
      </c>
      <c r="C212">
        <v>1.0967741935483899</v>
      </c>
      <c r="D212">
        <v>0.84</v>
      </c>
      <c r="E212">
        <v>0.65</v>
      </c>
    </row>
    <row r="213" spans="1:5" x14ac:dyDescent="0.25">
      <c r="A213" t="s">
        <v>175</v>
      </c>
      <c r="B213" t="s">
        <v>282</v>
      </c>
      <c r="C213">
        <v>1.0967741935483899</v>
      </c>
      <c r="D213">
        <v>1.1200000000000001</v>
      </c>
      <c r="E213">
        <v>0.37</v>
      </c>
    </row>
    <row r="214" spans="1:5" x14ac:dyDescent="0.25">
      <c r="A214" t="s">
        <v>175</v>
      </c>
      <c r="B214" t="s">
        <v>176</v>
      </c>
      <c r="C214">
        <v>1.0967741935483899</v>
      </c>
      <c r="D214">
        <v>0.84</v>
      </c>
      <c r="E214">
        <v>1.1200000000000001</v>
      </c>
    </row>
    <row r="215" spans="1:5" x14ac:dyDescent="0.25">
      <c r="A215" t="s">
        <v>175</v>
      </c>
      <c r="B215" t="s">
        <v>285</v>
      </c>
      <c r="C215">
        <v>1.0967741935483899</v>
      </c>
      <c r="D215">
        <v>0.52</v>
      </c>
      <c r="E215">
        <v>1.26</v>
      </c>
    </row>
    <row r="216" spans="1:5" x14ac:dyDescent="0.25">
      <c r="A216" t="s">
        <v>175</v>
      </c>
      <c r="B216" t="s">
        <v>277</v>
      </c>
      <c r="C216">
        <v>1.0967741935483899</v>
      </c>
      <c r="D216">
        <v>0.84</v>
      </c>
      <c r="E216">
        <v>1.1200000000000001</v>
      </c>
    </row>
    <row r="217" spans="1:5" x14ac:dyDescent="0.25">
      <c r="A217" t="s">
        <v>175</v>
      </c>
      <c r="B217" t="s">
        <v>281</v>
      </c>
      <c r="C217">
        <v>1.0967741935483899</v>
      </c>
      <c r="D217">
        <v>0.36</v>
      </c>
      <c r="E217">
        <v>1.56</v>
      </c>
    </row>
    <row r="218" spans="1:5" x14ac:dyDescent="0.25">
      <c r="A218" t="s">
        <v>175</v>
      </c>
      <c r="B218" t="s">
        <v>178</v>
      </c>
      <c r="C218">
        <v>1.0967741935483899</v>
      </c>
      <c r="D218">
        <v>0.56000000000000005</v>
      </c>
      <c r="E218">
        <v>1.68</v>
      </c>
    </row>
    <row r="219" spans="1:5" x14ac:dyDescent="0.25">
      <c r="A219" t="s">
        <v>175</v>
      </c>
      <c r="B219" t="s">
        <v>278</v>
      </c>
      <c r="C219">
        <v>1.0967741935483899</v>
      </c>
      <c r="D219">
        <v>0.84</v>
      </c>
      <c r="E219">
        <v>1.1200000000000001</v>
      </c>
    </row>
    <row r="220" spans="1:5" x14ac:dyDescent="0.25">
      <c r="A220" t="s">
        <v>175</v>
      </c>
      <c r="B220" t="s">
        <v>276</v>
      </c>
      <c r="C220">
        <v>1.0967741935483899</v>
      </c>
      <c r="D220">
        <v>1.86</v>
      </c>
      <c r="E220">
        <v>0.47</v>
      </c>
    </row>
    <row r="221" spans="1:5" x14ac:dyDescent="0.25">
      <c r="A221" t="s">
        <v>175</v>
      </c>
      <c r="B221" t="s">
        <v>279</v>
      </c>
      <c r="C221">
        <v>1.0967741935483899</v>
      </c>
      <c r="D221">
        <v>1.4</v>
      </c>
      <c r="E221">
        <v>0.74</v>
      </c>
    </row>
    <row r="222" spans="1:5" x14ac:dyDescent="0.25">
      <c r="A222" t="s">
        <v>175</v>
      </c>
      <c r="B222" t="s">
        <v>283</v>
      </c>
      <c r="C222">
        <v>1.0967741935483899</v>
      </c>
      <c r="D222">
        <v>0.93</v>
      </c>
      <c r="E222">
        <v>0.74</v>
      </c>
    </row>
    <row r="223" spans="1:5" x14ac:dyDescent="0.25">
      <c r="A223" t="s">
        <v>175</v>
      </c>
      <c r="B223" t="s">
        <v>177</v>
      </c>
      <c r="C223">
        <v>1.0967741935483899</v>
      </c>
      <c r="D223">
        <v>0.19</v>
      </c>
      <c r="E223">
        <v>0.93</v>
      </c>
    </row>
    <row r="224" spans="1:5" x14ac:dyDescent="0.25">
      <c r="A224" t="s">
        <v>175</v>
      </c>
      <c r="B224" t="s">
        <v>280</v>
      </c>
      <c r="C224">
        <v>1.0967741935483899</v>
      </c>
      <c r="D224">
        <v>1.17</v>
      </c>
      <c r="E224">
        <v>1.42</v>
      </c>
    </row>
    <row r="225" spans="1:5" x14ac:dyDescent="0.25">
      <c r="A225" t="s">
        <v>24</v>
      </c>
      <c r="B225" t="s">
        <v>292</v>
      </c>
      <c r="C225">
        <v>1.46315789473684</v>
      </c>
      <c r="D225">
        <v>1.36</v>
      </c>
      <c r="E225">
        <v>0.8</v>
      </c>
    </row>
    <row r="226" spans="1:5" x14ac:dyDescent="0.25">
      <c r="A226" t="s">
        <v>24</v>
      </c>
      <c r="B226" t="s">
        <v>289</v>
      </c>
      <c r="C226">
        <v>1.46315789473684</v>
      </c>
      <c r="D226">
        <v>0.83</v>
      </c>
      <c r="E226">
        <v>1.1000000000000001</v>
      </c>
    </row>
    <row r="227" spans="1:5" x14ac:dyDescent="0.25">
      <c r="A227" t="s">
        <v>24</v>
      </c>
      <c r="B227" t="s">
        <v>180</v>
      </c>
      <c r="C227">
        <v>1.46315789473684</v>
      </c>
      <c r="D227">
        <v>0.43</v>
      </c>
      <c r="E227">
        <v>0.99</v>
      </c>
    </row>
    <row r="228" spans="1:5" x14ac:dyDescent="0.25">
      <c r="A228" t="s">
        <v>24</v>
      </c>
      <c r="B228" t="s">
        <v>326</v>
      </c>
      <c r="C228">
        <v>1.46315789473684</v>
      </c>
      <c r="D228">
        <v>0.68</v>
      </c>
      <c r="E228">
        <v>1.18</v>
      </c>
    </row>
    <row r="229" spans="1:5" x14ac:dyDescent="0.25">
      <c r="A229" t="s">
        <v>24</v>
      </c>
      <c r="B229" t="s">
        <v>288</v>
      </c>
      <c r="C229">
        <v>1.46315789473684</v>
      </c>
      <c r="D229">
        <v>0.56000000000000005</v>
      </c>
      <c r="E229">
        <v>1.61</v>
      </c>
    </row>
    <row r="230" spans="1:5" x14ac:dyDescent="0.25">
      <c r="A230" t="s">
        <v>24</v>
      </c>
      <c r="B230" t="s">
        <v>287</v>
      </c>
      <c r="C230">
        <v>1.46315789473684</v>
      </c>
      <c r="D230">
        <v>0.62</v>
      </c>
      <c r="E230">
        <v>1.44</v>
      </c>
    </row>
    <row r="231" spans="1:5" x14ac:dyDescent="0.25">
      <c r="A231" t="s">
        <v>24</v>
      </c>
      <c r="B231" t="s">
        <v>293</v>
      </c>
      <c r="C231">
        <v>1.46315789473684</v>
      </c>
      <c r="D231">
        <v>0.34</v>
      </c>
      <c r="E231">
        <v>0.96</v>
      </c>
    </row>
    <row r="232" spans="1:5" x14ac:dyDescent="0.25">
      <c r="A232" t="s">
        <v>24</v>
      </c>
      <c r="B232" t="s">
        <v>294</v>
      </c>
      <c r="C232">
        <v>1.46315789473684</v>
      </c>
      <c r="D232">
        <v>1.24</v>
      </c>
      <c r="E232">
        <v>0.62</v>
      </c>
    </row>
    <row r="233" spans="1:5" x14ac:dyDescent="0.25">
      <c r="A233" t="s">
        <v>24</v>
      </c>
      <c r="B233" t="s">
        <v>295</v>
      </c>
      <c r="C233">
        <v>1.46315789473684</v>
      </c>
      <c r="D233">
        <v>1.31</v>
      </c>
      <c r="E233">
        <v>0.69</v>
      </c>
    </row>
    <row r="234" spans="1:5" x14ac:dyDescent="0.25">
      <c r="A234" t="s">
        <v>24</v>
      </c>
      <c r="B234" t="s">
        <v>25</v>
      </c>
      <c r="C234">
        <v>1.46315789473684</v>
      </c>
      <c r="D234">
        <v>1.1000000000000001</v>
      </c>
      <c r="E234">
        <v>0.83</v>
      </c>
    </row>
    <row r="235" spans="1:5" x14ac:dyDescent="0.25">
      <c r="A235" t="s">
        <v>24</v>
      </c>
      <c r="B235" t="s">
        <v>327</v>
      </c>
      <c r="C235">
        <v>1.46315789473684</v>
      </c>
      <c r="D235">
        <v>1.31</v>
      </c>
      <c r="E235">
        <v>0.48</v>
      </c>
    </row>
    <row r="236" spans="1:5" x14ac:dyDescent="0.25">
      <c r="A236" t="s">
        <v>24</v>
      </c>
      <c r="B236" t="s">
        <v>286</v>
      </c>
      <c r="C236">
        <v>1.46315789473684</v>
      </c>
      <c r="D236">
        <v>0.99</v>
      </c>
      <c r="E236">
        <v>0.74</v>
      </c>
    </row>
    <row r="237" spans="1:5" x14ac:dyDescent="0.25">
      <c r="A237" t="s">
        <v>24</v>
      </c>
      <c r="B237" t="s">
        <v>291</v>
      </c>
      <c r="C237">
        <v>1.46315789473684</v>
      </c>
      <c r="D237">
        <v>0.76</v>
      </c>
      <c r="E237">
        <v>1.44</v>
      </c>
    </row>
    <row r="238" spans="1:5" x14ac:dyDescent="0.25">
      <c r="A238" t="s">
        <v>24</v>
      </c>
      <c r="B238" t="s">
        <v>26</v>
      </c>
      <c r="C238">
        <v>1.46315789473684</v>
      </c>
      <c r="D238">
        <v>1.1000000000000001</v>
      </c>
      <c r="E238">
        <v>1.17</v>
      </c>
    </row>
    <row r="239" spans="1:5" x14ac:dyDescent="0.25">
      <c r="A239" t="s">
        <v>24</v>
      </c>
      <c r="B239" t="s">
        <v>184</v>
      </c>
      <c r="C239">
        <v>1.46315789473684</v>
      </c>
      <c r="D239">
        <v>0.8</v>
      </c>
      <c r="E239">
        <v>0.93</v>
      </c>
    </row>
    <row r="240" spans="1:5" x14ac:dyDescent="0.25">
      <c r="A240" t="s">
        <v>24</v>
      </c>
      <c r="B240" t="s">
        <v>290</v>
      </c>
      <c r="C240">
        <v>1.46315789473684</v>
      </c>
      <c r="D240">
        <v>1.18</v>
      </c>
      <c r="E240">
        <v>1.05</v>
      </c>
    </row>
    <row r="241" spans="1:5" x14ac:dyDescent="0.25">
      <c r="A241" t="s">
        <v>24</v>
      </c>
      <c r="B241" t="s">
        <v>183</v>
      </c>
      <c r="C241">
        <v>1.46315789473684</v>
      </c>
      <c r="D241">
        <v>0.99</v>
      </c>
      <c r="E241">
        <v>1.1100000000000001</v>
      </c>
    </row>
    <row r="242" spans="1:5" x14ac:dyDescent="0.25">
      <c r="A242" t="s">
        <v>24</v>
      </c>
      <c r="B242" t="s">
        <v>182</v>
      </c>
      <c r="C242">
        <v>1.46315789473684</v>
      </c>
      <c r="D242">
        <v>0.93</v>
      </c>
      <c r="E242">
        <v>1.18</v>
      </c>
    </row>
    <row r="243" spans="1:5" x14ac:dyDescent="0.25">
      <c r="A243" t="s">
        <v>24</v>
      </c>
      <c r="B243" t="s">
        <v>185</v>
      </c>
      <c r="C243">
        <v>1.46315789473684</v>
      </c>
      <c r="D243">
        <v>0.89</v>
      </c>
      <c r="E243">
        <v>1.1000000000000001</v>
      </c>
    </row>
    <row r="244" spans="1:5" x14ac:dyDescent="0.25">
      <c r="A244" t="s">
        <v>24</v>
      </c>
      <c r="B244" t="s">
        <v>181</v>
      </c>
      <c r="C244">
        <v>1.46315789473684</v>
      </c>
      <c r="D244">
        <v>0.69</v>
      </c>
      <c r="E244">
        <v>0.55000000000000004</v>
      </c>
    </row>
    <row r="245" spans="1:5" x14ac:dyDescent="0.25">
      <c r="A245" t="s">
        <v>27</v>
      </c>
      <c r="B245" t="s">
        <v>187</v>
      </c>
      <c r="C245">
        <v>1.0855614973262</v>
      </c>
      <c r="D245">
        <v>0.61</v>
      </c>
      <c r="E245">
        <v>1.21</v>
      </c>
    </row>
    <row r="246" spans="1:5" x14ac:dyDescent="0.25">
      <c r="A246" t="s">
        <v>27</v>
      </c>
      <c r="B246" t="s">
        <v>191</v>
      </c>
      <c r="C246">
        <v>1.0855614973262</v>
      </c>
      <c r="D246">
        <v>0.84</v>
      </c>
      <c r="E246">
        <v>1.18</v>
      </c>
    </row>
    <row r="247" spans="1:5" x14ac:dyDescent="0.25">
      <c r="A247" t="s">
        <v>27</v>
      </c>
      <c r="B247" t="s">
        <v>28</v>
      </c>
      <c r="C247">
        <v>1.0855614973262</v>
      </c>
      <c r="D247">
        <v>0.83</v>
      </c>
      <c r="E247">
        <v>0.61</v>
      </c>
    </row>
    <row r="248" spans="1:5" x14ac:dyDescent="0.25">
      <c r="A248" t="s">
        <v>27</v>
      </c>
      <c r="B248" t="s">
        <v>186</v>
      </c>
      <c r="C248">
        <v>1.0855614973262</v>
      </c>
      <c r="D248">
        <v>1.0900000000000001</v>
      </c>
      <c r="E248">
        <v>0.76</v>
      </c>
    </row>
    <row r="249" spans="1:5" x14ac:dyDescent="0.25">
      <c r="A249" t="s">
        <v>27</v>
      </c>
      <c r="B249" t="s">
        <v>189</v>
      </c>
      <c r="C249">
        <v>1.0855614973262</v>
      </c>
      <c r="D249">
        <v>0.76</v>
      </c>
      <c r="E249">
        <v>0.59</v>
      </c>
    </row>
    <row r="250" spans="1:5" x14ac:dyDescent="0.25">
      <c r="A250" t="s">
        <v>27</v>
      </c>
      <c r="B250" t="s">
        <v>297</v>
      </c>
      <c r="C250">
        <v>1.0855614973262</v>
      </c>
      <c r="D250">
        <v>0.76</v>
      </c>
      <c r="E250">
        <v>0.84</v>
      </c>
    </row>
    <row r="251" spans="1:5" x14ac:dyDescent="0.25">
      <c r="A251" t="s">
        <v>27</v>
      </c>
      <c r="B251" t="s">
        <v>298</v>
      </c>
      <c r="C251">
        <v>1.0855614973262</v>
      </c>
      <c r="D251">
        <v>1.44</v>
      </c>
      <c r="E251">
        <v>0.83</v>
      </c>
    </row>
    <row r="252" spans="1:5" x14ac:dyDescent="0.25">
      <c r="A252" t="s">
        <v>27</v>
      </c>
      <c r="B252" t="s">
        <v>31</v>
      </c>
      <c r="C252">
        <v>1.0855614973262</v>
      </c>
      <c r="D252">
        <v>0.95</v>
      </c>
      <c r="E252">
        <v>0.66</v>
      </c>
    </row>
    <row r="253" spans="1:5" x14ac:dyDescent="0.25">
      <c r="A253" t="s">
        <v>27</v>
      </c>
      <c r="B253" t="s">
        <v>195</v>
      </c>
      <c r="C253">
        <v>1.0855614973262</v>
      </c>
      <c r="D253">
        <v>1.18</v>
      </c>
      <c r="E253">
        <v>0.84</v>
      </c>
    </row>
    <row r="254" spans="1:5" x14ac:dyDescent="0.25">
      <c r="A254" t="s">
        <v>27</v>
      </c>
      <c r="B254" t="s">
        <v>188</v>
      </c>
      <c r="C254">
        <v>1.0855614973262</v>
      </c>
      <c r="D254">
        <v>0.84</v>
      </c>
      <c r="E254">
        <v>0.76</v>
      </c>
    </row>
    <row r="255" spans="1:5" x14ac:dyDescent="0.25">
      <c r="A255" t="s">
        <v>27</v>
      </c>
      <c r="B255" t="s">
        <v>296</v>
      </c>
      <c r="C255">
        <v>1.0855614973262</v>
      </c>
      <c r="D255">
        <v>0.42</v>
      </c>
      <c r="E255">
        <v>1.43</v>
      </c>
    </row>
    <row r="256" spans="1:5" x14ac:dyDescent="0.25">
      <c r="A256" t="s">
        <v>27</v>
      </c>
      <c r="B256" t="s">
        <v>190</v>
      </c>
      <c r="C256">
        <v>1.0855614973262</v>
      </c>
      <c r="D256">
        <v>1.21</v>
      </c>
      <c r="E256">
        <v>1.67</v>
      </c>
    </row>
    <row r="257" spans="1:5" x14ac:dyDescent="0.25">
      <c r="A257" t="s">
        <v>27</v>
      </c>
      <c r="B257" t="s">
        <v>192</v>
      </c>
      <c r="C257">
        <v>1.0855614973262</v>
      </c>
      <c r="D257">
        <v>0.61</v>
      </c>
      <c r="E257">
        <v>0.38</v>
      </c>
    </row>
    <row r="258" spans="1:5" x14ac:dyDescent="0.25">
      <c r="A258" t="s">
        <v>27</v>
      </c>
      <c r="B258" t="s">
        <v>329</v>
      </c>
      <c r="C258">
        <v>1.0855614973262</v>
      </c>
      <c r="D258">
        <v>0.5</v>
      </c>
      <c r="E258">
        <v>1.68</v>
      </c>
    </row>
    <row r="259" spans="1:5" x14ac:dyDescent="0.25">
      <c r="A259" t="s">
        <v>27</v>
      </c>
      <c r="B259" t="s">
        <v>194</v>
      </c>
      <c r="C259">
        <v>1.0855614973262</v>
      </c>
      <c r="D259">
        <v>0.61</v>
      </c>
      <c r="E259">
        <v>1.1399999999999999</v>
      </c>
    </row>
    <row r="260" spans="1:5" x14ac:dyDescent="0.25">
      <c r="A260" t="s">
        <v>27</v>
      </c>
      <c r="B260" t="s">
        <v>299</v>
      </c>
      <c r="C260">
        <v>1.0855614973262</v>
      </c>
      <c r="D260">
        <v>0.59</v>
      </c>
      <c r="E260">
        <v>1.35</v>
      </c>
    </row>
    <row r="261" spans="1:5" x14ac:dyDescent="0.25">
      <c r="A261" t="s">
        <v>27</v>
      </c>
      <c r="B261" t="s">
        <v>328</v>
      </c>
      <c r="C261">
        <v>1.0855614973262</v>
      </c>
      <c r="D261">
        <v>0.68</v>
      </c>
      <c r="E261">
        <v>0.83</v>
      </c>
    </row>
    <row r="262" spans="1:5" x14ac:dyDescent="0.25">
      <c r="A262" t="s">
        <v>27</v>
      </c>
      <c r="B262" t="s">
        <v>193</v>
      </c>
      <c r="C262">
        <v>1.0855614973262</v>
      </c>
      <c r="D262">
        <v>0.84</v>
      </c>
      <c r="E262">
        <v>0.84</v>
      </c>
    </row>
    <row r="263" spans="1:5" x14ac:dyDescent="0.25">
      <c r="A263" t="s">
        <v>27</v>
      </c>
      <c r="B263" t="s">
        <v>30</v>
      </c>
      <c r="C263">
        <v>1.0855614973262</v>
      </c>
      <c r="D263">
        <v>1.06</v>
      </c>
      <c r="E263">
        <v>1.21</v>
      </c>
    </row>
    <row r="264" spans="1:5" x14ac:dyDescent="0.25">
      <c r="A264" t="s">
        <v>27</v>
      </c>
      <c r="B264" t="s">
        <v>29</v>
      </c>
      <c r="C264">
        <v>1.0855614973262</v>
      </c>
      <c r="D264">
        <v>0.59</v>
      </c>
      <c r="E264">
        <v>1.18</v>
      </c>
    </row>
    <row r="265" spans="1:5" x14ac:dyDescent="0.25">
      <c r="A265" t="s">
        <v>196</v>
      </c>
      <c r="B265" t="s">
        <v>205</v>
      </c>
      <c r="C265">
        <v>1.55555555555556</v>
      </c>
      <c r="D265">
        <v>1.63</v>
      </c>
      <c r="E265">
        <v>1.07</v>
      </c>
    </row>
    <row r="266" spans="1:5" x14ac:dyDescent="0.25">
      <c r="A266" t="s">
        <v>196</v>
      </c>
      <c r="B266" t="s">
        <v>306</v>
      </c>
      <c r="C266">
        <v>1.55555555555556</v>
      </c>
      <c r="D266">
        <v>2.23</v>
      </c>
      <c r="E266">
        <v>0.42</v>
      </c>
    </row>
    <row r="267" spans="1:5" x14ac:dyDescent="0.25">
      <c r="A267" t="s">
        <v>196</v>
      </c>
      <c r="B267" t="s">
        <v>206</v>
      </c>
      <c r="C267">
        <v>1.55555555555556</v>
      </c>
      <c r="D267">
        <v>0.56000000000000005</v>
      </c>
      <c r="E267">
        <v>1.47</v>
      </c>
    </row>
    <row r="268" spans="1:5" x14ac:dyDescent="0.25">
      <c r="A268" t="s">
        <v>196</v>
      </c>
      <c r="B268" t="s">
        <v>197</v>
      </c>
      <c r="C268">
        <v>1.55555555555556</v>
      </c>
      <c r="D268">
        <v>0.28000000000000003</v>
      </c>
      <c r="E268">
        <v>1.19</v>
      </c>
    </row>
    <row r="269" spans="1:5" x14ac:dyDescent="0.25">
      <c r="A269" t="s">
        <v>196</v>
      </c>
      <c r="B269" t="s">
        <v>307</v>
      </c>
      <c r="C269">
        <v>1.55555555555556</v>
      </c>
      <c r="D269">
        <v>1.33</v>
      </c>
      <c r="E269">
        <v>0.56000000000000005</v>
      </c>
    </row>
    <row r="270" spans="1:5" x14ac:dyDescent="0.25">
      <c r="A270" t="s">
        <v>196</v>
      </c>
      <c r="B270" t="s">
        <v>204</v>
      </c>
      <c r="C270">
        <v>1.55555555555556</v>
      </c>
      <c r="D270">
        <v>0.84</v>
      </c>
      <c r="E270">
        <v>1.1200000000000001</v>
      </c>
    </row>
    <row r="271" spans="1:5" x14ac:dyDescent="0.25">
      <c r="A271" t="s">
        <v>196</v>
      </c>
      <c r="B271" t="s">
        <v>302</v>
      </c>
      <c r="C271">
        <v>1.55555555555556</v>
      </c>
      <c r="D271">
        <v>1.05</v>
      </c>
      <c r="E271">
        <v>0.98</v>
      </c>
    </row>
    <row r="272" spans="1:5" x14ac:dyDescent="0.25">
      <c r="A272" t="s">
        <v>196</v>
      </c>
      <c r="B272" t="s">
        <v>305</v>
      </c>
      <c r="C272">
        <v>1.55555555555556</v>
      </c>
      <c r="D272">
        <v>0.82</v>
      </c>
      <c r="E272">
        <v>1</v>
      </c>
    </row>
    <row r="273" spans="1:5" x14ac:dyDescent="0.25">
      <c r="A273" t="s">
        <v>196</v>
      </c>
      <c r="B273" t="s">
        <v>202</v>
      </c>
      <c r="C273">
        <v>1.55555555555556</v>
      </c>
      <c r="D273">
        <v>0.42</v>
      </c>
      <c r="E273">
        <v>1.33</v>
      </c>
    </row>
    <row r="274" spans="1:5" x14ac:dyDescent="0.25">
      <c r="A274" t="s">
        <v>196</v>
      </c>
      <c r="B274" t="s">
        <v>200</v>
      </c>
      <c r="C274">
        <v>1.55555555555556</v>
      </c>
      <c r="D274">
        <v>1.53</v>
      </c>
      <c r="E274">
        <v>0.91</v>
      </c>
    </row>
    <row r="275" spans="1:5" x14ac:dyDescent="0.25">
      <c r="A275" t="s">
        <v>196</v>
      </c>
      <c r="B275" t="s">
        <v>199</v>
      </c>
      <c r="C275">
        <v>1.55555555555556</v>
      </c>
      <c r="D275">
        <v>0.63</v>
      </c>
      <c r="E275">
        <v>0.7</v>
      </c>
    </row>
    <row r="276" spans="1:5" x14ac:dyDescent="0.25">
      <c r="A276" t="s">
        <v>196</v>
      </c>
      <c r="B276" t="s">
        <v>303</v>
      </c>
      <c r="C276">
        <v>1.55555555555556</v>
      </c>
      <c r="D276">
        <v>1.49</v>
      </c>
      <c r="E276">
        <v>0.78</v>
      </c>
    </row>
    <row r="277" spans="1:5" x14ac:dyDescent="0.25">
      <c r="A277" t="s">
        <v>196</v>
      </c>
      <c r="B277" t="s">
        <v>201</v>
      </c>
      <c r="C277">
        <v>1.55555555555556</v>
      </c>
      <c r="D277">
        <v>0.63</v>
      </c>
      <c r="E277">
        <v>0.94</v>
      </c>
    </row>
    <row r="278" spans="1:5" x14ac:dyDescent="0.25">
      <c r="A278" t="s">
        <v>196</v>
      </c>
      <c r="B278" t="s">
        <v>304</v>
      </c>
      <c r="C278">
        <v>1.55555555555556</v>
      </c>
      <c r="D278">
        <v>1.19</v>
      </c>
      <c r="E278">
        <v>1.26</v>
      </c>
    </row>
    <row r="279" spans="1:5" x14ac:dyDescent="0.25">
      <c r="A279" t="s">
        <v>196</v>
      </c>
      <c r="B279" t="s">
        <v>198</v>
      </c>
      <c r="C279">
        <v>1.55555555555556</v>
      </c>
      <c r="D279">
        <v>1.1200000000000001</v>
      </c>
      <c r="E279">
        <v>0.7</v>
      </c>
    </row>
    <row r="280" spans="1:5" x14ac:dyDescent="0.25">
      <c r="A280" t="s">
        <v>196</v>
      </c>
      <c r="B280" t="s">
        <v>300</v>
      </c>
      <c r="C280">
        <v>1.55555555555556</v>
      </c>
      <c r="D280">
        <v>0.42</v>
      </c>
      <c r="E280">
        <v>1.1200000000000001</v>
      </c>
    </row>
    <row r="281" spans="1:5" x14ac:dyDescent="0.25">
      <c r="A281" t="s">
        <v>196</v>
      </c>
      <c r="B281" t="s">
        <v>301</v>
      </c>
      <c r="C281">
        <v>1.55555555555556</v>
      </c>
      <c r="D281">
        <v>0.56000000000000005</v>
      </c>
      <c r="E281">
        <v>1.26</v>
      </c>
    </row>
    <row r="282" spans="1:5" x14ac:dyDescent="0.25">
      <c r="A282" t="s">
        <v>196</v>
      </c>
      <c r="B282" t="s">
        <v>203</v>
      </c>
      <c r="C282">
        <v>1.55555555555556</v>
      </c>
      <c r="D282">
        <v>0.84</v>
      </c>
      <c r="E282">
        <v>1.19</v>
      </c>
    </row>
    <row r="283" spans="1:5" x14ac:dyDescent="0.25">
      <c r="A283" t="s">
        <v>32</v>
      </c>
      <c r="B283" t="s">
        <v>331</v>
      </c>
      <c r="C283">
        <v>1.1484375</v>
      </c>
      <c r="D283">
        <v>0.11</v>
      </c>
      <c r="E283">
        <v>0.45</v>
      </c>
    </row>
    <row r="284" spans="1:5" x14ac:dyDescent="0.25">
      <c r="A284" t="s">
        <v>32</v>
      </c>
      <c r="B284" t="s">
        <v>36</v>
      </c>
      <c r="C284">
        <v>1.1484375</v>
      </c>
      <c r="D284">
        <v>1.57</v>
      </c>
      <c r="E284">
        <v>0.79</v>
      </c>
    </row>
    <row r="285" spans="1:5" x14ac:dyDescent="0.25">
      <c r="A285" t="s">
        <v>32</v>
      </c>
      <c r="B285" t="s">
        <v>212</v>
      </c>
      <c r="C285">
        <v>1.1484375</v>
      </c>
      <c r="D285">
        <v>0.88</v>
      </c>
      <c r="E285">
        <v>1.28</v>
      </c>
    </row>
    <row r="286" spans="1:5" x14ac:dyDescent="0.25">
      <c r="A286" t="s">
        <v>32</v>
      </c>
      <c r="B286" t="s">
        <v>311</v>
      </c>
      <c r="C286">
        <v>1.1484375</v>
      </c>
      <c r="D286">
        <v>0.79</v>
      </c>
      <c r="E286">
        <v>1.01</v>
      </c>
    </row>
    <row r="287" spans="1:5" x14ac:dyDescent="0.25">
      <c r="A287" t="s">
        <v>32</v>
      </c>
      <c r="B287" t="s">
        <v>210</v>
      </c>
      <c r="C287">
        <v>1.1484375</v>
      </c>
      <c r="D287">
        <v>0.39</v>
      </c>
      <c r="E287">
        <v>1.31</v>
      </c>
    </row>
    <row r="288" spans="1:5" x14ac:dyDescent="0.25">
      <c r="A288" t="s">
        <v>32</v>
      </c>
      <c r="B288" t="s">
        <v>312</v>
      </c>
      <c r="C288">
        <v>1.1484375</v>
      </c>
      <c r="D288">
        <v>0.56000000000000005</v>
      </c>
      <c r="E288">
        <v>1.1200000000000001</v>
      </c>
    </row>
    <row r="289" spans="1:5" x14ac:dyDescent="0.25">
      <c r="A289" t="s">
        <v>32</v>
      </c>
      <c r="B289" t="s">
        <v>209</v>
      </c>
      <c r="C289">
        <v>1.1484375</v>
      </c>
      <c r="D289">
        <v>1.35</v>
      </c>
      <c r="E289">
        <v>0.34</v>
      </c>
    </row>
    <row r="290" spans="1:5" x14ac:dyDescent="0.25">
      <c r="A290" t="s">
        <v>32</v>
      </c>
      <c r="B290" t="s">
        <v>313</v>
      </c>
      <c r="C290">
        <v>1.1484375</v>
      </c>
      <c r="D290">
        <v>1.08</v>
      </c>
      <c r="E290">
        <v>1.28</v>
      </c>
    </row>
    <row r="291" spans="1:5" x14ac:dyDescent="0.25">
      <c r="A291" t="s">
        <v>32</v>
      </c>
      <c r="B291" t="s">
        <v>309</v>
      </c>
      <c r="C291">
        <v>1.1484375</v>
      </c>
      <c r="D291">
        <v>0.22</v>
      </c>
      <c r="E291">
        <v>1.01</v>
      </c>
    </row>
    <row r="292" spans="1:5" x14ac:dyDescent="0.25">
      <c r="A292" t="s">
        <v>32</v>
      </c>
      <c r="B292" t="s">
        <v>308</v>
      </c>
      <c r="C292">
        <v>1.1484375</v>
      </c>
      <c r="D292">
        <v>0.39</v>
      </c>
      <c r="E292">
        <v>1.05</v>
      </c>
    </row>
    <row r="293" spans="1:5" x14ac:dyDescent="0.25">
      <c r="A293" t="s">
        <v>32</v>
      </c>
      <c r="B293" t="s">
        <v>207</v>
      </c>
      <c r="C293">
        <v>1.1484375</v>
      </c>
      <c r="D293">
        <v>0.98</v>
      </c>
      <c r="E293">
        <v>0.59</v>
      </c>
    </row>
    <row r="294" spans="1:5" x14ac:dyDescent="0.25">
      <c r="A294" t="s">
        <v>32</v>
      </c>
      <c r="B294" t="s">
        <v>330</v>
      </c>
      <c r="C294">
        <v>1.1484375</v>
      </c>
      <c r="D294">
        <v>0.59</v>
      </c>
      <c r="E294">
        <v>1.37</v>
      </c>
    </row>
    <row r="295" spans="1:5" x14ac:dyDescent="0.25">
      <c r="A295" t="s">
        <v>32</v>
      </c>
      <c r="B295" t="s">
        <v>35</v>
      </c>
      <c r="C295">
        <v>1.1484375</v>
      </c>
      <c r="D295">
        <v>2.2200000000000002</v>
      </c>
      <c r="E295">
        <v>1.05</v>
      </c>
    </row>
    <row r="296" spans="1:5" x14ac:dyDescent="0.25">
      <c r="A296" t="s">
        <v>32</v>
      </c>
      <c r="B296" t="s">
        <v>34</v>
      </c>
      <c r="C296">
        <v>1.1484375</v>
      </c>
      <c r="D296">
        <v>0.39</v>
      </c>
      <c r="E296">
        <v>0.98</v>
      </c>
    </row>
    <row r="297" spans="1:5" x14ac:dyDescent="0.25">
      <c r="A297" t="s">
        <v>32</v>
      </c>
      <c r="B297" t="s">
        <v>310</v>
      </c>
      <c r="C297">
        <v>1.1484375</v>
      </c>
      <c r="D297">
        <v>0.9</v>
      </c>
      <c r="E297">
        <v>0.9</v>
      </c>
    </row>
    <row r="298" spans="1:5" x14ac:dyDescent="0.25">
      <c r="A298" t="s">
        <v>32</v>
      </c>
      <c r="B298" t="s">
        <v>208</v>
      </c>
      <c r="C298">
        <v>1.1484375</v>
      </c>
      <c r="D298">
        <v>1.37</v>
      </c>
      <c r="E298">
        <v>1.18</v>
      </c>
    </row>
    <row r="299" spans="1:5" x14ac:dyDescent="0.25">
      <c r="A299" t="s">
        <v>32</v>
      </c>
      <c r="B299" t="s">
        <v>33</v>
      </c>
      <c r="C299">
        <v>1.1484375</v>
      </c>
      <c r="D299">
        <v>1.79</v>
      </c>
      <c r="E299">
        <v>0.45</v>
      </c>
    </row>
    <row r="300" spans="1:5" x14ac:dyDescent="0.25">
      <c r="A300" t="s">
        <v>32</v>
      </c>
      <c r="B300" t="s">
        <v>211</v>
      </c>
      <c r="C300">
        <v>1.1484375</v>
      </c>
      <c r="D300">
        <v>0.65</v>
      </c>
      <c r="E300">
        <v>1.96</v>
      </c>
    </row>
    <row r="301" spans="1:5" x14ac:dyDescent="0.25">
      <c r="A301" t="s">
        <v>213</v>
      </c>
      <c r="B301" t="s">
        <v>221</v>
      </c>
      <c r="C301">
        <v>1.1785714285714299</v>
      </c>
      <c r="D301">
        <v>0.77</v>
      </c>
      <c r="E301">
        <v>0.77</v>
      </c>
    </row>
    <row r="302" spans="1:5" x14ac:dyDescent="0.25">
      <c r="A302" t="s">
        <v>213</v>
      </c>
      <c r="B302" t="s">
        <v>214</v>
      </c>
      <c r="C302">
        <v>1.1785714285714299</v>
      </c>
      <c r="D302">
        <v>1.76</v>
      </c>
      <c r="E302">
        <v>0.77</v>
      </c>
    </row>
    <row r="303" spans="1:5" x14ac:dyDescent="0.25">
      <c r="A303" t="s">
        <v>213</v>
      </c>
      <c r="B303" t="s">
        <v>217</v>
      </c>
      <c r="C303">
        <v>1.1785714285714299</v>
      </c>
      <c r="D303">
        <v>0.32</v>
      </c>
      <c r="E303">
        <v>1.03</v>
      </c>
    </row>
    <row r="304" spans="1:5" x14ac:dyDescent="0.25">
      <c r="A304" t="s">
        <v>213</v>
      </c>
      <c r="B304" t="s">
        <v>216</v>
      </c>
      <c r="C304">
        <v>1.1785714285714299</v>
      </c>
      <c r="D304">
        <v>0.84</v>
      </c>
      <c r="E304">
        <v>1.9</v>
      </c>
    </row>
    <row r="305" spans="1:5" x14ac:dyDescent="0.25">
      <c r="A305" t="s">
        <v>213</v>
      </c>
      <c r="B305" t="s">
        <v>218</v>
      </c>
      <c r="C305">
        <v>1.1785714285714299</v>
      </c>
      <c r="D305">
        <v>1.1599999999999999</v>
      </c>
      <c r="E305">
        <v>0.52</v>
      </c>
    </row>
    <row r="306" spans="1:5" x14ac:dyDescent="0.25">
      <c r="A306" t="s">
        <v>213</v>
      </c>
      <c r="B306" t="s">
        <v>219</v>
      </c>
      <c r="C306">
        <v>1.1785714285714299</v>
      </c>
      <c r="D306">
        <v>0.57999999999999996</v>
      </c>
      <c r="E306">
        <v>1.03</v>
      </c>
    </row>
    <row r="307" spans="1:5" x14ac:dyDescent="0.25">
      <c r="A307" t="s">
        <v>213</v>
      </c>
      <c r="B307" t="s">
        <v>215</v>
      </c>
      <c r="C307">
        <v>1.1785714285714299</v>
      </c>
      <c r="D307">
        <v>1.1000000000000001</v>
      </c>
      <c r="E307">
        <v>0.9</v>
      </c>
    </row>
    <row r="308" spans="1:5" x14ac:dyDescent="0.25">
      <c r="A308" t="s">
        <v>213</v>
      </c>
      <c r="B308" t="s">
        <v>314</v>
      </c>
      <c r="C308">
        <v>1.1785714285714299</v>
      </c>
      <c r="D308">
        <v>0.63</v>
      </c>
      <c r="E308">
        <v>1.05</v>
      </c>
    </row>
    <row r="309" spans="1:5" x14ac:dyDescent="0.25">
      <c r="A309" t="s">
        <v>213</v>
      </c>
      <c r="B309" t="s">
        <v>315</v>
      </c>
      <c r="C309">
        <v>1.1785714285714299</v>
      </c>
      <c r="D309">
        <v>1.61</v>
      </c>
      <c r="E309">
        <v>0.36</v>
      </c>
    </row>
    <row r="310" spans="1:5" x14ac:dyDescent="0.25">
      <c r="A310" t="s">
        <v>213</v>
      </c>
      <c r="B310" t="s">
        <v>220</v>
      </c>
      <c r="C310">
        <v>1.1785714285714299</v>
      </c>
      <c r="D310">
        <v>0.48</v>
      </c>
      <c r="E310">
        <v>1.49</v>
      </c>
    </row>
    <row r="311" spans="1:5" x14ac:dyDescent="0.25">
      <c r="A311" t="s">
        <v>213</v>
      </c>
      <c r="B311" t="s">
        <v>222</v>
      </c>
      <c r="C311">
        <v>1.1785714285714299</v>
      </c>
      <c r="D311">
        <v>1.1000000000000001</v>
      </c>
      <c r="E311">
        <v>1.42</v>
      </c>
    </row>
    <row r="312" spans="1:5" x14ac:dyDescent="0.25">
      <c r="A312" t="s">
        <v>213</v>
      </c>
      <c r="B312" t="s">
        <v>223</v>
      </c>
      <c r="C312">
        <v>1.1785714285714299</v>
      </c>
      <c r="D312">
        <v>0.56000000000000005</v>
      </c>
      <c r="E312">
        <v>0.77</v>
      </c>
    </row>
    <row r="313" spans="1:5" x14ac:dyDescent="0.25">
      <c r="A313" t="s">
        <v>37</v>
      </c>
      <c r="B313" t="s">
        <v>224</v>
      </c>
      <c r="C313">
        <v>1.3448275862068999</v>
      </c>
      <c r="D313">
        <v>0.22</v>
      </c>
      <c r="E313">
        <v>0.99</v>
      </c>
    </row>
    <row r="314" spans="1:5" x14ac:dyDescent="0.25">
      <c r="A314" t="s">
        <v>37</v>
      </c>
      <c r="B314" t="s">
        <v>229</v>
      </c>
      <c r="C314">
        <v>1.3448275862068999</v>
      </c>
      <c r="D314">
        <v>0.37</v>
      </c>
      <c r="E314">
        <v>1.2</v>
      </c>
    </row>
    <row r="315" spans="1:5" x14ac:dyDescent="0.25">
      <c r="A315" t="s">
        <v>37</v>
      </c>
      <c r="B315" t="s">
        <v>227</v>
      </c>
      <c r="C315">
        <v>1.3448275862068999</v>
      </c>
      <c r="D315">
        <v>0.87</v>
      </c>
      <c r="E315">
        <v>1.1000000000000001</v>
      </c>
    </row>
    <row r="316" spans="1:5" x14ac:dyDescent="0.25">
      <c r="A316" t="s">
        <v>37</v>
      </c>
      <c r="B316" t="s">
        <v>226</v>
      </c>
      <c r="C316">
        <v>1.3448275862068999</v>
      </c>
      <c r="D316">
        <v>1.01</v>
      </c>
      <c r="E316">
        <v>1.38</v>
      </c>
    </row>
    <row r="317" spans="1:5" x14ac:dyDescent="0.25">
      <c r="A317" t="s">
        <v>37</v>
      </c>
      <c r="B317" t="s">
        <v>39</v>
      </c>
      <c r="C317">
        <v>1.3448275862068999</v>
      </c>
      <c r="D317">
        <v>0.92</v>
      </c>
      <c r="E317">
        <v>0.64</v>
      </c>
    </row>
    <row r="318" spans="1:5" x14ac:dyDescent="0.25">
      <c r="A318" t="s">
        <v>37</v>
      </c>
      <c r="B318" t="s">
        <v>225</v>
      </c>
      <c r="C318">
        <v>1.3448275862068999</v>
      </c>
      <c r="D318">
        <v>0.88</v>
      </c>
      <c r="E318">
        <v>0.66</v>
      </c>
    </row>
    <row r="319" spans="1:5" x14ac:dyDescent="0.25">
      <c r="A319" t="s">
        <v>37</v>
      </c>
      <c r="B319" t="s">
        <v>231</v>
      </c>
      <c r="C319">
        <v>1.3448275862068999</v>
      </c>
      <c r="D319">
        <v>0.83</v>
      </c>
      <c r="E319">
        <v>0.97</v>
      </c>
    </row>
    <row r="320" spans="1:5" x14ac:dyDescent="0.25">
      <c r="A320" t="s">
        <v>37</v>
      </c>
      <c r="B320" t="s">
        <v>38</v>
      </c>
      <c r="C320">
        <v>1.3448275862068999</v>
      </c>
      <c r="D320">
        <v>0.39</v>
      </c>
      <c r="E320">
        <v>0.87</v>
      </c>
    </row>
    <row r="321" spans="1:5" x14ac:dyDescent="0.25">
      <c r="A321" t="s">
        <v>37</v>
      </c>
      <c r="B321" t="s">
        <v>228</v>
      </c>
      <c r="C321">
        <v>1.3448275862068999</v>
      </c>
      <c r="D321">
        <v>0.64</v>
      </c>
      <c r="E321">
        <v>1.29</v>
      </c>
    </row>
    <row r="322" spans="1:5" x14ac:dyDescent="0.25">
      <c r="A322" t="s">
        <v>37</v>
      </c>
      <c r="B322" t="s">
        <v>230</v>
      </c>
      <c r="C322">
        <v>1.3448275862068999</v>
      </c>
      <c r="D322">
        <v>1.29</v>
      </c>
      <c r="E322">
        <v>0.83</v>
      </c>
    </row>
    <row r="323" spans="1:5" x14ac:dyDescent="0.25">
      <c r="A323" t="s">
        <v>337</v>
      </c>
      <c r="B323" t="s">
        <v>338</v>
      </c>
      <c r="C323">
        <v>1.1000000000000001</v>
      </c>
      <c r="D323">
        <v>1.41</v>
      </c>
      <c r="E323">
        <v>1.0900000000000001</v>
      </c>
    </row>
    <row r="324" spans="1:5" x14ac:dyDescent="0.25">
      <c r="A324" t="s">
        <v>337</v>
      </c>
      <c r="B324" t="s">
        <v>367</v>
      </c>
      <c r="C324">
        <v>1.1000000000000001</v>
      </c>
      <c r="D324">
        <v>0.78</v>
      </c>
      <c r="E324">
        <v>2.08</v>
      </c>
    </row>
    <row r="325" spans="1:5" x14ac:dyDescent="0.25">
      <c r="A325" t="s">
        <v>337</v>
      </c>
      <c r="B325" t="s">
        <v>368</v>
      </c>
      <c r="C325">
        <v>1.1000000000000001</v>
      </c>
      <c r="D325">
        <v>0.62</v>
      </c>
      <c r="E325">
        <v>0.47</v>
      </c>
    </row>
    <row r="326" spans="1:5" x14ac:dyDescent="0.25">
      <c r="A326" t="s">
        <v>337</v>
      </c>
      <c r="B326" t="s">
        <v>373</v>
      </c>
      <c r="C326">
        <v>1.1000000000000001</v>
      </c>
      <c r="D326">
        <v>0.39</v>
      </c>
      <c r="E326">
        <v>0.91</v>
      </c>
    </row>
    <row r="327" spans="1:5" x14ac:dyDescent="0.25">
      <c r="A327" t="s">
        <v>337</v>
      </c>
      <c r="B327" t="s">
        <v>374</v>
      </c>
      <c r="C327">
        <v>1.1000000000000001</v>
      </c>
      <c r="D327">
        <v>0.39</v>
      </c>
      <c r="E327">
        <v>1.76</v>
      </c>
    </row>
    <row r="328" spans="1:5" x14ac:dyDescent="0.25">
      <c r="A328" t="s">
        <v>337</v>
      </c>
      <c r="B328" t="s">
        <v>382</v>
      </c>
      <c r="C328">
        <v>1.1000000000000001</v>
      </c>
      <c r="D328">
        <v>1.87</v>
      </c>
      <c r="E328">
        <v>0.78</v>
      </c>
    </row>
    <row r="329" spans="1:5" x14ac:dyDescent="0.25">
      <c r="A329" t="s">
        <v>337</v>
      </c>
      <c r="B329" t="s">
        <v>383</v>
      </c>
      <c r="C329">
        <v>1.1000000000000001</v>
      </c>
      <c r="D329">
        <v>0.31</v>
      </c>
      <c r="E329">
        <v>0.94</v>
      </c>
    </row>
    <row r="330" spans="1:5" x14ac:dyDescent="0.25">
      <c r="A330" t="s">
        <v>337</v>
      </c>
      <c r="B330" t="s">
        <v>403</v>
      </c>
      <c r="C330">
        <v>1.1000000000000001</v>
      </c>
      <c r="D330">
        <v>1.43</v>
      </c>
      <c r="E330">
        <v>1.17</v>
      </c>
    </row>
    <row r="331" spans="1:5" x14ac:dyDescent="0.25">
      <c r="A331" t="s">
        <v>337</v>
      </c>
      <c r="B331" t="s">
        <v>407</v>
      </c>
      <c r="C331">
        <v>1.1000000000000001</v>
      </c>
      <c r="D331">
        <v>0.47</v>
      </c>
      <c r="E331">
        <v>0.31</v>
      </c>
    </row>
    <row r="332" spans="1:5" x14ac:dyDescent="0.25">
      <c r="A332" t="s">
        <v>337</v>
      </c>
      <c r="B332" t="s">
        <v>408</v>
      </c>
      <c r="C332">
        <v>1.1000000000000001</v>
      </c>
      <c r="D332">
        <v>0.78</v>
      </c>
      <c r="E332">
        <v>1.04</v>
      </c>
    </row>
    <row r="333" spans="1:5" x14ac:dyDescent="0.25">
      <c r="A333" t="s">
        <v>344</v>
      </c>
      <c r="B333" t="s">
        <v>345</v>
      </c>
      <c r="C333">
        <v>1.51111111111111</v>
      </c>
      <c r="D333">
        <v>0.85</v>
      </c>
      <c r="E333">
        <v>2.2200000000000002</v>
      </c>
    </row>
    <row r="334" spans="1:5" x14ac:dyDescent="0.25">
      <c r="A334" t="s">
        <v>344</v>
      </c>
      <c r="B334" t="s">
        <v>350</v>
      </c>
      <c r="C334">
        <v>1.51111111111111</v>
      </c>
      <c r="D334">
        <v>0.56999999999999995</v>
      </c>
      <c r="E334">
        <v>0.56999999999999995</v>
      </c>
    </row>
    <row r="335" spans="1:5" x14ac:dyDescent="0.25">
      <c r="A335" t="s">
        <v>344</v>
      </c>
      <c r="B335" t="s">
        <v>358</v>
      </c>
      <c r="C335">
        <v>1.51111111111111</v>
      </c>
      <c r="D335">
        <v>0.41</v>
      </c>
      <c r="E335">
        <v>1.36</v>
      </c>
    </row>
    <row r="336" spans="1:5" x14ac:dyDescent="0.25">
      <c r="A336" t="s">
        <v>344</v>
      </c>
      <c r="B336" t="s">
        <v>370</v>
      </c>
      <c r="C336">
        <v>1.51111111111111</v>
      </c>
      <c r="D336">
        <v>0.51</v>
      </c>
      <c r="E336">
        <v>1.36</v>
      </c>
    </row>
    <row r="337" spans="1:5" x14ac:dyDescent="0.25">
      <c r="A337" t="s">
        <v>344</v>
      </c>
      <c r="B337" t="s">
        <v>376</v>
      </c>
      <c r="C337">
        <v>1.51111111111111</v>
      </c>
      <c r="D337">
        <v>2.0499999999999998</v>
      </c>
      <c r="E337">
        <v>1.02</v>
      </c>
    </row>
    <row r="338" spans="1:5" x14ac:dyDescent="0.25">
      <c r="A338" t="s">
        <v>344</v>
      </c>
      <c r="B338" t="s">
        <v>379</v>
      </c>
      <c r="C338">
        <v>1.51111111111111</v>
      </c>
      <c r="D338">
        <v>1.19</v>
      </c>
      <c r="E338">
        <v>1.02</v>
      </c>
    </row>
    <row r="339" spans="1:5" x14ac:dyDescent="0.25">
      <c r="A339" t="s">
        <v>344</v>
      </c>
      <c r="B339" t="s">
        <v>411</v>
      </c>
      <c r="C339">
        <v>1.51111111111111</v>
      </c>
      <c r="D339">
        <v>0.95</v>
      </c>
      <c r="E339">
        <v>0.14000000000000001</v>
      </c>
    </row>
    <row r="340" spans="1:5" x14ac:dyDescent="0.25">
      <c r="A340" t="s">
        <v>344</v>
      </c>
      <c r="B340" t="s">
        <v>421</v>
      </c>
      <c r="C340">
        <v>1.51111111111111</v>
      </c>
      <c r="D340">
        <v>0.85</v>
      </c>
      <c r="E340">
        <v>1.19</v>
      </c>
    </row>
    <row r="341" spans="1:5" x14ac:dyDescent="0.25">
      <c r="A341" t="s">
        <v>344</v>
      </c>
      <c r="B341" t="s">
        <v>422</v>
      </c>
      <c r="C341">
        <v>1.51111111111111</v>
      </c>
      <c r="D341">
        <v>1.77</v>
      </c>
      <c r="E341">
        <v>0.82</v>
      </c>
    </row>
    <row r="342" spans="1:5" x14ac:dyDescent="0.25">
      <c r="A342" t="s">
        <v>344</v>
      </c>
      <c r="B342" t="s">
        <v>424</v>
      </c>
      <c r="C342">
        <v>1.51111111111111</v>
      </c>
      <c r="D342">
        <v>1.36</v>
      </c>
      <c r="E342">
        <v>0.68</v>
      </c>
    </row>
    <row r="343" spans="1:5" x14ac:dyDescent="0.25">
      <c r="A343" t="s">
        <v>340</v>
      </c>
      <c r="B343" t="s">
        <v>341</v>
      </c>
      <c r="C343">
        <v>1.1340206185567001</v>
      </c>
      <c r="D343">
        <v>0.75</v>
      </c>
      <c r="E343">
        <v>1.17</v>
      </c>
    </row>
    <row r="344" spans="1:5" x14ac:dyDescent="0.25">
      <c r="A344" t="s">
        <v>340</v>
      </c>
      <c r="B344" t="s">
        <v>352</v>
      </c>
      <c r="C344">
        <v>1.1340206185567001</v>
      </c>
      <c r="D344">
        <v>0.67</v>
      </c>
      <c r="E344">
        <v>1.17</v>
      </c>
    </row>
    <row r="345" spans="1:5" x14ac:dyDescent="0.25">
      <c r="A345" t="s">
        <v>340</v>
      </c>
      <c r="B345" t="s">
        <v>353</v>
      </c>
      <c r="C345">
        <v>1.1340206185567001</v>
      </c>
      <c r="D345">
        <v>1.1200000000000001</v>
      </c>
      <c r="E345">
        <v>0.47</v>
      </c>
    </row>
    <row r="346" spans="1:5" x14ac:dyDescent="0.25">
      <c r="A346" t="s">
        <v>340</v>
      </c>
      <c r="B346" t="s">
        <v>354</v>
      </c>
      <c r="C346">
        <v>1.1340206185567001</v>
      </c>
      <c r="D346">
        <v>1.35</v>
      </c>
      <c r="E346">
        <v>0.52</v>
      </c>
    </row>
    <row r="347" spans="1:5" x14ac:dyDescent="0.25">
      <c r="A347" t="s">
        <v>340</v>
      </c>
      <c r="B347" t="s">
        <v>356</v>
      </c>
      <c r="C347">
        <v>1.1340206185567001</v>
      </c>
      <c r="D347">
        <v>0.95</v>
      </c>
      <c r="E347">
        <v>1.5</v>
      </c>
    </row>
    <row r="348" spans="1:5" x14ac:dyDescent="0.25">
      <c r="A348" t="s">
        <v>340</v>
      </c>
      <c r="B348" t="s">
        <v>361</v>
      </c>
      <c r="C348">
        <v>1.1340206185567001</v>
      </c>
      <c r="D348">
        <v>0.6</v>
      </c>
      <c r="E348">
        <v>1.05</v>
      </c>
    </row>
    <row r="349" spans="1:5" x14ac:dyDescent="0.25">
      <c r="A349" t="s">
        <v>340</v>
      </c>
      <c r="B349" t="s">
        <v>365</v>
      </c>
      <c r="C349">
        <v>1.1340206185567001</v>
      </c>
      <c r="D349">
        <v>0.67</v>
      </c>
      <c r="E349">
        <v>1.05</v>
      </c>
    </row>
    <row r="350" spans="1:5" x14ac:dyDescent="0.25">
      <c r="A350" t="s">
        <v>340</v>
      </c>
      <c r="B350" t="s">
        <v>377</v>
      </c>
      <c r="C350">
        <v>1.1340206185567001</v>
      </c>
      <c r="D350">
        <v>0.9</v>
      </c>
      <c r="E350">
        <v>0.82</v>
      </c>
    </row>
    <row r="351" spans="1:5" x14ac:dyDescent="0.25">
      <c r="A351" t="s">
        <v>340</v>
      </c>
      <c r="B351" t="s">
        <v>378</v>
      </c>
      <c r="C351">
        <v>1.1340206185567001</v>
      </c>
      <c r="D351">
        <v>0.75</v>
      </c>
      <c r="E351">
        <v>0.94</v>
      </c>
    </row>
    <row r="352" spans="1:5" x14ac:dyDescent="0.25">
      <c r="A352" t="s">
        <v>340</v>
      </c>
      <c r="B352" t="s">
        <v>385</v>
      </c>
      <c r="C352">
        <v>1.1340206185567001</v>
      </c>
      <c r="D352">
        <v>0.66</v>
      </c>
      <c r="E352">
        <v>0.94</v>
      </c>
    </row>
    <row r="353" spans="1:5" x14ac:dyDescent="0.25">
      <c r="A353" t="s">
        <v>340</v>
      </c>
      <c r="B353" t="s">
        <v>387</v>
      </c>
      <c r="C353">
        <v>1.1340206185567001</v>
      </c>
      <c r="D353">
        <v>0.6</v>
      </c>
      <c r="E353">
        <v>1.57</v>
      </c>
    </row>
    <row r="354" spans="1:5" x14ac:dyDescent="0.25">
      <c r="A354" t="s">
        <v>340</v>
      </c>
      <c r="B354" t="s">
        <v>390</v>
      </c>
      <c r="C354">
        <v>1.1340206185567001</v>
      </c>
      <c r="D354">
        <v>0.67</v>
      </c>
      <c r="E354">
        <v>1.42</v>
      </c>
    </row>
    <row r="355" spans="1:5" x14ac:dyDescent="0.25">
      <c r="A355" t="s">
        <v>340</v>
      </c>
      <c r="B355" t="s">
        <v>394</v>
      </c>
      <c r="C355">
        <v>1.1340206185567001</v>
      </c>
      <c r="D355">
        <v>0.82</v>
      </c>
      <c r="E355">
        <v>1.2</v>
      </c>
    </row>
    <row r="356" spans="1:5" x14ac:dyDescent="0.25">
      <c r="A356" t="s">
        <v>340</v>
      </c>
      <c r="B356" t="s">
        <v>405</v>
      </c>
      <c r="C356">
        <v>1.1340206185567001</v>
      </c>
      <c r="D356">
        <v>0.6</v>
      </c>
      <c r="E356">
        <v>1.1200000000000001</v>
      </c>
    </row>
    <row r="357" spans="1:5" x14ac:dyDescent="0.25">
      <c r="A357" t="s">
        <v>340</v>
      </c>
      <c r="B357" t="s">
        <v>413</v>
      </c>
      <c r="C357">
        <v>1.1340206185567001</v>
      </c>
      <c r="D357">
        <v>1.29</v>
      </c>
      <c r="E357">
        <v>0.75</v>
      </c>
    </row>
    <row r="358" spans="1:5" x14ac:dyDescent="0.25">
      <c r="A358" t="s">
        <v>340</v>
      </c>
      <c r="B358" t="s">
        <v>415</v>
      </c>
      <c r="C358">
        <v>1.1340206185567001</v>
      </c>
      <c r="D358">
        <v>0.82</v>
      </c>
      <c r="E358">
        <v>0.67</v>
      </c>
    </row>
    <row r="359" spans="1:5" x14ac:dyDescent="0.25">
      <c r="A359" t="s">
        <v>340</v>
      </c>
      <c r="B359" t="s">
        <v>418</v>
      </c>
      <c r="C359">
        <v>1.1340206185567001</v>
      </c>
      <c r="D359">
        <v>1.27</v>
      </c>
      <c r="E359">
        <v>0.67</v>
      </c>
    </row>
    <row r="360" spans="1:5" x14ac:dyDescent="0.25">
      <c r="A360" t="s">
        <v>340</v>
      </c>
      <c r="B360" t="s">
        <v>428</v>
      </c>
      <c r="C360">
        <v>1.1340206185567001</v>
      </c>
      <c r="D360">
        <v>0.82</v>
      </c>
      <c r="E360">
        <v>1.1200000000000001</v>
      </c>
    </row>
    <row r="361" spans="1:5" x14ac:dyDescent="0.25">
      <c r="A361" t="s">
        <v>340</v>
      </c>
      <c r="B361" t="s">
        <v>429</v>
      </c>
      <c r="C361">
        <v>1.1340206185567001</v>
      </c>
      <c r="D361">
        <v>0.67</v>
      </c>
      <c r="E361">
        <v>0.97</v>
      </c>
    </row>
    <row r="362" spans="1:5" x14ac:dyDescent="0.25">
      <c r="A362" t="s">
        <v>340</v>
      </c>
      <c r="B362" t="s">
        <v>431</v>
      </c>
      <c r="C362">
        <v>1.1340206185567001</v>
      </c>
      <c r="D362">
        <v>0.9</v>
      </c>
      <c r="E362">
        <v>0.75</v>
      </c>
    </row>
    <row r="363" spans="1:5" x14ac:dyDescent="0.25">
      <c r="A363" t="s">
        <v>342</v>
      </c>
      <c r="B363" t="s">
        <v>343</v>
      </c>
      <c r="C363">
        <v>0.82426778242677801</v>
      </c>
      <c r="D363">
        <v>0.26</v>
      </c>
      <c r="E363">
        <v>1.23</v>
      </c>
    </row>
    <row r="364" spans="1:5" x14ac:dyDescent="0.25">
      <c r="A364" t="s">
        <v>342</v>
      </c>
      <c r="B364" t="s">
        <v>346</v>
      </c>
      <c r="C364">
        <v>0.82426778242677801</v>
      </c>
      <c r="D364">
        <v>0.4</v>
      </c>
      <c r="E364">
        <v>0.64</v>
      </c>
    </row>
    <row r="365" spans="1:5" x14ac:dyDescent="0.25">
      <c r="A365" t="s">
        <v>342</v>
      </c>
      <c r="B365" t="s">
        <v>348</v>
      </c>
      <c r="C365">
        <v>0.82426778242677801</v>
      </c>
      <c r="D365">
        <v>1.1399999999999999</v>
      </c>
      <c r="E365">
        <v>0.79</v>
      </c>
    </row>
    <row r="366" spans="1:5" x14ac:dyDescent="0.25">
      <c r="A366" t="s">
        <v>342</v>
      </c>
      <c r="B366" t="s">
        <v>363</v>
      </c>
      <c r="C366">
        <v>0.82426778242677801</v>
      </c>
      <c r="D366">
        <v>0.8</v>
      </c>
      <c r="E366">
        <v>1.43</v>
      </c>
    </row>
    <row r="367" spans="1:5" x14ac:dyDescent="0.25">
      <c r="A367" t="s">
        <v>342</v>
      </c>
      <c r="B367" t="s">
        <v>364</v>
      </c>
      <c r="C367">
        <v>0.82426778242677801</v>
      </c>
      <c r="D367">
        <v>0.72</v>
      </c>
      <c r="E367">
        <v>1.51</v>
      </c>
    </row>
    <row r="368" spans="1:5" x14ac:dyDescent="0.25">
      <c r="A368" t="s">
        <v>342</v>
      </c>
      <c r="B368" t="s">
        <v>380</v>
      </c>
      <c r="C368">
        <v>0.82426778242677801</v>
      </c>
      <c r="D368">
        <v>1.03</v>
      </c>
      <c r="E368">
        <v>0.56000000000000005</v>
      </c>
    </row>
    <row r="369" spans="1:5" x14ac:dyDescent="0.25">
      <c r="A369" t="s">
        <v>342</v>
      </c>
      <c r="B369" t="s">
        <v>384</v>
      </c>
      <c r="C369">
        <v>0.82426778242677801</v>
      </c>
      <c r="D369">
        <v>1.19</v>
      </c>
      <c r="E369">
        <v>1.27</v>
      </c>
    </row>
    <row r="370" spans="1:5" x14ac:dyDescent="0.25">
      <c r="A370" t="s">
        <v>342</v>
      </c>
      <c r="B370" t="s">
        <v>386</v>
      </c>
      <c r="C370">
        <v>0.82426778242677801</v>
      </c>
      <c r="D370">
        <v>0.72</v>
      </c>
      <c r="E370">
        <v>0.96</v>
      </c>
    </row>
    <row r="371" spans="1:5" x14ac:dyDescent="0.25">
      <c r="A371" t="s">
        <v>342</v>
      </c>
      <c r="B371" t="s">
        <v>392</v>
      </c>
      <c r="C371">
        <v>0.82426778242677801</v>
      </c>
      <c r="D371">
        <v>0.56000000000000005</v>
      </c>
      <c r="E371">
        <v>1.1100000000000001</v>
      </c>
    </row>
    <row r="372" spans="1:5" x14ac:dyDescent="0.25">
      <c r="A372" t="s">
        <v>342</v>
      </c>
      <c r="B372" t="s">
        <v>393</v>
      </c>
      <c r="C372">
        <v>0.82426778242677801</v>
      </c>
      <c r="D372">
        <v>0.64</v>
      </c>
      <c r="E372">
        <v>0.96</v>
      </c>
    </row>
    <row r="373" spans="1:5" x14ac:dyDescent="0.25">
      <c r="A373" t="s">
        <v>342</v>
      </c>
      <c r="B373" t="s">
        <v>396</v>
      </c>
      <c r="C373">
        <v>0.82426778242677801</v>
      </c>
      <c r="D373">
        <v>0.56000000000000005</v>
      </c>
      <c r="E373">
        <v>1.19</v>
      </c>
    </row>
    <row r="374" spans="1:5" x14ac:dyDescent="0.25">
      <c r="A374" t="s">
        <v>342</v>
      </c>
      <c r="B374" t="s">
        <v>398</v>
      </c>
      <c r="C374">
        <v>0.82426778242677801</v>
      </c>
      <c r="D374">
        <v>0.8</v>
      </c>
      <c r="E374">
        <v>1.1100000000000001</v>
      </c>
    </row>
    <row r="375" spans="1:5" x14ac:dyDescent="0.25">
      <c r="A375" t="s">
        <v>342</v>
      </c>
      <c r="B375" t="s">
        <v>399</v>
      </c>
      <c r="C375">
        <v>0.82426778242677801</v>
      </c>
      <c r="D375">
        <v>0.96</v>
      </c>
      <c r="E375">
        <v>1.27</v>
      </c>
    </row>
    <row r="376" spans="1:5" x14ac:dyDescent="0.25">
      <c r="A376" t="s">
        <v>342</v>
      </c>
      <c r="B376" t="s">
        <v>400</v>
      </c>
      <c r="C376">
        <v>0.82426778242677801</v>
      </c>
      <c r="D376">
        <v>1.03</v>
      </c>
      <c r="E376">
        <v>0.32</v>
      </c>
    </row>
    <row r="377" spans="1:5" x14ac:dyDescent="0.25">
      <c r="A377" t="s">
        <v>342</v>
      </c>
      <c r="B377" t="s">
        <v>402</v>
      </c>
      <c r="C377">
        <v>0.82426778242677801</v>
      </c>
      <c r="D377">
        <v>0.88</v>
      </c>
      <c r="E377">
        <v>0.88</v>
      </c>
    </row>
    <row r="378" spans="1:5" x14ac:dyDescent="0.25">
      <c r="A378" t="s">
        <v>342</v>
      </c>
      <c r="B378" t="s">
        <v>406</v>
      </c>
      <c r="C378">
        <v>0.82426778242677801</v>
      </c>
      <c r="D378">
        <v>0.72</v>
      </c>
      <c r="E378">
        <v>0.72</v>
      </c>
    </row>
    <row r="379" spans="1:5" x14ac:dyDescent="0.25">
      <c r="A379" t="s">
        <v>342</v>
      </c>
      <c r="B379" t="s">
        <v>409</v>
      </c>
      <c r="C379">
        <v>0.82426778242677801</v>
      </c>
      <c r="D379">
        <v>0.88</v>
      </c>
      <c r="E379">
        <v>1.03</v>
      </c>
    </row>
    <row r="380" spans="1:5" x14ac:dyDescent="0.25">
      <c r="A380" t="s">
        <v>342</v>
      </c>
      <c r="B380" t="s">
        <v>414</v>
      </c>
      <c r="C380">
        <v>0.82426778242677801</v>
      </c>
      <c r="D380">
        <v>0.88</v>
      </c>
      <c r="E380">
        <v>1.1100000000000001</v>
      </c>
    </row>
    <row r="381" spans="1:5" x14ac:dyDescent="0.25">
      <c r="A381" t="s">
        <v>342</v>
      </c>
      <c r="B381" t="s">
        <v>420</v>
      </c>
      <c r="C381">
        <v>0.82426778242677801</v>
      </c>
      <c r="D381">
        <v>0.48</v>
      </c>
      <c r="E381">
        <v>0.88</v>
      </c>
    </row>
    <row r="382" spans="1:5" x14ac:dyDescent="0.25">
      <c r="A382" t="s">
        <v>342</v>
      </c>
      <c r="B382" t="s">
        <v>426</v>
      </c>
      <c r="C382">
        <v>0.82426778242677801</v>
      </c>
      <c r="D382">
        <v>0.56000000000000005</v>
      </c>
      <c r="E382">
        <v>1.27</v>
      </c>
    </row>
    <row r="383" spans="1:5" x14ac:dyDescent="0.25">
      <c r="A383" t="s">
        <v>342</v>
      </c>
      <c r="B383" t="s">
        <v>430</v>
      </c>
      <c r="C383">
        <v>0.82426778242677801</v>
      </c>
      <c r="D383">
        <v>0.56000000000000005</v>
      </c>
      <c r="E383">
        <v>0.8</v>
      </c>
    </row>
    <row r="384" spans="1:5" x14ac:dyDescent="0.25">
      <c r="A384" t="s">
        <v>342</v>
      </c>
      <c r="B384" t="s">
        <v>436</v>
      </c>
      <c r="C384">
        <v>0.82426778242677801</v>
      </c>
      <c r="D384">
        <v>0.16</v>
      </c>
      <c r="E384">
        <v>0.96</v>
      </c>
    </row>
    <row r="385" spans="1:5" x14ac:dyDescent="0.25">
      <c r="A385" t="s">
        <v>40</v>
      </c>
      <c r="B385" t="s">
        <v>339</v>
      </c>
      <c r="C385">
        <v>1.19323671497585</v>
      </c>
      <c r="D385">
        <v>0.7</v>
      </c>
      <c r="E385">
        <v>0.77</v>
      </c>
    </row>
    <row r="386" spans="1:5" x14ac:dyDescent="0.25">
      <c r="A386" t="s">
        <v>40</v>
      </c>
      <c r="B386" t="s">
        <v>333</v>
      </c>
      <c r="C386">
        <v>1.19323671497585</v>
      </c>
      <c r="D386">
        <v>0.56999999999999995</v>
      </c>
      <c r="E386">
        <v>1.21</v>
      </c>
    </row>
    <row r="387" spans="1:5" x14ac:dyDescent="0.25">
      <c r="A387" t="s">
        <v>40</v>
      </c>
      <c r="B387" t="s">
        <v>238</v>
      </c>
      <c r="C387">
        <v>1.19323671497585</v>
      </c>
      <c r="D387">
        <v>0.51</v>
      </c>
      <c r="E387">
        <v>0.83</v>
      </c>
    </row>
    <row r="388" spans="1:5" x14ac:dyDescent="0.25">
      <c r="A388" t="s">
        <v>40</v>
      </c>
      <c r="B388" t="s">
        <v>320</v>
      </c>
      <c r="C388">
        <v>1.19323671497585</v>
      </c>
      <c r="D388">
        <v>1.41</v>
      </c>
      <c r="E388">
        <v>1.1499999999999999</v>
      </c>
    </row>
    <row r="389" spans="1:5" x14ac:dyDescent="0.25">
      <c r="A389" t="s">
        <v>40</v>
      </c>
      <c r="B389" t="s">
        <v>234</v>
      </c>
      <c r="C389">
        <v>1.19323671497585</v>
      </c>
      <c r="D389">
        <v>0.64</v>
      </c>
      <c r="E389">
        <v>1.22</v>
      </c>
    </row>
    <row r="390" spans="1:5" x14ac:dyDescent="0.25">
      <c r="A390" t="s">
        <v>40</v>
      </c>
      <c r="B390" t="s">
        <v>316</v>
      </c>
      <c r="C390">
        <v>1.19323671497585</v>
      </c>
      <c r="D390">
        <v>0.9</v>
      </c>
      <c r="E390">
        <v>1.6</v>
      </c>
    </row>
    <row r="391" spans="1:5" x14ac:dyDescent="0.25">
      <c r="A391" t="s">
        <v>40</v>
      </c>
      <c r="B391" t="s">
        <v>335</v>
      </c>
      <c r="C391">
        <v>1.19323671497585</v>
      </c>
      <c r="D391">
        <v>0.7</v>
      </c>
      <c r="E391">
        <v>1.28</v>
      </c>
    </row>
    <row r="392" spans="1:5" x14ac:dyDescent="0.25">
      <c r="A392" t="s">
        <v>40</v>
      </c>
      <c r="B392" t="s">
        <v>332</v>
      </c>
      <c r="C392">
        <v>1.19323671497585</v>
      </c>
      <c r="D392">
        <v>1.41</v>
      </c>
      <c r="E392">
        <v>0.57999999999999996</v>
      </c>
    </row>
    <row r="393" spans="1:5" x14ac:dyDescent="0.25">
      <c r="A393" t="s">
        <v>40</v>
      </c>
      <c r="B393" t="s">
        <v>321</v>
      </c>
      <c r="C393">
        <v>1.19323671497585</v>
      </c>
      <c r="D393">
        <v>1.0900000000000001</v>
      </c>
      <c r="E393">
        <v>0.7</v>
      </c>
    </row>
    <row r="394" spans="1:5" x14ac:dyDescent="0.25">
      <c r="A394" t="s">
        <v>40</v>
      </c>
      <c r="B394" t="s">
        <v>236</v>
      </c>
      <c r="C394">
        <v>1.19323671497585</v>
      </c>
      <c r="D394">
        <v>0.9</v>
      </c>
      <c r="E394">
        <v>0.9</v>
      </c>
    </row>
    <row r="395" spans="1:5" x14ac:dyDescent="0.25">
      <c r="A395" t="s">
        <v>40</v>
      </c>
      <c r="B395" t="s">
        <v>41</v>
      </c>
      <c r="C395">
        <v>1.19323671497585</v>
      </c>
      <c r="D395">
        <v>0.38</v>
      </c>
      <c r="E395">
        <v>1.41</v>
      </c>
    </row>
    <row r="396" spans="1:5" x14ac:dyDescent="0.25">
      <c r="A396" t="s">
        <v>40</v>
      </c>
      <c r="B396" t="s">
        <v>233</v>
      </c>
      <c r="C396">
        <v>1.19323671497585</v>
      </c>
      <c r="D396">
        <v>0.64</v>
      </c>
      <c r="E396">
        <v>0.83</v>
      </c>
    </row>
    <row r="397" spans="1:5" x14ac:dyDescent="0.25">
      <c r="A397" t="s">
        <v>40</v>
      </c>
      <c r="B397" t="s">
        <v>317</v>
      </c>
      <c r="C397">
        <v>1.19323671497585</v>
      </c>
      <c r="D397">
        <v>0.77</v>
      </c>
      <c r="E397">
        <v>0.96</v>
      </c>
    </row>
    <row r="398" spans="1:5" x14ac:dyDescent="0.25">
      <c r="A398" t="s">
        <v>40</v>
      </c>
      <c r="B398" t="s">
        <v>42</v>
      </c>
      <c r="C398">
        <v>1.19323671497585</v>
      </c>
      <c r="D398">
        <v>0.83</v>
      </c>
      <c r="E398">
        <v>1.0900000000000001</v>
      </c>
    </row>
    <row r="399" spans="1:5" x14ac:dyDescent="0.25">
      <c r="A399" t="s">
        <v>40</v>
      </c>
      <c r="B399" t="s">
        <v>334</v>
      </c>
      <c r="C399">
        <v>1.19323671497585</v>
      </c>
      <c r="D399">
        <v>0.64</v>
      </c>
      <c r="E399">
        <v>1.0900000000000001</v>
      </c>
    </row>
    <row r="400" spans="1:5" x14ac:dyDescent="0.25">
      <c r="A400" t="s">
        <v>40</v>
      </c>
      <c r="B400" t="s">
        <v>237</v>
      </c>
      <c r="C400">
        <v>1.19323671497585</v>
      </c>
      <c r="D400">
        <v>0.5</v>
      </c>
      <c r="E400">
        <v>0.85</v>
      </c>
    </row>
    <row r="401" spans="1:5" x14ac:dyDescent="0.25">
      <c r="A401" t="s">
        <v>40</v>
      </c>
      <c r="B401" t="s">
        <v>232</v>
      </c>
      <c r="C401">
        <v>1.19323671497585</v>
      </c>
      <c r="D401">
        <v>0.64</v>
      </c>
      <c r="E401">
        <v>0.9</v>
      </c>
    </row>
    <row r="402" spans="1:5" x14ac:dyDescent="0.25">
      <c r="A402" t="s">
        <v>40</v>
      </c>
      <c r="B402" t="s">
        <v>319</v>
      </c>
      <c r="C402">
        <v>1.19323671497585</v>
      </c>
      <c r="D402">
        <v>0.57999999999999996</v>
      </c>
      <c r="E402">
        <v>1.28</v>
      </c>
    </row>
    <row r="403" spans="1:5" x14ac:dyDescent="0.25">
      <c r="A403" t="s">
        <v>40</v>
      </c>
      <c r="B403" t="s">
        <v>235</v>
      </c>
      <c r="C403">
        <v>1.19323671497585</v>
      </c>
      <c r="D403">
        <v>0.85</v>
      </c>
      <c r="E403">
        <v>0.78</v>
      </c>
    </row>
    <row r="404" spans="1:5" x14ac:dyDescent="0.25">
      <c r="A404" t="s">
        <v>40</v>
      </c>
      <c r="B404" t="s">
        <v>239</v>
      </c>
      <c r="C404">
        <v>1.19323671497585</v>
      </c>
      <c r="D404">
        <v>0.64</v>
      </c>
      <c r="E404">
        <v>0.51</v>
      </c>
    </row>
    <row r="405" spans="1:5" x14ac:dyDescent="0.25">
      <c r="A405" t="s">
        <v>40</v>
      </c>
      <c r="B405" t="s">
        <v>318</v>
      </c>
      <c r="C405">
        <v>1.19323671497585</v>
      </c>
      <c r="D405">
        <v>0.7</v>
      </c>
      <c r="E405">
        <v>1.03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J489"/>
  <sheetViews>
    <sheetView tabSelected="1" zoomScale="80" zoomScaleNormal="80" workbookViewId="0">
      <pane xSplit="12" ySplit="1" topLeftCell="BD2" activePane="bottomRight" state="frozen"/>
      <selection pane="topRight" activeCell="M1" sqref="M1"/>
      <selection pane="bottomLeft" activeCell="A2" sqref="A2"/>
      <selection pane="bottomRight" activeCell="M150" sqref="M150:BN189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438</v>
      </c>
      <c r="E1" t="s">
        <v>3</v>
      </c>
      <c r="F1" t="s">
        <v>4</v>
      </c>
      <c r="G1" t="s">
        <v>5</v>
      </c>
      <c r="H1" t="s">
        <v>6</v>
      </c>
      <c r="I1" t="s">
        <v>437</v>
      </c>
      <c r="J1" t="s">
        <v>7</v>
      </c>
      <c r="K1" s="2" t="s">
        <v>8</v>
      </c>
      <c r="L1" s="2" t="s">
        <v>9</v>
      </c>
      <c r="M1" s="4" t="s">
        <v>439</v>
      </c>
      <c r="N1" s="6" t="s">
        <v>440</v>
      </c>
      <c r="O1" s="4" t="s">
        <v>441</v>
      </c>
      <c r="P1" s="6" t="s">
        <v>442</v>
      </c>
      <c r="Q1" s="6" t="s">
        <v>443</v>
      </c>
      <c r="R1" s="6" t="s">
        <v>444</v>
      </c>
      <c r="S1" s="6" t="s">
        <v>445</v>
      </c>
      <c r="T1" s="6" t="s">
        <v>446</v>
      </c>
      <c r="U1" s="6" t="s">
        <v>447</v>
      </c>
      <c r="V1" s="6" t="s">
        <v>448</v>
      </c>
      <c r="W1" s="6" t="s">
        <v>453</v>
      </c>
      <c r="X1" s="6" t="s">
        <v>449</v>
      </c>
      <c r="Y1" s="6" t="s">
        <v>455</v>
      </c>
      <c r="Z1" s="6" t="s">
        <v>454</v>
      </c>
      <c r="AA1" s="6" t="s">
        <v>450</v>
      </c>
      <c r="AB1" s="6" t="s">
        <v>456</v>
      </c>
      <c r="AC1" s="6" t="s">
        <v>451</v>
      </c>
      <c r="AD1" s="6" t="s">
        <v>457</v>
      </c>
      <c r="AE1" s="6" t="s">
        <v>452</v>
      </c>
      <c r="AF1" s="6" t="s">
        <v>458</v>
      </c>
      <c r="AG1" s="6" t="s">
        <v>459</v>
      </c>
      <c r="AH1" s="6" t="s">
        <v>460</v>
      </c>
      <c r="AI1" s="6" t="s">
        <v>461</v>
      </c>
      <c r="AJ1" s="6" t="s">
        <v>462</v>
      </c>
      <c r="AK1" s="6" t="s">
        <v>463</v>
      </c>
      <c r="AL1" s="7" t="s">
        <v>464</v>
      </c>
      <c r="AM1" s="7" t="s">
        <v>465</v>
      </c>
      <c r="AN1" s="7" t="s">
        <v>466</v>
      </c>
      <c r="AO1" s="7" t="s">
        <v>467</v>
      </c>
      <c r="AP1" s="7" t="s">
        <v>468</v>
      </c>
      <c r="AQ1" s="7" t="s">
        <v>469</v>
      </c>
      <c r="AR1" s="7" t="s">
        <v>470</v>
      </c>
      <c r="AS1" s="7" t="s">
        <v>471</v>
      </c>
      <c r="AT1" s="7" t="s">
        <v>472</v>
      </c>
      <c r="AU1" s="7" t="s">
        <v>473</v>
      </c>
      <c r="AV1" s="7" t="s">
        <v>474</v>
      </c>
      <c r="AW1" s="6" t="s">
        <v>475</v>
      </c>
      <c r="AX1" s="6" t="s">
        <v>477</v>
      </c>
      <c r="AY1" s="6" t="s">
        <v>476</v>
      </c>
      <c r="AZ1" s="6" t="s">
        <v>478</v>
      </c>
      <c r="BA1" s="6" t="s">
        <v>479</v>
      </c>
      <c r="BB1" s="6" t="s">
        <v>480</v>
      </c>
      <c r="BC1" s="6" t="s">
        <v>481</v>
      </c>
      <c r="BD1" s="6" t="s">
        <v>482</v>
      </c>
      <c r="BE1" s="6" t="s">
        <v>483</v>
      </c>
      <c r="BF1" s="6" t="s">
        <v>484</v>
      </c>
      <c r="BG1" s="6" t="s">
        <v>485</v>
      </c>
      <c r="BH1" s="6" t="s">
        <v>486</v>
      </c>
      <c r="BI1" s="6" t="s">
        <v>487</v>
      </c>
      <c r="BJ1" s="9" t="s">
        <v>488</v>
      </c>
      <c r="BK1" s="9" t="s">
        <v>489</v>
      </c>
      <c r="BL1" s="9" t="s">
        <v>490</v>
      </c>
      <c r="BM1" s="9" t="s">
        <v>491</v>
      </c>
      <c r="BN1" s="9" t="s">
        <v>492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16</v>
      </c>
      <c r="B2" t="s">
        <v>67</v>
      </c>
      <c r="C2" t="s">
        <v>323</v>
      </c>
      <c r="D2" s="22">
        <v>44198</v>
      </c>
      <c r="E2" s="1">
        <f>VLOOKUP(A2,home!$A$2:$E$405,3,FALSE)</f>
        <v>1.62745098039216</v>
      </c>
      <c r="F2">
        <f>VLOOKUP(B2,home!$B$2:$E$405,3,FALSE)</f>
        <v>1.31</v>
      </c>
      <c r="G2">
        <f>VLOOKUP(C2,away!$B$2:$E$405,4,FALSE)</f>
        <v>0.89</v>
      </c>
      <c r="H2">
        <f>VLOOKUP(A2,away!$A$2:$E$405,3,FALSE)</f>
        <v>1.3529411764705901</v>
      </c>
      <c r="I2">
        <f>VLOOKUP(C2,away!$B$2:$E$405,3,FALSE)</f>
        <v>0.75</v>
      </c>
      <c r="J2">
        <f>VLOOKUP(B2,home!$B$2:$E$405,4,FALSE)</f>
        <v>0.65</v>
      </c>
      <c r="K2" s="3">
        <f>E2*F2*G2</f>
        <v>1.8974450980392195</v>
      </c>
      <c r="L2" s="3">
        <f>H2*I2*J2</f>
        <v>0.65955882352941264</v>
      </c>
      <c r="M2" s="5">
        <f>_xlfn.POISSON.DIST(0,$K2,FALSE) * _xlfn.POISSON.DIST(0,$L2,FALSE)</f>
        <v>7.7536698818011909E-2</v>
      </c>
      <c r="N2" s="5">
        <f>_xlfn.POISSON.DIST(1,K2,FALSE) * _xlfn.POISSON.DIST(0,L2,FALSE)</f>
        <v>0.14712162909038001</v>
      </c>
      <c r="O2" s="5">
        <f>_xlfn.POISSON.DIST(0,K2,FALSE) * _xlfn.POISSON.DIST(1,L2,FALSE)</f>
        <v>5.1140013852762331E-2</v>
      </c>
      <c r="P2" s="5">
        <f>_xlfn.POISSON.DIST(1,K2,FALSE) * _xlfn.POISSON.DIST(1,L2,FALSE)</f>
        <v>9.7035368598581653E-2</v>
      </c>
      <c r="Q2" s="5">
        <f>_xlfn.POISSON.DIST(2,K2,FALSE) * _xlfn.POISSON.DIST(0,L2,FALSE)</f>
        <v>0.13957760696654295</v>
      </c>
      <c r="R2" s="5">
        <f>_xlfn.POISSON.DIST(0,K2,FALSE) * _xlfn.POISSON.DIST(2,L2,FALSE)</f>
        <v>1.6864923686002894E-2</v>
      </c>
      <c r="S2" s="5">
        <f>_xlfn.POISSON.DIST(2,K2,FALSE) * _xlfn.POISSON.DIST(2,L2,FALSE)</f>
        <v>3.0359374665804347E-2</v>
      </c>
      <c r="T2" s="5">
        <f>_xlfn.POISSON.DIST(2,K2,FALSE) * _xlfn.POISSON.DIST(1,L2,FALSE)</f>
        <v>9.2059642241903814E-2</v>
      </c>
      <c r="U2" s="5">
        <f>_xlfn.POISSON.DIST(1,K2,FALSE) * _xlfn.POISSON.DIST(2,L2,FALSE)</f>
        <v>3.2000266776811712E-2</v>
      </c>
      <c r="V2" s="5">
        <f>_xlfn.POISSON.DIST(3,K2,FALSE) * _xlfn.POISSON.DIST(3,L2,FALSE)</f>
        <v>4.2215609669389248E-3</v>
      </c>
      <c r="W2" s="5">
        <f>_xlfn.POISSON.DIST(3,K2,FALSE) * _xlfn.POISSON.DIST(0,L2,FALSE)</f>
        <v>8.8280282044903902E-2</v>
      </c>
      <c r="X2" s="5">
        <f>_xlfn.POISSON.DIST(3,K2,FALSE) * _xlfn.POISSON.DIST(1,L2,FALSE)</f>
        <v>5.8226038966381552E-2</v>
      </c>
      <c r="Y2" s="5">
        <f>_xlfn.POISSON.DIST(3,K2,FALSE) * _xlfn.POISSON.DIST(2,L2,FALSE)</f>
        <v>1.9201748879722175E-2</v>
      </c>
      <c r="Z2" s="5">
        <f>_xlfn.POISSON.DIST(0,K2,FALSE) * _xlfn.POISSON.DIST(3,L2,FALSE)</f>
        <v>3.7078030750844647E-3</v>
      </c>
      <c r="AA2" s="5">
        <f>_xlfn.POISSON.DIST(1,K2,FALSE) * _xlfn.POISSON.DIST(3,L2,FALSE)</f>
        <v>7.0353527693137611E-3</v>
      </c>
      <c r="AB2" s="5">
        <f>_xlfn.POISSON.DIST(2,K2,FALSE) * _xlfn.POISSON.DIST(3,L2,FALSE)</f>
        <v>6.6745978125555246E-3</v>
      </c>
      <c r="AC2" s="5">
        <f>_xlfn.POISSON.DIST(4,K2,FALSE) * _xlfn.POISSON.DIST(4,L2,FALSE)</f>
        <v>3.3019906277685683E-4</v>
      </c>
      <c r="AD2" s="5">
        <f>_xlfn.POISSON.DIST(4,K2,FALSE) * _xlfn.POISSON.DIST(0,L2,FALSE)</f>
        <v>4.1876747104905652E-2</v>
      </c>
      <c r="AE2" s="5">
        <f>_xlfn.POISSON.DIST(4,K2,FALSE) * _xlfn.POISSON.DIST(1,L2,FALSE)</f>
        <v>2.7620178053750308E-2</v>
      </c>
      <c r="AF2" s="5">
        <f>_xlfn.POISSON.DIST(4,K2,FALSE) * _xlfn.POISSON.DIST(2,L2,FALSE)</f>
        <v>9.1085660714022264E-3</v>
      </c>
      <c r="AG2" s="5">
        <f>_xlfn.POISSON.DIST(4,K2,FALSE) * _xlfn.POISSON.DIST(3,L2,FALSE)</f>
        <v>2.0025450406979924E-3</v>
      </c>
      <c r="AH2" s="5">
        <f>_xlfn.POISSON.DIST(0,K2,FALSE) * _xlfn.POISSON.DIST(4,L2,FALSE)</f>
        <v>6.1137855852036189E-4</v>
      </c>
      <c r="AI2" s="5">
        <f>_xlfn.POISSON.DIST(1,K2,FALSE) * _xlfn.POISSON.DIST(4,L2,FALSE)</f>
        <v>1.1600572489107446E-3</v>
      </c>
      <c r="AJ2" s="5">
        <f>_xlfn.POISSON.DIST(2,K2,FALSE) * _xlfn.POISSON.DIST(4,L2,FALSE)</f>
        <v>1.1005724701952779E-3</v>
      </c>
      <c r="AK2" s="5">
        <f>_xlfn.POISSON.DIST(3,K2,FALSE) * _xlfn.POISSON.DIST(4,L2,FALSE)</f>
        <v>6.9609194620298166E-4</v>
      </c>
      <c r="AL2" s="5">
        <f>_xlfn.POISSON.DIST(5,K2,FALSE) * _xlfn.POISSON.DIST(5,L2,FALSE)</f>
        <v>1.652945676351923E-5</v>
      </c>
      <c r="AM2" s="5">
        <f>_xlfn.POISSON.DIST(5,K2,FALSE) * _xlfn.POISSON.DIST(0,L2,FALSE)</f>
        <v>1.5891765703206256E-2</v>
      </c>
      <c r="AN2" s="5">
        <f>_xlfn.POISSON.DIST(5,K2,FALSE) * _xlfn.POISSON.DIST(1,L2,FALSE)</f>
        <v>1.0481554291011786E-2</v>
      </c>
      <c r="AO2" s="5">
        <f>_xlfn.POISSON.DIST(5,K2,FALSE) * _xlfn.POISSON.DIST(2,L2,FALSE)</f>
        <v>3.4566008084696998E-3</v>
      </c>
      <c r="AP2" s="5">
        <f>_xlfn.POISSON.DIST(5,K2,FALSE) * _xlfn.POISSON.DIST(3,L2,FALSE)</f>
        <v>7.5994385421503064E-4</v>
      </c>
      <c r="AQ2" s="5">
        <f>_xlfn.POISSON.DIST(5,K2,FALSE) * _xlfn.POISSON.DIST(4,L2,FALSE)</f>
        <v>1.2530691860861823E-4</v>
      </c>
      <c r="AR2" s="5">
        <f>_xlfn.POISSON.DIST(0,K2,FALSE) * _xlfn.POISSON.DIST(5,L2,FALSE)</f>
        <v>8.0648024557759639E-5</v>
      </c>
      <c r="AS2" s="5">
        <f>_xlfn.POISSON.DIST(1,K2,FALSE) * _xlfn.POISSON.DIST(5,L2,FALSE)</f>
        <v>1.530251988636676E-4</v>
      </c>
      <c r="AT2" s="5">
        <f>_xlfn.POISSON.DIST(2,K2,FALSE) * _xlfn.POISSON.DIST(5,L2,FALSE)</f>
        <v>1.4517845673017146E-4</v>
      </c>
      <c r="AU2" s="5">
        <f>_xlfn.POISSON.DIST(3,K2,FALSE) * _xlfn.POISSON.DIST(5,L2,FALSE)</f>
        <v>9.1822717021187585E-5</v>
      </c>
      <c r="AV2" s="5">
        <f>_xlfn.POISSON.DIST(4,K2,FALSE) * _xlfn.POISSON.DIST(5,L2,FALSE)</f>
        <v>4.3557141075123693E-5</v>
      </c>
      <c r="AW2" s="5">
        <f>_xlfn.POISSON.DIST(6,K2,FALSE) * _xlfn.POISSON.DIST(6,L2,FALSE)</f>
        <v>5.7461748015000377E-7</v>
      </c>
      <c r="AX2" s="5">
        <f>_xlfn.POISSON.DIST(6,K2,FALSE) * _xlfn.POISSON.DIST(0,L2,FALSE)</f>
        <v>5.025625488789421E-3</v>
      </c>
      <c r="AY2" s="5">
        <f>_xlfn.POISSON.DIST(6,K2,FALSE) * _xlfn.POISSON.DIST(1,L2,FALSE)</f>
        <v>3.3146956348853794E-3</v>
      </c>
      <c r="AZ2" s="5">
        <f>_xlfn.POISSON.DIST(6,K2,FALSE) * _xlfn.POISSON.DIST(2,L2,FALSE)</f>
        <v>1.0931183766515402E-3</v>
      </c>
      <c r="BA2" s="5">
        <f>_xlfn.POISSON.DIST(6,K2,FALSE) * _xlfn.POISSON.DIST(3,L2,FALSE)</f>
        <v>2.4032529016089041E-4</v>
      </c>
      <c r="BB2" s="5">
        <f>_xlfn.POISSON.DIST(6,K2,FALSE) * _xlfn.POISSON.DIST(4,L2,FALSE)</f>
        <v>3.9627166410720394E-5</v>
      </c>
      <c r="BC2" s="5">
        <f>_xlfn.POISSON.DIST(6,K2,FALSE) * _xlfn.POISSON.DIST(5,L2,FALSE)</f>
        <v>5.2272894515318019E-6</v>
      </c>
      <c r="BD2" s="5">
        <f>_xlfn.POISSON.DIST(0,K2,FALSE) * _xlfn.POISSON.DIST(6,L2,FALSE)</f>
        <v>8.8653526995478519E-6</v>
      </c>
      <c r="BE2" s="5">
        <f>_xlfn.POISSON.DIST(1,K2,FALSE) * _xlfn.POISSON.DIST(6,L2,FALSE)</f>
        <v>1.6821520022145828E-5</v>
      </c>
      <c r="BF2" s="5">
        <f>_xlfn.POISSON.DIST(2,K2,FALSE) * _xlfn.POISSON.DIST(6,L2,FALSE)</f>
        <v>1.5958955353794601E-5</v>
      </c>
      <c r="BG2" s="5">
        <f>_xlfn.POISSON.DIST(3,K2,FALSE) * _xlfn.POISSON.DIST(6,L2,FALSE)</f>
        <v>1.009374720196144E-5</v>
      </c>
      <c r="BH2" s="5">
        <f>_xlfn.POISSON.DIST(4,K2,FALSE) * _xlfn.POISSON.DIST(6,L2,FALSE)</f>
        <v>4.7880827873022047E-6</v>
      </c>
      <c r="BI2" s="5">
        <f>_xlfn.POISSON.DIST(5,K2,FALSE) * _xlfn.POISSON.DIST(6,L2,FALSE)</f>
        <v>1.8170248427545052E-6</v>
      </c>
      <c r="BJ2" s="8">
        <f>SUM(N2,Q2,T2,W2,X2,Y2,AD2,AE2,AF2,AG2,AM2,AN2,AO2,AP2,AQ2,AX2,AY2,AZ2,BA2,BB2,BC2)</f>
        <v>0.66550877528245123</v>
      </c>
      <c r="BK2" s="8">
        <f>SUM(M2,P2,S2,V2,AC2,AL2,AY2)</f>
        <v>0.21281442720376262</v>
      </c>
      <c r="BL2" s="8">
        <f>SUM(O2,R2,U2,AA2,AB2,AH2,AI2,AJ2,AK2,AR2,AS2,AT2,AU2,AV2,BD2,BE2,BF2,BG2,BH2,BI2)</f>
        <v>0.11785583134243101</v>
      </c>
      <c r="BM2" s="8">
        <f>SUM(S2:BI2)</f>
        <v>0.46729647487404241</v>
      </c>
      <c r="BN2" s="8">
        <f>SUM(M2:R2)</f>
        <v>0.52927624101228177</v>
      </c>
    </row>
    <row r="3" spans="1:88" x14ac:dyDescent="0.25">
      <c r="A3" t="s">
        <v>80</v>
      </c>
      <c r="B3" t="s">
        <v>95</v>
      </c>
      <c r="C3" t="s">
        <v>410</v>
      </c>
      <c r="D3" s="22">
        <v>44198</v>
      </c>
      <c r="E3">
        <f>VLOOKUP(A3,home!$A$2:$E$405,3,FALSE)</f>
        <v>1.1734693877550999</v>
      </c>
      <c r="F3">
        <f>VLOOKUP(B3,home!$B$2:$E$405,3,FALSE)</f>
        <v>1.51</v>
      </c>
      <c r="G3">
        <f>VLOOKUP(C3,away!$B$2:$E$405,4,FALSE)</f>
        <v>1.1100000000000001</v>
      </c>
      <c r="H3">
        <f>VLOOKUP(A3,away!$A$2:$E$405,3,FALSE)</f>
        <v>1.0136054421768701</v>
      </c>
      <c r="I3">
        <f>VLOOKUP(C3,away!$B$2:$E$405,3,FALSE)</f>
        <v>0.79</v>
      </c>
      <c r="J3">
        <f>VLOOKUP(B3,home!$B$2:$E$405,4,FALSE)</f>
        <v>0.68</v>
      </c>
      <c r="K3" s="3">
        <f t="shared" ref="K3:K11" si="0">E3*F3*G3</f>
        <v>1.9668520408163233</v>
      </c>
      <c r="L3" s="3">
        <f t="shared" ref="L3:L11" si="1">H3*I3*J3</f>
        <v>0.54450884353741469</v>
      </c>
      <c r="M3" s="5">
        <f>_xlfn.POISSON.DIST(0,K3,FALSE) * _xlfn.POISSON.DIST(0,L3,FALSE)</f>
        <v>8.1157717786169384E-2</v>
      </c>
      <c r="N3" s="5">
        <f>_xlfn.POISSON.DIST(1,K3,FALSE) * _xlfn.POISSON.DIST(0,L3,FALSE)</f>
        <v>0.15962522285572245</v>
      </c>
      <c r="O3" s="5">
        <f>_xlfn.POISSON.DIST(0,K3,FALSE) * _xlfn.POISSON.DIST(1,L3,FALSE)</f>
        <v>4.4191095055882958E-2</v>
      </c>
      <c r="P3" s="5">
        <f>_xlfn.POISSON.DIST(1,K3,FALSE) * _xlfn.POISSON.DIST(1,L3,FALSE)</f>
        <v>8.6917345496571513E-2</v>
      </c>
      <c r="Q3" s="5">
        <f>_xlfn.POISSON.DIST(2,K3,FALSE) * _xlfn.POISSON.DIST(0,L3,FALSE)</f>
        <v>0.15697959766976907</v>
      </c>
      <c r="R3" s="5">
        <f>_xlfn.POISSON.DIST(0,K3,FALSE) * _xlfn.POISSON.DIST(2,L3,FALSE)</f>
        <v>1.2031221031765396E-2</v>
      </c>
      <c r="S3" s="5">
        <f>_xlfn.POISSON.DIST(2,K3,FALSE) * _xlfn.POISSON.DIST(2,L3,FALSE)</f>
        <v>2.327143109197255E-2</v>
      </c>
      <c r="T3" s="5">
        <f>_xlfn.POISSON.DIST(2,K3,FALSE) * _xlfn.POISSON.DIST(1,L3,FALSE)</f>
        <v>8.5476779186134597E-2</v>
      </c>
      <c r="U3" s="5">
        <f>_xlfn.POISSON.DIST(1,K3,FALSE) * _xlfn.POISSON.DIST(2,L3,FALSE)</f>
        <v>2.3663631639840036E-2</v>
      </c>
      <c r="V3" s="5">
        <f>_xlfn.POISSON.DIST(3,K3,FALSE) * _xlfn.POISSON.DIST(3,L3,FALSE)</f>
        <v>2.769218410762895E-3</v>
      </c>
      <c r="W3" s="5">
        <f>_xlfn.POISSON.DIST(3,K3,FALSE) * _xlfn.POISSON.DIST(0,L3,FALSE)</f>
        <v>0.10291854734777024</v>
      </c>
      <c r="X3" s="5">
        <f>_xlfn.POISSON.DIST(3,K3,FALSE) * _xlfn.POISSON.DIST(1,L3,FALSE)</f>
        <v>5.6040059194885021E-2</v>
      </c>
      <c r="Y3" s="5">
        <f>_xlfn.POISSON.DIST(3,K3,FALSE) * _xlfn.POISSON.DIST(2,L3,FALSE)</f>
        <v>1.5257153911987552E-2</v>
      </c>
      <c r="Z3" s="5">
        <f>_xlfn.POISSON.DIST(0,K3,FALSE) * _xlfn.POISSON.DIST(3,L3,FALSE)</f>
        <v>2.1837020834498655E-3</v>
      </c>
      <c r="AA3" s="5">
        <f>_xlfn.POISSON.DIST(1,K3,FALSE) * _xlfn.POISSON.DIST(3,L3,FALSE)</f>
        <v>4.2950188993682251E-3</v>
      </c>
      <c r="AB3" s="5">
        <f>_xlfn.POISSON.DIST(2,K3,FALSE) * _xlfn.POISSON.DIST(3,L3,FALSE)</f>
        <v>4.223833343783537E-3</v>
      </c>
      <c r="AC3" s="5">
        <f>_xlfn.POISSON.DIST(4,K3,FALSE) * _xlfn.POISSON.DIST(4,L3,FALSE)</f>
        <v>1.8535907607542063E-4</v>
      </c>
      <c r="AD3" s="5">
        <f>_xlfn.POISSON.DIST(4,K3,FALSE) * _xlfn.POISSON.DIST(0,L3,FALSE)</f>
        <v>5.0606388722203348E-2</v>
      </c>
      <c r="AE3" s="5">
        <f>_xlfn.POISSON.DIST(4,K3,FALSE) * _xlfn.POISSON.DIST(1,L3,FALSE)</f>
        <v>2.7555626198731805E-2</v>
      </c>
      <c r="AF3" s="5">
        <f>_xlfn.POISSON.DIST(4,K3,FALSE) * _xlfn.POISSON.DIST(2,L3,FALSE)</f>
        <v>7.5021410772103704E-3</v>
      </c>
      <c r="AG3" s="5">
        <f>_xlfn.POISSON.DIST(4,K3,FALSE) * _xlfn.POISSON.DIST(3,L3,FALSE)</f>
        <v>1.3616607206687846E-3</v>
      </c>
      <c r="AH3" s="5">
        <f>_xlfn.POISSON.DIST(0,K3,FALSE) * _xlfn.POISSON.DIST(4,L3,FALSE)</f>
        <v>2.9726127402238231E-4</v>
      </c>
      <c r="AI3" s="5">
        <f>_xlfn.POISSON.DIST(1,K3,FALSE) * _xlfn.POISSON.DIST(4,L3,FALSE)</f>
        <v>5.8466894346658296E-4</v>
      </c>
      <c r="AJ3" s="5">
        <f>_xlfn.POISSON.DIST(2,K3,FALSE) * _xlfn.POISSON.DIST(4,L3,FALSE)</f>
        <v>5.7497865232958615E-4</v>
      </c>
      <c r="AK3" s="5">
        <f>_xlfn.POISSON.DIST(3,K3,FALSE) * _xlfn.POISSON.DIST(4,L3,FALSE)</f>
        <v>3.7696597858675535E-4</v>
      </c>
      <c r="AL3" s="5">
        <f>_xlfn.POISSON.DIST(5,K3,FALSE) * _xlfn.POISSON.DIST(5,L3,FALSE)</f>
        <v>7.9405480073359991E-6</v>
      </c>
      <c r="AM3" s="5">
        <f>_xlfn.POISSON.DIST(5,K3,FALSE) * _xlfn.POISSON.DIST(0,L3,FALSE)</f>
        <v>1.9907055787321947E-2</v>
      </c>
      <c r="AN3" s="5">
        <f>_xlfn.POISSON.DIST(5,K3,FALSE) * _xlfn.POISSON.DIST(1,L3,FALSE)</f>
        <v>1.083956792498947E-2</v>
      </c>
      <c r="AO3" s="5">
        <f>_xlfn.POISSON.DIST(5,K3,FALSE) * _xlfn.POISSON.DIST(2,L3,FALSE)</f>
        <v>2.951120297640635E-3</v>
      </c>
      <c r="AP3" s="5">
        <f>_xlfn.POISSON.DIST(5,K3,FALSE) * _xlfn.POISSON.DIST(3,L3,FALSE)</f>
        <v>5.3563703346936448E-4</v>
      </c>
      <c r="AQ3" s="5">
        <f>_xlfn.POISSON.DIST(5,K3,FALSE) * _xlfn.POISSON.DIST(4,L3,FALSE)</f>
        <v>7.2914775412553774E-5</v>
      </c>
      <c r="AR3" s="5">
        <f>_xlfn.POISSON.DIST(0,K3,FALSE) * _xlfn.POISSON.DIST(5,L3,FALSE)</f>
        <v>3.2372278509277206E-5</v>
      </c>
      <c r="AS3" s="5">
        <f>_xlfn.POISSON.DIST(1,K3,FALSE) * _xlfn.POISSON.DIST(5,L3,FALSE)</f>
        <v>6.3671482051846269E-5</v>
      </c>
      <c r="AT3" s="5">
        <f>_xlfn.POISSON.DIST(2,K3,FALSE) * _xlfn.POISSON.DIST(5,L3,FALSE)</f>
        <v>6.261619220773688E-5</v>
      </c>
      <c r="AU3" s="5">
        <f>_xlfn.POISSON.DIST(3,K3,FALSE) * _xlfn.POISSON.DIST(5,L3,FALSE)</f>
        <v>4.1052261810644818E-5</v>
      </c>
      <c r="AV3" s="5">
        <f>_xlfn.POISSON.DIST(4,K3,FALSE) * _xlfn.POISSON.DIST(5,L3,FALSE)</f>
        <v>2.0185931230598202E-5</v>
      </c>
      <c r="AW3" s="5">
        <f>_xlfn.POISSON.DIST(6,K3,FALSE) * _xlfn.POISSON.DIST(6,L3,FALSE)</f>
        <v>2.3622431777569747E-7</v>
      </c>
      <c r="AX3" s="5">
        <f>_xlfn.POISSON.DIST(6,K3,FALSE) * _xlfn.POISSON.DIST(0,L3,FALSE)</f>
        <v>6.5257055503231028E-3</v>
      </c>
      <c r="AY3" s="5">
        <f>_xlfn.POISSON.DIST(6,K3,FALSE) * _xlfn.POISSON.DIST(1,L3,FALSE)</f>
        <v>3.5533043824721206E-3</v>
      </c>
      <c r="AZ3" s="5">
        <f>_xlfn.POISSON.DIST(6,K3,FALSE) * _xlfn.POISSON.DIST(2,L3,FALSE)</f>
        <v>9.6740283001816088E-4</v>
      </c>
      <c r="BA3" s="5">
        <f>_xlfn.POISSON.DIST(6,K3,FALSE) * _xlfn.POISSON.DIST(3,L3,FALSE)</f>
        <v>1.7558646540267032E-4</v>
      </c>
      <c r="BB3" s="5">
        <f>_xlfn.POISSON.DIST(6,K3,FALSE) * _xlfn.POISSON.DIST(4,L3,FALSE)</f>
        <v>2.3902095804307571E-5</v>
      </c>
      <c r="BC3" s="5">
        <f>_xlfn.POISSON.DIST(6,K3,FALSE) * _xlfn.POISSON.DIST(5,L3,FALSE)</f>
        <v>2.6029805089048031E-6</v>
      </c>
      <c r="BD3" s="5">
        <f>_xlfn.POISSON.DIST(0,K3,FALSE) * _xlfn.POISSON.DIST(6,L3,FALSE)</f>
        <v>2.9378319889596041E-6</v>
      </c>
      <c r="BE3" s="5">
        <f>_xlfn.POISSON.DIST(1,K3,FALSE) * _xlfn.POISSON.DIST(6,L3,FALSE)</f>
        <v>5.778280843060675E-6</v>
      </c>
      <c r="BF3" s="5">
        <f>_xlfn.POISSON.DIST(2,K3,FALSE) * _xlfn.POISSON.DIST(6,L3,FALSE)</f>
        <v>5.682511734291878E-6</v>
      </c>
      <c r="BG3" s="5">
        <f>_xlfn.POISSON.DIST(3,K3,FALSE) * _xlfn.POISSON.DIST(6,L3,FALSE)</f>
        <v>3.7255532671848954E-6</v>
      </c>
      <c r="BH3" s="5">
        <f>_xlfn.POISSON.DIST(4,K3,FALSE) * _xlfn.POISSON.DIST(6,L3,FALSE)</f>
        <v>1.831903011683134E-6</v>
      </c>
      <c r="BI3" s="5">
        <f>_xlfn.POISSON.DIST(5,K3,FALSE) * _xlfn.POISSON.DIST(6,L3,FALSE)</f>
        <v>7.2061643542130767E-7</v>
      </c>
      <c r="BJ3" s="8">
        <f>SUM(N3,Q3,T3,W3,X3,Y3,AD3,AE3,AF3,AG3,AM3,AN3,AO3,AP3,AQ3,AX3,AY3,AZ3,BA3,BB3,BC3)</f>
        <v>0.70887797700844668</v>
      </c>
      <c r="BK3" s="8">
        <f>SUM(M3,P3,S3,V3,AC3,AL3,AY3)</f>
        <v>0.19786231679203123</v>
      </c>
      <c r="BL3" s="8">
        <f>SUM(O3,R3,U3,AA3,AB3,AH3,AI3,AJ3,AK3,AR3,AS3,AT3,AU3,AV3,BD3,BE3,BF3,BG3,BH3,BI3)</f>
        <v>9.0479249662136149E-2</v>
      </c>
      <c r="BM3" s="8">
        <f>SUM(S3:BI3)</f>
        <v>0.45494797749202864</v>
      </c>
      <c r="BN3" s="8">
        <f>SUM(M3:R3)</f>
        <v>0.54090219989588073</v>
      </c>
    </row>
    <row r="4" spans="1:88" x14ac:dyDescent="0.25">
      <c r="A4" t="s">
        <v>27</v>
      </c>
      <c r="B4" t="s">
        <v>194</v>
      </c>
      <c r="C4" t="s">
        <v>299</v>
      </c>
      <c r="D4" s="22">
        <v>44198</v>
      </c>
      <c r="E4">
        <f>VLOOKUP(A4,home!$A$2:$E$405,3,FALSE)</f>
        <v>1.32085561497326</v>
      </c>
      <c r="F4">
        <f>VLOOKUP(B4,home!$B$2:$E$405,3,FALSE)</f>
        <v>0.76</v>
      </c>
      <c r="G4">
        <f>VLOOKUP(C4,away!$B$2:$E$405,4,FALSE)</f>
        <v>1.35</v>
      </c>
      <c r="H4">
        <f>VLOOKUP(A4,away!$A$2:$E$405,3,FALSE)</f>
        <v>1.0855614973262</v>
      </c>
      <c r="I4">
        <f>VLOOKUP(C4,away!$B$2:$E$405,3,FALSE)</f>
        <v>0.59</v>
      </c>
      <c r="J4">
        <f>VLOOKUP(B4,home!$B$2:$E$405,4,FALSE)</f>
        <v>1.1299999999999999</v>
      </c>
      <c r="K4" s="3">
        <f t="shared" si="0"/>
        <v>1.355197860962565</v>
      </c>
      <c r="L4" s="3">
        <f t="shared" si="1"/>
        <v>0.72374385026737742</v>
      </c>
      <c r="M4" s="5">
        <f t="shared" ref="M4:M23" si="2">_xlfn.POISSON.DIST(0,K4,FALSE) * _xlfn.POISSON.DIST(0,L4,FALSE)</f>
        <v>0.12506249442324346</v>
      </c>
      <c r="N4" s="5">
        <f t="shared" ref="N4:N23" si="3">_xlfn.POISSON.DIST(1,K4,FALSE) * _xlfn.POISSON.DIST(0,L4,FALSE)</f>
        <v>0.16948442492902227</v>
      </c>
      <c r="O4" s="5">
        <f t="shared" ref="O4:O23" si="4">_xlfn.POISSON.DIST(0,K4,FALSE) * _xlfn.POISSON.DIST(1,L4,FALSE)</f>
        <v>9.0513211237920624E-2</v>
      </c>
      <c r="P4" s="5">
        <f t="shared" ref="P4:P23" si="5">_xlfn.POISSON.DIST(1,K4,FALSE) * _xlfn.POISSON.DIST(1,L4,FALSE)</f>
        <v>0.12266331025848283</v>
      </c>
      <c r="Q4" s="5">
        <f t="shared" ref="Q4:Q23" si="6">_xlfn.POISSON.DIST(2,K4,FALSE) * _xlfn.POISSON.DIST(0,L4,FALSE)</f>
        <v>0.1148424650651407</v>
      </c>
      <c r="R4" s="5">
        <f t="shared" ref="R4:R23" si="7">_xlfn.POISSON.DIST(0,K4,FALSE) * _xlfn.POISSON.DIST(2,L4,FALSE)</f>
        <v>3.2754190000698562E-2</v>
      </c>
      <c r="S4" s="5">
        <f t="shared" ref="S4:S23" si="8">_xlfn.POISSON.DIST(2,K4,FALSE) * _xlfn.POISSON.DIST(2,L4,FALSE)</f>
        <v>3.0077537940048471E-2</v>
      </c>
      <c r="T4" s="5">
        <f t="shared" ref="T4:T23" si="9">_xlfn.POISSON.DIST(2,K4,FALSE) * _xlfn.POISSON.DIST(1,L4,FALSE)</f>
        <v>8.3116527840441698E-2</v>
      </c>
      <c r="U4" s="5">
        <f t="shared" ref="U4:U23" si="10">_xlfn.POISSON.DIST(1,K4,FALSE) * _xlfn.POISSON.DIST(2,L4,FALSE)</f>
        <v>4.4388408226508129E-2</v>
      </c>
      <c r="V4" s="5">
        <f t="shared" ref="V4:V23" si="11">_xlfn.POISSON.DIST(3,K4,FALSE) * _xlfn.POISSON.DIST(3,L4,FALSE)</f>
        <v>3.2778371104836474E-3</v>
      </c>
      <c r="W4" s="5">
        <f t="shared" ref="W4:W23" si="12">_xlfn.POISSON.DIST(3,K4,FALSE) * _xlfn.POISSON.DIST(0,L4,FALSE)</f>
        <v>5.1878087667982249E-2</v>
      </c>
      <c r="X4" s="5">
        <f t="shared" ref="X4:X23" si="13">_xlfn.POISSON.DIST(3,K4,FALSE) * _xlfn.POISSON.DIST(1,L4,FALSE)</f>
        <v>3.7546446913334017E-2</v>
      </c>
      <c r="Y4" s="5">
        <f t="shared" ref="Y4:Y23" si="14">_xlfn.POISSON.DIST(3,K4,FALSE) * _xlfn.POISSON.DIST(2,L4,FALSE)</f>
        <v>1.3587005026458024E-2</v>
      </c>
      <c r="Z4" s="5">
        <f t="shared" ref="Z4:Z23" si="15">_xlfn.POISSON.DIST(0,K4,FALSE) * _xlfn.POISSON.DIST(3,L4,FALSE)</f>
        <v>7.9018811944982711E-3</v>
      </c>
      <c r="AA4" s="5">
        <f t="shared" ref="AA4:AA23" si="16">_xlfn.POISSON.DIST(1,K4,FALSE) * _xlfn.POISSON.DIST(3,L4,FALSE)</f>
        <v>1.0708612492364376E-2</v>
      </c>
      <c r="AB4" s="5">
        <f t="shared" ref="AB4:AB23" si="17">_xlfn.POISSON.DIST(2,K4,FALSE) * _xlfn.POISSON.DIST(3,L4,FALSE)</f>
        <v>7.2561443717646034E-3</v>
      </c>
      <c r="AC4" s="5">
        <f t="shared" ref="AC4:AC23" si="18">_xlfn.POISSON.DIST(4,K4,FALSE) * _xlfn.POISSON.DIST(4,L4,FALSE)</f>
        <v>2.0093471683610615E-4</v>
      </c>
      <c r="AD4" s="5">
        <f t="shared" ref="AD4:AD23" si="19">_xlfn.POISSON.DIST(4,K4,FALSE) * _xlfn.POISSON.DIST(0,L4,FALSE)</f>
        <v>1.7576268359619489E-2</v>
      </c>
      <c r="AE4" s="5">
        <f t="shared" ref="AE4:AE23" si="20">_xlfn.POISSON.DIST(4,K4,FALSE) * _xlfn.POISSON.DIST(1,L4,FALSE)</f>
        <v>1.2720716135923689E-2</v>
      </c>
      <c r="AF4" s="5">
        <f t="shared" ref="AF4:AF23" si="21">_xlfn.POISSON.DIST(4,K4,FALSE) * _xlfn.POISSON.DIST(2,L4,FALSE)</f>
        <v>4.6032700371858824E-3</v>
      </c>
      <c r="AG4" s="5">
        <f t="shared" ref="AG4:AG23" si="22">_xlfn.POISSON.DIST(4,K4,FALSE) * _xlfn.POISSON.DIST(3,L4,FALSE)</f>
        <v>1.1105294601777883E-3</v>
      </c>
      <c r="AH4" s="5">
        <f t="shared" ref="AH4:AH23" si="23">_xlfn.POISSON.DIST(0,K4,FALSE) * _xlfn.POISSON.DIST(4,L4,FALSE)</f>
        <v>1.4297344800153905E-3</v>
      </c>
      <c r="AI4" s="5">
        <f t="shared" ref="AI4:AI23" si="24">_xlfn.POISSON.DIST(1,K4,FALSE) * _xlfn.POISSON.DIST(4,L4,FALSE)</f>
        <v>1.9375731090612823E-3</v>
      </c>
      <c r="AJ4" s="5">
        <f t="shared" ref="AJ4:AJ23" si="25">_xlfn.POISSON.DIST(2,K4,FALSE) * _xlfn.POISSON.DIST(4,L4,FALSE)</f>
        <v>1.3128974664292183E-3</v>
      </c>
      <c r="AK4" s="5">
        <f t="shared" ref="AK4:AK23" si="26">_xlfn.POISSON.DIST(3,K4,FALSE) * _xlfn.POISSON.DIST(4,L4,FALSE)</f>
        <v>5.9307861272268241E-4</v>
      </c>
      <c r="AL4" s="5">
        <f t="shared" ref="AL4:AL23" si="27">_xlfn.POISSON.DIST(5,K4,FALSE) * _xlfn.POISSON.DIST(5,L4,FALSE)</f>
        <v>7.8832003556733335E-6</v>
      </c>
      <c r="AM4" s="5">
        <f t="shared" ref="AM4:AM23" si="28">_xlfn.POISSON.DIST(5,K4,FALSE) * _xlfn.POISSON.DIST(0,L4,FALSE)</f>
        <v>4.7638642569320664E-3</v>
      </c>
      <c r="AN4" s="5">
        <f t="shared" ref="AN4:AN23" si="29">_xlfn.POISSON.DIST(5,K4,FALSE) * _xlfn.POISSON.DIST(1,L4,FALSE)</f>
        <v>3.4478174594631517E-3</v>
      </c>
      <c r="AO4" s="5">
        <f t="shared" ref="AO4:AO23" si="30">_xlfn.POISSON.DIST(5,K4,FALSE) * _xlfn.POISSON.DIST(2,L4,FALSE)</f>
        <v>1.2476683415654744E-3</v>
      </c>
      <c r="AP4" s="5">
        <f t="shared" ref="AP4:AP23" si="31">_xlfn.POISSON.DIST(5,K4,FALSE) * _xlfn.POISSON.DIST(3,L4,FALSE)</f>
        <v>3.0099742979377002E-4</v>
      </c>
      <c r="AQ4" s="5">
        <f t="shared" ref="AQ4:AQ23" si="32">_xlfn.POISSON.DIST(5,K4,FALSE) * _xlfn.POISSON.DIST(4,L4,FALSE)</f>
        <v>5.4461259689881923E-5</v>
      </c>
      <c r="AR4" s="5">
        <f t="shared" ref="AR4:AR23" si="33">_xlfn.POISSON.DIST(0,K4,FALSE) * _xlfn.POISSON.DIST(5,L4,FALSE)</f>
        <v>2.0695230748527313E-4</v>
      </c>
      <c r="AS4" s="5">
        <f t="shared" ref="AS4:AS23" si="34">_xlfn.POISSON.DIST(1,K4,FALSE) * _xlfn.POISSON.DIST(5,L4,FALSE)</f>
        <v>2.8046132442530918E-4</v>
      </c>
      <c r="AT4" s="5">
        <f t="shared" ref="AT4:AT23" si="35">_xlfn.POISSON.DIST(2,K4,FALSE) * _xlfn.POISSON.DIST(5,L4,FALSE)</f>
        <v>1.9004029347195352E-4</v>
      </c>
      <c r="AU4" s="5">
        <f t="shared" ref="AU4:AU23" si="36">_xlfn.POISSON.DIST(3,K4,FALSE) * _xlfn.POISSON.DIST(5,L4,FALSE)</f>
        <v>8.5847399736629817E-5</v>
      </c>
      <c r="AV4" s="5">
        <f t="shared" ref="AV4:AV23" si="37">_xlfn.POISSON.DIST(4,K4,FALSE) * _xlfn.POISSON.DIST(5,L4,FALSE)</f>
        <v>2.9085053123069742E-5</v>
      </c>
      <c r="AW4" s="5">
        <f t="shared" ref="AW4:AW23" si="38">_xlfn.POISSON.DIST(6,K4,FALSE) * _xlfn.POISSON.DIST(6,L4,FALSE)</f>
        <v>2.147769435675613E-7</v>
      </c>
      <c r="AX4" s="5">
        <f t="shared" ref="AX4:AX23" si="39">_xlfn.POISSON.DIST(6,K4,FALSE) * _xlfn.POISSON.DIST(0,L4,FALSE)</f>
        <v>1.075996441818391E-3</v>
      </c>
      <c r="AY4" s="5">
        <f t="shared" ref="AY4:AY23" si="40">_xlfn.POISSON.DIST(6,K4,FALSE) * _xlfn.POISSON.DIST(1,L4,FALSE)</f>
        <v>7.787458076756403E-4</v>
      </c>
      <c r="AZ4" s="5">
        <f t="shared" ref="AZ4:AZ23" si="41">_xlfn.POISSON.DIST(6,K4,FALSE) * _xlfn.POISSON.DIST(2,L4,FALSE)</f>
        <v>2.8180624461337329E-4</v>
      </c>
      <c r="BA4" s="5">
        <f t="shared" ref="BA4:BA23" si="42">_xlfn.POISSON.DIST(6,K4,FALSE) * _xlfn.POISSON.DIST(3,L4,FALSE)</f>
        <v>6.7985178835291066E-5</v>
      </c>
      <c r="BB4" s="5">
        <f t="shared" ref="BB4:BB23" si="43">_xlfn.POISSON.DIST(6,K4,FALSE) * _xlfn.POISSON.DIST(4,L4,FALSE)</f>
        <v>1.2300963772842441E-5</v>
      </c>
      <c r="BC4" s="5">
        <f t="shared" ref="BC4:BC23" si="44">_xlfn.POISSON.DIST(6,K4,FALSE) * _xlfn.POISSON.DIST(5,L4,FALSE)</f>
        <v>1.780549376591303E-6</v>
      </c>
      <c r="BD4" s="5">
        <f t="shared" ref="BD4:BD23" si="45">_xlfn.POISSON.DIST(0,K4,FALSE) * _xlfn.POISSON.DIST(6,L4,FALSE)</f>
        <v>2.4963409973518287E-5</v>
      </c>
      <c r="BE4" s="5">
        <f t="shared" ref="BE4:BE23" si="46">_xlfn.POISSON.DIST(1,K4,FALSE) * _xlfn.POISSON.DIST(6,L4,FALSE)</f>
        <v>3.3830359798443548E-5</v>
      </c>
      <c r="BF4" s="5">
        <f t="shared" ref="BF4:BF23" si="47">_xlfn.POISSON.DIST(2,K4,FALSE) * _xlfn.POISSON.DIST(6,L4,FALSE)</f>
        <v>2.2923415617222323E-5</v>
      </c>
      <c r="BG4" s="5">
        <f t="shared" ref="BG4:BG23" si="48">_xlfn.POISSON.DIST(3,K4,FALSE) * _xlfn.POISSON.DIST(6,L4,FALSE)</f>
        <v>1.0355254603471849E-5</v>
      </c>
      <c r="BH4" s="5">
        <f t="shared" ref="BH4:BH23" si="49">_xlfn.POISSON.DIST(4,K4,FALSE) * _xlfn.POISSON.DIST(6,L4,FALSE)</f>
        <v>3.5083547220869501E-6</v>
      </c>
      <c r="BI4" s="5">
        <f t="shared" ref="BI4:BI23" si="50">_xlfn.POISSON.DIST(5,K4,FALSE) * _xlfn.POISSON.DIST(6,L4,FALSE)</f>
        <v>9.5090296297402936E-7</v>
      </c>
      <c r="BJ4" s="8">
        <f t="shared" ref="BJ4:BJ23" si="51">SUM(N4,Q4,T4,W4,X4,Y4,AD4,AE4,AF4,AG4,AM4,AN4,AO4,AP4,AQ4,AX4,AY4,AZ4,BA4,BB4,BC4)</f>
        <v>0.51849916536882235</v>
      </c>
      <c r="BK4" s="8">
        <f t="shared" ref="BK4:BK23" si="52">SUM(M4,P4,S4,V4,AC4,AL4,AY4)</f>
        <v>0.28206874345712579</v>
      </c>
      <c r="BL4" s="8">
        <f t="shared" ref="BL4:BL23" si="53">SUM(O4,R4,U4,AA4,AB4,AH4,AI4,AJ4,AK4,AR4,AS4,AT4,AU4,AV4,BD4,BE4,BF4,BG4,BH4,BI4)</f>
        <v>0.19178276807340483</v>
      </c>
      <c r="BM4" s="8">
        <f t="shared" ref="BM4:BM23" si="54">SUM(S4:BI4)</f>
        <v>0.3441539311486107</v>
      </c>
      <c r="BN4" s="8">
        <f t="shared" ref="BN4:BN23" si="55">SUM(M4:R4)</f>
        <v>0.65532009591450846</v>
      </c>
    </row>
    <row r="5" spans="1:88" x14ac:dyDescent="0.25">
      <c r="A5" t="s">
        <v>32</v>
      </c>
      <c r="B5" t="s">
        <v>310</v>
      </c>
      <c r="C5" t="s">
        <v>331</v>
      </c>
      <c r="D5" s="22">
        <v>44198</v>
      </c>
      <c r="E5">
        <f>VLOOKUP(A5,home!$A$2:$E$405,3,FALSE)</f>
        <v>1.2734375</v>
      </c>
      <c r="F5">
        <f>VLOOKUP(B5,home!$B$2:$E$405,3,FALSE)</f>
        <v>0.56000000000000005</v>
      </c>
      <c r="G5">
        <f>VLOOKUP(C5,away!$B$2:$E$405,4,FALSE)</f>
        <v>0.45</v>
      </c>
      <c r="H5">
        <f>VLOOKUP(A5,away!$A$2:$E$405,3,FALSE)</f>
        <v>1.1484375</v>
      </c>
      <c r="I5">
        <f>VLOOKUP(C5,away!$B$2:$E$405,3,FALSE)</f>
        <v>0.11</v>
      </c>
      <c r="J5">
        <f>VLOOKUP(B5,home!$B$2:$E$405,4,FALSE)</f>
        <v>1.24</v>
      </c>
      <c r="K5" s="3">
        <f t="shared" si="0"/>
        <v>0.32090625000000006</v>
      </c>
      <c r="L5" s="3">
        <f t="shared" si="1"/>
        <v>0.15664687500000002</v>
      </c>
      <c r="M5" s="5">
        <f t="shared" si="2"/>
        <v>0.62029933131886172</v>
      </c>
      <c r="N5" s="5">
        <f t="shared" si="3"/>
        <v>0.19905793229104349</v>
      </c>
      <c r="O5" s="5">
        <f t="shared" si="4"/>
        <v>9.7167951815689324E-2</v>
      </c>
      <c r="P5" s="5">
        <f t="shared" si="5"/>
        <v>3.1181803037353555E-2</v>
      </c>
      <c r="Q5" s="5">
        <f t="shared" si="6"/>
        <v>3.1939467292136335E-2</v>
      </c>
      <c r="R5" s="5">
        <f t="shared" si="7"/>
        <v>7.6105280010391541E-3</v>
      </c>
      <c r="S5" s="5">
        <f t="shared" si="8"/>
        <v>3.9186921199520962E-4</v>
      </c>
      <c r="T5" s="5">
        <f t="shared" si="9"/>
        <v>5.0032177404778699E-3</v>
      </c>
      <c r="U5" s="5">
        <f t="shared" si="10"/>
        <v>2.4422660013334713E-3</v>
      </c>
      <c r="V5" s="5">
        <f t="shared" si="11"/>
        <v>2.1887620250223933E-6</v>
      </c>
      <c r="W5" s="5">
        <f t="shared" si="12"/>
        <v>3.4165248919057101E-3</v>
      </c>
      <c r="X5" s="5">
        <f t="shared" si="13"/>
        <v>5.3518794767674232E-4</v>
      </c>
      <c r="Y5" s="5">
        <f t="shared" si="14"/>
        <v>4.1917759770612593E-5</v>
      </c>
      <c r="Z5" s="5">
        <f t="shared" si="15"/>
        <v>3.973884761542601E-4</v>
      </c>
      <c r="AA5" s="5">
        <f t="shared" si="16"/>
        <v>1.2752444567587805E-4</v>
      </c>
      <c r="AB5" s="5">
        <f t="shared" si="17"/>
        <v>2.046169582258737E-5</v>
      </c>
      <c r="AC5" s="5">
        <f t="shared" si="18"/>
        <v>6.8766745861608099E-9</v>
      </c>
      <c r="AD5" s="5">
        <f t="shared" si="19"/>
        <v>2.7409604777327913E-4</v>
      </c>
      <c r="AE5" s="5">
        <f t="shared" si="20"/>
        <v>4.2936289333534884E-5</v>
      </c>
      <c r="AF5" s="5">
        <f t="shared" si="21"/>
        <v>3.3629177740970364E-6</v>
      </c>
      <c r="AG5" s="5">
        <f t="shared" si="22"/>
        <v>1.7559685339808556E-7</v>
      </c>
      <c r="AH5" s="5">
        <f t="shared" si="23"/>
        <v>1.5562415737644219E-5</v>
      </c>
      <c r="AI5" s="5">
        <f t="shared" si="24"/>
        <v>4.9940764753083908E-6</v>
      </c>
      <c r="AJ5" s="5">
        <f t="shared" si="25"/>
        <v>8.013151769522166E-7</v>
      </c>
      <c r="AK5" s="5">
        <f t="shared" si="26"/>
        <v>8.5715682834607446E-8</v>
      </c>
      <c r="AL5" s="5">
        <f t="shared" si="27"/>
        <v>1.3827331526650709E-11</v>
      </c>
      <c r="AM5" s="5">
        <f t="shared" si="28"/>
        <v>1.7591826966148772E-5</v>
      </c>
      <c r="AN5" s="5">
        <f t="shared" si="29"/>
        <v>2.7557047197879363E-6</v>
      </c>
      <c r="AO5" s="5">
        <f t="shared" si="30"/>
        <v>2.1583626638876542E-7</v>
      </c>
      <c r="AP5" s="5">
        <f t="shared" si="31"/>
        <v>1.127002554715588E-8</v>
      </c>
      <c r="AQ5" s="5">
        <f t="shared" si="32"/>
        <v>4.4135357078303353E-10</v>
      </c>
      <c r="AR5" s="5">
        <f t="shared" si="33"/>
        <v>4.875607585505576E-7</v>
      </c>
      <c r="AS5" s="5">
        <f t="shared" si="34"/>
        <v>1.5646129467361491E-7</v>
      </c>
      <c r="AT5" s="5">
        <f t="shared" si="35"/>
        <v>2.5104703671927365E-8</v>
      </c>
      <c r="AU5" s="5">
        <f t="shared" si="36"/>
        <v>2.6854187709064813E-9</v>
      </c>
      <c r="AV5" s="5">
        <f t="shared" si="37"/>
        <v>2.1544191686280193E-10</v>
      </c>
      <c r="AW5" s="5">
        <f t="shared" si="38"/>
        <v>1.930793312316784E-14</v>
      </c>
      <c r="AX5" s="5">
        <f t="shared" si="39"/>
        <v>9.4088787039261344E-7</v>
      </c>
      <c r="AY5" s="5">
        <f t="shared" si="40"/>
        <v>1.4738714462240792E-7</v>
      </c>
      <c r="AZ5" s="5">
        <f t="shared" si="41"/>
        <v>1.1543867810136628E-8</v>
      </c>
      <c r="BA5" s="5">
        <f t="shared" si="42"/>
        <v>6.0277027262366547E-10</v>
      </c>
      <c r="BB5" s="5">
        <f t="shared" si="43"/>
        <v>2.3605519887348814E-11</v>
      </c>
      <c r="BC5" s="5">
        <f t="shared" si="44"/>
        <v>7.3954618462070913E-13</v>
      </c>
      <c r="BD5" s="5">
        <f t="shared" si="45"/>
        <v>1.2729144866595718E-8</v>
      </c>
      <c r="BE5" s="5">
        <f t="shared" si="46"/>
        <v>4.0848621448459829E-9</v>
      </c>
      <c r="BF5" s="5">
        <f t="shared" si="47"/>
        <v>6.5542889633474052E-10</v>
      </c>
      <c r="BG5" s="5">
        <f t="shared" si="48"/>
        <v>7.0110409754806808E-11</v>
      </c>
      <c r="BH5" s="5">
        <f t="shared" si="49"/>
        <v>5.6247171700946161E-12</v>
      </c>
      <c r="BI5" s="5">
        <f t="shared" si="50"/>
        <v>3.6100137887313515E-13</v>
      </c>
      <c r="BJ5" s="8">
        <f t="shared" si="51"/>
        <v>0.24033649430007464</v>
      </c>
      <c r="BK5" s="8">
        <f t="shared" si="52"/>
        <v>0.65187534660788204</v>
      </c>
      <c r="BL5" s="8">
        <f t="shared" si="53"/>
        <v>0.10739086505578277</v>
      </c>
      <c r="BM5" s="8">
        <f t="shared" si="54"/>
        <v>1.274293329664487E-2</v>
      </c>
      <c r="BN5" s="8">
        <f t="shared" si="55"/>
        <v>0.98725701375612351</v>
      </c>
    </row>
    <row r="6" spans="1:88" x14ac:dyDescent="0.25">
      <c r="A6" t="s">
        <v>32</v>
      </c>
      <c r="B6" t="s">
        <v>35</v>
      </c>
      <c r="C6" t="s">
        <v>34</v>
      </c>
      <c r="D6" s="22">
        <v>44198</v>
      </c>
      <c r="E6">
        <f>VLOOKUP(A6,home!$A$2:$E$405,3,FALSE)</f>
        <v>1.2734375</v>
      </c>
      <c r="F6">
        <f>VLOOKUP(B6,home!$B$2:$E$405,3,FALSE)</f>
        <v>1.87</v>
      </c>
      <c r="G6">
        <f>VLOOKUP(C6,away!$B$2:$E$405,4,FALSE)</f>
        <v>0.98</v>
      </c>
      <c r="H6">
        <f>VLOOKUP(A6,away!$A$2:$E$405,3,FALSE)</f>
        <v>1.1484375</v>
      </c>
      <c r="I6">
        <f>VLOOKUP(C6,away!$B$2:$E$405,3,FALSE)</f>
        <v>0.39</v>
      </c>
      <c r="J6">
        <f>VLOOKUP(B6,home!$B$2:$E$405,4,FALSE)</f>
        <v>0.98</v>
      </c>
      <c r="K6" s="3">
        <f t="shared" si="0"/>
        <v>2.3337015624999999</v>
      </c>
      <c r="L6" s="3">
        <f t="shared" si="1"/>
        <v>0.43893281250000005</v>
      </c>
      <c r="M6" s="5">
        <f t="shared" si="2"/>
        <v>6.2497146767615787E-2</v>
      </c>
      <c r="N6" s="5">
        <f t="shared" si="3"/>
        <v>0.14584968906337678</v>
      </c>
      <c r="O6" s="5">
        <f t="shared" si="4"/>
        <v>2.7432048403934883E-2</v>
      </c>
      <c r="P6" s="5">
        <f t="shared" si="5"/>
        <v>6.401821422283846E-2</v>
      </c>
      <c r="Q6" s="5">
        <f t="shared" si="6"/>
        <v>0.17018482362867079</v>
      </c>
      <c r="R6" s="5">
        <f t="shared" si="7"/>
        <v>6.0204130792876386E-3</v>
      </c>
      <c r="S6" s="5">
        <f t="shared" si="8"/>
        <v>1.6394075426835627E-2</v>
      </c>
      <c r="T6" s="5">
        <f t="shared" si="9"/>
        <v>7.4699703280148938E-2</v>
      </c>
      <c r="U6" s="5">
        <f t="shared" si="10"/>
        <v>1.4049847410028998E-2</v>
      </c>
      <c r="V6" s="5">
        <f t="shared" si="11"/>
        <v>1.8658975061568836E-3</v>
      </c>
      <c r="W6" s="5">
        <f t="shared" si="12"/>
        <v>0.132386862938672</v>
      </c>
      <c r="X6" s="5">
        <f t="shared" si="13"/>
        <v>5.8108938087723314E-2</v>
      </c>
      <c r="Y6" s="5">
        <f t="shared" si="14"/>
        <v>1.2752959813116386E-2</v>
      </c>
      <c r="Z6" s="5">
        <f t="shared" si="15"/>
        <v>8.8085228176783639E-4</v>
      </c>
      <c r="AA6" s="5">
        <f t="shared" si="16"/>
        <v>2.05564634629329E-3</v>
      </c>
      <c r="AB6" s="5">
        <f t="shared" si="17"/>
        <v>2.3986325451460337E-3</v>
      </c>
      <c r="AC6" s="5">
        <f t="shared" si="18"/>
        <v>1.1945687967881329E-4</v>
      </c>
      <c r="AD6" s="5">
        <f t="shared" si="19"/>
        <v>7.7237857223613038E-2</v>
      </c>
      <c r="AE6" s="5">
        <f t="shared" si="20"/>
        <v>3.3902229902633911E-2</v>
      </c>
      <c r="AF6" s="5">
        <f t="shared" si="21"/>
        <v>7.4404005605923536E-3</v>
      </c>
      <c r="AG6" s="5">
        <f t="shared" si="22"/>
        <v>1.0886119813957929E-3</v>
      </c>
      <c r="AH6" s="5">
        <f t="shared" si="23"/>
        <v>9.6658742358349741E-5</v>
      </c>
      <c r="AI6" s="5">
        <f t="shared" si="24"/>
        <v>2.2557265807096572E-4</v>
      </c>
      <c r="AJ6" s="5">
        <f t="shared" si="25"/>
        <v>2.6320963229874551E-4</v>
      </c>
      <c r="AK6" s="5">
        <f t="shared" si="26"/>
        <v>2.0475091005354429E-4</v>
      </c>
      <c r="AL6" s="5">
        <f t="shared" si="27"/>
        <v>4.8945697582679262E-6</v>
      </c>
      <c r="AM6" s="5">
        <f t="shared" si="28"/>
        <v>3.6050021617379531E-2</v>
      </c>
      <c r="AN6" s="5">
        <f t="shared" si="29"/>
        <v>1.5823537379202196E-2</v>
      </c>
      <c r="AO6" s="5">
        <f t="shared" si="30"/>
        <v>3.4727348827760501E-3</v>
      </c>
      <c r="AP6" s="5">
        <f t="shared" si="31"/>
        <v>5.0809909638791667E-4</v>
      </c>
      <c r="AQ6" s="5">
        <f t="shared" si="32"/>
        <v>5.5755341351564213E-5</v>
      </c>
      <c r="AR6" s="5">
        <f t="shared" si="33"/>
        <v>8.4853387272126665E-6</v>
      </c>
      <c r="AS6" s="5">
        <f t="shared" si="34"/>
        <v>1.9802248246037961E-5</v>
      </c>
      <c r="AT6" s="5">
        <f t="shared" si="35"/>
        <v>2.3106268836395842E-5</v>
      </c>
      <c r="AU6" s="5">
        <f t="shared" si="36"/>
        <v>1.7974378562347344E-5</v>
      </c>
      <c r="AV6" s="5">
        <f t="shared" si="37"/>
        <v>1.0486708833979124E-5</v>
      </c>
      <c r="AW6" s="5">
        <f t="shared" si="38"/>
        <v>1.3926929802203884E-7</v>
      </c>
      <c r="AX6" s="5">
        <f t="shared" si="39"/>
        <v>1.4021665296106224E-2</v>
      </c>
      <c r="AY6" s="5">
        <f t="shared" si="40"/>
        <v>6.1545689843535501E-3</v>
      </c>
      <c r="AZ6" s="5">
        <f t="shared" si="41"/>
        <v>1.3507211370137864E-3</v>
      </c>
      <c r="BA6" s="5">
        <f t="shared" si="42"/>
        <v>1.976252758575531E-4</v>
      </c>
      <c r="BB6" s="5">
        <f t="shared" si="43"/>
        <v>2.1686054538311034E-5</v>
      </c>
      <c r="BC6" s="5">
        <f t="shared" si="44"/>
        <v>1.9037441821058504E-6</v>
      </c>
      <c r="BD6" s="5">
        <f t="shared" si="45"/>
        <v>6.2074893209177103E-7</v>
      </c>
      <c r="BE6" s="5">
        <f t="shared" si="46"/>
        <v>1.4486427527427724E-6</v>
      </c>
      <c r="BF6" s="5">
        <f t="shared" si="47"/>
        <v>1.6903499277900546E-6</v>
      </c>
      <c r="BG6" s="5">
        <f t="shared" si="48"/>
        <v>1.3149240892184709E-6</v>
      </c>
      <c r="BH6" s="5">
        <f t="shared" si="49"/>
        <v>7.6716010039450871E-7</v>
      </c>
      <c r="BI6" s="5">
        <f t="shared" si="50"/>
        <v>3.5806454499566434E-7</v>
      </c>
      <c r="BJ6" s="8">
        <f t="shared" si="51"/>
        <v>0.79131039528909197</v>
      </c>
      <c r="BK6" s="8">
        <f t="shared" si="52"/>
        <v>0.15105425435723738</v>
      </c>
      <c r="BL6" s="8">
        <f t="shared" si="53"/>
        <v>5.2832834561025645E-2</v>
      </c>
      <c r="BM6" s="8">
        <f t="shared" si="54"/>
        <v>0.51392157160834306</v>
      </c>
      <c r="BN6" s="8">
        <f t="shared" si="55"/>
        <v>0.47600233516572438</v>
      </c>
    </row>
    <row r="7" spans="1:88" x14ac:dyDescent="0.25">
      <c r="A7" t="s">
        <v>32</v>
      </c>
      <c r="B7" t="s">
        <v>309</v>
      </c>
      <c r="C7" t="s">
        <v>208</v>
      </c>
      <c r="D7" s="22">
        <v>44198</v>
      </c>
      <c r="E7">
        <f>VLOOKUP(A7,home!$A$2:$E$405,3,FALSE)</f>
        <v>1.2734375</v>
      </c>
      <c r="F7">
        <f>VLOOKUP(B7,home!$B$2:$E$405,3,FALSE)</f>
        <v>1.08</v>
      </c>
      <c r="G7">
        <f>VLOOKUP(C7,away!$B$2:$E$405,4,FALSE)</f>
        <v>1.18</v>
      </c>
      <c r="H7">
        <f>VLOOKUP(A7,away!$A$2:$E$405,3,FALSE)</f>
        <v>1.1484375</v>
      </c>
      <c r="I7">
        <f>VLOOKUP(C7,away!$B$2:$E$405,3,FALSE)</f>
        <v>1.37</v>
      </c>
      <c r="J7">
        <f>VLOOKUP(B7,home!$B$2:$E$405,4,FALSE)</f>
        <v>0.87</v>
      </c>
      <c r="K7" s="3">
        <f t="shared" si="0"/>
        <v>1.6228687500000001</v>
      </c>
      <c r="L7" s="3">
        <f t="shared" si="1"/>
        <v>1.3688226562500001</v>
      </c>
      <c r="M7" s="5">
        <f t="shared" si="2"/>
        <v>5.0202452130817497E-2</v>
      </c>
      <c r="N7" s="5">
        <f t="shared" si="3"/>
        <v>8.1471990736474625E-2</v>
      </c>
      <c r="O7" s="5">
        <f t="shared" si="4"/>
        <v>6.8718253875969096E-2</v>
      </c>
      <c r="P7" s="5">
        <f t="shared" si="5"/>
        <v>0.11152070676987662</v>
      </c>
      <c r="Q7" s="5">
        <f t="shared" si="6"/>
        <v>6.61091738832571E-2</v>
      </c>
      <c r="R7" s="5">
        <f t="shared" si="7"/>
        <v>4.7031551401682949E-2</v>
      </c>
      <c r="S7" s="5">
        <f t="shared" si="8"/>
        <v>6.1933568533887699E-2</v>
      </c>
      <c r="T7" s="5">
        <f t="shared" si="9"/>
        <v>9.0491734997373133E-2</v>
      </c>
      <c r="U7" s="5">
        <f t="shared" si="10"/>
        <v>7.6326035033809941E-2</v>
      </c>
      <c r="V7" s="5">
        <f t="shared" si="11"/>
        <v>1.5286715295371137E-2</v>
      </c>
      <c r="W7" s="5">
        <f t="shared" si="12"/>
        <v>3.5762170794484689E-2</v>
      </c>
      <c r="X7" s="5">
        <f t="shared" si="13"/>
        <v>4.895206962017272E-2</v>
      </c>
      <c r="Y7" s="5">
        <f t="shared" si="14"/>
        <v>3.3503350983209883E-2</v>
      </c>
      <c r="Z7" s="5">
        <f t="shared" si="15"/>
        <v>2.145928437240336E-2</v>
      </c>
      <c r="AA7" s="5">
        <f t="shared" si="16"/>
        <v>3.482560200533677E-2</v>
      </c>
      <c r="AB7" s="5">
        <f t="shared" si="17"/>
        <v>2.8258690597199203E-2</v>
      </c>
      <c r="AC7" s="5">
        <f t="shared" si="18"/>
        <v>2.1223879780405755E-3</v>
      </c>
      <c r="AD7" s="5">
        <f t="shared" si="19"/>
        <v>1.4509327353632976E-2</v>
      </c>
      <c r="AE7" s="5">
        <f t="shared" si="20"/>
        <v>1.986069600860068E-2</v>
      </c>
      <c r="AF7" s="5">
        <f t="shared" si="21"/>
        <v>1.3592885332733279E-2</v>
      </c>
      <c r="AG7" s="5">
        <f t="shared" si="22"/>
        <v>6.2020831357512121E-3</v>
      </c>
      <c r="AH7" s="5">
        <f t="shared" si="23"/>
        <v>7.3434886589643185E-3</v>
      </c>
      <c r="AI7" s="5">
        <f t="shared" si="24"/>
        <v>1.1917518260612599E-2</v>
      </c>
      <c r="AJ7" s="5">
        <f t="shared" si="25"/>
        <v>9.6702839813512746E-3</v>
      </c>
      <c r="AK7" s="5">
        <f t="shared" si="26"/>
        <v>5.2312005589868543E-3</v>
      </c>
      <c r="AL7" s="5">
        <f t="shared" si="27"/>
        <v>1.8858856275323524E-4</v>
      </c>
      <c r="AM7" s="5">
        <f t="shared" si="28"/>
        <v>4.7093467891462272E-3</v>
      </c>
      <c r="AN7" s="5">
        <f t="shared" si="29"/>
        <v>6.4462605811215498E-3</v>
      </c>
      <c r="AO7" s="5">
        <f t="shared" si="30"/>
        <v>4.4118937657652343E-3</v>
      </c>
      <c r="AP7" s="5">
        <f t="shared" si="31"/>
        <v>2.0130333811825283E-3</v>
      </c>
      <c r="AQ7" s="5">
        <f t="shared" si="32"/>
        <v>6.8887142498754664E-4</v>
      </c>
      <c r="AR7" s="5">
        <f t="shared" si="33"/>
        <v>2.0103867304610578E-3</v>
      </c>
      <c r="AS7" s="5">
        <f t="shared" si="34"/>
        <v>3.2625938002799233E-3</v>
      </c>
      <c r="AT7" s="5">
        <f t="shared" si="35"/>
        <v>2.6473807612090155E-3</v>
      </c>
      <c r="AU7" s="5">
        <f t="shared" si="36"/>
        <v>1.432117168905774E-3</v>
      </c>
      <c r="AV7" s="5">
        <f t="shared" si="37"/>
        <v>5.8103454993891344E-4</v>
      </c>
      <c r="AW7" s="5">
        <f t="shared" si="38"/>
        <v>1.1637064256980979E-5</v>
      </c>
      <c r="AX7" s="5">
        <f t="shared" si="39"/>
        <v>1.2737752895030422E-3</v>
      </c>
      <c r="AY7" s="5">
        <f t="shared" si="40"/>
        <v>1.7435724752431674E-3</v>
      </c>
      <c r="AZ7" s="5">
        <f t="shared" si="41"/>
        <v>1.1933207534633699E-3</v>
      </c>
      <c r="BA7" s="5">
        <f t="shared" si="42"/>
        <v>5.4448149450466062E-4</v>
      </c>
      <c r="BB7" s="5">
        <f t="shared" si="43"/>
        <v>1.8632465139670979E-4</v>
      </c>
      <c r="BC7" s="5">
        <f t="shared" si="44"/>
        <v>5.1009080849939915E-5</v>
      </c>
      <c r="BD7" s="5">
        <f t="shared" si="45"/>
        <v>4.5864381741324365E-4</v>
      </c>
      <c r="BE7" s="5">
        <f t="shared" si="46"/>
        <v>7.4431871866065898E-4</v>
      </c>
      <c r="BF7" s="5">
        <f t="shared" si="47"/>
        <v>6.0396579427721283E-4</v>
      </c>
      <c r="BG7" s="5">
        <f t="shared" si="48"/>
        <v>3.2671907120047244E-4</v>
      </c>
      <c r="BH7" s="5">
        <f t="shared" si="49"/>
        <v>1.32555542670068E-4</v>
      </c>
      <c r="BI7" s="5">
        <f t="shared" si="50"/>
        <v>4.3024049567708946E-5</v>
      </c>
      <c r="BJ7" s="8">
        <f t="shared" si="51"/>
        <v>0.43371737253285431</v>
      </c>
      <c r="BK7" s="8">
        <f t="shared" si="52"/>
        <v>0.24299799174598991</v>
      </c>
      <c r="BL7" s="8">
        <f t="shared" si="53"/>
        <v>0.30156536437849707</v>
      </c>
      <c r="BM7" s="8">
        <f t="shared" si="54"/>
        <v>0.57295394882068063</v>
      </c>
      <c r="BN7" s="8">
        <f t="shared" si="55"/>
        <v>0.42505412879807791</v>
      </c>
    </row>
    <row r="8" spans="1:88" x14ac:dyDescent="0.25">
      <c r="A8" t="s">
        <v>32</v>
      </c>
      <c r="B8" t="s">
        <v>33</v>
      </c>
      <c r="C8" t="s">
        <v>36</v>
      </c>
      <c r="D8" s="22">
        <v>44198</v>
      </c>
      <c r="E8">
        <f>VLOOKUP(A8,home!$A$2:$E$405,3,FALSE)</f>
        <v>1.2734375</v>
      </c>
      <c r="F8">
        <f>VLOOKUP(B8,home!$B$2:$E$405,3,FALSE)</f>
        <v>1.68</v>
      </c>
      <c r="G8">
        <f>VLOOKUP(C8,away!$B$2:$E$405,4,FALSE)</f>
        <v>0.79</v>
      </c>
      <c r="H8">
        <f>VLOOKUP(A8,away!$A$2:$E$405,3,FALSE)</f>
        <v>1.1484375</v>
      </c>
      <c r="I8">
        <f>VLOOKUP(C8,away!$B$2:$E$405,3,FALSE)</f>
        <v>1.57</v>
      </c>
      <c r="J8">
        <f>VLOOKUP(B8,home!$B$2:$E$405,4,FALSE)</f>
        <v>0.62</v>
      </c>
      <c r="K8" s="3">
        <f t="shared" si="0"/>
        <v>1.6901062499999999</v>
      </c>
      <c r="L8" s="3">
        <f t="shared" si="1"/>
        <v>1.1178890625000002</v>
      </c>
      <c r="M8" s="5">
        <f t="shared" si="2"/>
        <v>6.0325805644007746E-2</v>
      </c>
      <c r="N8" s="5">
        <f t="shared" si="3"/>
        <v>0.10195702115522275</v>
      </c>
      <c r="O8" s="5">
        <f t="shared" si="4"/>
        <v>6.7437558315937049E-2</v>
      </c>
      <c r="P8" s="5">
        <f t="shared" si="5"/>
        <v>0.11397663879450466</v>
      </c>
      <c r="Q8" s="5">
        <f t="shared" si="6"/>
        <v>8.6159099342912104E-2</v>
      </c>
      <c r="R8" s="5">
        <f t="shared" si="7"/>
        <v>3.7693854421545984E-2</v>
      </c>
      <c r="S8" s="5">
        <f t="shared" si="8"/>
        <v>5.3835477422187451E-2</v>
      </c>
      <c r="T8" s="5">
        <f t="shared" si="9"/>
        <v>9.6316314790292401E-2</v>
      </c>
      <c r="U8" s="5">
        <f t="shared" si="10"/>
        <v>6.3706618944444987E-2</v>
      </c>
      <c r="V8" s="5">
        <f t="shared" si="11"/>
        <v>1.1301569865266854E-2</v>
      </c>
      <c r="W8" s="5">
        <f t="shared" si="12"/>
        <v>4.8539344097942215E-2</v>
      </c>
      <c r="X8" s="5">
        <f t="shared" si="13"/>
        <v>5.426160186801355E-2</v>
      </c>
      <c r="Y8" s="5">
        <f t="shared" si="14"/>
        <v>3.0329225620990968E-2</v>
      </c>
      <c r="Z8" s="5">
        <f t="shared" si="15"/>
        <v>1.4045849193771168E-2</v>
      </c>
      <c r="AA8" s="5">
        <f t="shared" si="16"/>
        <v>2.3738977508950109E-2</v>
      </c>
      <c r="AB8" s="5">
        <f t="shared" si="17"/>
        <v>2.0060697128243009E-2</v>
      </c>
      <c r="AC8" s="5">
        <f t="shared" si="18"/>
        <v>1.3345397261929589E-3</v>
      </c>
      <c r="AD8" s="5">
        <f t="shared" si="19"/>
        <v>2.0509162207708188E-2</v>
      </c>
      <c r="AE8" s="5">
        <f t="shared" si="20"/>
        <v>2.2926968113035344E-2</v>
      </c>
      <c r="AF8" s="5">
        <f t="shared" si="21"/>
        <v>1.2814903444924242E-2</v>
      </c>
      <c r="AG8" s="5">
        <f t="shared" si="22"/>
        <v>4.775213466024792E-3</v>
      </c>
      <c r="AH8" s="5">
        <f t="shared" si="23"/>
        <v>3.9254252968103122E-3</v>
      </c>
      <c r="AI8" s="5">
        <f t="shared" si="24"/>
        <v>6.6343858280472129E-3</v>
      </c>
      <c r="AJ8" s="5">
        <f t="shared" si="25"/>
        <v>5.6064084764470105E-3</v>
      </c>
      <c r="AK8" s="5">
        <f t="shared" si="26"/>
        <v>3.158475335365357E-3</v>
      </c>
      <c r="AL8" s="5">
        <f t="shared" si="27"/>
        <v>1.0085657420097511E-4</v>
      </c>
      <c r="AM8" s="5">
        <f t="shared" si="28"/>
        <v>6.9325326459022795E-3</v>
      </c>
      <c r="AN8" s="5">
        <f t="shared" si="29"/>
        <v>7.7498024202783461E-3</v>
      </c>
      <c r="AO8" s="5">
        <f t="shared" si="30"/>
        <v>4.331709681082597E-3</v>
      </c>
      <c r="AP8" s="5">
        <f t="shared" si="31"/>
        <v>1.6141236248025323E-3</v>
      </c>
      <c r="AQ8" s="5">
        <f t="shared" si="32"/>
        <v>4.5110278642240158E-4</v>
      </c>
      <c r="AR8" s="5">
        <f t="shared" si="33"/>
        <v>8.7763800099301158E-4</v>
      </c>
      <c r="AS8" s="5">
        <f t="shared" si="34"/>
        <v>1.4833014707157949E-3</v>
      </c>
      <c r="AT8" s="5">
        <f t="shared" si="35"/>
        <v>1.2534685431454784E-3</v>
      </c>
      <c r="AU8" s="5">
        <f t="shared" si="36"/>
        <v>7.0616500631618935E-4</v>
      </c>
      <c r="AV8" s="5">
        <f t="shared" si="37"/>
        <v>2.983734726765703E-4</v>
      </c>
      <c r="AW8" s="5">
        <f t="shared" si="38"/>
        <v>5.2931527418480163E-6</v>
      </c>
      <c r="AX8" s="5">
        <f t="shared" si="39"/>
        <v>1.9527861255280816E-3</v>
      </c>
      <c r="AY8" s="5">
        <f t="shared" si="40"/>
        <v>2.1829982511295948E-3</v>
      </c>
      <c r="AZ8" s="5">
        <f t="shared" si="41"/>
        <v>1.2201749341972017E-3</v>
      </c>
      <c r="BA8" s="5">
        <f t="shared" si="42"/>
        <v>4.5467340442523614E-4</v>
      </c>
      <c r="BB8" s="5">
        <f t="shared" si="43"/>
        <v>1.2706860645415278E-4</v>
      </c>
      <c r="BC8" s="5">
        <f t="shared" si="44"/>
        <v>2.8409721068442821E-5</v>
      </c>
      <c r="BD8" s="5">
        <f t="shared" si="45"/>
        <v>1.6351698702407559E-4</v>
      </c>
      <c r="BE8" s="5">
        <f t="shared" si="46"/>
        <v>2.7636108175055899E-4</v>
      </c>
      <c r="BF8" s="5">
        <f t="shared" si="47"/>
        <v>2.3353979576169038E-4</v>
      </c>
      <c r="BG8" s="5">
        <f t="shared" si="48"/>
        <v>1.3156902281351882E-4</v>
      </c>
      <c r="BH8" s="5">
        <f t="shared" si="49"/>
        <v>5.5591406940880187E-5</v>
      </c>
      <c r="BI8" s="5">
        <f t="shared" si="50"/>
        <v>1.8791076863414993E-5</v>
      </c>
      <c r="BJ8" s="8">
        <f t="shared" si="51"/>
        <v>0.50563423630835747</v>
      </c>
      <c r="BK8" s="8">
        <f t="shared" si="52"/>
        <v>0.2430578862774902</v>
      </c>
      <c r="BL8" s="8">
        <f t="shared" si="53"/>
        <v>0.23746071712079223</v>
      </c>
      <c r="BM8" s="8">
        <f t="shared" si="54"/>
        <v>0.53047100612789322</v>
      </c>
      <c r="BN8" s="8">
        <f t="shared" si="55"/>
        <v>0.46754997767413031</v>
      </c>
    </row>
    <row r="9" spans="1:88" x14ac:dyDescent="0.25">
      <c r="A9" t="s">
        <v>340</v>
      </c>
      <c r="B9" t="s">
        <v>356</v>
      </c>
      <c r="C9" t="s">
        <v>405</v>
      </c>
      <c r="D9" s="22">
        <v>44198</v>
      </c>
      <c r="E9">
        <f>VLOOKUP(A9,home!$A$2:$E$405,3,FALSE)</f>
        <v>1.3350515463917501</v>
      </c>
      <c r="F9">
        <f>VLOOKUP(B9,home!$B$2:$E$405,3,FALSE)</f>
        <v>1</v>
      </c>
      <c r="G9">
        <f>VLOOKUP(C9,away!$B$2:$E$405,4,FALSE)</f>
        <v>1.1200000000000001</v>
      </c>
      <c r="H9">
        <f>VLOOKUP(A9,away!$A$2:$E$405,3,FALSE)</f>
        <v>1.1340206185567001</v>
      </c>
      <c r="I9">
        <f>VLOOKUP(C9,away!$B$2:$E$405,3,FALSE)</f>
        <v>0.6</v>
      </c>
      <c r="J9">
        <f>VLOOKUP(B9,home!$B$2:$E$405,4,FALSE)</f>
        <v>1.18</v>
      </c>
      <c r="K9" s="3">
        <f t="shared" si="0"/>
        <v>1.4952577319587601</v>
      </c>
      <c r="L9" s="3">
        <f t="shared" si="1"/>
        <v>0.80288659793814365</v>
      </c>
      <c r="M9" s="5">
        <f t="shared" si="2"/>
        <v>0.10044506378973897</v>
      </c>
      <c r="N9" s="5">
        <f t="shared" si="3"/>
        <v>0.15019125826869806</v>
      </c>
      <c r="O9" s="5">
        <f t="shared" si="4"/>
        <v>8.0645995545823329E-2</v>
      </c>
      <c r="P9" s="5">
        <f t="shared" si="5"/>
        <v>0.12058654839140405</v>
      </c>
      <c r="Q9" s="5">
        <f t="shared" si="6"/>
        <v>0.11228732009944295</v>
      </c>
      <c r="R9" s="5">
        <f t="shared" si="7"/>
        <v>3.237479450056039E-2</v>
      </c>
      <c r="S9" s="5">
        <f t="shared" si="8"/>
        <v>3.6191712923273327E-2</v>
      </c>
      <c r="T9" s="5">
        <f t="shared" si="9"/>
        <v>9.0153984426233083E-2</v>
      </c>
      <c r="U9" s="5">
        <f t="shared" si="10"/>
        <v>4.840866179753886E-2</v>
      </c>
      <c r="V9" s="5">
        <f t="shared" si="11"/>
        <v>4.8276624246460708E-3</v>
      </c>
      <c r="W9" s="5">
        <f t="shared" si="12"/>
        <v>5.5966161193206777E-2</v>
      </c>
      <c r="X9" s="5">
        <f t="shared" si="13"/>
        <v>4.4934480760071546E-2</v>
      </c>
      <c r="Y9" s="5">
        <f t="shared" si="14"/>
        <v>1.8038646193785406E-2</v>
      </c>
      <c r="Z9" s="5">
        <f t="shared" si="15"/>
        <v>8.6644295385004868E-3</v>
      </c>
      <c r="AA9" s="5">
        <f t="shared" si="16"/>
        <v>1.2955555260454723E-2</v>
      </c>
      <c r="AB9" s="5">
        <f t="shared" si="17"/>
        <v>9.6859470875069603E-3</v>
      </c>
      <c r="AC9" s="5">
        <f t="shared" si="18"/>
        <v>3.6223230305122304E-4</v>
      </c>
      <c r="AD9" s="5">
        <f t="shared" si="19"/>
        <v>2.0920958813048188E-2</v>
      </c>
      <c r="AE9" s="5">
        <f t="shared" si="20"/>
        <v>1.6797157447012281E-2</v>
      </c>
      <c r="AF9" s="5">
        <f t="shared" si="21"/>
        <v>6.7431062988315225E-3</v>
      </c>
      <c r="AG9" s="5">
        <f t="shared" si="22"/>
        <v>1.8046498919347034E-3</v>
      </c>
      <c r="AH9" s="5">
        <f t="shared" si="23"/>
        <v>1.7391385888103537E-3</v>
      </c>
      <c r="AI9" s="5">
        <f t="shared" si="24"/>
        <v>2.6004604218665276E-3</v>
      </c>
      <c r="AJ9" s="5">
        <f t="shared" si="25"/>
        <v>1.944179276224333E-3</v>
      </c>
      <c r="AK9" s="5">
        <f t="shared" si="26"/>
        <v>9.6901636502947307E-4</v>
      </c>
      <c r="AL9" s="5">
        <f t="shared" si="27"/>
        <v>1.7394719657802948E-5</v>
      </c>
      <c r="AM9" s="5">
        <f t="shared" si="28"/>
        <v>6.2564450850402164E-3</v>
      </c>
      <c r="AN9" s="5">
        <f t="shared" si="29"/>
        <v>5.0232159095147579E-3</v>
      </c>
      <c r="AO9" s="5">
        <f t="shared" si="30"/>
        <v>2.016536366149531E-3</v>
      </c>
      <c r="AP9" s="5">
        <f t="shared" si="31"/>
        <v>5.3968334087878137E-4</v>
      </c>
      <c r="AQ9" s="5">
        <f t="shared" si="32"/>
        <v>1.0832613038051404E-4</v>
      </c>
      <c r="AR9" s="5">
        <f t="shared" si="33"/>
        <v>2.7926621298257788E-4</v>
      </c>
      <c r="AS9" s="5">
        <f t="shared" si="34"/>
        <v>4.1757496423704138E-4</v>
      </c>
      <c r="AT9" s="5">
        <f t="shared" si="35"/>
        <v>3.1219109697391953E-4</v>
      </c>
      <c r="AU9" s="5">
        <f t="shared" si="36"/>
        <v>1.5560205053298005E-4</v>
      </c>
      <c r="AV9" s="5">
        <f t="shared" si="37"/>
        <v>5.8166292292019044E-5</v>
      </c>
      <c r="AW9" s="5">
        <f t="shared" si="38"/>
        <v>5.8007640213974425E-7</v>
      </c>
      <c r="AX9" s="5">
        <f t="shared" si="39"/>
        <v>1.5591663146636257E-3</v>
      </c>
      <c r="AY9" s="5">
        <f t="shared" si="40"/>
        <v>1.2518337380000315E-3</v>
      </c>
      <c r="AZ9" s="5">
        <f t="shared" si="41"/>
        <v>5.025402655435174E-4</v>
      </c>
      <c r="BA9" s="5">
        <f t="shared" si="42"/>
        <v>1.3449428137638869E-4</v>
      </c>
      <c r="BB9" s="5">
        <f t="shared" si="43"/>
        <v>2.6995914004106031E-5</v>
      </c>
      <c r="BC9" s="5">
        <f t="shared" si="44"/>
        <v>4.3349315105974775E-6</v>
      </c>
      <c r="BD9" s="5">
        <f t="shared" si="45"/>
        <v>3.7369849943441821E-5</v>
      </c>
      <c r="BE9" s="5">
        <f t="shared" si="46"/>
        <v>5.5877557070070012E-5</v>
      </c>
      <c r="BF9" s="5">
        <f t="shared" si="47"/>
        <v>4.1775674625994546E-5</v>
      </c>
      <c r="BG9" s="5">
        <f t="shared" si="48"/>
        <v>2.0821800164103907E-5</v>
      </c>
      <c r="BH9" s="5">
        <f t="shared" si="49"/>
        <v>7.7834894221691381E-6</v>
      </c>
      <c r="BI9" s="5">
        <f t="shared" si="50"/>
        <v>2.3276645480235258E-6</v>
      </c>
      <c r="BJ9" s="8">
        <f t="shared" si="51"/>
        <v>0.53526129566932656</v>
      </c>
      <c r="BK9" s="8">
        <f t="shared" si="52"/>
        <v>0.26368244828977144</v>
      </c>
      <c r="BL9" s="8">
        <f t="shared" si="53"/>
        <v>0.19271250549660729</v>
      </c>
      <c r="BM9" s="8">
        <f t="shared" si="54"/>
        <v>0.40253844473694017</v>
      </c>
      <c r="BN9" s="8">
        <f t="shared" si="55"/>
        <v>0.59653098059566767</v>
      </c>
    </row>
    <row r="10" spans="1:88" x14ac:dyDescent="0.25">
      <c r="A10" t="s">
        <v>342</v>
      </c>
      <c r="B10" t="s">
        <v>393</v>
      </c>
      <c r="C10" t="s">
        <v>398</v>
      </c>
      <c r="D10" s="22">
        <v>44198</v>
      </c>
      <c r="E10">
        <f>VLOOKUP(A10,home!$A$2:$E$405,3,FALSE)</f>
        <v>1.1422594142259399</v>
      </c>
      <c r="F10">
        <f>VLOOKUP(B10,home!$B$2:$E$405,3,FALSE)</f>
        <v>1.05</v>
      </c>
      <c r="G10">
        <f>VLOOKUP(C10,away!$B$2:$E$405,4,FALSE)</f>
        <v>1.1100000000000001</v>
      </c>
      <c r="H10">
        <f>VLOOKUP(A10,away!$A$2:$E$405,3,FALSE)</f>
        <v>0.82426778242677801</v>
      </c>
      <c r="I10">
        <f>VLOOKUP(C10,away!$B$2:$E$405,3,FALSE)</f>
        <v>0.8</v>
      </c>
      <c r="J10">
        <f>VLOOKUP(B10,home!$B$2:$E$405,4,FALSE)</f>
        <v>0.49</v>
      </c>
      <c r="K10" s="3">
        <f t="shared" si="0"/>
        <v>1.3313033472803331</v>
      </c>
      <c r="L10" s="3">
        <f t="shared" si="1"/>
        <v>0.32311297071129697</v>
      </c>
      <c r="M10" s="5">
        <f t="shared" si="2"/>
        <v>0.19120362525772505</v>
      </c>
      <c r="N10" s="5">
        <f t="shared" si="3"/>
        <v>0.25455002631774376</v>
      </c>
      <c r="O10" s="5">
        <f t="shared" si="4"/>
        <v>6.1780371367793116E-2</v>
      </c>
      <c r="P10" s="5">
        <f t="shared" si="5"/>
        <v>8.2248415198165017E-2</v>
      </c>
      <c r="Q10" s="5">
        <f t="shared" si="6"/>
        <v>0.16944165104355458</v>
      </c>
      <c r="R10" s="5">
        <f t="shared" si="7"/>
        <v>9.9810196621473932E-3</v>
      </c>
      <c r="S10" s="5">
        <f t="shared" si="8"/>
        <v>8.845022934961885E-3</v>
      </c>
      <c r="T10" s="5">
        <f t="shared" si="9"/>
        <v>5.474879523090985E-2</v>
      </c>
      <c r="U10" s="5">
        <f t="shared" si="10"/>
        <v>1.3287764885487642E-2</v>
      </c>
      <c r="V10" s="5">
        <f t="shared" si="11"/>
        <v>4.2275414078196498E-4</v>
      </c>
      <c r="W10" s="5">
        <f t="shared" si="12"/>
        <v>7.5192745734330088E-2</v>
      </c>
      <c r="X10" s="5">
        <f t="shared" si="13"/>
        <v>2.4295751450158599E-2</v>
      </c>
      <c r="Y10" s="5">
        <f t="shared" si="14"/>
        <v>3.9251362133620226E-3</v>
      </c>
      <c r="Z10" s="5">
        <f t="shared" si="15"/>
        <v>1.0749989712547704E-3</v>
      </c>
      <c r="AA10" s="5">
        <f t="shared" si="16"/>
        <v>1.4311497287543902E-3</v>
      </c>
      <c r="AB10" s="5">
        <f t="shared" si="17"/>
        <v>9.5264721217503019E-4</v>
      </c>
      <c r="AC10" s="5">
        <f t="shared" si="18"/>
        <v>1.1365781523137515E-5</v>
      </c>
      <c r="AD10" s="5">
        <f t="shared" si="19"/>
        <v>2.5026088521828173E-2</v>
      </c>
      <c r="AE10" s="5">
        <f t="shared" si="20"/>
        <v>8.0862538075717923E-3</v>
      </c>
      <c r="AF10" s="5">
        <f t="shared" si="21"/>
        <v>1.3063867448450291E-3</v>
      </c>
      <c r="AG10" s="5">
        <f t="shared" si="22"/>
        <v>1.4070350067491288E-4</v>
      </c>
      <c r="AH10" s="5">
        <f t="shared" si="23"/>
        <v>8.6836527778429216E-5</v>
      </c>
      <c r="AI10" s="5">
        <f t="shared" si="24"/>
        <v>1.1560576009762442E-4</v>
      </c>
      <c r="AJ10" s="5">
        <f t="shared" si="25"/>
        <v>7.6953167691427279E-5</v>
      </c>
      <c r="AK10" s="5">
        <f t="shared" si="26"/>
        <v>3.4149336577140624E-5</v>
      </c>
      <c r="AL10" s="5">
        <f t="shared" si="27"/>
        <v>1.9556481034428053E-7</v>
      </c>
      <c r="AM10" s="5">
        <f t="shared" si="28"/>
        <v>6.6634630836887553E-3</v>
      </c>
      <c r="AN10" s="5">
        <f t="shared" si="29"/>
        <v>2.1530513521957335E-3</v>
      </c>
      <c r="AO10" s="5">
        <f t="shared" si="30"/>
        <v>3.4783940925096917E-4</v>
      </c>
      <c r="AP10" s="5">
        <f t="shared" si="31"/>
        <v>3.7463808284514431E-5</v>
      </c>
      <c r="AQ10" s="5">
        <f t="shared" si="32"/>
        <v>3.0262605972419878E-6</v>
      </c>
      <c r="AR10" s="5">
        <f t="shared" si="33"/>
        <v>5.611601691348466E-6</v>
      </c>
      <c r="AS10" s="5">
        <f t="shared" si="34"/>
        <v>7.47074411529619E-6</v>
      </c>
      <c r="AT10" s="5">
        <f t="shared" si="35"/>
        <v>4.9729133236843344E-6</v>
      </c>
      <c r="AU10" s="5">
        <f t="shared" si="36"/>
        <v>2.2068187178519726E-6</v>
      </c>
      <c r="AV10" s="5">
        <f t="shared" si="37"/>
        <v>7.3448628647930655E-7</v>
      </c>
      <c r="AW10" s="5">
        <f t="shared" si="38"/>
        <v>2.3367896830852174E-9</v>
      </c>
      <c r="AX10" s="5">
        <f t="shared" si="39"/>
        <v>1.4785151179656278E-3</v>
      </c>
      <c r="AY10" s="5">
        <f t="shared" si="40"/>
        <v>4.7772741200743772E-4</v>
      </c>
      <c r="AZ10" s="5">
        <f t="shared" si="41"/>
        <v>7.7179961641971458E-5</v>
      </c>
      <c r="BA10" s="5">
        <f t="shared" si="42"/>
        <v>8.3126155618404522E-6</v>
      </c>
      <c r="BB10" s="5">
        <f t="shared" si="43"/>
        <v>6.7147847714180614E-7</v>
      </c>
      <c r="BC10" s="5">
        <f t="shared" si="44"/>
        <v>4.3392681103597348E-8</v>
      </c>
      <c r="BD10" s="5">
        <f t="shared" si="45"/>
        <v>3.0219688215669036E-7</v>
      </c>
      <c r="BE10" s="5">
        <f t="shared" si="46"/>
        <v>4.0231572075288217E-7</v>
      </c>
      <c r="BF10" s="5">
        <f t="shared" si="47"/>
        <v>2.6780213285090591E-7</v>
      </c>
      <c r="BG10" s="5">
        <f t="shared" si="48"/>
        <v>1.1884195862440779E-7</v>
      </c>
      <c r="BH10" s="5">
        <f t="shared" si="49"/>
        <v>3.9553674328506257E-8</v>
      </c>
      <c r="BI10" s="5">
        <f t="shared" si="50"/>
        <v>1.0531587806155315E-8</v>
      </c>
      <c r="BJ10" s="8">
        <f t="shared" si="51"/>
        <v>0.62796083245733125</v>
      </c>
      <c r="BK10" s="8">
        <f t="shared" si="52"/>
        <v>0.28320910628997481</v>
      </c>
      <c r="BL10" s="8">
        <f t="shared" si="53"/>
        <v>8.7768635454593347E-2</v>
      </c>
      <c r="BM10" s="8">
        <f t="shared" si="54"/>
        <v>0.23033073925080752</v>
      </c>
      <c r="BN10" s="8">
        <f t="shared" si="55"/>
        <v>0.76920510884712889</v>
      </c>
    </row>
    <row r="11" spans="1:88" x14ac:dyDescent="0.25">
      <c r="A11" t="s">
        <v>342</v>
      </c>
      <c r="B11" t="s">
        <v>414</v>
      </c>
      <c r="C11" t="s">
        <v>396</v>
      </c>
      <c r="D11" s="22">
        <v>44198</v>
      </c>
      <c r="E11">
        <f>VLOOKUP(A11,home!$A$2:$E$405,3,FALSE)</f>
        <v>1.1422594142259399</v>
      </c>
      <c r="F11">
        <f>VLOOKUP(B11,home!$B$2:$E$405,3,FALSE)</f>
        <v>0.8</v>
      </c>
      <c r="G11">
        <f>VLOOKUP(C11,away!$B$2:$E$405,4,FALSE)</f>
        <v>1.19</v>
      </c>
      <c r="H11">
        <f>VLOOKUP(A11,away!$A$2:$E$405,3,FALSE)</f>
        <v>0.82426778242677801</v>
      </c>
      <c r="I11">
        <f>VLOOKUP(C11,away!$B$2:$E$405,3,FALSE)</f>
        <v>0.56000000000000005</v>
      </c>
      <c r="J11">
        <f>VLOOKUP(B11,home!$B$2:$E$405,4,FALSE)</f>
        <v>1.54</v>
      </c>
      <c r="K11" s="3">
        <f t="shared" si="0"/>
        <v>1.0874309623430949</v>
      </c>
      <c r="L11" s="3">
        <f t="shared" si="1"/>
        <v>0.71084853556485339</v>
      </c>
      <c r="M11" s="5">
        <f t="shared" si="2"/>
        <v>0.16558353009784271</v>
      </c>
      <c r="N11" s="5">
        <f t="shared" si="3"/>
        <v>0.18006065748246392</v>
      </c>
      <c r="O11" s="5">
        <f t="shared" si="4"/>
        <v>0.11770480988371031</v>
      </c>
      <c r="P11" s="5">
        <f t="shared" si="5"/>
        <v>0.12799585468425412</v>
      </c>
      <c r="Q11" s="5">
        <f t="shared" si="6"/>
        <v>9.7901767023143044E-2</v>
      </c>
      <c r="R11" s="5">
        <f t="shared" si="7"/>
        <v>4.1835145867387472E-2</v>
      </c>
      <c r="S11" s="5">
        <f t="shared" si="8"/>
        <v>2.4735157546574949E-2</v>
      </c>
      <c r="T11" s="5">
        <f t="shared" si="9"/>
        <v>6.9593327717612688E-2</v>
      </c>
      <c r="U11" s="5">
        <f t="shared" si="10"/>
        <v>4.5492832930336909E-2</v>
      </c>
      <c r="V11" s="5">
        <f t="shared" si="11"/>
        <v>2.1244716448501609E-3</v>
      </c>
      <c r="W11" s="5">
        <f t="shared" si="12"/>
        <v>3.548713757635532E-2</v>
      </c>
      <c r="X11" s="5">
        <f t="shared" si="13"/>
        <v>2.5225979777540656E-2</v>
      </c>
      <c r="Y11" s="5">
        <f t="shared" si="14"/>
        <v>8.9659253915266909E-3</v>
      </c>
      <c r="Z11" s="5">
        <f t="shared" si="15"/>
        <v>9.9128173916581373E-3</v>
      </c>
      <c r="AA11" s="5">
        <f t="shared" si="16"/>
        <v>1.0779504555742177E-2</v>
      </c>
      <c r="AB11" s="5">
        <f t="shared" si="17"/>
        <v>5.8609835063162443E-3</v>
      </c>
      <c r="AC11" s="5">
        <f t="shared" si="18"/>
        <v>1.0263836467249367E-4</v>
      </c>
      <c r="AD11" s="5">
        <f t="shared" si="19"/>
        <v>9.6474530413644625E-3</v>
      </c>
      <c r="AE11" s="5">
        <f t="shared" si="20"/>
        <v>6.8578778663846178E-3</v>
      </c>
      <c r="AF11" s="5">
        <f t="shared" si="21"/>
        <v>2.4374562192010637E-3</v>
      </c>
      <c r="AG11" s="5">
        <f t="shared" si="22"/>
        <v>5.7755406130750669E-4</v>
      </c>
      <c r="AH11" s="5">
        <f t="shared" si="23"/>
        <v>1.7616279315454991E-3</v>
      </c>
      <c r="AI11" s="5">
        <f t="shared" si="24"/>
        <v>1.9156487568909976E-3</v>
      </c>
      <c r="AJ11" s="5">
        <f t="shared" si="25"/>
        <v>1.0415678856086654E-3</v>
      </c>
      <c r="AK11" s="5">
        <f t="shared" si="26"/>
        <v>3.7754438939769801E-4</v>
      </c>
      <c r="AL11" s="5">
        <f t="shared" si="27"/>
        <v>3.1735729276667112E-6</v>
      </c>
      <c r="AM11" s="5">
        <f t="shared" si="28"/>
        <v>2.0981878289861558E-3</v>
      </c>
      <c r="AN11" s="5">
        <f t="shared" si="29"/>
        <v>1.4914937455748078E-3</v>
      </c>
      <c r="AO11" s="5">
        <f t="shared" si="30"/>
        <v>5.3011307242299504E-4</v>
      </c>
      <c r="AP11" s="5">
        <f t="shared" si="31"/>
        <v>1.2561003373855702E-4</v>
      </c>
      <c r="AQ11" s="5">
        <f t="shared" si="32"/>
        <v>2.2322427133826271E-5</v>
      </c>
      <c r="AR11" s="5">
        <f t="shared" si="33"/>
        <v>2.5045012706985203E-4</v>
      </c>
      <c r="AS11" s="5">
        <f t="shared" si="34"/>
        <v>2.7234722269851955E-4</v>
      </c>
      <c r="AT11" s="5">
        <f t="shared" si="35"/>
        <v>1.4807940123526015E-4</v>
      </c>
      <c r="AU11" s="5">
        <f t="shared" si="36"/>
        <v>5.3675375262816085E-5</v>
      </c>
      <c r="AV11" s="5">
        <f t="shared" si="37"/>
        <v>1.4592066244042705E-5</v>
      </c>
      <c r="AW11" s="5">
        <f t="shared" si="38"/>
        <v>6.8143549166777118E-8</v>
      </c>
      <c r="AX11" s="5">
        <f t="shared" si="39"/>
        <v>3.8027240167516402E-4</v>
      </c>
      <c r="AY11" s="5">
        <f t="shared" si="40"/>
        <v>2.7031607984652001E-4</v>
      </c>
      <c r="AZ11" s="5">
        <f t="shared" si="41"/>
        <v>9.6076894749265354E-5</v>
      </c>
      <c r="BA11" s="5">
        <f t="shared" si="42"/>
        <v>2.2765373311377941E-5</v>
      </c>
      <c r="BB11" s="5">
        <f t="shared" si="43"/>
        <v>4.0456830699950515E-6</v>
      </c>
      <c r="BC11" s="5">
        <f t="shared" si="44"/>
        <v>5.7517357713310063E-7</v>
      </c>
      <c r="BD11" s="5">
        <f t="shared" si="45"/>
        <v>2.9672017676605947E-5</v>
      </c>
      <c r="BE11" s="5">
        <f t="shared" si="46"/>
        <v>3.2266270736732924E-5</v>
      </c>
      <c r="BF11" s="5">
        <f t="shared" si="47"/>
        <v>1.7543670919234162E-5</v>
      </c>
      <c r="BG11" s="5">
        <f t="shared" si="48"/>
        <v>6.3591769835777934E-6</v>
      </c>
      <c r="BH11" s="5">
        <f t="shared" si="49"/>
        <v>1.728791486740514E-6</v>
      </c>
      <c r="BI11" s="5">
        <f t="shared" si="50"/>
        <v>3.7598827802335754E-7</v>
      </c>
      <c r="BJ11" s="8">
        <f t="shared" si="51"/>
        <v>0.44179691487098571</v>
      </c>
      <c r="BK11" s="8">
        <f t="shared" si="52"/>
        <v>0.32081514199096861</v>
      </c>
      <c r="BL11" s="8">
        <f t="shared" si="53"/>
        <v>0.22759675581552738</v>
      </c>
      <c r="BM11" s="8">
        <f t="shared" si="54"/>
        <v>0.26876961709404096</v>
      </c>
      <c r="BN11" s="8">
        <f t="shared" si="55"/>
        <v>0.73108176503880151</v>
      </c>
    </row>
    <row r="12" spans="1:88" x14ac:dyDescent="0.25">
      <c r="A12" t="s">
        <v>32</v>
      </c>
      <c r="B12" t="s">
        <v>312</v>
      </c>
      <c r="C12" t="s">
        <v>207</v>
      </c>
      <c r="D12" s="22">
        <v>44229</v>
      </c>
      <c r="E12">
        <f>VLOOKUP(A12,home!$A$2:$E$405,3,FALSE)</f>
        <v>1.2734375</v>
      </c>
      <c r="F12">
        <f>VLOOKUP(B12,home!$B$2:$E$405,3,FALSE)</f>
        <v>0.56000000000000005</v>
      </c>
      <c r="G12">
        <f>VLOOKUP(C12,away!$B$2:$E$405,4,FALSE)</f>
        <v>0.59</v>
      </c>
      <c r="H12">
        <f>VLOOKUP(A12,away!$A$2:$E$405,3,FALSE)</f>
        <v>1.1484375</v>
      </c>
      <c r="I12">
        <f>VLOOKUP(C12,away!$B$2:$E$405,3,FALSE)</f>
        <v>0.98</v>
      </c>
      <c r="J12">
        <f>VLOOKUP(B12,home!$B$2:$E$405,4,FALSE)</f>
        <v>0.75</v>
      </c>
      <c r="K12" s="3">
        <f t="shared" ref="K12:K75" si="56">E12*F12*G12</f>
        <v>0.42074375000000003</v>
      </c>
      <c r="L12" s="3">
        <f t="shared" ref="L12:L75" si="57">H12*I12*J12</f>
        <v>0.84410156250000001</v>
      </c>
      <c r="M12" s="5">
        <f t="shared" si="2"/>
        <v>0.28228295840856155</v>
      </c>
      <c r="N12" s="5">
        <f t="shared" si="3"/>
        <v>0.11876879048191223</v>
      </c>
      <c r="O12" s="5">
        <f t="shared" si="4"/>
        <v>0.23827548625978931</v>
      </c>
      <c r="P12" s="5">
        <f t="shared" si="5"/>
        <v>0.10025292162201725</v>
      </c>
      <c r="Q12" s="5">
        <f t="shared" si="6"/>
        <v>2.4985613145162028E-2</v>
      </c>
      <c r="R12" s="5">
        <f t="shared" si="7"/>
        <v>0.10056435512866771</v>
      </c>
      <c r="S12" s="5">
        <f t="shared" si="8"/>
        <v>8.9012177270754236E-3</v>
      </c>
      <c r="T12" s="5">
        <f t="shared" si="9"/>
        <v>2.1090395095851807E-2</v>
      </c>
      <c r="U12" s="5">
        <f t="shared" si="10"/>
        <v>4.2311823893167393E-2</v>
      </c>
      <c r="V12" s="5">
        <f t="shared" si="11"/>
        <v>3.51252393525817E-4</v>
      </c>
      <c r="W12" s="5">
        <f t="shared" si="12"/>
        <v>3.5041801902482559E-3</v>
      </c>
      <c r="X12" s="5">
        <f t="shared" si="13"/>
        <v>2.9578839738701006E-3</v>
      </c>
      <c r="Y12" s="5">
        <f t="shared" si="14"/>
        <v>1.2483772420187303E-3</v>
      </c>
      <c r="Z12" s="5">
        <f t="shared" si="15"/>
        <v>2.8295509765304438E-2</v>
      </c>
      <c r="AA12" s="5">
        <f t="shared" si="16"/>
        <v>1.1905158886815811E-2</v>
      </c>
      <c r="AB12" s="5">
        <f t="shared" si="17"/>
        <v>2.5045105971923548E-3</v>
      </c>
      <c r="AC12" s="5">
        <f t="shared" si="18"/>
        <v>7.7967155005162108E-6</v>
      </c>
      <c r="AD12" s="5">
        <f t="shared" si="19"/>
        <v>3.6859047848019114E-4</v>
      </c>
      <c r="AE12" s="5">
        <f t="shared" si="20"/>
        <v>3.1112779880775201E-4</v>
      </c>
      <c r="AF12" s="5">
        <f t="shared" si="21"/>
        <v>1.3131173055540453E-4</v>
      </c>
      <c r="AG12" s="5">
        <f t="shared" si="22"/>
        <v>3.694681231213199E-5</v>
      </c>
      <c r="AH12" s="5">
        <f t="shared" si="23"/>
        <v>5.9710710011568694E-3</v>
      </c>
      <c r="AI12" s="5">
        <f t="shared" si="24"/>
        <v>2.5122908045429959E-3</v>
      </c>
      <c r="AJ12" s="5">
        <f t="shared" si="25"/>
        <v>5.2851532709696856E-4</v>
      </c>
      <c r="AK12" s="5">
        <f t="shared" si="26"/>
        <v>7.4123173551751741E-5</v>
      </c>
      <c r="AL12" s="5">
        <f t="shared" si="27"/>
        <v>1.1076028285789884E-7</v>
      </c>
      <c r="AM12" s="5">
        <f t="shared" si="28"/>
        <v>3.1016428026009997E-5</v>
      </c>
      <c r="AN12" s="5">
        <f t="shared" si="29"/>
        <v>2.6181015359923832E-5</v>
      </c>
      <c r="AO12" s="5">
        <f t="shared" si="30"/>
        <v>1.1049717986574102E-5</v>
      </c>
      <c r="AP12" s="5">
        <f t="shared" si="31"/>
        <v>3.109028072550518E-6</v>
      </c>
      <c r="AQ12" s="5">
        <f t="shared" si="32"/>
        <v>6.5608386347406377E-7</v>
      </c>
      <c r="AR12" s="5">
        <f t="shared" si="33"/>
        <v>1.0080380723749911E-3</v>
      </c>
      <c r="AS12" s="5">
        <f t="shared" si="34"/>
        <v>4.2412571871382524E-4</v>
      </c>
      <c r="AT12" s="5">
        <f t="shared" si="35"/>
        <v>8.9224122681550003E-5</v>
      </c>
      <c r="AU12" s="5">
        <f t="shared" si="36"/>
        <v>1.251349732249847E-5</v>
      </c>
      <c r="AV12" s="5">
        <f t="shared" si="37"/>
        <v>1.3162439472707412E-6</v>
      </c>
      <c r="AW12" s="5">
        <f t="shared" si="38"/>
        <v>1.0926823625236716E-9</v>
      </c>
      <c r="AX12" s="5">
        <f t="shared" si="39"/>
        <v>2.1749947065447565E-6</v>
      </c>
      <c r="AY12" s="5">
        <f t="shared" si="40"/>
        <v>1.8359164302236579E-6</v>
      </c>
      <c r="AZ12" s="5">
        <f t="shared" si="41"/>
        <v>7.74849963685606E-7</v>
      </c>
      <c r="BA12" s="5">
        <f t="shared" si="42"/>
        <v>2.1801735501669608E-7</v>
      </c>
      <c r="BB12" s="5">
        <f t="shared" si="43"/>
        <v>4.6007197505427587E-8</v>
      </c>
      <c r="BC12" s="5">
        <f t="shared" si="44"/>
        <v>7.7669494601155096E-9</v>
      </c>
      <c r="BD12" s="5">
        <f t="shared" si="45"/>
        <v>1.4181441865853626E-4</v>
      </c>
      <c r="BE12" s="5">
        <f t="shared" si="46"/>
        <v>5.9667530310462525E-5</v>
      </c>
      <c r="BF12" s="5">
        <f t="shared" si="47"/>
        <v>1.2552370228031334E-5</v>
      </c>
      <c r="BG12" s="5">
        <f t="shared" si="48"/>
        <v>1.7604437737100865E-6</v>
      </c>
      <c r="BH12" s="5">
        <f t="shared" si="49"/>
        <v>1.8517392875373329E-7</v>
      </c>
      <c r="BI12" s="5">
        <f t="shared" si="50"/>
        <v>1.5582154637215719E-8</v>
      </c>
      <c r="BJ12" s="8">
        <f t="shared" si="51"/>
        <v>0.17348028677512964</v>
      </c>
      <c r="BK12" s="8">
        <f t="shared" si="52"/>
        <v>0.39179809354339357</v>
      </c>
      <c r="BL12" s="8">
        <f t="shared" si="53"/>
        <v>0.40639854824607535</v>
      </c>
      <c r="BM12" s="8">
        <f t="shared" si="54"/>
        <v>0.13484047846004524</v>
      </c>
      <c r="BN12" s="8">
        <f t="shared" si="55"/>
        <v>0.86513012504611009</v>
      </c>
    </row>
    <row r="13" spans="1:88" x14ac:dyDescent="0.25">
      <c r="A13" t="s">
        <v>10</v>
      </c>
      <c r="B13" t="s">
        <v>241</v>
      </c>
      <c r="C13" t="s">
        <v>47</v>
      </c>
      <c r="D13" t="s">
        <v>493</v>
      </c>
      <c r="E13">
        <f>VLOOKUP(A13,home!$A$2:$E$405,3,FALSE)</f>
        <v>1.5362318840579701</v>
      </c>
      <c r="F13">
        <f>VLOOKUP(B13,home!$B$2:$E$405,3,FALSE)</f>
        <v>1.03</v>
      </c>
      <c r="G13">
        <f>VLOOKUP(C13,away!$B$2:$E$405,4,FALSE)</f>
        <v>1.2</v>
      </c>
      <c r="H13">
        <f>VLOOKUP(A13,away!$A$2:$E$405,3,FALSE)</f>
        <v>1.42512077294686</v>
      </c>
      <c r="I13">
        <f>VLOOKUP(C13,away!$B$2:$E$405,3,FALSE)</f>
        <v>0.85</v>
      </c>
      <c r="J13">
        <f>VLOOKUP(B13,home!$B$2:$E$405,4,FALSE)</f>
        <v>0.88</v>
      </c>
      <c r="K13" s="3">
        <f t="shared" si="56"/>
        <v>1.898782608695651</v>
      </c>
      <c r="L13" s="3">
        <f t="shared" si="57"/>
        <v>1.0659903381642513</v>
      </c>
      <c r="M13" s="5">
        <f t="shared" si="2"/>
        <v>5.1572177540713554E-2</v>
      </c>
      <c r="N13" s="5">
        <f t="shared" si="3"/>
        <v>9.7924353806871353E-2</v>
      </c>
      <c r="O13" s="5">
        <f t="shared" si="4"/>
        <v>5.4975442976492032E-2</v>
      </c>
      <c r="P13" s="5">
        <f t="shared" si="5"/>
        <v>0.10438641502910256</v>
      </c>
      <c r="Q13" s="5">
        <f t="shared" si="6"/>
        <v>9.2968529988123549E-2</v>
      </c>
      <c r="R13" s="5">
        <f t="shared" si="7"/>
        <v>2.930164552462013E-2</v>
      </c>
      <c r="S13" s="5">
        <f t="shared" si="8"/>
        <v>5.2821715904984877E-2</v>
      </c>
      <c r="T13" s="5">
        <f t="shared" si="9"/>
        <v>9.9103554720673143E-2</v>
      </c>
      <c r="U13" s="5">
        <f t="shared" si="10"/>
        <v>5.5637454928313464E-2</v>
      </c>
      <c r="V13" s="5">
        <f t="shared" si="11"/>
        <v>1.1879509503731039E-2</v>
      </c>
      <c r="W13" s="5">
        <f t="shared" si="12"/>
        <v>5.8842342632483037E-2</v>
      </c>
      <c r="X13" s="5">
        <f t="shared" si="13"/>
        <v>6.2725368721177316E-2</v>
      </c>
      <c r="Y13" s="5">
        <f t="shared" si="14"/>
        <v>3.343231850728258E-2</v>
      </c>
      <c r="Z13" s="5">
        <f t="shared" si="15"/>
        <v>1.0411757007186278E-2</v>
      </c>
      <c r="AA13" s="5">
        <f t="shared" si="16"/>
        <v>1.9769663131210386E-2</v>
      </c>
      <c r="AB13" s="5">
        <f t="shared" si="17"/>
        <v>1.8769146266656947E-2</v>
      </c>
      <c r="AC13" s="5">
        <f t="shared" si="18"/>
        <v>1.5028202566437999E-3</v>
      </c>
      <c r="AD13" s="5">
        <f t="shared" si="19"/>
        <v>2.793220421136736E-2</v>
      </c>
      <c r="AE13" s="5">
        <f t="shared" si="20"/>
        <v>2.9775459812948407E-2</v>
      </c>
      <c r="AF13" s="5">
        <f t="shared" si="21"/>
        <v>1.5870176237500474E-2</v>
      </c>
      <c r="AG13" s="5">
        <f t="shared" si="22"/>
        <v>5.639151511379799E-3</v>
      </c>
      <c r="AH13" s="5">
        <f t="shared" si="23"/>
        <v>2.774708093243628E-3</v>
      </c>
      <c r="AI13" s="5">
        <f t="shared" si="24"/>
        <v>5.268567471658072E-3</v>
      </c>
      <c r="AJ13" s="5">
        <f t="shared" si="25"/>
        <v>5.0019321439619827E-3</v>
      </c>
      <c r="AK13" s="5">
        <f t="shared" si="26"/>
        <v>3.1658605882769215E-3</v>
      </c>
      <c r="AL13" s="5">
        <f t="shared" si="27"/>
        <v>1.2167337235300439E-4</v>
      </c>
      <c r="AM13" s="5">
        <f t="shared" si="28"/>
        <v>1.0607436715815958E-2</v>
      </c>
      <c r="AN13" s="5">
        <f t="shared" si="29"/>
        <v>1.1307425051748546E-2</v>
      </c>
      <c r="AO13" s="5">
        <f t="shared" si="30"/>
        <v>6.0268029273401798E-3</v>
      </c>
      <c r="AP13" s="5">
        <f t="shared" si="31"/>
        <v>2.1415045635215526E-3</v>
      </c>
      <c r="AQ13" s="5">
        <f t="shared" si="32"/>
        <v>5.7070579346215678E-4</v>
      </c>
      <c r="AR13" s="5">
        <f t="shared" si="33"/>
        <v>5.9156240372477205E-4</v>
      </c>
      <c r="AS13" s="5">
        <f t="shared" si="34"/>
        <v>1.1232484041507928E-3</v>
      </c>
      <c r="AT13" s="5">
        <f t="shared" si="35"/>
        <v>1.0664022675233346E-3</v>
      </c>
      <c r="AU13" s="5">
        <f t="shared" si="36"/>
        <v>6.7495535981563831E-4</v>
      </c>
      <c r="AV13" s="5">
        <f t="shared" si="37"/>
        <v>3.2039837471596226E-4</v>
      </c>
      <c r="AW13" s="5">
        <f t="shared" si="38"/>
        <v>6.8410309966952129E-6</v>
      </c>
      <c r="AX13" s="5">
        <f t="shared" si="39"/>
        <v>3.3568693931385085E-3</v>
      </c>
      <c r="AY13" s="5">
        <f t="shared" si="40"/>
        <v>3.5783903395649429E-3</v>
      </c>
      <c r="AZ13" s="5">
        <f t="shared" si="41"/>
        <v>1.9072647640782619E-3</v>
      </c>
      <c r="BA13" s="5">
        <f t="shared" si="42"/>
        <v>6.7770860360951584E-4</v>
      </c>
      <c r="BB13" s="5">
        <f t="shared" si="43"/>
        <v>1.8060770588463254E-4</v>
      </c>
      <c r="BC13" s="5">
        <f t="shared" si="44"/>
        <v>3.8505213894205826E-5</v>
      </c>
      <c r="BD13" s="5">
        <f t="shared" si="45"/>
        <v>1.0509996779863781E-4</v>
      </c>
      <c r="BE13" s="5">
        <f t="shared" si="46"/>
        <v>1.9956199103052645E-4</v>
      </c>
      <c r="BF13" s="5">
        <f t="shared" si="47"/>
        <v>1.8946241896272058E-4</v>
      </c>
      <c r="BG13" s="5">
        <f t="shared" si="48"/>
        <v>1.1991598204260765E-4</v>
      </c>
      <c r="BH13" s="5">
        <f t="shared" si="49"/>
        <v>5.6923595301790837E-5</v>
      </c>
      <c r="BI13" s="5">
        <f t="shared" si="50"/>
        <v>2.1617106556693993E-5</v>
      </c>
      <c r="BJ13" s="8">
        <f t="shared" si="51"/>
        <v>0.56460668122186564</v>
      </c>
      <c r="BK13" s="8">
        <f t="shared" si="52"/>
        <v>0.22586270194709379</v>
      </c>
      <c r="BL13" s="8">
        <f t="shared" si="53"/>
        <v>0.19913356899605703</v>
      </c>
      <c r="BM13" s="8">
        <f t="shared" si="54"/>
        <v>0.56531459499771108</v>
      </c>
      <c r="BN13" s="8">
        <f t="shared" si="55"/>
        <v>0.43112856486592316</v>
      </c>
    </row>
    <row r="14" spans="1:88" x14ac:dyDescent="0.25">
      <c r="A14" t="s">
        <v>13</v>
      </c>
      <c r="B14" t="s">
        <v>61</v>
      </c>
      <c r="C14" t="s">
        <v>52</v>
      </c>
      <c r="D14" t="s">
        <v>493</v>
      </c>
      <c r="E14">
        <f>VLOOKUP(A14,home!$A$2:$E$405,3,FALSE)</f>
        <v>1.6049382716049401</v>
      </c>
      <c r="F14">
        <f>VLOOKUP(B14,home!$B$2:$E$405,3,FALSE)</f>
        <v>0.86</v>
      </c>
      <c r="G14">
        <f>VLOOKUP(C14,away!$B$2:$E$405,4,FALSE)</f>
        <v>1.48</v>
      </c>
      <c r="H14">
        <f>VLOOKUP(A14,away!$A$2:$E$405,3,FALSE)</f>
        <v>1.49382716049383</v>
      </c>
      <c r="I14">
        <f>VLOOKUP(C14,away!$B$2:$E$405,3,FALSE)</f>
        <v>0.7</v>
      </c>
      <c r="J14">
        <f>VLOOKUP(B14,home!$B$2:$E$405,4,FALSE)</f>
        <v>1.26</v>
      </c>
      <c r="K14" s="3">
        <f t="shared" si="56"/>
        <v>2.0427654320987676</v>
      </c>
      <c r="L14" s="3">
        <f t="shared" si="57"/>
        <v>1.317555555555558</v>
      </c>
      <c r="M14" s="5">
        <f t="shared" si="2"/>
        <v>3.4724111144696312E-2</v>
      </c>
      <c r="N14" s="5">
        <f t="shared" si="3"/>
        <v>7.0933213906741177E-2</v>
      </c>
      <c r="O14" s="5">
        <f t="shared" si="4"/>
        <v>4.5750945550423285E-2</v>
      </c>
      <c r="P14" s="5">
        <f t="shared" si="5"/>
        <v>9.3458450056237596E-2</v>
      </c>
      <c r="Q14" s="5">
        <f t="shared" si="6"/>
        <v>7.2449958678179244E-2</v>
      </c>
      <c r="R14" s="5">
        <f t="shared" si="7"/>
        <v>3.0139706240940027E-2</v>
      </c>
      <c r="S14" s="5">
        <f t="shared" si="8"/>
        <v>6.2884848589193854E-2</v>
      </c>
      <c r="T14" s="5">
        <f t="shared" si="9"/>
        <v>9.5456845556205663E-2</v>
      </c>
      <c r="U14" s="5">
        <f t="shared" si="10"/>
        <v>6.1568350042603776E-2</v>
      </c>
      <c r="V14" s="5">
        <f t="shared" si="11"/>
        <v>1.8805762488065869E-2</v>
      </c>
      <c r="W14" s="5">
        <f t="shared" si="12"/>
        <v>4.9332757048256216E-2</v>
      </c>
      <c r="X14" s="5">
        <f t="shared" si="13"/>
        <v>6.4998648119802577E-2</v>
      </c>
      <c r="Y14" s="5">
        <f t="shared" si="14"/>
        <v>4.2819664966923375E-2</v>
      </c>
      <c r="Z14" s="5">
        <f t="shared" si="15"/>
        <v>1.3236912466854356E-2</v>
      </c>
      <c r="AA14" s="5">
        <f t="shared" si="16"/>
        <v>2.7039907215007299E-2</v>
      </c>
      <c r="AB14" s="5">
        <f t="shared" si="17"/>
        <v>2.7618093872987491E-2</v>
      </c>
      <c r="AC14" s="5">
        <f t="shared" si="18"/>
        <v>3.1634312519487205E-3</v>
      </c>
      <c r="AD14" s="5">
        <f t="shared" si="19"/>
        <v>2.5193812692076163E-2</v>
      </c>
      <c r="AE14" s="5">
        <f t="shared" si="20"/>
        <v>3.319424787807107E-2</v>
      </c>
      <c r="AF14" s="5">
        <f t="shared" si="21"/>
        <v>2.1867632852120424E-2</v>
      </c>
      <c r="AG14" s="5">
        <f t="shared" si="22"/>
        <v>9.6039403837201685E-3</v>
      </c>
      <c r="AH14" s="5">
        <f t="shared" si="23"/>
        <v>4.3600918897766447E-3</v>
      </c>
      <c r="AI14" s="5">
        <f t="shared" si="24"/>
        <v>8.9066449932099188E-3</v>
      </c>
      <c r="AJ14" s="5">
        <f t="shared" si="25"/>
        <v>9.0970932540523942E-3</v>
      </c>
      <c r="AK14" s="5">
        <f t="shared" si="26"/>
        <v>6.1944092106523728E-3</v>
      </c>
      <c r="AL14" s="5">
        <f t="shared" si="27"/>
        <v>3.4056956036641124E-4</v>
      </c>
      <c r="AM14" s="5">
        <f t="shared" si="28"/>
        <v>1.0293009934028872E-2</v>
      </c>
      <c r="AN14" s="5">
        <f t="shared" si="29"/>
        <v>1.3561612421968287E-2</v>
      </c>
      <c r="AO14" s="5">
        <f t="shared" si="30"/>
        <v>8.9340888944277955E-3</v>
      </c>
      <c r="AP14" s="5">
        <f t="shared" si="31"/>
        <v>3.9237194855601858E-3</v>
      </c>
      <c r="AQ14" s="5">
        <f t="shared" si="32"/>
        <v>1.2924296016603542E-3</v>
      </c>
      <c r="AR14" s="5">
        <f t="shared" si="33"/>
        <v>1.1489326584215897E-3</v>
      </c>
      <c r="AS14" s="5">
        <f t="shared" si="34"/>
        <v>2.346999918432964E-3</v>
      </c>
      <c r="AT14" s="5">
        <f t="shared" si="35"/>
        <v>2.3971851512567437E-3</v>
      </c>
      <c r="AU14" s="5">
        <f t="shared" si="36"/>
        <v>1.6322956537759101E-3</v>
      </c>
      <c r="AV14" s="5">
        <f t="shared" si="37"/>
        <v>8.3359928412462191E-4</v>
      </c>
      <c r="AW14" s="5">
        <f t="shared" si="38"/>
        <v>2.5461897446694025E-5</v>
      </c>
      <c r="AX14" s="5">
        <f t="shared" si="39"/>
        <v>3.5043674809138981E-3</v>
      </c>
      <c r="AY14" s="5">
        <f t="shared" si="40"/>
        <v>4.6171988431863422E-3</v>
      </c>
      <c r="AZ14" s="5">
        <f t="shared" si="41"/>
        <v>3.0417079934724313E-3</v>
      </c>
      <c r="BA14" s="5">
        <f t="shared" si="42"/>
        <v>1.3358730883924505E-3</v>
      </c>
      <c r="BB14" s="5">
        <f t="shared" si="43"/>
        <v>4.4002175228215846E-4</v>
      </c>
      <c r="BC14" s="5">
        <f t="shared" si="44"/>
        <v>1.1595062085692985E-4</v>
      </c>
      <c r="BD14" s="5">
        <f t="shared" si="45"/>
        <v>2.5229710117709704E-4</v>
      </c>
      <c r="BE14" s="5">
        <f t="shared" si="46"/>
        <v>5.1538379690329911E-4</v>
      </c>
      <c r="BF14" s="5">
        <f t="shared" si="47"/>
        <v>5.2640410228893574E-4</v>
      </c>
      <c r="BG14" s="5">
        <f t="shared" si="48"/>
        <v>3.5844003449027377E-4</v>
      </c>
      <c r="BH14" s="5">
        <f t="shared" si="49"/>
        <v>1.8305222798425534E-4</v>
      </c>
      <c r="BI14" s="5">
        <f t="shared" si="50"/>
        <v>7.4786552718979877E-5</v>
      </c>
      <c r="BJ14" s="8">
        <f t="shared" si="51"/>
        <v>0.53691070219884574</v>
      </c>
      <c r="BK14" s="8">
        <f t="shared" si="52"/>
        <v>0.21799437193369511</v>
      </c>
      <c r="BL14" s="8">
        <f t="shared" si="53"/>
        <v>0.2309446187512279</v>
      </c>
      <c r="BM14" s="8">
        <f t="shared" si="54"/>
        <v>0.64703848282766585</v>
      </c>
      <c r="BN14" s="8">
        <f t="shared" si="55"/>
        <v>0.34745638557721764</v>
      </c>
    </row>
    <row r="15" spans="1:88" x14ac:dyDescent="0.25">
      <c r="A15" t="s">
        <v>16</v>
      </c>
      <c r="B15" t="s">
        <v>17</v>
      </c>
      <c r="C15" t="s">
        <v>65</v>
      </c>
      <c r="D15" t="s">
        <v>493</v>
      </c>
      <c r="E15">
        <f>VLOOKUP(A15,home!$A$2:$E$405,3,FALSE)</f>
        <v>1.62745098039216</v>
      </c>
      <c r="F15">
        <f>VLOOKUP(B15,home!$B$2:$E$405,3,FALSE)</f>
        <v>0.84</v>
      </c>
      <c r="G15">
        <f>VLOOKUP(C15,away!$B$2:$E$405,4,FALSE)</f>
        <v>0.75</v>
      </c>
      <c r="H15">
        <f>VLOOKUP(A15,away!$A$2:$E$405,3,FALSE)</f>
        <v>1.3529411764705901</v>
      </c>
      <c r="I15">
        <f>VLOOKUP(C15,away!$B$2:$E$405,3,FALSE)</f>
        <v>0.75</v>
      </c>
      <c r="J15">
        <f>VLOOKUP(B15,home!$B$2:$E$405,4,FALSE)</f>
        <v>1.02</v>
      </c>
      <c r="K15" s="3">
        <f t="shared" si="56"/>
        <v>1.0252941176470607</v>
      </c>
      <c r="L15" s="3">
        <f t="shared" si="57"/>
        <v>1.0350000000000013</v>
      </c>
      <c r="M15" s="5">
        <f t="shared" si="2"/>
        <v>0.12741648894526111</v>
      </c>
      <c r="N15" s="5">
        <f t="shared" si="3"/>
        <v>0.13063937660681796</v>
      </c>
      <c r="O15" s="5">
        <f t="shared" si="4"/>
        <v>0.1318760660583454</v>
      </c>
      <c r="P15" s="5">
        <f t="shared" si="5"/>
        <v>0.13521175478805675</v>
      </c>
      <c r="Q15" s="5">
        <f t="shared" si="6"/>
        <v>6.6971892184024745E-2</v>
      </c>
      <c r="R15" s="5">
        <f t="shared" si="7"/>
        <v>6.8245864185193822E-2</v>
      </c>
      <c r="S15" s="5">
        <f t="shared" si="8"/>
        <v>3.5870982602416029E-2</v>
      </c>
      <c r="T15" s="5">
        <f t="shared" si="9"/>
        <v>6.9315908410465685E-2</v>
      </c>
      <c r="U15" s="5">
        <f t="shared" si="10"/>
        <v>6.9972083102819438E-2</v>
      </c>
      <c r="V15" s="5">
        <f t="shared" si="11"/>
        <v>4.2295053574948858E-3</v>
      </c>
      <c r="W15" s="5">
        <f t="shared" si="12"/>
        <v>2.2888629034657913E-2</v>
      </c>
      <c r="X15" s="5">
        <f t="shared" si="13"/>
        <v>2.3689731050870969E-2</v>
      </c>
      <c r="Y15" s="5">
        <f t="shared" si="14"/>
        <v>1.2259435818825739E-2</v>
      </c>
      <c r="Z15" s="5">
        <f t="shared" si="15"/>
        <v>2.3544823143891898E-2</v>
      </c>
      <c r="AA15" s="5">
        <f t="shared" si="16"/>
        <v>2.4140368670472739E-2</v>
      </c>
      <c r="AB15" s="5">
        <f t="shared" si="17"/>
        <v>1.2375488997833547E-2</v>
      </c>
      <c r="AC15" s="5">
        <f t="shared" si="18"/>
        <v>2.8051650045763158E-4</v>
      </c>
      <c r="AD15" s="5">
        <f t="shared" si="19"/>
        <v>5.8668941775601178E-3</v>
      </c>
      <c r="AE15" s="5">
        <f t="shared" si="20"/>
        <v>6.0722354737747291E-3</v>
      </c>
      <c r="AF15" s="5">
        <f t="shared" si="21"/>
        <v>3.1423818576784258E-3</v>
      </c>
      <c r="AG15" s="5">
        <f t="shared" si="22"/>
        <v>1.0841217408990582E-3</v>
      </c>
      <c r="AH15" s="5">
        <f t="shared" si="23"/>
        <v>6.0922229884820345E-3</v>
      </c>
      <c r="AI15" s="5">
        <f t="shared" si="24"/>
        <v>6.2463203934848268E-3</v>
      </c>
      <c r="AJ15" s="5">
        <f t="shared" si="25"/>
        <v>3.2021577781894332E-3</v>
      </c>
      <c r="AK15" s="5">
        <f t="shared" si="26"/>
        <v>1.0943845112518027E-3</v>
      </c>
      <c r="AL15" s="5">
        <f t="shared" si="27"/>
        <v>1.1907133397836979E-5</v>
      </c>
      <c r="AM15" s="5">
        <f t="shared" si="28"/>
        <v>1.2030584178220362E-3</v>
      </c>
      <c r="AN15" s="5">
        <f t="shared" si="29"/>
        <v>1.245165462445809E-3</v>
      </c>
      <c r="AO15" s="5">
        <f t="shared" si="30"/>
        <v>6.4437312681570676E-4</v>
      </c>
      <c r="AP15" s="5">
        <f t="shared" si="31"/>
        <v>2.2230872875141913E-4</v>
      </c>
      <c r="AQ15" s="5">
        <f t="shared" si="32"/>
        <v>5.7522383564429759E-5</v>
      </c>
      <c r="AR15" s="5">
        <f t="shared" si="33"/>
        <v>1.2610901586157834E-3</v>
      </c>
      <c r="AS15" s="5">
        <f t="shared" si="34"/>
        <v>1.2929883214513613E-3</v>
      </c>
      <c r="AT15" s="5">
        <f t="shared" si="35"/>
        <v>6.6284666008521384E-4</v>
      </c>
      <c r="AU15" s="5">
        <f t="shared" si="36"/>
        <v>2.2653759382912353E-4</v>
      </c>
      <c r="AV15" s="5">
        <f t="shared" si="37"/>
        <v>5.8066915594729838E-5</v>
      </c>
      <c r="AW15" s="5">
        <f t="shared" si="38"/>
        <v>3.5098902263668221E-7</v>
      </c>
      <c r="AX15" s="5">
        <f t="shared" si="39"/>
        <v>2.0558145316311883E-4</v>
      </c>
      <c r="AY15" s="5">
        <f t="shared" si="40"/>
        <v>2.1277680402382825E-4</v>
      </c>
      <c r="AZ15" s="5">
        <f t="shared" si="41"/>
        <v>1.1011199608233123E-4</v>
      </c>
      <c r="BA15" s="5">
        <f t="shared" si="42"/>
        <v>3.7988638648404326E-5</v>
      </c>
      <c r="BB15" s="5">
        <f t="shared" si="43"/>
        <v>9.8295602502746296E-6</v>
      </c>
      <c r="BC15" s="5">
        <f t="shared" si="44"/>
        <v>2.0347189718068515E-6</v>
      </c>
      <c r="BD15" s="5">
        <f t="shared" si="45"/>
        <v>2.1753805236122281E-4</v>
      </c>
      <c r="BE15" s="5">
        <f t="shared" si="46"/>
        <v>2.2304048545036004E-4</v>
      </c>
      <c r="BF15" s="5">
        <f t="shared" si="47"/>
        <v>1.1434104886469949E-4</v>
      </c>
      <c r="BG15" s="5">
        <f t="shared" si="48"/>
        <v>3.9077734935523848E-5</v>
      </c>
      <c r="BH15" s="5">
        <f t="shared" si="49"/>
        <v>1.0016542940090905E-5</v>
      </c>
      <c r="BI15" s="5">
        <f t="shared" si="50"/>
        <v>2.0539805111268807E-6</v>
      </c>
      <c r="BJ15" s="8">
        <f t="shared" si="51"/>
        <v>0.34588135764611444</v>
      </c>
      <c r="BK15" s="8">
        <f t="shared" si="52"/>
        <v>0.30323393213110805</v>
      </c>
      <c r="BL15" s="8">
        <f t="shared" si="53"/>
        <v>0.3273525541807123</v>
      </c>
      <c r="BM15" s="8">
        <f t="shared" si="54"/>
        <v>0.33943879851912573</v>
      </c>
      <c r="BN15" s="8">
        <f t="shared" si="55"/>
        <v>0.66036144276769981</v>
      </c>
    </row>
    <row r="16" spans="1:88" x14ac:dyDescent="0.25">
      <c r="A16" t="s">
        <v>16</v>
      </c>
      <c r="B16" t="s">
        <v>19</v>
      </c>
      <c r="C16" t="s">
        <v>66</v>
      </c>
      <c r="D16" t="s">
        <v>493</v>
      </c>
      <c r="E16">
        <f>VLOOKUP(A16,home!$A$2:$E$405,3,FALSE)</f>
        <v>1.62745098039216</v>
      </c>
      <c r="F16">
        <f>VLOOKUP(B16,home!$B$2:$E$405,3,FALSE)</f>
        <v>0.75</v>
      </c>
      <c r="G16">
        <f>VLOOKUP(C16,away!$B$2:$E$405,4,FALSE)</f>
        <v>0.96</v>
      </c>
      <c r="H16">
        <f>VLOOKUP(A16,away!$A$2:$E$405,3,FALSE)</f>
        <v>1.3529411764705901</v>
      </c>
      <c r="I16">
        <f>VLOOKUP(C16,away!$B$2:$E$405,3,FALSE)</f>
        <v>0.75</v>
      </c>
      <c r="J16">
        <f>VLOOKUP(B16,home!$B$2:$E$405,4,FALSE)</f>
        <v>1.56</v>
      </c>
      <c r="K16" s="3">
        <f t="shared" si="56"/>
        <v>1.171764705882355</v>
      </c>
      <c r="L16" s="3">
        <f t="shared" si="57"/>
        <v>1.5829411764705903</v>
      </c>
      <c r="M16" s="5">
        <f t="shared" si="2"/>
        <v>6.3627730955493164E-2</v>
      </c>
      <c r="N16" s="5">
        <f t="shared" si="3"/>
        <v>7.4556729449025055E-2</v>
      </c>
      <c r="O16" s="5">
        <f t="shared" si="4"/>
        <v>0.10071895529484254</v>
      </c>
      <c r="P16" s="5">
        <f t="shared" si="5"/>
        <v>0.11801891702783922</v>
      </c>
      <c r="Q16" s="5">
        <f t="shared" si="6"/>
        <v>4.3681472077193591E-2</v>
      </c>
      <c r="R16" s="5">
        <f t="shared" si="7"/>
        <v>7.9716090793653438E-2</v>
      </c>
      <c r="S16" s="5">
        <f t="shared" si="8"/>
        <v>5.4726392750697024E-2</v>
      </c>
      <c r="T16" s="5">
        <f t="shared" si="9"/>
        <v>6.9145200799840059E-2</v>
      </c>
      <c r="U16" s="5">
        <f t="shared" si="10"/>
        <v>9.3408501682916423E-2</v>
      </c>
      <c r="V16" s="5">
        <f t="shared" si="11"/>
        <v>1.1278711880089012E-2</v>
      </c>
      <c r="W16" s="5">
        <f t="shared" si="12"/>
        <v>1.7061469093680344E-2</v>
      </c>
      <c r="X16" s="5">
        <f t="shared" si="13"/>
        <v>2.7007301959466982E-2</v>
      </c>
      <c r="Y16" s="5">
        <f t="shared" si="14"/>
        <v>2.1375485168507576E-2</v>
      </c>
      <c r="Z16" s="5">
        <f t="shared" si="15"/>
        <v>4.2061960848180723E-2</v>
      </c>
      <c r="AA16" s="5">
        <f t="shared" si="16"/>
        <v>4.9286721182103616E-2</v>
      </c>
      <c r="AB16" s="5">
        <f t="shared" si="17"/>
        <v>2.8876220174926647E-2</v>
      </c>
      <c r="AC16" s="5">
        <f t="shared" si="18"/>
        <v>1.3075090663772647E-3</v>
      </c>
      <c r="AD16" s="5">
        <f t="shared" si="19"/>
        <v>4.9980068286193131E-3</v>
      </c>
      <c r="AE16" s="5">
        <f t="shared" si="20"/>
        <v>7.9115508093026993E-3</v>
      </c>
      <c r="AF16" s="5">
        <f t="shared" si="21"/>
        <v>6.2617597728922333E-3</v>
      </c>
      <c r="AG16" s="5">
        <f t="shared" si="22"/>
        <v>3.3039991272260831E-3</v>
      </c>
      <c r="AH16" s="5">
        <f t="shared" si="23"/>
        <v>1.6645402447419775E-2</v>
      </c>
      <c r="AI16" s="5">
        <f t="shared" si="24"/>
        <v>1.9504495103094262E-2</v>
      </c>
      <c r="AJ16" s="5">
        <f t="shared" si="25"/>
        <v>1.1427339483930543E-2</v>
      </c>
      <c r="AK16" s="5">
        <f t="shared" si="26"/>
        <v>4.463384363135231E-3</v>
      </c>
      <c r="AL16" s="5">
        <f t="shared" si="27"/>
        <v>9.7008522353792277E-5</v>
      </c>
      <c r="AM16" s="5">
        <f t="shared" si="28"/>
        <v>1.1712976003070226E-3</v>
      </c>
      <c r="AN16" s="5">
        <f t="shared" si="29"/>
        <v>1.8540952014271775E-3</v>
      </c>
      <c r="AO16" s="5">
        <f t="shared" si="30"/>
        <v>1.4674618197178064E-3</v>
      </c>
      <c r="AP16" s="5">
        <f t="shared" si="31"/>
        <v>7.7430191310992602E-4</v>
      </c>
      <c r="AQ16" s="5">
        <f t="shared" si="32"/>
        <v>3.0641859532041371E-4</v>
      </c>
      <c r="AR16" s="5">
        <f t="shared" si="33"/>
        <v>5.2697385865890191E-3</v>
      </c>
      <c r="AS16" s="5">
        <f t="shared" si="34"/>
        <v>6.1748936849913786E-3</v>
      </c>
      <c r="AT16" s="5">
        <f t="shared" si="35"/>
        <v>3.6177612413243678E-3</v>
      </c>
      <c r="AU16" s="5">
        <f t="shared" si="36"/>
        <v>1.4130549789643436E-3</v>
      </c>
      <c r="AV16" s="5">
        <f t="shared" si="37"/>
        <v>4.1394198795543808E-4</v>
      </c>
      <c r="AW16" s="5">
        <f t="shared" si="38"/>
        <v>4.9981878877247109E-6</v>
      </c>
      <c r="AX16" s="5">
        <f t="shared" si="39"/>
        <v>2.2874753135407753E-4</v>
      </c>
      <c r="AY16" s="5">
        <f t="shared" si="40"/>
        <v>3.6209388639636675E-4</v>
      </c>
      <c r="AZ16" s="5">
        <f t="shared" si="41"/>
        <v>2.8658666126253656E-4</v>
      </c>
      <c r="BA16" s="5">
        <f t="shared" si="42"/>
        <v>1.5121660891323274E-4</v>
      </c>
      <c r="BB16" s="5">
        <f t="shared" si="43"/>
        <v>5.9841749203751438E-5</v>
      </c>
      <c r="BC16" s="5">
        <f t="shared" si="44"/>
        <v>1.8945193777328861E-5</v>
      </c>
      <c r="BD16" s="5">
        <f t="shared" si="45"/>
        <v>1.390281032991282E-3</v>
      </c>
      <c r="BE16" s="5">
        <f t="shared" si="46"/>
        <v>1.629082245716846E-3</v>
      </c>
      <c r="BF16" s="5">
        <f t="shared" si="47"/>
        <v>9.5445053925528346E-4</v>
      </c>
      <c r="BG16" s="5">
        <f t="shared" si="48"/>
        <v>3.7279715180324067E-4</v>
      </c>
      <c r="BH16" s="5">
        <f t="shared" si="49"/>
        <v>1.0920763623412605E-4</v>
      </c>
      <c r="BI16" s="5">
        <f t="shared" si="50"/>
        <v>2.5593130750397594E-5</v>
      </c>
      <c r="BJ16" s="8">
        <f t="shared" si="51"/>
        <v>0.28198398184654355</v>
      </c>
      <c r="BK16" s="8">
        <f t="shared" si="52"/>
        <v>0.24941836408924584</v>
      </c>
      <c r="BL16" s="8">
        <f t="shared" si="53"/>
        <v>0.4254179127425981</v>
      </c>
      <c r="BM16" s="8">
        <f t="shared" si="54"/>
        <v>0.5182052282300128</v>
      </c>
      <c r="BN16" s="8">
        <f t="shared" si="55"/>
        <v>0.480319895598047</v>
      </c>
    </row>
    <row r="17" spans="1:66" x14ac:dyDescent="0.25">
      <c r="A17" t="s">
        <v>80</v>
      </c>
      <c r="B17" t="s">
        <v>412</v>
      </c>
      <c r="C17" t="s">
        <v>85</v>
      </c>
      <c r="D17" t="s">
        <v>493</v>
      </c>
      <c r="E17">
        <f>VLOOKUP(A17,home!$A$2:$E$405,3,FALSE)</f>
        <v>1.1734693877550999</v>
      </c>
      <c r="F17">
        <f>VLOOKUP(B17,home!$B$2:$E$405,3,FALSE)</f>
        <v>1.35</v>
      </c>
      <c r="G17">
        <f>VLOOKUP(C17,away!$B$2:$E$405,4,FALSE)</f>
        <v>0.72</v>
      </c>
      <c r="H17">
        <f>VLOOKUP(A17,away!$A$2:$E$405,3,FALSE)</f>
        <v>1.0136054421768701</v>
      </c>
      <c r="I17">
        <f>VLOOKUP(C17,away!$B$2:$E$405,3,FALSE)</f>
        <v>1.1100000000000001</v>
      </c>
      <c r="J17">
        <f>VLOOKUP(B17,home!$B$2:$E$405,4,FALSE)</f>
        <v>0.99</v>
      </c>
      <c r="K17" s="3">
        <f t="shared" si="56"/>
        <v>1.1406122448979572</v>
      </c>
      <c r="L17" s="3">
        <f t="shared" si="57"/>
        <v>1.1138510204081626</v>
      </c>
      <c r="M17" s="5">
        <f t="shared" si="2"/>
        <v>0.10492984811458525</v>
      </c>
      <c r="N17" s="5">
        <f t="shared" si="3"/>
        <v>0.11968426961477874</v>
      </c>
      <c r="O17" s="5">
        <f t="shared" si="4"/>
        <v>0.1168762183937043</v>
      </c>
      <c r="P17" s="5">
        <f t="shared" si="5"/>
        <v>0.13331044583722695</v>
      </c>
      <c r="Q17" s="5">
        <f t="shared" si="6"/>
        <v>6.8256671722142601E-2</v>
      </c>
      <c r="R17" s="5">
        <f t="shared" si="7"/>
        <v>6.5091347559637414E-2</v>
      </c>
      <c r="S17" s="5">
        <f t="shared" si="8"/>
        <v>4.2341800947603703E-2</v>
      </c>
      <c r="T17" s="5">
        <f t="shared" si="9"/>
        <v>7.6027763447373511E-2</v>
      </c>
      <c r="U17" s="5">
        <f t="shared" si="10"/>
        <v>7.4243988063431188E-2</v>
      </c>
      <c r="V17" s="5">
        <f t="shared" si="11"/>
        <v>5.9771197014008405E-3</v>
      </c>
      <c r="W17" s="5">
        <f t="shared" si="12"/>
        <v>2.595146518741866E-2</v>
      </c>
      <c r="X17" s="5">
        <f t="shared" si="13"/>
        <v>2.8906065980093182E-2</v>
      </c>
      <c r="Y17" s="5">
        <f t="shared" si="14"/>
        <v>1.6098525543956237E-2</v>
      </c>
      <c r="Z17" s="5">
        <f t="shared" si="15"/>
        <v>2.4167354633014827E-2</v>
      </c>
      <c r="AA17" s="5">
        <f t="shared" si="16"/>
        <v>2.7565580621208084E-2</v>
      </c>
      <c r="AB17" s="5">
        <f t="shared" si="17"/>
        <v>1.5720819397135894E-2</v>
      </c>
      <c r="AC17" s="5">
        <f t="shared" si="18"/>
        <v>4.7461024349459047E-4</v>
      </c>
      <c r="AD17" s="5">
        <f t="shared" si="19"/>
        <v>7.4001397414531966E-3</v>
      </c>
      <c r="AE17" s="5">
        <f t="shared" si="20"/>
        <v>8.2426532021806394E-3</v>
      </c>
      <c r="AF17" s="5">
        <f t="shared" si="21"/>
        <v>4.5905438400597577E-3</v>
      </c>
      <c r="AG17" s="5">
        <f t="shared" si="22"/>
        <v>1.7043939801596551E-3</v>
      </c>
      <c r="AH17" s="5">
        <f t="shared" si="23"/>
        <v>6.7297081546373759E-3</v>
      </c>
      <c r="AI17" s="5">
        <f t="shared" si="24"/>
        <v>7.6759875257690251E-3</v>
      </c>
      <c r="AJ17" s="5">
        <f t="shared" si="25"/>
        <v>4.3776626817880636E-3</v>
      </c>
      <c r="AK17" s="5">
        <f t="shared" si="26"/>
        <v>1.6644052196267648E-3</v>
      </c>
      <c r="AL17" s="5">
        <f t="shared" si="27"/>
        <v>2.4119163153685739E-5</v>
      </c>
      <c r="AM17" s="5">
        <f t="shared" si="28"/>
        <v>1.6881380006115031E-3</v>
      </c>
      <c r="AN17" s="5">
        <f t="shared" si="29"/>
        <v>1.8803342345709182E-3</v>
      </c>
      <c r="AO17" s="5">
        <f t="shared" si="30"/>
        <v>1.0472061029426095E-3</v>
      </c>
      <c r="AP17" s="5">
        <f t="shared" si="31"/>
        <v>3.8881052878009356E-4</v>
      </c>
      <c r="AQ17" s="5">
        <f t="shared" si="32"/>
        <v>1.0826925105678614E-4</v>
      </c>
      <c r="AR17" s="5">
        <f t="shared" si="33"/>
        <v>1.4991784590183937E-3</v>
      </c>
      <c r="AS17" s="5">
        <f t="shared" si="34"/>
        <v>1.7099813076436301E-3</v>
      </c>
      <c r="AT17" s="5">
        <f t="shared" si="35"/>
        <v>9.7521280902247297E-4</v>
      </c>
      <c r="AU17" s="5">
        <f t="shared" si="36"/>
        <v>3.7077989045078853E-4</v>
      </c>
      <c r="AV17" s="5">
        <f t="shared" si="37"/>
        <v>1.0572902080252315E-4</v>
      </c>
      <c r="AW17" s="5">
        <f t="shared" si="38"/>
        <v>8.5118678256973788E-7</v>
      </c>
      <c r="AX17" s="5">
        <f t="shared" si="39"/>
        <v>3.2091847909583885E-4</v>
      </c>
      <c r="AY17" s="5">
        <f t="shared" si="40"/>
        <v>3.5745537540873569E-4</v>
      </c>
      <c r="AZ17" s="5">
        <f t="shared" si="41"/>
        <v>1.9907601732470159E-4</v>
      </c>
      <c r="BA17" s="5">
        <f t="shared" si="42"/>
        <v>7.3913675011970631E-5</v>
      </c>
      <c r="BB17" s="5">
        <f t="shared" si="43"/>
        <v>2.0582205583550201E-5</v>
      </c>
      <c r="BC17" s="5">
        <f t="shared" si="44"/>
        <v>4.5851021382975918E-6</v>
      </c>
      <c r="BD17" s="5">
        <f t="shared" si="45"/>
        <v>2.7831024272526278E-4</v>
      </c>
      <c r="BE17" s="5">
        <f t="shared" si="46"/>
        <v>3.1744407073295731E-4</v>
      </c>
      <c r="BF17" s="5">
        <f t="shared" si="47"/>
        <v>1.8104029707413224E-4</v>
      </c>
      <c r="BG17" s="5">
        <f t="shared" si="48"/>
        <v>6.8832259887573018E-5</v>
      </c>
      <c r="BH17" s="5">
        <f t="shared" si="49"/>
        <v>1.9627729617941067E-5</v>
      </c>
      <c r="BI17" s="5">
        <f t="shared" si="50"/>
        <v>4.4775257483539756E-6</v>
      </c>
      <c r="BJ17" s="8">
        <f t="shared" si="51"/>
        <v>0.36295178123214117</v>
      </c>
      <c r="BK17" s="8">
        <f t="shared" si="52"/>
        <v>0.28741539938287375</v>
      </c>
      <c r="BL17" s="8">
        <f t="shared" si="53"/>
        <v>0.32547633122966202</v>
      </c>
      <c r="BM17" s="8">
        <f t="shared" si="54"/>
        <v>0.39150546104699041</v>
      </c>
      <c r="BN17" s="8">
        <f t="shared" si="55"/>
        <v>0.60814880124207527</v>
      </c>
    </row>
    <row r="18" spans="1:66" x14ac:dyDescent="0.25">
      <c r="A18" t="s">
        <v>122</v>
      </c>
      <c r="B18" t="s">
        <v>129</v>
      </c>
      <c r="C18" t="s">
        <v>124</v>
      </c>
      <c r="D18" t="s">
        <v>493</v>
      </c>
      <c r="E18">
        <f>VLOOKUP(A18,home!$A$2:$E$405,3,FALSE)</f>
        <v>1.35943060498221</v>
      </c>
      <c r="F18">
        <f>VLOOKUP(B18,home!$B$2:$E$405,3,FALSE)</f>
        <v>1.2</v>
      </c>
      <c r="G18">
        <f>VLOOKUP(C18,away!$B$2:$E$405,4,FALSE)</f>
        <v>0.98</v>
      </c>
      <c r="H18">
        <f>VLOOKUP(A18,away!$A$2:$E$405,3,FALSE)</f>
        <v>1.17437722419929</v>
      </c>
      <c r="I18">
        <f>VLOOKUP(C18,away!$B$2:$E$405,3,FALSE)</f>
        <v>0.74</v>
      </c>
      <c r="J18">
        <f>VLOOKUP(B18,home!$B$2:$E$405,4,FALSE)</f>
        <v>0.85</v>
      </c>
      <c r="K18" s="3">
        <f t="shared" si="56"/>
        <v>1.5986903914590791</v>
      </c>
      <c r="L18" s="3">
        <f t="shared" si="57"/>
        <v>0.73868327402135348</v>
      </c>
      <c r="M18" s="5">
        <f t="shared" si="2"/>
        <v>9.6580959339342853E-2</v>
      </c>
      <c r="N18" s="5">
        <f t="shared" si="3"/>
        <v>0.15440305169370744</v>
      </c>
      <c r="O18" s="5">
        <f t="shared" si="4"/>
        <v>7.1342739252909002E-2</v>
      </c>
      <c r="P18" s="5">
        <f t="shared" si="5"/>
        <v>0.1140549517439961</v>
      </c>
      <c r="Q18" s="5">
        <f t="shared" si="6"/>
        <v>0.1234213375773448</v>
      </c>
      <c r="R18" s="5">
        <f t="shared" si="7"/>
        <v>2.6349844104495271E-2</v>
      </c>
      <c r="S18" s="5">
        <f t="shared" si="8"/>
        <v>3.3672610280301316E-2</v>
      </c>
      <c r="T18" s="5">
        <f t="shared" si="9"/>
        <v>9.1169277725727776E-2</v>
      </c>
      <c r="U18" s="5">
        <f t="shared" si="10"/>
        <v>4.2125242586301251E-2</v>
      </c>
      <c r="V18" s="5">
        <f t="shared" si="11"/>
        <v>4.418317333498227E-3</v>
      </c>
      <c r="W18" s="5">
        <f t="shared" si="12"/>
        <v>6.5770835495309501E-2</v>
      </c>
      <c r="X18" s="5">
        <f t="shared" si="13"/>
        <v>4.8583816098795071E-2</v>
      </c>
      <c r="Y18" s="5">
        <f t="shared" si="14"/>
        <v>1.7944026170154639E-2</v>
      </c>
      <c r="Z18" s="5">
        <f t="shared" si="15"/>
        <v>6.4880630376869435E-3</v>
      </c>
      <c r="AA18" s="5">
        <f t="shared" si="16"/>
        <v>1.0372404037530921E-2</v>
      </c>
      <c r="AB18" s="5">
        <f t="shared" si="17"/>
        <v>8.2911313355660231E-3</v>
      </c>
      <c r="AC18" s="5">
        <f t="shared" si="18"/>
        <v>3.2610657273242317E-4</v>
      </c>
      <c r="AD18" s="5">
        <f t="shared" si="19"/>
        <v>2.6286800686146774E-2</v>
      </c>
      <c r="AE18" s="5">
        <f t="shared" si="20"/>
        <v>1.9417619994389661E-2</v>
      </c>
      <c r="AF18" s="5">
        <f t="shared" si="21"/>
        <v>7.1717355555791238E-3</v>
      </c>
      <c r="AG18" s="5">
        <f t="shared" si="22"/>
        <v>1.7658803668701797E-3</v>
      </c>
      <c r="AH18" s="5">
        <f t="shared" si="23"/>
        <v>1.1981559116838794E-3</v>
      </c>
      <c r="AI18" s="5">
        <f t="shared" si="24"/>
        <v>1.9154803434789111E-3</v>
      </c>
      <c r="AJ18" s="5">
        <f t="shared" si="25"/>
        <v>1.5311300100742363E-3</v>
      </c>
      <c r="AK18" s="5">
        <f t="shared" si="26"/>
        <v>8.1593427839344137E-4</v>
      </c>
      <c r="AL18" s="5">
        <f t="shared" si="27"/>
        <v>1.5404307296519167E-5</v>
      </c>
      <c r="AM18" s="5">
        <f t="shared" si="28"/>
        <v>8.4048911358285561E-3</v>
      </c>
      <c r="AN18" s="5">
        <f t="shared" si="29"/>
        <v>6.2085525020068909E-3</v>
      </c>
      <c r="AO18" s="5">
        <f t="shared" si="30"/>
        <v>2.2930769445579577E-3</v>
      </c>
      <c r="AP18" s="5">
        <f t="shared" si="31"/>
        <v>5.6461919499631807E-4</v>
      </c>
      <c r="AQ18" s="5">
        <f t="shared" si="32"/>
        <v>1.0426868888379528E-4</v>
      </c>
      <c r="AR18" s="5">
        <f t="shared" si="33"/>
        <v>1.7701154632613763E-4</v>
      </c>
      <c r="AS18" s="5">
        <f t="shared" si="34"/>
        <v>2.8298665828890992E-4</v>
      </c>
      <c r="AT18" s="5">
        <f t="shared" si="35"/>
        <v>2.2620402575879704E-4</v>
      </c>
      <c r="AU18" s="5">
        <f t="shared" si="36"/>
        <v>1.2054340082998361E-4</v>
      </c>
      <c r="AV18" s="5">
        <f t="shared" si="37"/>
        <v>4.8177894165173819E-5</v>
      </c>
      <c r="AW18" s="5">
        <f t="shared" si="38"/>
        <v>5.0531513129054849E-7</v>
      </c>
      <c r="AX18" s="5">
        <f t="shared" si="39"/>
        <v>2.2394697833514475E-3</v>
      </c>
      <c r="AY18" s="5">
        <f t="shared" si="40"/>
        <v>1.6542588716379387E-3</v>
      </c>
      <c r="AZ18" s="5">
        <f t="shared" si="41"/>
        <v>6.1098667969019106E-4</v>
      </c>
      <c r="BA18" s="5">
        <f t="shared" si="42"/>
        <v>1.5044188031232883E-4</v>
      </c>
      <c r="BB18" s="5">
        <f t="shared" si="43"/>
        <v>2.7782225174759907E-5</v>
      </c>
      <c r="BC18" s="5">
        <f t="shared" si="44"/>
        <v>4.1044530103380253E-6</v>
      </c>
      <c r="BD18" s="5">
        <f t="shared" si="45"/>
        <v>2.1792578096628961E-5</v>
      </c>
      <c r="BE18" s="5">
        <f t="shared" si="46"/>
        <v>3.4839585208202308E-5</v>
      </c>
      <c r="BF18" s="5">
        <f t="shared" si="47"/>
        <v>2.7848855057386449E-5</v>
      </c>
      <c r="BG18" s="5">
        <f t="shared" si="48"/>
        <v>1.4840565664460099E-5</v>
      </c>
      <c r="BH18" s="5">
        <f t="shared" si="49"/>
        <v>5.9313674328974739E-6</v>
      </c>
      <c r="BI18" s="5">
        <f t="shared" si="50"/>
        <v>1.8964840246372996E-6</v>
      </c>
      <c r="BJ18" s="8">
        <f t="shared" si="51"/>
        <v>0.57819683372347541</v>
      </c>
      <c r="BK18" s="8">
        <f t="shared" si="52"/>
        <v>0.2507226084488054</v>
      </c>
      <c r="BL18" s="8">
        <f t="shared" si="53"/>
        <v>0.16490413482128607</v>
      </c>
      <c r="BM18" s="8">
        <f t="shared" si="54"/>
        <v>0.41250500276295199</v>
      </c>
      <c r="BN18" s="8">
        <f t="shared" si="55"/>
        <v>0.58615288371179541</v>
      </c>
    </row>
    <row r="19" spans="1:66" x14ac:dyDescent="0.25">
      <c r="A19" t="s">
        <v>21</v>
      </c>
      <c r="B19" t="s">
        <v>274</v>
      </c>
      <c r="C19" t="s">
        <v>269</v>
      </c>
      <c r="D19" t="s">
        <v>493</v>
      </c>
      <c r="E19">
        <f>VLOOKUP(A19,home!$A$2:$E$405,3,FALSE)</f>
        <v>1.4057971014492801</v>
      </c>
      <c r="F19">
        <f>VLOOKUP(B19,home!$B$2:$E$405,3,FALSE)</f>
        <v>1.56</v>
      </c>
      <c r="G19">
        <f>VLOOKUP(C19,away!$B$2:$E$405,4,FALSE)</f>
        <v>0.92</v>
      </c>
      <c r="H19">
        <f>VLOOKUP(A19,away!$A$2:$E$405,3,FALSE)</f>
        <v>1.32850241545894</v>
      </c>
      <c r="I19">
        <f>VLOOKUP(C19,away!$B$2:$E$405,3,FALSE)</f>
        <v>0.92</v>
      </c>
      <c r="J19">
        <f>VLOOKUP(B19,home!$B$2:$E$405,4,FALSE)</f>
        <v>0.68</v>
      </c>
      <c r="K19" s="3">
        <f t="shared" si="56"/>
        <v>2.0176000000000069</v>
      </c>
      <c r="L19" s="3">
        <f t="shared" si="57"/>
        <v>0.83111111111111291</v>
      </c>
      <c r="M19" s="5">
        <f t="shared" si="2"/>
        <v>5.7918923844440404E-2</v>
      </c>
      <c r="N19" s="5">
        <f t="shared" si="3"/>
        <v>0.11685722074854336</v>
      </c>
      <c r="O19" s="5">
        <f t="shared" si="4"/>
        <v>4.8137061150712798E-2</v>
      </c>
      <c r="P19" s="5">
        <f t="shared" si="5"/>
        <v>9.7121334577678492E-2</v>
      </c>
      <c r="Q19" s="5">
        <f t="shared" si="6"/>
        <v>0.11788556429113098</v>
      </c>
      <c r="R19" s="5">
        <f t="shared" si="7"/>
        <v>2.0003623189296247E-2</v>
      </c>
      <c r="S19" s="5">
        <f t="shared" si="8"/>
        <v>4.071447207601557E-2</v>
      </c>
      <c r="T19" s="5">
        <f t="shared" si="9"/>
        <v>9.7976002321962408E-2</v>
      </c>
      <c r="U19" s="5">
        <f t="shared" si="10"/>
        <v>4.0359310146724246E-2</v>
      </c>
      <c r="V19" s="5">
        <f t="shared" si="11"/>
        <v>7.5857837170007361E-3</v>
      </c>
      <c r="W19" s="5">
        <f t="shared" si="12"/>
        <v>7.9281971504595553E-2</v>
      </c>
      <c r="X19" s="5">
        <f t="shared" si="13"/>
        <v>6.5892127428264016E-2</v>
      </c>
      <c r="Y19" s="5">
        <f t="shared" si="14"/>
        <v>2.7381839620189766E-2</v>
      </c>
      <c r="Z19" s="5">
        <f t="shared" si="15"/>
        <v>5.5417444983680095E-3</v>
      </c>
      <c r="AA19" s="5">
        <f t="shared" si="16"/>
        <v>1.1181023699907335E-2</v>
      </c>
      <c r="AB19" s="5">
        <f t="shared" si="17"/>
        <v>1.127941670846656E-2</v>
      </c>
      <c r="AC19" s="5">
        <f t="shared" si="18"/>
        <v>7.9501373375768993E-4</v>
      </c>
      <c r="AD19" s="5">
        <f t="shared" si="19"/>
        <v>3.9989826426918132E-2</v>
      </c>
      <c r="AE19" s="5">
        <f t="shared" si="20"/>
        <v>3.323598907481648E-2</v>
      </c>
      <c r="AF19" s="5">
        <f t="shared" si="21"/>
        <v>1.3811399904423764E-2</v>
      </c>
      <c r="AG19" s="5">
        <f t="shared" si="22"/>
        <v>3.8262693068551843E-3</v>
      </c>
      <c r="AH19" s="5">
        <f t="shared" si="23"/>
        <v>1.1514513568831332E-3</v>
      </c>
      <c r="AI19" s="5">
        <f t="shared" si="24"/>
        <v>2.3231682576474177E-3</v>
      </c>
      <c r="AJ19" s="5">
        <f t="shared" si="25"/>
        <v>2.3436121383147235E-3</v>
      </c>
      <c r="AK19" s="5">
        <f t="shared" si="26"/>
        <v>1.5761572834212675E-3</v>
      </c>
      <c r="AL19" s="5">
        <f t="shared" si="27"/>
        <v>5.3324744111274842E-5</v>
      </c>
      <c r="AM19" s="5">
        <f t="shared" si="28"/>
        <v>1.6136694759790054E-2</v>
      </c>
      <c r="AN19" s="5">
        <f t="shared" si="29"/>
        <v>1.3411386311469984E-2</v>
      </c>
      <c r="AO19" s="5">
        <f t="shared" si="30"/>
        <v>5.5731760894330929E-3</v>
      </c>
      <c r="AP19" s="5">
        <f t="shared" si="31"/>
        <v>1.5439761907022084E-3</v>
      </c>
      <c r="AQ19" s="5">
        <f t="shared" si="32"/>
        <v>3.2080394184590399E-4</v>
      </c>
      <c r="AR19" s="5">
        <f t="shared" si="33"/>
        <v>1.9139680332190797E-4</v>
      </c>
      <c r="AS19" s="5">
        <f t="shared" si="34"/>
        <v>3.8616219038228286E-4</v>
      </c>
      <c r="AT19" s="5">
        <f t="shared" si="35"/>
        <v>3.8956041765764838E-4</v>
      </c>
      <c r="AU19" s="5">
        <f t="shared" si="36"/>
        <v>2.6199236622202467E-4</v>
      </c>
      <c r="AV19" s="5">
        <f t="shared" si="37"/>
        <v>1.3214894952238968E-4</v>
      </c>
      <c r="AW19" s="5">
        <f t="shared" si="38"/>
        <v>2.4838218142513485E-6</v>
      </c>
      <c r="AX19" s="5">
        <f t="shared" si="39"/>
        <v>5.426232557892088E-3</v>
      </c>
      <c r="AY19" s="5">
        <f t="shared" si="40"/>
        <v>4.5098021703369896E-3</v>
      </c>
      <c r="AZ19" s="5">
        <f t="shared" si="41"/>
        <v>1.8740733463400417E-3</v>
      </c>
      <c r="BA19" s="5">
        <f t="shared" si="42"/>
        <v>5.1918772706013123E-4</v>
      </c>
      <c r="BB19" s="5">
        <f t="shared" si="43"/>
        <v>1.078756721780497E-4</v>
      </c>
      <c r="BC19" s="5">
        <f t="shared" si="44"/>
        <v>1.7931333953151419E-5</v>
      </c>
      <c r="BD19" s="5">
        <f t="shared" si="45"/>
        <v>2.6512001645331E-5</v>
      </c>
      <c r="BE19" s="5">
        <f t="shared" si="46"/>
        <v>5.3490614519620009E-5</v>
      </c>
      <c r="BF19" s="5">
        <f t="shared" si="47"/>
        <v>5.396133192739286E-5</v>
      </c>
      <c r="BG19" s="5">
        <f t="shared" si="48"/>
        <v>3.6290794432236073E-5</v>
      </c>
      <c r="BH19" s="5">
        <f t="shared" si="49"/>
        <v>1.8305076711619934E-5</v>
      </c>
      <c r="BI19" s="5">
        <f t="shared" si="50"/>
        <v>7.3864645546728977E-6</v>
      </c>
      <c r="BJ19" s="8">
        <f t="shared" si="51"/>
        <v>0.64557935072870143</v>
      </c>
      <c r="BK19" s="8">
        <f t="shared" si="52"/>
        <v>0.20869865486334116</v>
      </c>
      <c r="BL19" s="8">
        <f t="shared" si="53"/>
        <v>0.13991203094227084</v>
      </c>
      <c r="BM19" s="8">
        <f t="shared" si="54"/>
        <v>0.53730073488235641</v>
      </c>
      <c r="BN19" s="8">
        <f t="shared" si="55"/>
        <v>0.45792372780180224</v>
      </c>
    </row>
    <row r="20" spans="1:66" x14ac:dyDescent="0.25">
      <c r="A20" t="s">
        <v>24</v>
      </c>
      <c r="B20" t="s">
        <v>182</v>
      </c>
      <c r="C20" t="s">
        <v>287</v>
      </c>
      <c r="D20" t="s">
        <v>493</v>
      </c>
      <c r="E20">
        <f>VLOOKUP(A20,home!$A$2:$E$405,3,FALSE)</f>
        <v>1.61578947368421</v>
      </c>
      <c r="F20">
        <f>VLOOKUP(B20,home!$B$2:$E$405,3,FALSE)</f>
        <v>0.89</v>
      </c>
      <c r="G20">
        <f>VLOOKUP(C20,away!$B$2:$E$405,4,FALSE)</f>
        <v>1.44</v>
      </c>
      <c r="H20">
        <f>VLOOKUP(A20,away!$A$2:$E$405,3,FALSE)</f>
        <v>1.46315789473684</v>
      </c>
      <c r="I20">
        <f>VLOOKUP(C20,away!$B$2:$E$405,3,FALSE)</f>
        <v>0.62</v>
      </c>
      <c r="J20">
        <f>VLOOKUP(B20,home!$B$2:$E$405,4,FALSE)</f>
        <v>1.37</v>
      </c>
      <c r="K20" s="3">
        <f t="shared" si="56"/>
        <v>2.0707957894736837</v>
      </c>
      <c r="L20" s="3">
        <f t="shared" si="57"/>
        <v>1.242806315789472</v>
      </c>
      <c r="M20" s="5">
        <f t="shared" si="2"/>
        <v>3.63848752695205E-2</v>
      </c>
      <c r="N20" s="5">
        <f t="shared" si="3"/>
        <v>7.5345646508648223E-2</v>
      </c>
      <c r="O20" s="5">
        <f t="shared" si="4"/>
        <v>4.5219352784172238E-2</v>
      </c>
      <c r="P20" s="5">
        <f t="shared" si="5"/>
        <v>9.3640045348188983E-2</v>
      </c>
      <c r="Q20" s="5">
        <f t="shared" si="6"/>
        <v>7.8012723772640666E-2</v>
      </c>
      <c r="R20" s="5">
        <f t="shared" si="7"/>
        <v>2.8099448618040763E-2</v>
      </c>
      <c r="S20" s="5">
        <f t="shared" si="8"/>
        <v>6.0247960367176279E-2</v>
      </c>
      <c r="T20" s="5">
        <f t="shared" si="9"/>
        <v>9.6954705816577294E-2</v>
      </c>
      <c r="U20" s="5">
        <f t="shared" si="10"/>
        <v>5.8188219884770936E-2</v>
      </c>
      <c r="V20" s="5">
        <f t="shared" si="11"/>
        <v>1.7228226164269375E-2</v>
      </c>
      <c r="W20" s="5">
        <f t="shared" si="12"/>
        <v>5.3849473304585942E-2</v>
      </c>
      <c r="X20" s="5">
        <f t="shared" si="13"/>
        <v>6.6924465524875965E-2</v>
      </c>
      <c r="Y20" s="5">
        <f t="shared" si="14"/>
        <v>4.1587074217575327E-2</v>
      </c>
      <c r="Z20" s="5">
        <f t="shared" si="15"/>
        <v>1.1640724070900934E-2</v>
      </c>
      <c r="AA20" s="5">
        <f t="shared" si="16"/>
        <v>2.4105562392446617E-2</v>
      </c>
      <c r="AB20" s="5">
        <f t="shared" si="17"/>
        <v>2.4958848552586819E-2</v>
      </c>
      <c r="AC20" s="5">
        <f t="shared" si="18"/>
        <v>2.7711581174541928E-3</v>
      </c>
      <c r="AD20" s="5">
        <f t="shared" si="19"/>
        <v>2.7877815646128026E-2</v>
      </c>
      <c r="AE20" s="5">
        <f t="shared" si="20"/>
        <v>3.4646725355422466E-2</v>
      </c>
      <c r="AF20" s="5">
        <f t="shared" si="21"/>
        <v>2.1529584546571147E-2</v>
      </c>
      <c r="AG20" s="5">
        <f t="shared" si="22"/>
        <v>8.9190345502673449E-3</v>
      </c>
      <c r="AH20" s="5">
        <f t="shared" si="23"/>
        <v>3.6167913489195546E-3</v>
      </c>
      <c r="AI20" s="5">
        <f t="shared" si="24"/>
        <v>7.4896362967474591E-3</v>
      </c>
      <c r="AJ20" s="5">
        <f t="shared" si="25"/>
        <v>7.7547536539969569E-3</v>
      </c>
      <c r="AK20" s="5">
        <f t="shared" si="26"/>
        <v>5.3528370717008528E-3</v>
      </c>
      <c r="AL20" s="5">
        <f t="shared" si="27"/>
        <v>2.8527388906872289E-4</v>
      </c>
      <c r="AM20" s="5">
        <f t="shared" si="28"/>
        <v>1.1545852651945103E-2</v>
      </c>
      <c r="AN20" s="5">
        <f t="shared" si="29"/>
        <v>1.4349258597011996E-2</v>
      </c>
      <c r="AO20" s="5">
        <f t="shared" si="30"/>
        <v>8.9166746056314455E-3</v>
      </c>
      <c r="AP20" s="5">
        <f t="shared" si="31"/>
        <v>3.6938998385727864E-3</v>
      </c>
      <c r="AQ20" s="5">
        <f t="shared" si="32"/>
        <v>1.1477005123179927E-3</v>
      </c>
      <c r="AR20" s="5">
        <f t="shared" si="33"/>
        <v>8.9899422626598953E-4</v>
      </c>
      <c r="AS20" s="5">
        <f t="shared" si="34"/>
        <v>1.8616334585127635E-3</v>
      </c>
      <c r="AT20" s="5">
        <f t="shared" si="35"/>
        <v>1.9275313637157814E-3</v>
      </c>
      <c r="AU20" s="5">
        <f t="shared" si="36"/>
        <v>1.3305079440203689E-3</v>
      </c>
      <c r="AV20" s="5">
        <f t="shared" si="37"/>
        <v>6.8880256208466708E-4</v>
      </c>
      <c r="AW20" s="5">
        <f t="shared" si="38"/>
        <v>2.0393898190428449E-5</v>
      </c>
      <c r="AX20" s="5">
        <f t="shared" si="39"/>
        <v>3.9848505095885804E-3</v>
      </c>
      <c r="AY20" s="5">
        <f t="shared" si="40"/>
        <v>4.9523973807935823E-3</v>
      </c>
      <c r="AZ20" s="5">
        <f t="shared" si="41"/>
        <v>3.0774353715747526E-3</v>
      </c>
      <c r="BA20" s="5">
        <f t="shared" si="42"/>
        <v>1.274885372075674E-3</v>
      </c>
      <c r="BB20" s="5">
        <f t="shared" si="43"/>
        <v>3.9610889808081474E-4</v>
      </c>
      <c r="BC20" s="5">
        <f t="shared" si="44"/>
        <v>9.8457328055048996E-5</v>
      </c>
      <c r="BD20" s="5">
        <f t="shared" si="45"/>
        <v>1.8621261704360664E-4</v>
      </c>
      <c r="BE20" s="5">
        <f t="shared" si="46"/>
        <v>3.8560830332077617E-4</v>
      </c>
      <c r="BF20" s="5">
        <f t="shared" si="47"/>
        <v>3.9925802545137727E-4</v>
      </c>
      <c r="BG20" s="5">
        <f t="shared" si="48"/>
        <v>2.7559394600609624E-4</v>
      </c>
      <c r="BH20" s="5">
        <f t="shared" si="49"/>
        <v>1.4267469574846548E-4</v>
      </c>
      <c r="BI20" s="5">
        <f t="shared" si="50"/>
        <v>5.9090031844072252E-5</v>
      </c>
      <c r="BJ20" s="8">
        <f t="shared" si="51"/>
        <v>0.5590847703089401</v>
      </c>
      <c r="BK20" s="8">
        <f t="shared" si="52"/>
        <v>0.21550993653647163</v>
      </c>
      <c r="BL20" s="8">
        <f t="shared" si="53"/>
        <v>0.21294135777739617</v>
      </c>
      <c r="BM20" s="8">
        <f t="shared" si="54"/>
        <v>0.6375426929098944</v>
      </c>
      <c r="BN20" s="8">
        <f t="shared" si="55"/>
        <v>0.35670209230121136</v>
      </c>
    </row>
    <row r="21" spans="1:66" x14ac:dyDescent="0.25">
      <c r="A21" t="s">
        <v>27</v>
      </c>
      <c r="B21" t="s">
        <v>30</v>
      </c>
      <c r="C21" t="s">
        <v>193</v>
      </c>
      <c r="D21" t="s">
        <v>493</v>
      </c>
      <c r="E21">
        <f>VLOOKUP(A21,home!$A$2:$E$405,3,FALSE)</f>
        <v>1.32085561497326</v>
      </c>
      <c r="F21">
        <f>VLOOKUP(B21,home!$B$2:$E$405,3,FALSE)</f>
        <v>0.93</v>
      </c>
      <c r="G21">
        <f>VLOOKUP(C21,away!$B$2:$E$405,4,FALSE)</f>
        <v>0.84</v>
      </c>
      <c r="H21">
        <f>VLOOKUP(A21,away!$A$2:$E$405,3,FALSE)</f>
        <v>1.0855614973262</v>
      </c>
      <c r="I21">
        <f>VLOOKUP(C21,away!$B$2:$E$405,3,FALSE)</f>
        <v>0.84</v>
      </c>
      <c r="J21">
        <f>VLOOKUP(B21,home!$B$2:$E$405,4,FALSE)</f>
        <v>1.1299999999999999</v>
      </c>
      <c r="K21" s="3">
        <f t="shared" si="56"/>
        <v>1.0318524064171106</v>
      </c>
      <c r="L21" s="3">
        <f t="shared" si="57"/>
        <v>1.0304149732620289</v>
      </c>
      <c r="M21" s="5">
        <f t="shared" si="2"/>
        <v>0.12716531072708778</v>
      </c>
      <c r="N21" s="5">
        <f t="shared" si="3"/>
        <v>0.13121583188652514</v>
      </c>
      <c r="O21" s="5">
        <f t="shared" si="4"/>
        <v>0.13103304025270973</v>
      </c>
      <c r="P21" s="5">
        <f t="shared" si="5"/>
        <v>0.13520675790490869</v>
      </c>
      <c r="Q21" s="5">
        <f t="shared" si="6"/>
        <v>6.7697685946066996E-2</v>
      </c>
      <c r="R21" s="5">
        <f t="shared" si="7"/>
        <v>6.7509203334219114E-2</v>
      </c>
      <c r="S21" s="5">
        <f t="shared" si="8"/>
        <v>3.5939178850412958E-2</v>
      </c>
      <c r="T21" s="5">
        <f t="shared" si="9"/>
        <v>6.9756709254017848E-2</v>
      </c>
      <c r="U21" s="5">
        <f t="shared" si="10"/>
        <v>6.9659533915716026E-2</v>
      </c>
      <c r="V21" s="5">
        <f t="shared" si="11"/>
        <v>4.2457594295048284E-3</v>
      </c>
      <c r="W21" s="5">
        <f t="shared" si="12"/>
        <v>2.3284673384106346E-2</v>
      </c>
      <c r="X21" s="5">
        <f t="shared" si="13"/>
        <v>2.3992876102499016E-2</v>
      </c>
      <c r="Y21" s="5">
        <f t="shared" si="14"/>
        <v>1.2361309393817844E-2</v>
      </c>
      <c r="Z21" s="5">
        <f t="shared" si="15"/>
        <v>2.3187497982856759E-2</v>
      </c>
      <c r="AA21" s="5">
        <f t="shared" si="16"/>
        <v>2.3926075592402649E-2</v>
      </c>
      <c r="AB21" s="5">
        <f t="shared" si="17"/>
        <v>1.2344089338069183E-2</v>
      </c>
      <c r="AC21" s="5">
        <f t="shared" si="18"/>
        <v>2.821403120991143E-4</v>
      </c>
      <c r="AD21" s="5">
        <f t="shared" si="19"/>
        <v>6.0065865660066439E-3</v>
      </c>
      <c r="AE21" s="5">
        <f t="shared" si="20"/>
        <v>6.189276735807798E-3</v>
      </c>
      <c r="AF21" s="5">
        <f t="shared" si="21"/>
        <v>3.188761711119344E-3</v>
      </c>
      <c r="AG21" s="5">
        <f t="shared" si="22"/>
        <v>1.0952492711006738E-3</v>
      </c>
      <c r="AH21" s="5">
        <f t="shared" si="23"/>
        <v>5.9731862785046726E-3</v>
      </c>
      <c r="AI21" s="5">
        <f t="shared" si="24"/>
        <v>6.1634466354527125E-3</v>
      </c>
      <c r="AJ21" s="5">
        <f t="shared" si="25"/>
        <v>3.1798836213076625E-3</v>
      </c>
      <c r="AK21" s="5">
        <f t="shared" si="26"/>
        <v>1.0937235222575558E-3</v>
      </c>
      <c r="AL21" s="5">
        <f t="shared" si="27"/>
        <v>1.1999271390943728E-5</v>
      </c>
      <c r="AM21" s="5">
        <f t="shared" si="28"/>
        <v>1.2395821604973293E-3</v>
      </c>
      <c r="AN21" s="5">
        <f t="shared" si="29"/>
        <v>1.2772840187649437E-3</v>
      </c>
      <c r="AO21" s="5">
        <f t="shared" si="30"/>
        <v>6.5806628902184792E-4</v>
      </c>
      <c r="AP21" s="5">
        <f t="shared" si="31"/>
        <v>2.260271192023634E-4</v>
      </c>
      <c r="AQ21" s="5">
        <f t="shared" si="32"/>
        <v>5.822543199734916E-5</v>
      </c>
      <c r="AR21" s="5">
        <f t="shared" si="33"/>
        <v>1.2309721158909027E-3</v>
      </c>
      <c r="AS21" s="5">
        <f t="shared" si="34"/>
        <v>1.2701815400143902E-3</v>
      </c>
      <c r="AT21" s="5">
        <f t="shared" si="35"/>
        <v>6.5531993932521995E-4</v>
      </c>
      <c r="AU21" s="5">
        <f t="shared" si="36"/>
        <v>2.2539781878861439E-4</v>
      </c>
      <c r="AV21" s="5">
        <f t="shared" si="37"/>
        <v>5.8144320429549889E-5</v>
      </c>
      <c r="AW21" s="5">
        <f t="shared" si="38"/>
        <v>3.5439053760337527E-7</v>
      </c>
      <c r="AX21" s="5">
        <f t="shared" si="39"/>
        <v>2.1317763921014832E-4</v>
      </c>
      <c r="AY21" s="5">
        <f t="shared" si="40"/>
        <v>2.1966143140678742E-4</v>
      </c>
      <c r="AZ21" s="5">
        <f t="shared" si="41"/>
        <v>1.131712139848619E-4</v>
      </c>
      <c r="BA21" s="5">
        <f t="shared" si="42"/>
        <v>3.8871104477414283E-5</v>
      </c>
      <c r="BB21" s="5">
        <f t="shared" si="43"/>
        <v>1.001334202019009E-5</v>
      </c>
      <c r="BC21" s="5">
        <f t="shared" si="44"/>
        <v>2.0635795099995456E-6</v>
      </c>
      <c r="BD21" s="5">
        <f t="shared" si="45"/>
        <v>2.1140201664700451E-4</v>
      </c>
      <c r="BE21" s="5">
        <f t="shared" si="46"/>
        <v>2.1813567959864171E-4</v>
      </c>
      <c r="BF21" s="5">
        <f t="shared" si="47"/>
        <v>1.1254191295964513E-4</v>
      </c>
      <c r="BG21" s="5">
        <f t="shared" si="48"/>
        <v>3.8708881236731607E-5</v>
      </c>
      <c r="BH21" s="5">
        <f t="shared" si="49"/>
        <v>9.9854630634589122E-6</v>
      </c>
      <c r="BI21" s="5">
        <f t="shared" si="50"/>
        <v>2.060704818243851E-6</v>
      </c>
      <c r="BJ21" s="8">
        <f t="shared" si="51"/>
        <v>0.34884510358116094</v>
      </c>
      <c r="BK21" s="8">
        <f t="shared" si="52"/>
        <v>0.30307080792681113</v>
      </c>
      <c r="BL21" s="8">
        <f t="shared" si="53"/>
        <v>0.32491503288341173</v>
      </c>
      <c r="BM21" s="8">
        <f t="shared" si="54"/>
        <v>0.33997130528185393</v>
      </c>
      <c r="BN21" s="8">
        <f t="shared" si="55"/>
        <v>0.65982783005151746</v>
      </c>
    </row>
    <row r="22" spans="1:66" x14ac:dyDescent="0.25">
      <c r="A22" t="s">
        <v>340</v>
      </c>
      <c r="B22" t="s">
        <v>429</v>
      </c>
      <c r="C22" t="s">
        <v>390</v>
      </c>
      <c r="D22" t="s">
        <v>493</v>
      </c>
      <c r="E22">
        <f>VLOOKUP(A22,home!$A$2:$E$405,3,FALSE)</f>
        <v>1.3350515463917501</v>
      </c>
      <c r="F22">
        <f>VLOOKUP(B22,home!$B$2:$E$405,3,FALSE)</f>
        <v>0.82</v>
      </c>
      <c r="G22">
        <f>VLOOKUP(C22,away!$B$2:$E$405,4,FALSE)</f>
        <v>1.42</v>
      </c>
      <c r="H22">
        <f>VLOOKUP(A22,away!$A$2:$E$405,3,FALSE)</f>
        <v>1.1340206185567001</v>
      </c>
      <c r="I22">
        <f>VLOOKUP(C22,away!$B$2:$E$405,3,FALSE)</f>
        <v>0.67</v>
      </c>
      <c r="J22">
        <f>VLOOKUP(B22,home!$B$2:$E$405,4,FALSE)</f>
        <v>1.41</v>
      </c>
      <c r="K22" s="3">
        <f t="shared" si="56"/>
        <v>1.5545340206185538</v>
      </c>
      <c r="L22" s="3">
        <f t="shared" si="57"/>
        <v>1.0713092783505145</v>
      </c>
      <c r="M22" s="5">
        <f t="shared" si="2"/>
        <v>7.2378694412466665E-2</v>
      </c>
      <c r="N22" s="5">
        <f t="shared" si="3"/>
        <v>0.11251514283213346</v>
      </c>
      <c r="O22" s="5">
        <f t="shared" si="4"/>
        <v>7.7539966878972064E-2</v>
      </c>
      <c r="P22" s="5">
        <f t="shared" si="5"/>
        <v>0.12053851647099795</v>
      </c>
      <c r="Q22" s="5">
        <f t="shared" si="6"/>
        <v>8.7454308683653642E-2</v>
      </c>
      <c r="R22" s="5">
        <f t="shared" si="7"/>
        <v>4.1534642980217175E-2</v>
      </c>
      <c r="S22" s="5">
        <f t="shared" si="8"/>
        <v>5.0185811138804014E-2</v>
      </c>
      <c r="T22" s="5">
        <f t="shared" si="9"/>
        <v>9.3690612324528119E-2</v>
      </c>
      <c r="U22" s="5">
        <f t="shared" si="10"/>
        <v>6.4567015546993206E-2</v>
      </c>
      <c r="V22" s="5">
        <f t="shared" si="11"/>
        <v>9.2865314881071716E-3</v>
      </c>
      <c r="W22" s="5">
        <f t="shared" si="12"/>
        <v>4.5316899366138759E-2</v>
      </c>
      <c r="X22" s="5">
        <f t="shared" si="13"/>
        <v>4.8548414757021E-2</v>
      </c>
      <c r="Y22" s="5">
        <f t="shared" si="14"/>
        <v>2.6005183589202813E-2</v>
      </c>
      <c r="Z22" s="5">
        <f t="shared" si="15"/>
        <v>1.4832149465894244E-2</v>
      </c>
      <c r="AA22" s="5">
        <f t="shared" si="16"/>
        <v>2.3057080943631916E-2</v>
      </c>
      <c r="AB22" s="5">
        <f t="shared" si="17"/>
        <v>1.7921508371515783E-2</v>
      </c>
      <c r="AC22" s="5">
        <f t="shared" si="18"/>
        <v>9.6660413833124579E-4</v>
      </c>
      <c r="AD22" s="5">
        <f t="shared" si="19"/>
        <v>1.7611665443402504E-2</v>
      </c>
      <c r="AE22" s="5">
        <f t="shared" si="20"/>
        <v>1.8867540596722229E-2</v>
      </c>
      <c r="AF22" s="5">
        <f t="shared" si="21"/>
        <v>1.0106485650461763E-2</v>
      </c>
      <c r="AG22" s="5">
        <f t="shared" si="22"/>
        <v>3.6090572829520075E-3</v>
      </c>
      <c r="AH22" s="5">
        <f t="shared" si="23"/>
        <v>3.9724548351735322E-3</v>
      </c>
      <c r="AI22" s="5">
        <f t="shared" si="24"/>
        <v>6.1753161866479256E-3</v>
      </c>
      <c r="AJ22" s="5">
        <f t="shared" si="25"/>
        <v>4.7998695501103184E-3</v>
      </c>
      <c r="AK22" s="5">
        <f t="shared" si="26"/>
        <v>2.487186836725855E-3</v>
      </c>
      <c r="AL22" s="5">
        <f t="shared" si="27"/>
        <v>6.4390787811230408E-5</v>
      </c>
      <c r="AM22" s="5">
        <f t="shared" si="28"/>
        <v>5.4755866183042699E-3</v>
      </c>
      <c r="AN22" s="5">
        <f t="shared" si="29"/>
        <v>5.8660467486012814E-3</v>
      </c>
      <c r="AO22" s="5">
        <f t="shared" si="30"/>
        <v>3.1421751545072101E-3</v>
      </c>
      <c r="AP22" s="5">
        <f t="shared" si="31"/>
        <v>1.1220804657420119E-3</v>
      </c>
      <c r="AQ22" s="5">
        <f t="shared" si="32"/>
        <v>3.0052380350132095E-4</v>
      </c>
      <c r="AR22" s="5">
        <f t="shared" si="33"/>
        <v>8.5114554454995394E-4</v>
      </c>
      <c r="AS22" s="5">
        <f t="shared" si="34"/>
        <v>1.3231347055008083E-3</v>
      </c>
      <c r="AT22" s="5">
        <f t="shared" si="35"/>
        <v>1.028428956781059E-3</v>
      </c>
      <c r="AU22" s="5">
        <f t="shared" si="36"/>
        <v>5.3290926703513514E-4</v>
      </c>
      <c r="AV22" s="5">
        <f t="shared" si="37"/>
        <v>2.0710639637725362E-4</v>
      </c>
      <c r="AW22" s="5">
        <f t="shared" si="38"/>
        <v>2.978765636063746E-6</v>
      </c>
      <c r="AX22" s="5">
        <f t="shared" si="39"/>
        <v>1.4186642801662819E-3</v>
      </c>
      <c r="AY22" s="5">
        <f t="shared" si="40"/>
        <v>1.5198282062065915E-3</v>
      </c>
      <c r="AZ22" s="5">
        <f t="shared" si="41"/>
        <v>8.1410302940397008E-4</v>
      </c>
      <c r="BA22" s="5">
        <f t="shared" si="42"/>
        <v>2.9071870964457832E-4</v>
      </c>
      <c r="BB22" s="5">
        <f t="shared" si="43"/>
        <v>7.7862412758081479E-5</v>
      </c>
      <c r="BC22" s="5">
        <f t="shared" si="44"/>
        <v>1.6682945044498038E-5</v>
      </c>
      <c r="BD22" s="5">
        <f t="shared" si="45"/>
        <v>1.5197335318384441E-4</v>
      </c>
      <c r="BE22" s="5">
        <f t="shared" si="46"/>
        <v>2.3624774775176519E-4</v>
      </c>
      <c r="BF22" s="5">
        <f t="shared" si="47"/>
        <v>1.8362758058731472E-4</v>
      </c>
      <c r="BG22" s="5">
        <f t="shared" si="48"/>
        <v>9.5151773715618671E-5</v>
      </c>
      <c r="BH22" s="5">
        <f t="shared" si="49"/>
        <v>3.6979167340781849E-5</v>
      </c>
      <c r="BI22" s="5">
        <f t="shared" si="50"/>
        <v>1.1497074737078388E-5</v>
      </c>
      <c r="BJ22" s="8">
        <f t="shared" si="51"/>
        <v>0.48376958290009642</v>
      </c>
      <c r="BK22" s="8">
        <f t="shared" si="52"/>
        <v>0.2549403766427249</v>
      </c>
      <c r="BL22" s="8">
        <f t="shared" si="53"/>
        <v>0.24671324369754841</v>
      </c>
      <c r="BM22" s="8">
        <f t="shared" si="54"/>
        <v>0.48677723100725245</v>
      </c>
      <c r="BN22" s="8">
        <f t="shared" si="55"/>
        <v>0.5119612722584409</v>
      </c>
    </row>
    <row r="23" spans="1:66" x14ac:dyDescent="0.25">
      <c r="A23" t="s">
        <v>342</v>
      </c>
      <c r="B23" t="s">
        <v>436</v>
      </c>
      <c r="C23" t="s">
        <v>409</v>
      </c>
      <c r="D23" t="s">
        <v>493</v>
      </c>
      <c r="E23">
        <f>VLOOKUP(A23,home!$A$2:$E$405,3,FALSE)</f>
        <v>1.1422594142259399</v>
      </c>
      <c r="F23">
        <f>VLOOKUP(B23,home!$B$2:$E$405,3,FALSE)</f>
        <v>0.96</v>
      </c>
      <c r="G23">
        <f>VLOOKUP(C23,away!$B$2:$E$405,4,FALSE)</f>
        <v>1.03</v>
      </c>
      <c r="H23">
        <f>VLOOKUP(A23,away!$A$2:$E$405,3,FALSE)</f>
        <v>0.82426778242677801</v>
      </c>
      <c r="I23">
        <f>VLOOKUP(C23,away!$B$2:$E$405,3,FALSE)</f>
        <v>0.88</v>
      </c>
      <c r="J23">
        <f>VLOOKUP(B23,home!$B$2:$E$405,4,FALSE)</f>
        <v>1.1000000000000001</v>
      </c>
      <c r="K23" s="3">
        <f t="shared" si="56"/>
        <v>1.1294661087866094</v>
      </c>
      <c r="L23" s="3">
        <f t="shared" si="57"/>
        <v>0.79789121338912117</v>
      </c>
      <c r="M23" s="5">
        <f t="shared" si="2"/>
        <v>0.14553228569483631</v>
      </c>
      <c r="N23" s="5">
        <f t="shared" si="3"/>
        <v>0.16437378442656789</v>
      </c>
      <c r="O23" s="5">
        <f t="shared" si="4"/>
        <v>0.11611893202034516</v>
      </c>
      <c r="P23" s="5">
        <f t="shared" si="5"/>
        <v>0.13115239830547606</v>
      </c>
      <c r="Q23" s="5">
        <f t="shared" si="6"/>
        <v>9.282730934140232E-2</v>
      </c>
      <c r="R23" s="5">
        <f t="shared" si="7"/>
        <v>4.6325137783581029E-2</v>
      </c>
      <c r="S23" s="5">
        <f t="shared" si="8"/>
        <v>2.9548343000237367E-2</v>
      </c>
      <c r="T23" s="5">
        <f t="shared" si="9"/>
        <v>7.4066094486058776E-2</v>
      </c>
      <c r="U23" s="5">
        <f t="shared" si="10"/>
        <v>5.23226731114248E-2</v>
      </c>
      <c r="V23" s="5">
        <f t="shared" si="11"/>
        <v>2.9587448066030076E-3</v>
      </c>
      <c r="W23" s="5">
        <f t="shared" si="12"/>
        <v>3.4948433290321518E-2</v>
      </c>
      <c r="X23" s="5">
        <f t="shared" si="13"/>
        <v>2.7885047844063388E-2</v>
      </c>
      <c r="Y23" s="5">
        <f t="shared" si="14"/>
        <v>1.1124617329856715E-2</v>
      </c>
      <c r="Z23" s="5">
        <f t="shared" si="15"/>
        <v>1.2320806798853235E-2</v>
      </c>
      <c r="AA23" s="5">
        <f t="shared" si="16"/>
        <v>1.3915933712212362E-2</v>
      </c>
      <c r="AB23" s="5">
        <f t="shared" si="17"/>
        <v>7.8587877500324484E-3</v>
      </c>
      <c r="AC23" s="5">
        <f t="shared" si="18"/>
        <v>1.6664965247537193E-4</v>
      </c>
      <c r="AD23" s="5">
        <f t="shared" si="19"/>
        <v>9.8682677391519567E-3</v>
      </c>
      <c r="AE23" s="5">
        <f t="shared" si="20"/>
        <v>7.8738041204406729E-3</v>
      </c>
      <c r="AF23" s="5">
        <f t="shared" si="21"/>
        <v>3.141219561823335E-3</v>
      </c>
      <c r="AG23" s="5">
        <f t="shared" si="22"/>
        <v>8.3545049590162169E-4</v>
      </c>
      <c r="AH23" s="5">
        <f t="shared" si="23"/>
        <v>2.4576658716674847E-3</v>
      </c>
      <c r="AI23" s="5">
        <f t="shared" si="24"/>
        <v>2.7758503087699244E-3</v>
      </c>
      <c r="AJ23" s="5">
        <f t="shared" si="25"/>
        <v>1.5676144234102376E-3</v>
      </c>
      <c r="AK23" s="5">
        <f t="shared" si="26"/>
        <v>5.9018912096230839E-4</v>
      </c>
      <c r="AL23" s="5">
        <f t="shared" si="27"/>
        <v>6.0073272386443811E-6</v>
      </c>
      <c r="AM23" s="5">
        <f t="shared" si="28"/>
        <v>2.2291747927608782E-3</v>
      </c>
      <c r="AN23" s="5">
        <f t="shared" si="29"/>
        <v>1.7786389802524195E-3</v>
      </c>
      <c r="AO23" s="5">
        <f t="shared" si="30"/>
        <v>7.0958020706739602E-4</v>
      </c>
      <c r="AP23" s="5">
        <f t="shared" si="31"/>
        <v>1.8872260413796952E-4</v>
      </c>
      <c r="AQ23" s="5">
        <f t="shared" si="32"/>
        <v>3.7645026902399812E-5</v>
      </c>
      <c r="AR23" s="5">
        <f t="shared" si="33"/>
        <v>3.9219000088996041E-4</v>
      </c>
      <c r="AS23" s="5">
        <f t="shared" si="34"/>
        <v>4.4296531421020042E-4</v>
      </c>
      <c r="AT23" s="5">
        <f t="shared" si="35"/>
        <v>2.5015715488421644E-4</v>
      </c>
      <c r="AU23" s="5">
        <f t="shared" si="36"/>
        <v>9.4181342770735039E-5</v>
      </c>
      <c r="AV23" s="5">
        <f t="shared" si="37"/>
        <v>2.6593658684889981E-5</v>
      </c>
      <c r="AW23" s="5">
        <f t="shared" si="38"/>
        <v>1.5038193739629573E-7</v>
      </c>
      <c r="AX23" s="5">
        <f t="shared" si="39"/>
        <v>4.1962956316413845E-4</v>
      </c>
      <c r="AY23" s="5">
        <f t="shared" si="40"/>
        <v>3.3481874132698121E-4</v>
      </c>
      <c r="AZ23" s="5">
        <f t="shared" si="41"/>
        <v>1.3357446589140165E-4</v>
      </c>
      <c r="BA23" s="5">
        <f t="shared" si="42"/>
        <v>3.5525964222631422E-5</v>
      </c>
      <c r="BB23" s="5">
        <f t="shared" si="43"/>
        <v>7.0864636751034722E-6</v>
      </c>
      <c r="BC23" s="5">
        <f t="shared" si="44"/>
        <v>1.1308454200732483E-6</v>
      </c>
      <c r="BD23" s="5">
        <f t="shared" si="45"/>
        <v>5.2154159281528494E-5</v>
      </c>
      <c r="BE23" s="5">
        <f t="shared" si="46"/>
        <v>5.8906355340745003E-5</v>
      </c>
      <c r="BF23" s="5">
        <f t="shared" si="47"/>
        <v>3.3266365974756288E-5</v>
      </c>
      <c r="BG23" s="5">
        <f t="shared" si="48"/>
        <v>1.2524410976993082E-5</v>
      </c>
      <c r="BH23" s="5">
        <f t="shared" si="49"/>
        <v>3.5364744327571673E-6</v>
      </c>
      <c r="BI23" s="5">
        <f t="shared" si="50"/>
        <v>7.9886560327791378E-7</v>
      </c>
      <c r="BJ23" s="8">
        <f t="shared" si="51"/>
        <v>0.43281955629040958</v>
      </c>
      <c r="BK23" s="8">
        <f t="shared" si="52"/>
        <v>0.30969924752819372</v>
      </c>
      <c r="BL23" s="8">
        <f t="shared" si="53"/>
        <v>0.24530005820545589</v>
      </c>
      <c r="BM23" s="8">
        <f t="shared" si="54"/>
        <v>0.30347515289131399</v>
      </c>
      <c r="BN23" s="8">
        <f t="shared" si="55"/>
        <v>0.69632984757220873</v>
      </c>
    </row>
    <row r="24" spans="1:66" x14ac:dyDescent="0.25">
      <c r="A24" t="s">
        <v>40</v>
      </c>
      <c r="B24" t="s">
        <v>318</v>
      </c>
      <c r="C24" t="s">
        <v>42</v>
      </c>
      <c r="D24" t="s">
        <v>493</v>
      </c>
      <c r="E24">
        <f>VLOOKUP(A24,home!$A$2:$E$405,3,FALSE)</f>
        <v>1.56038647342995</v>
      </c>
      <c r="F24">
        <f>VLOOKUP(B24,home!$B$2:$E$405,3,FALSE)</f>
        <v>1.03</v>
      </c>
      <c r="G24">
        <f>VLOOKUP(C24,away!$B$2:$E$405,4,FALSE)</f>
        <v>1.0900000000000001</v>
      </c>
      <c r="H24">
        <f>VLOOKUP(A24,away!$A$2:$E$405,3,FALSE)</f>
        <v>1.19323671497585</v>
      </c>
      <c r="I24">
        <f>VLOOKUP(C24,away!$B$2:$E$405,3,FALSE)</f>
        <v>0.83</v>
      </c>
      <c r="J24">
        <f>VLOOKUP(B24,home!$B$2:$E$405,4,FALSE)</f>
        <v>0.84</v>
      </c>
      <c r="K24" s="3">
        <f t="shared" si="56"/>
        <v>1.7518458937198051</v>
      </c>
      <c r="L24" s="3">
        <f t="shared" si="57"/>
        <v>0.83192463768116254</v>
      </c>
      <c r="M24" s="5">
        <f t="shared" ref="M24:M87" si="58">_xlfn.POISSON.DIST(0,K24,FALSE) * _xlfn.POISSON.DIST(0,L24,FALSE)</f>
        <v>7.5488833720942491E-2</v>
      </c>
      <c r="N24" s="5">
        <f t="shared" ref="N24:N87" si="59">_xlfn.POISSON.DIST(1,K24,FALSE) * _xlfn.POISSON.DIST(0,L24,FALSE)</f>
        <v>0.13224480337573025</v>
      </c>
      <c r="O24" s="5">
        <f t="shared" ref="O24:O87" si="60">_xlfn.POISSON.DIST(0,K24,FALSE) * _xlfn.POISSON.DIST(1,L24,FALSE)</f>
        <v>6.2801020642268598E-2</v>
      </c>
      <c r="P24" s="5">
        <f t="shared" ref="P24:P87" si="61">_xlfn.POISSON.DIST(1,K24,FALSE) * _xlfn.POISSON.DIST(1,L24,FALSE)</f>
        <v>0.11001771013357096</v>
      </c>
      <c r="Q24" s="5">
        <f t="shared" ref="Q24:Q87" si="62">_xlfn.POISSON.DIST(2,K24,FALSE) * _xlfn.POISSON.DIST(0,L24,FALSE)</f>
        <v>0.11583625787977807</v>
      </c>
      <c r="R24" s="5">
        <f t="shared" ref="R24:R87" si="63">_xlfn.POISSON.DIST(0,K24,FALSE) * _xlfn.POISSON.DIST(2,L24,FALSE)</f>
        <v>2.6122858171913253E-2</v>
      </c>
      <c r="S24" s="5">
        <f t="shared" ref="S24:S87" si="64">_xlfn.POISSON.DIST(2,K24,FALSE) * _xlfn.POISSON.DIST(2,L24,FALSE)</f>
        <v>4.0085056114983149E-2</v>
      </c>
      <c r="T24" s="5">
        <f t="shared" ref="T24:T87" si="65">_xlfn.POISSON.DIST(2,K24,FALSE) * _xlfn.POISSON.DIST(1,L24,FALSE)</f>
        <v>9.6367036866976077E-2</v>
      </c>
      <c r="U24" s="5">
        <f t="shared" ref="U24:U87" si="66">_xlfn.POISSON.DIST(1,K24,FALSE) * _xlfn.POISSON.DIST(2,L24,FALSE)</f>
        <v>4.5763221820691084E-2</v>
      </c>
      <c r="V24" s="5">
        <f t="shared" ref="V24:V87" si="67">_xlfn.POISSON.DIST(3,K24,FALSE) * _xlfn.POISSON.DIST(3,L24,FALSE)</f>
        <v>6.4911235020072454E-3</v>
      </c>
      <c r="W24" s="5">
        <f t="shared" ref="W24:W87" si="68">_xlfn.POISSON.DIST(3,K24,FALSE) * _xlfn.POISSON.DIST(0,L24,FALSE)</f>
        <v>6.764242423685253E-2</v>
      </c>
      <c r="X24" s="5">
        <f t="shared" ref="X24:X87" si="69">_xlfn.POISSON.DIST(3,K24,FALSE) * _xlfn.POISSON.DIST(1,L24,FALSE)</f>
        <v>5.627339927511902E-2</v>
      </c>
      <c r="Y24" s="5">
        <f t="shared" ref="Y24:Y87" si="70">_xlfn.POISSON.DIST(3,K24,FALSE) * _xlfn.POISSON.DIST(2,L24,FALSE)</f>
        <v>2.340761365152039E-2</v>
      </c>
      <c r="Z24" s="5">
        <f t="shared" ref="Z24:Z87" si="71">_xlfn.POISSON.DIST(0,K24,FALSE) * _xlfn.POISSON.DIST(3,L24,FALSE)</f>
        <v>7.2440831066217775E-3</v>
      </c>
      <c r="AA24" s="5">
        <f t="shared" ref="AA24:AA87" si="72">_xlfn.POISSON.DIST(1,K24,FALSE) * _xlfn.POISSON.DIST(3,L24,FALSE)</f>
        <v>1.2690517244100369E-2</v>
      </c>
      <c r="AB24" s="5">
        <f t="shared" ref="AB24:AB87" si="73">_xlfn.POISSON.DIST(2,K24,FALSE) * _xlfn.POISSON.DIST(3,L24,FALSE)</f>
        <v>1.1115915261628809E-2</v>
      </c>
      <c r="AC24" s="5">
        <f t="shared" ref="AC24:AC87" si="74">_xlfn.POISSON.DIST(4,K24,FALSE) * _xlfn.POISSON.DIST(4,L24,FALSE)</f>
        <v>5.912617375678533E-4</v>
      </c>
      <c r="AD24" s="5">
        <f t="shared" ref="AD24:AD87" si="75">_xlfn.POISSON.DIST(4,K24,FALSE) * _xlfn.POISSON.DIST(0,L24,FALSE)</f>
        <v>2.9624775785145788E-2</v>
      </c>
      <c r="AE24" s="5">
        <f t="shared" ref="AE24:AE87" si="76">_xlfn.POISSON.DIST(4,K24,FALSE) * _xlfn.POISSON.DIST(1,L24,FALSE)</f>
        <v>2.4645580861443087E-2</v>
      </c>
      <c r="AF24" s="5">
        <f t="shared" ref="AF24:AF87" si="77">_xlfn.POISSON.DIST(4,K24,FALSE) * _xlfn.POISSON.DIST(2,L24,FALSE)</f>
        <v>1.0251632964298915E-2</v>
      </c>
      <c r="AG24" s="5">
        <f t="shared" ref="AG24:AG87" si="78">_xlfn.POISSON.DIST(4,K24,FALSE) * _xlfn.POISSON.DIST(3,L24,FALSE)</f>
        <v>2.8428620131548793E-3</v>
      </c>
      <c r="AH24" s="5">
        <f t="shared" ref="AH24:AH87" si="79">_xlfn.POISSON.DIST(0,K24,FALSE) * _xlfn.POISSON.DIST(4,L24,FALSE)</f>
        <v>1.5066328034521379E-3</v>
      </c>
      <c r="AI24" s="5">
        <f t="shared" ref="AI24:AI87" si="80">_xlfn.POISSON.DIST(1,K24,FALSE) * _xlfn.POISSON.DIST(4,L24,FALSE)</f>
        <v>2.6393884900711858E-3</v>
      </c>
      <c r="AJ24" s="5">
        <f t="shared" ref="AJ24:AJ87" si="81">_xlfn.POISSON.DIST(2,K24,FALSE) * _xlfn.POISSON.DIST(4,L24,FALSE)</f>
        <v>2.3119009441312627E-3</v>
      </c>
      <c r="AK24" s="5">
        <f t="shared" ref="AK24:AK87" si="82">_xlfn.POISSON.DIST(3,K24,FALSE) * _xlfn.POISSON.DIST(4,L24,FALSE)</f>
        <v>1.350031391887764E-3</v>
      </c>
      <c r="AL24" s="5">
        <f t="shared" ref="AL24:AL87" si="83">_xlfn.POISSON.DIST(5,K24,FALSE) * _xlfn.POISSON.DIST(5,L24,FALSE)</f>
        <v>3.4468283188624903E-5</v>
      </c>
      <c r="AM24" s="5">
        <f t="shared" ref="AM24:AM87" si="84">_xlfn.POISSON.DIST(5,K24,FALSE) * _xlfn.POISSON.DIST(0,L24,FALSE)</f>
        <v>1.0379608362315506E-2</v>
      </c>
      <c r="AN24" s="5">
        <f t="shared" ref="AN24:AN87" si="85">_xlfn.POISSON.DIST(5,K24,FALSE) * _xlfn.POISSON.DIST(1,L24,FALSE)</f>
        <v>8.6350519260916924E-3</v>
      </c>
      <c r="AO24" s="5">
        <f t="shared" ref="AO24:AO87" si="86">_xlfn.POISSON.DIST(5,K24,FALSE) * _xlfn.POISSON.DIST(2,L24,FALSE)</f>
        <v>3.5918562224859273E-3</v>
      </c>
      <c r="AP24" s="5">
        <f t="shared" ref="AP24:AP87" si="87">_xlfn.POISSON.DIST(5,K24,FALSE) * _xlfn.POISSON.DIST(3,L24,FALSE)</f>
        <v>9.9605122883147804E-4</v>
      </c>
      <c r="AQ24" s="5">
        <f t="shared" ref="AQ24:AQ87" si="88">_xlfn.POISSON.DIST(5,K24,FALSE) * _xlfn.POISSON.DIST(4,L24,FALSE)</f>
        <v>2.0715988941437602E-4</v>
      </c>
      <c r="AR24" s="5">
        <f t="shared" ref="AR24:AR87" si="89">_xlfn.POISSON.DIST(0,K24,FALSE) * _xlfn.POISSON.DIST(5,L24,FALSE)</f>
        <v>2.5068098982609487E-4</v>
      </c>
      <c r="AS24" s="5">
        <f t="shared" ref="AS24:AS87" si="90">_xlfn.POISSON.DIST(1,K24,FALSE) * _xlfn.POISSON.DIST(5,L24,FALSE)</f>
        <v>4.3915446266046054E-4</v>
      </c>
      <c r="AT24" s="5">
        <f t="shared" ref="AT24:AT87" si="91">_xlfn.POISSON.DIST(2,K24,FALSE) * _xlfn.POISSON.DIST(5,L24,FALSE)</f>
        <v>3.8466547106022779E-4</v>
      </c>
      <c r="AU24" s="5">
        <f t="shared" ref="AU24:AU87" si="92">_xlfn.POISSON.DIST(3,K24,FALSE) * _xlfn.POISSON.DIST(5,L24,FALSE)</f>
        <v>2.2462487531088479E-4</v>
      </c>
      <c r="AV24" s="5">
        <f t="shared" ref="AV24:AV87" si="93">_xlfn.POISSON.DIST(4,K24,FALSE) * _xlfn.POISSON.DIST(5,L24,FALSE)</f>
        <v>9.8377041360174221E-5</v>
      </c>
      <c r="AW24" s="5">
        <f t="shared" ref="AW24:AW87" si="94">_xlfn.POISSON.DIST(6,K24,FALSE) * _xlfn.POISSON.DIST(6,L24,FALSE)</f>
        <v>1.3953945981623234E-6</v>
      </c>
      <c r="AX24" s="5">
        <f t="shared" ref="AX24:AX87" si="95">_xlfn.POISSON.DIST(6,K24,FALSE) * _xlfn.POISSON.DIST(0,L24,FALSE)</f>
        <v>3.0305790479903624E-3</v>
      </c>
      <c r="AY24" s="5">
        <f t="shared" ref="AY24:AY87" si="96">_xlfn.POISSON.DIST(6,K24,FALSE) * _xlfn.POISSON.DIST(1,L24,FALSE)</f>
        <v>2.5212133764635049E-3</v>
      </c>
      <c r="AZ24" s="5">
        <f t="shared" ref="AZ24:AZ87" si="97">_xlfn.POISSON.DIST(6,K24,FALSE) * _xlfn.POISSON.DIST(2,L24,FALSE)</f>
        <v>1.0487297623656506E-3</v>
      </c>
      <c r="BA24" s="5">
        <f t="shared" ref="BA24:BA87" si="98">_xlfn.POISSON.DIST(6,K24,FALSE) * _xlfn.POISSON.DIST(3,L24,FALSE)</f>
        <v>2.9082137586049857E-4</v>
      </c>
      <c r="BB24" s="5">
        <f t="shared" ref="BB24:BB87" si="99">_xlfn.POISSON.DIST(6,K24,FALSE) * _xlfn.POISSON.DIST(4,L24,FALSE)</f>
        <v>6.0485366935670611E-5</v>
      </c>
      <c r="BC24" s="5">
        <f t="shared" ref="BC24:BC87" si="100">_xlfn.POISSON.DIST(6,K24,FALSE) * _xlfn.POISSON.DIST(5,L24,FALSE)</f>
        <v>1.0063853394593992E-5</v>
      </c>
      <c r="BD24" s="5">
        <f t="shared" ref="BD24:BD87" si="101">_xlfn.POISSON.DIST(0,K24,FALSE) * _xlfn.POISSON.DIST(6,L24,FALSE)</f>
        <v>3.4757948605771515E-5</v>
      </c>
      <c r="BE24" s="5">
        <f t="shared" ref="BE24:BE87" si="102">_xlfn.POISSON.DIST(1,K24,FALSE) * _xlfn.POISSON.DIST(6,L24,FALSE)</f>
        <v>6.0890569539144851E-5</v>
      </c>
      <c r="BF24" s="5">
        <f t="shared" ref="BF24:BF87" si="103">_xlfn.POISSON.DIST(2,K24,FALSE) * _xlfn.POISSON.DIST(6,L24,FALSE)</f>
        <v>5.3335447106705598E-5</v>
      </c>
      <c r="BG24" s="5">
        <f t="shared" ref="BG24:BG87" si="104">_xlfn.POISSON.DIST(3,K24,FALSE) * _xlfn.POISSON.DIST(6,L24,FALSE)</f>
        <v>3.1145161334530676E-5</v>
      </c>
      <c r="BH24" s="5">
        <f t="shared" ref="BH24:BH87" si="105">_xlfn.POISSON.DIST(4,K24,FALSE) * _xlfn.POISSON.DIST(6,L24,FALSE)</f>
        <v>1.3640380748284607E-5</v>
      </c>
      <c r="BI24" s="5">
        <f t="shared" ref="BI24:BI87" si="106">_xlfn.POISSON.DIST(5,K24,FALSE) * _xlfn.POISSON.DIST(6,L24,FALSE)</f>
        <v>4.7791690005314108E-6</v>
      </c>
      <c r="BJ24" s="8">
        <f t="shared" ref="BJ24:BJ87" si="107">SUM(N24,Q24,T24,W24,X24,Y24,AD24,AE24,AF24,AG24,AM24,AN24,AO24,AP24,AQ24,AX24,AY24,AZ24,BA24,BB24,BC24)</f>
        <v>0.5899080073221683</v>
      </c>
      <c r="BK24" s="8">
        <f t="shared" ref="BK24:BK87" si="108">SUM(M24,P24,S24,V24,AC24,AL24,AY24)</f>
        <v>0.23522966686872382</v>
      </c>
      <c r="BL24" s="8">
        <f t="shared" ref="BL24:BL87" si="109">SUM(O24,R24,U24,AA24,AB24,AH24,AI24,AJ24,AK24,AR24,AS24,AT24,AU24,AV24,BD24,BE24,BF24,BG24,BH24,BI24)</f>
        <v>0.16789753828669726</v>
      </c>
      <c r="BM24" s="8">
        <f t="shared" ref="BM24:BM87" si="110">SUM(S24:BI24)</f>
        <v>0.47524799367814219</v>
      </c>
      <c r="BN24" s="8">
        <f t="shared" ref="BN24:BN87" si="111">SUM(M24:R24)</f>
        <v>0.52251148392420366</v>
      </c>
    </row>
    <row r="25" spans="1:66" x14ac:dyDescent="0.25">
      <c r="A25" t="s">
        <v>40</v>
      </c>
      <c r="B25" t="s">
        <v>236</v>
      </c>
      <c r="C25" t="s">
        <v>321</v>
      </c>
      <c r="D25" t="s">
        <v>493</v>
      </c>
      <c r="E25">
        <f>VLOOKUP(A25,home!$A$2:$E$405,3,FALSE)</f>
        <v>1.56038647342995</v>
      </c>
      <c r="F25">
        <f>VLOOKUP(B25,home!$B$2:$E$405,3,FALSE)</f>
        <v>1.28</v>
      </c>
      <c r="G25">
        <f>VLOOKUP(C25,away!$B$2:$E$405,4,FALSE)</f>
        <v>0.7</v>
      </c>
      <c r="H25">
        <f>VLOOKUP(A25,away!$A$2:$E$405,3,FALSE)</f>
        <v>1.19323671497585</v>
      </c>
      <c r="I25">
        <f>VLOOKUP(C25,away!$B$2:$E$405,3,FALSE)</f>
        <v>1.0900000000000001</v>
      </c>
      <c r="J25">
        <f>VLOOKUP(B25,home!$B$2:$E$405,4,FALSE)</f>
        <v>0.84</v>
      </c>
      <c r="K25" s="3">
        <f t="shared" si="56"/>
        <v>1.3981062801932351</v>
      </c>
      <c r="L25" s="3">
        <f t="shared" si="57"/>
        <v>1.0925275362318883</v>
      </c>
      <c r="M25" s="5">
        <f t="shared" si="58"/>
        <v>8.2857433526464117E-2</v>
      </c>
      <c r="N25" s="5">
        <f t="shared" si="59"/>
        <v>0.11584349817404302</v>
      </c>
      <c r="O25" s="5">
        <f t="shared" si="60"/>
        <v>9.0524027709165289E-2</v>
      </c>
      <c r="P25" s="5">
        <f t="shared" si="61"/>
        <v>0.12656221164857046</v>
      </c>
      <c r="Q25" s="5">
        <f t="shared" si="62"/>
        <v>8.098076115834156E-2</v>
      </c>
      <c r="R25" s="5">
        <f t="shared" si="63"/>
        <v>4.9449996481440772E-2</v>
      </c>
      <c r="S25" s="5">
        <f t="shared" si="64"/>
        <v>4.832998300708137E-2</v>
      </c>
      <c r="T25" s="5">
        <f t="shared" si="65"/>
        <v>8.8473711470505881E-2</v>
      </c>
      <c r="U25" s="5">
        <f t="shared" si="66"/>
        <v>6.913635063623573E-2</v>
      </c>
      <c r="V25" s="5">
        <f t="shared" si="67"/>
        <v>8.2025089200159357E-3</v>
      </c>
      <c r="W25" s="5">
        <f t="shared" si="68"/>
        <v>3.7739903583435236E-2</v>
      </c>
      <c r="X25" s="5">
        <f t="shared" si="69"/>
        <v>4.1231883879639504E-2</v>
      </c>
      <c r="Y25" s="5">
        <f t="shared" si="70"/>
        <v>2.2523484254610929E-2</v>
      </c>
      <c r="Z25" s="5">
        <f t="shared" si="71"/>
        <v>1.8008494274181344E-2</v>
      </c>
      <c r="AA25" s="5">
        <f t="shared" si="72"/>
        <v>2.5177788941556856E-2</v>
      </c>
      <c r="AB25" s="5">
        <f t="shared" si="73"/>
        <v>1.7600612420285214E-2</v>
      </c>
      <c r="AC25" s="5">
        <f t="shared" si="74"/>
        <v>7.8306769365838814E-4</v>
      </c>
      <c r="AD25" s="5">
        <f t="shared" si="75"/>
        <v>1.3191099053471994E-2</v>
      </c>
      <c r="AE25" s="5">
        <f t="shared" si="76"/>
        <v>1.4411638949080549E-2</v>
      </c>
      <c r="AF25" s="5">
        <f t="shared" si="77"/>
        <v>7.8725561970512462E-3</v>
      </c>
      <c r="AG25" s="5">
        <f t="shared" si="78"/>
        <v>2.8669948086038274E-3</v>
      </c>
      <c r="AH25" s="5">
        <f t="shared" si="79"/>
        <v>4.9186939701543518E-3</v>
      </c>
      <c r="AI25" s="5">
        <f t="shared" si="80"/>
        <v>6.8768569300213973E-3</v>
      </c>
      <c r="AJ25" s="5">
        <f t="shared" si="81"/>
        <v>4.8072884309266432E-3</v>
      </c>
      <c r="AK25" s="5">
        <f t="shared" si="82"/>
        <v>2.2403667153262736E-3</v>
      </c>
      <c r="AL25" s="5">
        <f t="shared" si="83"/>
        <v>4.784448417572421E-5</v>
      </c>
      <c r="AM25" s="5">
        <f t="shared" si="84"/>
        <v>3.6885116858620449E-3</v>
      </c>
      <c r="AN25" s="5">
        <f t="shared" si="85"/>
        <v>4.0298005845173877E-3</v>
      </c>
      <c r="AO25" s="5">
        <f t="shared" si="86"/>
        <v>2.2013340520543024E-3</v>
      </c>
      <c r="AP25" s="5">
        <f t="shared" si="87"/>
        <v>8.0167268943808216E-4</v>
      </c>
      <c r="AQ25" s="5">
        <f t="shared" si="88"/>
        <v>2.1896237206404487E-4</v>
      </c>
      <c r="AR25" s="5">
        <f t="shared" si="89"/>
        <v>1.0747617209382761E-3</v>
      </c>
      <c r="AS25" s="5">
        <f t="shared" si="90"/>
        <v>1.5026311117550932E-3</v>
      </c>
      <c r="AT25" s="5">
        <f t="shared" si="91"/>
        <v>1.0504189970792694E-3</v>
      </c>
      <c r="AU25" s="5">
        <f t="shared" si="92"/>
        <v>4.8953246555026857E-4</v>
      </c>
      <c r="AV25" s="5">
        <f t="shared" si="93"/>
        <v>1.7110460361107724E-4</v>
      </c>
      <c r="AW25" s="5">
        <f t="shared" si="94"/>
        <v>2.0300276547140375E-6</v>
      </c>
      <c r="AX25" s="5">
        <f t="shared" si="95"/>
        <v>8.5948855876164301E-4</v>
      </c>
      <c r="AY25" s="5">
        <f t="shared" si="96"/>
        <v>9.3901491752335423E-4</v>
      </c>
      <c r="AZ25" s="5">
        <f t="shared" si="97"/>
        <v>5.1294982716339004E-4</v>
      </c>
      <c r="BA25" s="5">
        <f t="shared" si="98"/>
        <v>1.8680393696046381E-4</v>
      </c>
      <c r="BB25" s="5">
        <f t="shared" si="99"/>
        <v>5.1022111251458113E-5</v>
      </c>
      <c r="BC25" s="5">
        <f t="shared" si="100"/>
        <v>1.114861229978097E-5</v>
      </c>
      <c r="BD25" s="5">
        <f t="shared" si="101"/>
        <v>1.9570112916883974E-4</v>
      </c>
      <c r="BE25" s="5">
        <f t="shared" si="102"/>
        <v>2.7361097773186241E-4</v>
      </c>
      <c r="BF25" s="5">
        <f t="shared" si="103"/>
        <v>1.9126861314836414E-4</v>
      </c>
      <c r="BG25" s="5">
        <f t="shared" si="104"/>
        <v>8.9137949748859403E-5</v>
      </c>
      <c r="BH25" s="5">
        <f t="shared" si="105"/>
        <v>3.115608183685733E-5</v>
      </c>
      <c r="BI25" s="5">
        <f t="shared" si="106"/>
        <v>8.7119027364649179E-6</v>
      </c>
      <c r="BJ25" s="8">
        <f t="shared" si="107"/>
        <v>0.43863624087667968</v>
      </c>
      <c r="BK25" s="8">
        <f t="shared" si="108"/>
        <v>0.26772206419748934</v>
      </c>
      <c r="BL25" s="8">
        <f t="shared" si="109"/>
        <v>0.27581001778841785</v>
      </c>
      <c r="BM25" s="8">
        <f t="shared" si="110"/>
        <v>0.45302190354887428</v>
      </c>
      <c r="BN25" s="8">
        <f t="shared" si="111"/>
        <v>0.54621792869802521</v>
      </c>
    </row>
    <row r="26" spans="1:66" x14ac:dyDescent="0.25">
      <c r="A26" t="s">
        <v>10</v>
      </c>
      <c r="B26" t="s">
        <v>50</v>
      </c>
      <c r="C26" t="s">
        <v>46</v>
      </c>
      <c r="D26" t="s">
        <v>494</v>
      </c>
      <c r="E26">
        <f>VLOOKUP(A26,home!$A$2:$E$405,3,FALSE)</f>
        <v>1.5362318840579701</v>
      </c>
      <c r="F26">
        <f>VLOOKUP(B26,home!$B$2:$E$405,3,FALSE)</f>
        <v>1.1000000000000001</v>
      </c>
      <c r="G26">
        <f>VLOOKUP(C26,away!$B$2:$E$405,4,FALSE)</f>
        <v>1.03</v>
      </c>
      <c r="H26">
        <f>VLOOKUP(A26,away!$A$2:$E$405,3,FALSE)</f>
        <v>1.42512077294686</v>
      </c>
      <c r="I26">
        <f>VLOOKUP(C26,away!$B$2:$E$405,3,FALSE)</f>
        <v>1.1399999999999999</v>
      </c>
      <c r="J26">
        <f>VLOOKUP(B26,home!$B$2:$E$405,4,FALSE)</f>
        <v>1.35</v>
      </c>
      <c r="K26" s="3">
        <f t="shared" si="56"/>
        <v>1.7405507246376803</v>
      </c>
      <c r="L26" s="3">
        <f t="shared" si="57"/>
        <v>2.1932608695652176</v>
      </c>
      <c r="M26" s="5">
        <f t="shared" si="58"/>
        <v>1.9568941357610194E-2</v>
      </c>
      <c r="N26" s="5">
        <f t="shared" si="59"/>
        <v>3.4060735060380695E-2</v>
      </c>
      <c r="O26" s="5">
        <f t="shared" si="60"/>
        <v>4.291979333846288E-2</v>
      </c>
      <c r="P26" s="5">
        <f t="shared" si="61"/>
        <v>7.4704077396561056E-2</v>
      </c>
      <c r="Q26" s="5">
        <f t="shared" si="62"/>
        <v>2.9642218545518843E-2</v>
      </c>
      <c r="R26" s="5">
        <f t="shared" si="63"/>
        <v>4.7067151629538277E-2</v>
      </c>
      <c r="S26" s="5">
        <f t="shared" si="64"/>
        <v>7.1295363884121166E-2</v>
      </c>
      <c r="T26" s="5">
        <f t="shared" si="65"/>
        <v>6.5013118022986871E-2</v>
      </c>
      <c r="U26" s="5">
        <f t="shared" si="66"/>
        <v>8.1922764875424423E-2</v>
      </c>
      <c r="V26" s="5">
        <f t="shared" si="67"/>
        <v>3.0240972639500804E-2</v>
      </c>
      <c r="W26" s="5">
        <f t="shared" si="68"/>
        <v>1.7197928323090431E-2</v>
      </c>
      <c r="X26" s="5">
        <f t="shared" si="69"/>
        <v>3.7719543228621602E-2</v>
      </c>
      <c r="Y26" s="5">
        <f t="shared" si="70"/>
        <v>4.1364399090604721E-2</v>
      </c>
      <c r="Z26" s="5">
        <f t="shared" si="71"/>
        <v>3.4410180636986358E-2</v>
      </c>
      <c r="AA26" s="5">
        <f t="shared" si="72"/>
        <v>5.9892664842620083E-2</v>
      </c>
      <c r="AB26" s="5">
        <f t="shared" si="73"/>
        <v>5.2123110596152072E-2</v>
      </c>
      <c r="AC26" s="5">
        <f t="shared" si="74"/>
        <v>7.2152726587391526E-3</v>
      </c>
      <c r="AD26" s="5">
        <f t="shared" si="75"/>
        <v>7.483466651255489E-3</v>
      </c>
      <c r="AE26" s="5">
        <f t="shared" si="76"/>
        <v>1.6413194574894919E-2</v>
      </c>
      <c r="AF26" s="5">
        <f t="shared" si="77"/>
        <v>1.7999208702838575E-2</v>
      </c>
      <c r="AG26" s="5">
        <f t="shared" si="78"/>
        <v>1.3158986710357857E-2</v>
      </c>
      <c r="AH26" s="5">
        <f t="shared" si="79"/>
        <v>1.8867625676443227E-2</v>
      </c>
      <c r="AI26" s="5">
        <f t="shared" si="80"/>
        <v>3.2840059543325757E-2</v>
      </c>
      <c r="AJ26" s="5">
        <f t="shared" si="81"/>
        <v>2.8579894717640119E-2</v>
      </c>
      <c r="AK26" s="5">
        <f t="shared" si="82"/>
        <v>1.658158548695237E-2</v>
      </c>
      <c r="AL26" s="5">
        <f t="shared" si="83"/>
        <v>1.1017668810707011E-3</v>
      </c>
      <c r="AM26" s="5">
        <f t="shared" si="84"/>
        <v>2.6050706605289307E-3</v>
      </c>
      <c r="AN26" s="5">
        <f t="shared" si="85"/>
        <v>5.7135995421905179E-3</v>
      </c>
      <c r="AO26" s="5">
        <f t="shared" si="86"/>
        <v>6.265707150126104E-3</v>
      </c>
      <c r="AP26" s="5">
        <f t="shared" si="87"/>
        <v>4.5807767708421938E-3</v>
      </c>
      <c r="AQ26" s="5">
        <f t="shared" si="88"/>
        <v>2.5117096109253741E-3</v>
      </c>
      <c r="AR26" s="5">
        <f t="shared" si="89"/>
        <v>8.2763250195493857E-3</v>
      </c>
      <c r="AS26" s="5">
        <f t="shared" si="90"/>
        <v>1.4405363510113647E-2</v>
      </c>
      <c r="AT26" s="5">
        <f t="shared" si="91"/>
        <v>1.2536632948098758E-2</v>
      </c>
      <c r="AU26" s="5">
        <f t="shared" si="92"/>
        <v>7.2735485207766348E-3</v>
      </c>
      <c r="AV26" s="5">
        <f t="shared" si="93"/>
        <v>3.1649950371312771E-3</v>
      </c>
      <c r="AW26" s="5">
        <f t="shared" si="94"/>
        <v>1.1683263921522614E-4</v>
      </c>
      <c r="AX26" s="5">
        <f t="shared" si="95"/>
        <v>7.5570960431933147E-4</v>
      </c>
      <c r="AY26" s="5">
        <f t="shared" si="96"/>
        <v>1.6574683039082036E-3</v>
      </c>
      <c r="AZ26" s="5">
        <f t="shared" si="97"/>
        <v>1.8176301867532467E-3</v>
      </c>
      <c r="BA26" s="5">
        <f t="shared" si="98"/>
        <v>1.3288457213154717E-3</v>
      </c>
      <c r="BB26" s="5">
        <f t="shared" si="99"/>
        <v>7.2862633056259738E-4</v>
      </c>
      <c r="BC26" s="5">
        <f t="shared" si="100"/>
        <v>3.196135238715675E-4</v>
      </c>
      <c r="BD26" s="5">
        <f t="shared" si="101"/>
        <v>3.0253566348635392E-3</v>
      </c>
      <c r="BE26" s="5">
        <f t="shared" si="102"/>
        <v>5.2657866830991473E-3</v>
      </c>
      <c r="BF26" s="5">
        <f t="shared" si="103"/>
        <v>4.5826844135278353E-3</v>
      </c>
      <c r="BG26" s="5">
        <f t="shared" si="104"/>
        <v>2.6587982255838914E-3</v>
      </c>
      <c r="BH26" s="5">
        <f t="shared" si="105"/>
        <v>1.1569432945513561E-3</v>
      </c>
      <c r="BI26" s="5">
        <f t="shared" si="106"/>
        <v>4.0274369793921353E-4</v>
      </c>
      <c r="BJ26" s="8">
        <f t="shared" si="107"/>
        <v>0.30833755631589355</v>
      </c>
      <c r="BK26" s="8">
        <f t="shared" si="108"/>
        <v>0.20578386312151128</v>
      </c>
      <c r="BL26" s="8">
        <f t="shared" si="109"/>
        <v>0.44354382869179387</v>
      </c>
      <c r="BM26" s="8">
        <f t="shared" si="110"/>
        <v>0.74257187577342043</v>
      </c>
      <c r="BN26" s="8">
        <f t="shared" si="111"/>
        <v>0.24796291732807196</v>
      </c>
    </row>
    <row r="27" spans="1:66" x14ac:dyDescent="0.25">
      <c r="A27" t="s">
        <v>10</v>
      </c>
      <c r="B27" t="s">
        <v>11</v>
      </c>
      <c r="C27" t="s">
        <v>45</v>
      </c>
      <c r="D27" t="s">
        <v>494</v>
      </c>
      <c r="E27">
        <f>VLOOKUP(A27,home!$A$2:$E$405,3,FALSE)</f>
        <v>1.5362318840579701</v>
      </c>
      <c r="F27">
        <f>VLOOKUP(B27,home!$B$2:$E$405,3,FALSE)</f>
        <v>1.01</v>
      </c>
      <c r="G27">
        <f>VLOOKUP(C27,away!$B$2:$E$405,4,FALSE)</f>
        <v>1.08</v>
      </c>
      <c r="H27">
        <f>VLOOKUP(A27,away!$A$2:$E$405,3,FALSE)</f>
        <v>1.42512077294686</v>
      </c>
      <c r="I27">
        <f>VLOOKUP(C27,away!$B$2:$E$405,3,FALSE)</f>
        <v>0.49</v>
      </c>
      <c r="J27">
        <f>VLOOKUP(B27,home!$B$2:$E$405,4,FALSE)</f>
        <v>1.21</v>
      </c>
      <c r="K27" s="3">
        <f t="shared" si="56"/>
        <v>1.675721739130434</v>
      </c>
      <c r="L27" s="3">
        <f t="shared" si="57"/>
        <v>0.84495410628019318</v>
      </c>
      <c r="M27" s="5">
        <f t="shared" si="58"/>
        <v>8.0405246865078259E-2</v>
      </c>
      <c r="N27" s="5">
        <f t="shared" si="59"/>
        <v>0.13473682011196081</v>
      </c>
      <c r="O27" s="5">
        <f t="shared" si="60"/>
        <v>6.7938743505120511E-2</v>
      </c>
      <c r="P27" s="5">
        <f t="shared" si="61"/>
        <v>0.113846429420737</v>
      </c>
      <c r="Q27" s="5">
        <f t="shared" si="62"/>
        <v>0.11289070926145975</v>
      </c>
      <c r="R27" s="5">
        <f t="shared" si="63"/>
        <v>2.8702560150084187E-2</v>
      </c>
      <c r="S27" s="5">
        <f t="shared" si="64"/>
        <v>4.0299016535574196E-2</v>
      </c>
      <c r="T27" s="5">
        <f t="shared" si="65"/>
        <v>9.5387468351353838E-2</v>
      </c>
      <c r="U27" s="5">
        <f t="shared" si="66"/>
        <v>4.809750401219496E-2</v>
      </c>
      <c r="V27" s="5">
        <f t="shared" si="67"/>
        <v>6.3399664969638874E-3</v>
      </c>
      <c r="W27" s="5">
        <f t="shared" si="68"/>
        <v>6.305780521842716E-2</v>
      </c>
      <c r="X27" s="5">
        <f t="shared" si="69"/>
        <v>5.3280951452326621E-2</v>
      </c>
      <c r="Y27" s="5">
        <f t="shared" si="70"/>
        <v>2.2509979358079496E-2</v>
      </c>
      <c r="Z27" s="5">
        <f t="shared" si="71"/>
        <v>8.0841153531892914E-3</v>
      </c>
      <c r="AA27" s="5">
        <f t="shared" si="72"/>
        <v>1.3546727838977401E-2</v>
      </c>
      <c r="AB27" s="5">
        <f t="shared" si="73"/>
        <v>1.1350273166928942E-2</v>
      </c>
      <c r="AC27" s="5">
        <f t="shared" si="74"/>
        <v>5.6105056609179031E-4</v>
      </c>
      <c r="AD27" s="5">
        <f t="shared" si="75"/>
        <v>2.6416833756592747E-2</v>
      </c>
      <c r="AE27" s="5">
        <f t="shared" si="76"/>
        <v>2.2321012157554262E-2</v>
      </c>
      <c r="AF27" s="5">
        <f t="shared" si="77"/>
        <v>9.4301154394277938E-3</v>
      </c>
      <c r="AG27" s="5">
        <f t="shared" si="78"/>
        <v>2.6560049210802546E-3</v>
      </c>
      <c r="AH27" s="5">
        <f t="shared" si="79"/>
        <v>1.7076766158300111E-3</v>
      </c>
      <c r="AI27" s="5">
        <f t="shared" si="80"/>
        <v>2.8615908285510401E-3</v>
      </c>
      <c r="AJ27" s="5">
        <f t="shared" si="81"/>
        <v>2.3976149799496251E-3</v>
      </c>
      <c r="AK27" s="5">
        <f t="shared" si="82"/>
        <v>1.3392451813221218E-3</v>
      </c>
      <c r="AL27" s="5">
        <f t="shared" si="83"/>
        <v>3.1775838599794281E-5</v>
      </c>
      <c r="AM27" s="5">
        <f t="shared" si="84"/>
        <v>8.8534525209834278E-3</v>
      </c>
      <c r="AN27" s="5">
        <f t="shared" si="85"/>
        <v>7.4807610623616756E-3</v>
      </c>
      <c r="AO27" s="5">
        <f t="shared" si="86"/>
        <v>3.1604498888717389E-3</v>
      </c>
      <c r="AP27" s="5">
        <f t="shared" si="87"/>
        <v>8.9014503709831873E-4</v>
      </c>
      <c r="AQ27" s="5">
        <f t="shared" si="88"/>
        <v>1.8803292607028979E-4</v>
      </c>
      <c r="AR27" s="5">
        <f t="shared" si="89"/>
        <v>2.8858167374884648E-4</v>
      </c>
      <c r="AS27" s="5">
        <f t="shared" si="90"/>
        <v>4.8358258421558848E-4</v>
      </c>
      <c r="AT27" s="5">
        <f t="shared" si="91"/>
        <v>4.0517492451746791E-4</v>
      </c>
      <c r="AU27" s="5">
        <f t="shared" si="92"/>
        <v>2.2632014305481782E-4</v>
      </c>
      <c r="AV27" s="5">
        <f t="shared" si="93"/>
        <v>9.4812395930017057E-5</v>
      </c>
      <c r="AW27" s="5">
        <f t="shared" si="94"/>
        <v>1.2497684153023274E-6</v>
      </c>
      <c r="AX27" s="5">
        <f t="shared" si="95"/>
        <v>2.4726538092951778E-3</v>
      </c>
      <c r="AY27" s="5">
        <f t="shared" si="96"/>
        <v>2.0892789895733221E-3</v>
      </c>
      <c r="AZ27" s="5">
        <f t="shared" si="97"/>
        <v>8.8267243070245562E-4</v>
      </c>
      <c r="BA27" s="5">
        <f t="shared" si="98"/>
        <v>2.4860589827411974E-4</v>
      </c>
      <c r="BB27" s="5">
        <f t="shared" si="99"/>
        <v>5.2515143648048359E-5</v>
      </c>
      <c r="BC27" s="5">
        <f t="shared" si="100"/>
        <v>8.874577253462536E-6</v>
      </c>
      <c r="BD27" s="5">
        <f t="shared" si="101"/>
        <v>4.0639711705216457E-5</v>
      </c>
      <c r="BE27" s="5">
        <f t="shared" si="102"/>
        <v>6.8100848376424764E-5</v>
      </c>
      <c r="BF27" s="5">
        <f t="shared" si="103"/>
        <v>5.7059036038800278E-5</v>
      </c>
      <c r="BG27" s="5">
        <f t="shared" si="104"/>
        <v>3.1871689034681498E-5</v>
      </c>
      <c r="BH27" s="5">
        <f t="shared" si="105"/>
        <v>1.3352020544555224E-5</v>
      </c>
      <c r="BI27" s="5">
        <f t="shared" si="106"/>
        <v>4.4748542175654711E-6</v>
      </c>
      <c r="BJ27" s="8">
        <f t="shared" si="107"/>
        <v>0.56901514231239492</v>
      </c>
      <c r="BK27" s="8">
        <f t="shared" si="108"/>
        <v>0.24357276471261821</v>
      </c>
      <c r="BL27" s="8">
        <f t="shared" si="109"/>
        <v>0.17965590616034272</v>
      </c>
      <c r="BM27" s="8">
        <f t="shared" si="110"/>
        <v>0.45971939000294659</v>
      </c>
      <c r="BN27" s="8">
        <f t="shared" si="111"/>
        <v>0.53852050931444051</v>
      </c>
    </row>
    <row r="28" spans="1:66" x14ac:dyDescent="0.25">
      <c r="A28" t="s">
        <v>10</v>
      </c>
      <c r="B28" t="s">
        <v>247</v>
      </c>
      <c r="C28" t="s">
        <v>244</v>
      </c>
      <c r="D28" t="s">
        <v>494</v>
      </c>
      <c r="E28">
        <f>VLOOKUP(A28,home!$A$2:$E$405,3,FALSE)</f>
        <v>1.5362318840579701</v>
      </c>
      <c r="F28">
        <f>VLOOKUP(B28,home!$B$2:$E$405,3,FALSE)</f>
        <v>0.87</v>
      </c>
      <c r="G28">
        <f>VLOOKUP(C28,away!$B$2:$E$405,4,FALSE)</f>
        <v>1.52</v>
      </c>
      <c r="H28">
        <f>VLOOKUP(A28,away!$A$2:$E$405,3,FALSE)</f>
        <v>1.42512077294686</v>
      </c>
      <c r="I28">
        <f>VLOOKUP(C28,away!$B$2:$E$405,3,FALSE)</f>
        <v>1.08</v>
      </c>
      <c r="J28">
        <f>VLOOKUP(B28,home!$B$2:$E$405,4,FALSE)</f>
        <v>0.94</v>
      </c>
      <c r="K28" s="3">
        <f t="shared" si="56"/>
        <v>2.0315130434782596</v>
      </c>
      <c r="L28" s="3">
        <f t="shared" si="57"/>
        <v>1.4467826086956523</v>
      </c>
      <c r="M28" s="5">
        <f t="shared" si="58"/>
        <v>3.0859962346910245E-2</v>
      </c>
      <c r="N28" s="5">
        <f t="shared" si="59"/>
        <v>6.2692416028996126E-2</v>
      </c>
      <c r="O28" s="5">
        <f t="shared" si="60"/>
        <v>4.4647656828512412E-2</v>
      </c>
      <c r="P28" s="5">
        <f t="shared" si="61"/>
        <v>9.0702297207864144E-2</v>
      </c>
      <c r="Q28" s="5">
        <f t="shared" si="62"/>
        <v>6.3680230445035568E-2</v>
      </c>
      <c r="R28" s="5">
        <f t="shared" si="63"/>
        <v>3.2297726709251726E-2</v>
      </c>
      <c r="S28" s="5">
        <f t="shared" si="64"/>
        <v>6.6647089733142637E-2</v>
      </c>
      <c r="T28" s="5">
        <f t="shared" si="65"/>
        <v>9.2131449925608871E-2</v>
      </c>
      <c r="U28" s="5">
        <f t="shared" si="66"/>
        <v>6.5613253084541037E-2</v>
      </c>
      <c r="V28" s="5">
        <f t="shared" si="67"/>
        <v>2.176514552005292E-2</v>
      </c>
      <c r="W28" s="5">
        <f t="shared" si="68"/>
        <v>4.3122406253597048E-2</v>
      </c>
      <c r="X28" s="5">
        <f t="shared" si="69"/>
        <v>6.2388747412812855E-2</v>
      </c>
      <c r="Y28" s="5">
        <f t="shared" si="70"/>
        <v>4.513147736758176E-2</v>
      </c>
      <c r="Z28" s="5">
        <f t="shared" si="71"/>
        <v>1.5575929767783492E-2</v>
      </c>
      <c r="AA28" s="5">
        <f t="shared" si="72"/>
        <v>3.1642704487553457E-2</v>
      </c>
      <c r="AB28" s="5">
        <f t="shared" si="73"/>
        <v>3.2141283448696455E-2</v>
      </c>
      <c r="AC28" s="5">
        <f t="shared" si="74"/>
        <v>3.9981997457174236E-3</v>
      </c>
      <c r="AD28" s="5">
        <f t="shared" si="75"/>
        <v>2.1900932692587721E-2</v>
      </c>
      <c r="AE28" s="5">
        <f t="shared" si="76"/>
        <v>3.168588853384996E-2</v>
      </c>
      <c r="AF28" s="5">
        <f t="shared" si="77"/>
        <v>2.2921296235921554E-2</v>
      </c>
      <c r="AG28" s="5">
        <f t="shared" si="78"/>
        <v>1.1054044254297478E-2</v>
      </c>
      <c r="AH28" s="5">
        <f t="shared" si="79"/>
        <v>5.6337460755735173E-3</v>
      </c>
      <c r="AI28" s="5">
        <f t="shared" si="80"/>
        <v>1.1445028636172055E-2</v>
      </c>
      <c r="AJ28" s="5">
        <f t="shared" si="81"/>
        <v>1.1625362478682864E-2</v>
      </c>
      <c r="AK28" s="5">
        <f t="shared" si="82"/>
        <v>7.872358503535664E-3</v>
      </c>
      <c r="AL28" s="5">
        <f t="shared" si="83"/>
        <v>4.7005358925044451E-4</v>
      </c>
      <c r="AM28" s="5">
        <f t="shared" si="84"/>
        <v>8.8984060858662822E-3</v>
      </c>
      <c r="AN28" s="5">
        <f t="shared" si="85"/>
        <v>1.2874059170142888E-2</v>
      </c>
      <c r="AO28" s="5">
        <f t="shared" si="86"/>
        <v>9.3129824553407573E-3</v>
      </c>
      <c r="AP28" s="5">
        <f t="shared" si="87"/>
        <v>4.4912870171582488E-3</v>
      </c>
      <c r="AQ28" s="5">
        <f t="shared" si="88"/>
        <v>1.6244789867712818E-3</v>
      </c>
      <c r="AR28" s="5">
        <f t="shared" si="89"/>
        <v>1.6301611687894273E-3</v>
      </c>
      <c r="AS28" s="5">
        <f t="shared" si="90"/>
        <v>3.311693677367486E-3</v>
      </c>
      <c r="AT28" s="5">
        <f t="shared" si="91"/>
        <v>3.3638744507882659E-3</v>
      </c>
      <c r="AU28" s="5">
        <f t="shared" si="92"/>
        <v>2.2779182744665431E-3</v>
      </c>
      <c r="AV28" s="5">
        <f t="shared" si="93"/>
        <v>1.1569051716390681E-3</v>
      </c>
      <c r="AW28" s="5">
        <f t="shared" si="94"/>
        <v>3.8376712371176066E-5</v>
      </c>
      <c r="AX28" s="5">
        <f t="shared" si="95"/>
        <v>3.0128713382672795E-3</v>
      </c>
      <c r="AY28" s="5">
        <f t="shared" si="96"/>
        <v>4.3589698544426961E-3</v>
      </c>
      <c r="AZ28" s="5">
        <f t="shared" si="97"/>
        <v>3.1532408886181564E-3</v>
      </c>
      <c r="BA28" s="5">
        <f t="shared" si="98"/>
        <v>1.5206846928935915E-3</v>
      </c>
      <c r="BB28" s="5">
        <f t="shared" si="99"/>
        <v>5.5002504174703442E-4</v>
      </c>
      <c r="BC28" s="5">
        <f t="shared" si="100"/>
        <v>1.5915333294934172E-4</v>
      </c>
      <c r="BD28" s="5">
        <f t="shared" si="101"/>
        <v>3.9308147139592039E-4</v>
      </c>
      <c r="BE28" s="5">
        <f t="shared" si="102"/>
        <v>7.9855013629043855E-4</v>
      </c>
      <c r="BF28" s="5">
        <f t="shared" si="103"/>
        <v>8.1113250887268401E-4</v>
      </c>
      <c r="BG28" s="5">
        <f t="shared" si="104"/>
        <v>5.4927542392136763E-4</v>
      </c>
      <c r="BH28" s="5">
        <f t="shared" si="105"/>
        <v>2.789650470395772E-4</v>
      </c>
      <c r="BI28" s="5">
        <f t="shared" si="106"/>
        <v>1.1334422634708549E-4</v>
      </c>
      <c r="BJ28" s="8">
        <f t="shared" si="107"/>
        <v>0.50666504801448642</v>
      </c>
      <c r="BK28" s="8">
        <f t="shared" si="108"/>
        <v>0.21880171799738052</v>
      </c>
      <c r="BL28" s="8">
        <f t="shared" si="109"/>
        <v>0.25760402180943703</v>
      </c>
      <c r="BM28" s="8">
        <f t="shared" si="110"/>
        <v>0.66944583488044584</v>
      </c>
      <c r="BN28" s="8">
        <f t="shared" si="111"/>
        <v>0.32488028956657022</v>
      </c>
    </row>
    <row r="29" spans="1:66" x14ac:dyDescent="0.25">
      <c r="A29" t="s">
        <v>10</v>
      </c>
      <c r="B29" t="s">
        <v>44</v>
      </c>
      <c r="C29" t="s">
        <v>49</v>
      </c>
      <c r="D29" t="s">
        <v>494</v>
      </c>
      <c r="E29">
        <f>VLOOKUP(A29,home!$A$2:$E$405,3,FALSE)</f>
        <v>1.5362318840579701</v>
      </c>
      <c r="F29">
        <f>VLOOKUP(B29,home!$B$2:$E$405,3,FALSE)</f>
        <v>1</v>
      </c>
      <c r="G29">
        <f>VLOOKUP(C29,away!$B$2:$E$405,4,FALSE)</f>
        <v>1.25</v>
      </c>
      <c r="H29">
        <f>VLOOKUP(A29,away!$A$2:$E$405,3,FALSE)</f>
        <v>1.42512077294686</v>
      </c>
      <c r="I29">
        <f>VLOOKUP(C29,away!$B$2:$E$405,3,FALSE)</f>
        <v>1.1499999999999999</v>
      </c>
      <c r="J29">
        <f>VLOOKUP(B29,home!$B$2:$E$405,4,FALSE)</f>
        <v>1.3</v>
      </c>
      <c r="K29" s="3">
        <f t="shared" si="56"/>
        <v>1.9202898550724625</v>
      </c>
      <c r="L29" s="3">
        <f t="shared" si="57"/>
        <v>2.1305555555555555</v>
      </c>
      <c r="M29" s="5">
        <f t="shared" si="58"/>
        <v>1.740765180310604E-2</v>
      </c>
      <c r="N29" s="5">
        <f t="shared" si="59"/>
        <v>3.3427737158138383E-2</v>
      </c>
      <c r="O29" s="5">
        <f t="shared" si="60"/>
        <v>3.7087969258284254E-2</v>
      </c>
      <c r="P29" s="5">
        <f t="shared" si="61"/>
        <v>7.1219651111922605E-2</v>
      </c>
      <c r="Q29" s="5">
        <f t="shared" si="62"/>
        <v>3.2095472271400978E-2</v>
      </c>
      <c r="R29" s="5">
        <f t="shared" si="63"/>
        <v>3.9508989473755592E-2</v>
      </c>
      <c r="S29" s="5">
        <f t="shared" si="64"/>
        <v>7.2844958669252363E-2</v>
      </c>
      <c r="T29" s="5">
        <f t="shared" si="65"/>
        <v>6.8381186756012624E-2</v>
      </c>
      <c r="U29" s="5">
        <f t="shared" si="66"/>
        <v>7.5868711670617567E-2</v>
      </c>
      <c r="V29" s="5">
        <f t="shared" si="67"/>
        <v>3.3114381093037396E-2</v>
      </c>
      <c r="W29" s="5">
        <f t="shared" si="68"/>
        <v>2.0544203265510277E-2</v>
      </c>
      <c r="X29" s="5">
        <f t="shared" si="69"/>
        <v>4.3770566401795497E-2</v>
      </c>
      <c r="Y29" s="5">
        <f t="shared" si="70"/>
        <v>4.6627811708579381E-2</v>
      </c>
      <c r="Z29" s="5">
        <f t="shared" si="71"/>
        <v>2.8058699005898649E-2</v>
      </c>
      <c r="AA29" s="5">
        <f t="shared" si="72"/>
        <v>5.3880835047558959E-2</v>
      </c>
      <c r="AB29" s="5">
        <f t="shared" si="73"/>
        <v>5.1733410462330147E-2</v>
      </c>
      <c r="AC29" s="5">
        <f t="shared" si="74"/>
        <v>8.4675215492468186E-3</v>
      </c>
      <c r="AD29" s="5">
        <f t="shared" si="75"/>
        <v>9.8627062778264829E-3</v>
      </c>
      <c r="AE29" s="5">
        <f t="shared" si="76"/>
        <v>2.1013043653035867E-2</v>
      </c>
      <c r="AF29" s="5">
        <f t="shared" si="77"/>
        <v>2.2384728447053491E-2</v>
      </c>
      <c r="AG29" s="5">
        <f t="shared" si="78"/>
        <v>1.5897302517490764E-2</v>
      </c>
      <c r="AH29" s="5">
        <f t="shared" si="79"/>
        <v>1.4945154262169628E-2</v>
      </c>
      <c r="AI29" s="5">
        <f t="shared" si="80"/>
        <v>2.8699028112137308E-2</v>
      </c>
      <c r="AJ29" s="5">
        <f t="shared" si="81"/>
        <v>2.755522626708835E-2</v>
      </c>
      <c r="AK29" s="5">
        <f t="shared" si="82"/>
        <v>1.7638007151638668E-2</v>
      </c>
      <c r="AL29" s="5">
        <f t="shared" si="83"/>
        <v>1.3857214915395822E-3</v>
      </c>
      <c r="AM29" s="5">
        <f t="shared" si="84"/>
        <v>3.7878509617739389E-3</v>
      </c>
      <c r="AN29" s="5">
        <f t="shared" si="85"/>
        <v>8.0702269102239186E-3</v>
      </c>
      <c r="AO29" s="5">
        <f t="shared" si="86"/>
        <v>8.5970333890857606E-3</v>
      </c>
      <c r="AP29" s="5">
        <f t="shared" si="87"/>
        <v>6.1054857494710901E-3</v>
      </c>
      <c r="AQ29" s="5">
        <f t="shared" si="88"/>
        <v>3.2520191457252267E-3</v>
      </c>
      <c r="AR29" s="5">
        <f t="shared" si="89"/>
        <v>6.3682962883800558E-3</v>
      </c>
      <c r="AS29" s="5">
        <f t="shared" si="90"/>
        <v>1.2228974756671836E-2</v>
      </c>
      <c r="AT29" s="5">
        <f t="shared" si="91"/>
        <v>1.1741588081587087E-2</v>
      </c>
      <c r="AU29" s="5">
        <f t="shared" si="92"/>
        <v>7.5157508251704743E-3</v>
      </c>
      <c r="AV29" s="5">
        <f t="shared" si="93"/>
        <v>3.6081050157068372E-3</v>
      </c>
      <c r="AW29" s="5">
        <f t="shared" si="94"/>
        <v>1.5748279084075713E-4</v>
      </c>
      <c r="AX29" s="5">
        <f t="shared" si="95"/>
        <v>1.2122952957368269E-3</v>
      </c>
      <c r="AY29" s="5">
        <f t="shared" si="96"/>
        <v>2.5828624773059613E-3</v>
      </c>
      <c r="AZ29" s="5">
        <f t="shared" si="97"/>
        <v>2.7514660001301014E-3</v>
      </c>
      <c r="BA29" s="5">
        <f t="shared" si="98"/>
        <v>1.9540503908331364E-3</v>
      </c>
      <c r="BB29" s="5">
        <f t="shared" si="99"/>
        <v>1.0408032290062611E-3</v>
      </c>
      <c r="BC29" s="5">
        <f t="shared" si="100"/>
        <v>4.4349782035988994E-4</v>
      </c>
      <c r="BD29" s="5">
        <f t="shared" si="101"/>
        <v>2.2613348394386577E-3</v>
      </c>
      <c r="BE29" s="5">
        <f t="shared" si="102"/>
        <v>4.3424183510959698E-3</v>
      </c>
      <c r="BF29" s="5">
        <f t="shared" si="103"/>
        <v>4.1693509530450427E-3</v>
      </c>
      <c r="BG29" s="5">
        <f t="shared" si="104"/>
        <v>2.6687874457896996E-3</v>
      </c>
      <c r="BH29" s="5">
        <f t="shared" si="105"/>
        <v>1.2812113643736773E-3</v>
      </c>
      <c r="BI29" s="5">
        <f t="shared" si="106"/>
        <v>4.9205943704206442E-4</v>
      </c>
      <c r="BJ29" s="8">
        <f t="shared" si="107"/>
        <v>0.35380234982649578</v>
      </c>
      <c r="BK29" s="8">
        <f t="shared" si="108"/>
        <v>0.20702274819541078</v>
      </c>
      <c r="BL29" s="8">
        <f t="shared" si="109"/>
        <v>0.40359520906388185</v>
      </c>
      <c r="BM29" s="8">
        <f t="shared" si="110"/>
        <v>0.75930615532861434</v>
      </c>
      <c r="BN29" s="8">
        <f t="shared" si="111"/>
        <v>0.23074747107660784</v>
      </c>
    </row>
    <row r="30" spans="1:66" x14ac:dyDescent="0.25">
      <c r="A30" t="s">
        <v>13</v>
      </c>
      <c r="B30" t="s">
        <v>248</v>
      </c>
      <c r="C30" t="s">
        <v>55</v>
      </c>
      <c r="D30" t="s">
        <v>494</v>
      </c>
      <c r="E30">
        <f>VLOOKUP(A30,home!$A$2:$E$405,3,FALSE)</f>
        <v>1.6049382716049401</v>
      </c>
      <c r="F30">
        <f>VLOOKUP(B30,home!$B$2:$E$405,3,FALSE)</f>
        <v>2.34</v>
      </c>
      <c r="G30">
        <f>VLOOKUP(C30,away!$B$2:$E$405,4,FALSE)</f>
        <v>1.18</v>
      </c>
      <c r="H30">
        <f>VLOOKUP(A30,away!$A$2:$E$405,3,FALSE)</f>
        <v>1.49382716049383</v>
      </c>
      <c r="I30">
        <f>VLOOKUP(C30,away!$B$2:$E$405,3,FALSE)</f>
        <v>0.9</v>
      </c>
      <c r="J30">
        <f>VLOOKUP(B30,home!$B$2:$E$405,4,FALSE)</f>
        <v>0.92</v>
      </c>
      <c r="K30" s="3">
        <f t="shared" si="56"/>
        <v>4.4315555555555601</v>
      </c>
      <c r="L30" s="3">
        <f t="shared" si="57"/>
        <v>1.2368888888888914</v>
      </c>
      <c r="M30" s="5">
        <f t="shared" si="58"/>
        <v>3.4532327957433094E-3</v>
      </c>
      <c r="N30" s="5">
        <f t="shared" si="59"/>
        <v>1.5303192980602922E-2</v>
      </c>
      <c r="O30" s="5">
        <f t="shared" si="60"/>
        <v>4.2712652758016218E-3</v>
      </c>
      <c r="P30" s="5">
        <f t="shared" si="61"/>
        <v>1.8928349362230229E-2</v>
      </c>
      <c r="Q30" s="5">
        <f t="shared" si="62"/>
        <v>3.3908474935464873E-2</v>
      </c>
      <c r="R30" s="5">
        <f t="shared" si="63"/>
        <v>2.6415402805679868E-3</v>
      </c>
      <c r="S30" s="5">
        <f t="shared" si="64"/>
        <v>2.5938188269574895E-2</v>
      </c>
      <c r="T30" s="5">
        <f t="shared" si="65"/>
        <v>4.1941015886843971E-2</v>
      </c>
      <c r="U30" s="5">
        <f t="shared" si="66"/>
        <v>1.1706132505574856E-2</v>
      </c>
      <c r="V30" s="5">
        <f t="shared" si="67"/>
        <v>1.5797341809198322E-2</v>
      </c>
      <c r="W30" s="5">
        <f t="shared" si="68"/>
        <v>5.008909682689193E-2</v>
      </c>
      <c r="X30" s="5">
        <f t="shared" si="69"/>
        <v>6.1954647319662458E-2</v>
      </c>
      <c r="Y30" s="5">
        <f t="shared" si="70"/>
        <v>3.8315507442360223E-2</v>
      </c>
      <c r="Z30" s="5">
        <f t="shared" si="71"/>
        <v>1.0890972741956621E-3</v>
      </c>
      <c r="AA30" s="5">
        <f t="shared" si="72"/>
        <v>4.8263950760022035E-3</v>
      </c>
      <c r="AB30" s="5">
        <f t="shared" si="73"/>
        <v>1.0694218956181785E-2</v>
      </c>
      <c r="AC30" s="5">
        <f t="shared" si="74"/>
        <v>5.411914401044395E-3</v>
      </c>
      <c r="AD30" s="5">
        <f t="shared" si="75"/>
        <v>5.5493153828993336E-2</v>
      </c>
      <c r="AE30" s="5">
        <f t="shared" si="76"/>
        <v>6.8638865380483902E-2</v>
      </c>
      <c r="AF30" s="5">
        <f t="shared" si="77"/>
        <v>4.2449324967530469E-2</v>
      </c>
      <c r="AG30" s="5">
        <f t="shared" si="78"/>
        <v>1.750169946439074E-2</v>
      </c>
      <c r="AH30" s="5">
        <f t="shared" si="79"/>
        <v>3.367730793429484E-4</v>
      </c>
      <c r="AI30" s="5">
        <f t="shared" si="80"/>
        <v>1.4924286107237965E-3</v>
      </c>
      <c r="AJ30" s="5">
        <f t="shared" si="81"/>
        <v>3.3068901505615539E-3</v>
      </c>
      <c r="AK30" s="5">
        <f t="shared" si="82"/>
        <v>4.8848891394443388E-3</v>
      </c>
      <c r="AL30" s="5">
        <f t="shared" si="83"/>
        <v>1.186582110858277E-3</v>
      </c>
      <c r="AM30" s="5">
        <f t="shared" si="84"/>
        <v>4.9184198829234943E-2</v>
      </c>
      <c r="AN30" s="5">
        <f t="shared" si="85"/>
        <v>6.0835389040782721E-2</v>
      </c>
      <c r="AO30" s="5">
        <f t="shared" si="86"/>
        <v>3.7623308377888597E-2</v>
      </c>
      <c r="AP30" s="5">
        <f t="shared" si="87"/>
        <v>1.5511950698616909E-2</v>
      </c>
      <c r="AQ30" s="5">
        <f t="shared" si="88"/>
        <v>4.7966398660278858E-3</v>
      </c>
      <c r="AR30" s="5">
        <f t="shared" si="89"/>
        <v>8.3310175983237884E-5</v>
      </c>
      <c r="AS30" s="5">
        <f t="shared" si="90"/>
        <v>3.6919367321282921E-4</v>
      </c>
      <c r="AT30" s="5">
        <f t="shared" si="91"/>
        <v>8.1805113680113886E-4</v>
      </c>
      <c r="AU30" s="5">
        <f t="shared" si="92"/>
        <v>1.2084130200065426E-3</v>
      </c>
      <c r="AV30" s="5">
        <f t="shared" si="93"/>
        <v>1.3387873580539167E-3</v>
      </c>
      <c r="AW30" s="5">
        <f t="shared" si="94"/>
        <v>1.8066839321133013E-4</v>
      </c>
      <c r="AX30" s="5">
        <f t="shared" si="95"/>
        <v>3.6327084927874231E-2</v>
      </c>
      <c r="AY30" s="5">
        <f t="shared" si="96"/>
        <v>4.4932567713010754E-2</v>
      </c>
      <c r="AZ30" s="5">
        <f t="shared" si="97"/>
        <v>2.7788296876735379E-2</v>
      </c>
      <c r="BA30" s="5">
        <f t="shared" si="98"/>
        <v>1.1457011882659953E-2</v>
      </c>
      <c r="BB30" s="5">
        <f t="shared" si="99"/>
        <v>3.542762674382526E-3</v>
      </c>
      <c r="BC30" s="5">
        <f t="shared" si="100"/>
        <v>8.7640075758280687E-4</v>
      </c>
      <c r="BD30" s="5">
        <f t="shared" si="101"/>
        <v>1.7174238500840851E-5</v>
      </c>
      <c r="BE30" s="5">
        <f t="shared" si="102"/>
        <v>7.6108592040837467E-5</v>
      </c>
      <c r="BF30" s="5">
        <f t="shared" si="103"/>
        <v>1.6863972694204253E-4</v>
      </c>
      <c r="BG30" s="5">
        <f t="shared" si="104"/>
        <v>2.4911210627246035E-4</v>
      </c>
      <c r="BH30" s="5">
        <f t="shared" si="105"/>
        <v>2.7598853462696722E-4</v>
      </c>
      <c r="BI30" s="5">
        <f t="shared" si="106"/>
        <v>2.4461170477915495E-4</v>
      </c>
      <c r="BJ30" s="8">
        <f t="shared" si="107"/>
        <v>0.71847059067802121</v>
      </c>
      <c r="BK30" s="8">
        <f t="shared" si="108"/>
        <v>0.11564817646166017</v>
      </c>
      <c r="BL30" s="8">
        <f t="shared" si="109"/>
        <v>4.9009923341421055E-2</v>
      </c>
      <c r="BM30" s="8">
        <f t="shared" si="110"/>
        <v>0.76095983280508794</v>
      </c>
      <c r="BN30" s="8">
        <f t="shared" si="111"/>
        <v>7.8506055630410937E-2</v>
      </c>
    </row>
    <row r="31" spans="1:66" x14ac:dyDescent="0.25">
      <c r="A31" t="s">
        <v>13</v>
      </c>
      <c r="B31" t="s">
        <v>51</v>
      </c>
      <c r="C31" t="s">
        <v>58</v>
      </c>
      <c r="D31" t="s">
        <v>494</v>
      </c>
      <c r="E31">
        <f>VLOOKUP(A31,home!$A$2:$E$405,3,FALSE)</f>
        <v>1.6049382716049401</v>
      </c>
      <c r="F31">
        <f>VLOOKUP(B31,home!$B$2:$E$405,3,FALSE)</f>
        <v>1.32</v>
      </c>
      <c r="G31">
        <f>VLOOKUP(C31,away!$B$2:$E$405,4,FALSE)</f>
        <v>0.78</v>
      </c>
      <c r="H31">
        <f>VLOOKUP(A31,away!$A$2:$E$405,3,FALSE)</f>
        <v>1.49382716049383</v>
      </c>
      <c r="I31">
        <f>VLOOKUP(C31,away!$B$2:$E$405,3,FALSE)</f>
        <v>0.62</v>
      </c>
      <c r="J31">
        <f>VLOOKUP(B31,home!$B$2:$E$405,4,FALSE)</f>
        <v>0.92</v>
      </c>
      <c r="K31" s="3">
        <f t="shared" si="56"/>
        <v>1.6524444444444464</v>
      </c>
      <c r="L31" s="3">
        <f t="shared" si="57"/>
        <v>0.85207901234568062</v>
      </c>
      <c r="M31" s="5">
        <f t="shared" si="58"/>
        <v>8.1714529212394874E-2</v>
      </c>
      <c r="N31" s="5">
        <f t="shared" si="59"/>
        <v>0.13502871982741535</v>
      </c>
      <c r="O31" s="5">
        <f t="shared" si="60"/>
        <v>6.9627235345589691E-2</v>
      </c>
      <c r="P31" s="5">
        <f t="shared" si="61"/>
        <v>0.11505513822884568</v>
      </c>
      <c r="Q31" s="5">
        <f t="shared" si="62"/>
        <v>0.11156372895962909</v>
      </c>
      <c r="R31" s="5">
        <f t="shared" si="63"/>
        <v>2.9663952962815165E-2</v>
      </c>
      <c r="S31" s="5">
        <f t="shared" si="64"/>
        <v>4.0499789206552846E-2</v>
      </c>
      <c r="T31" s="5">
        <f t="shared" si="65"/>
        <v>9.5061111985521959E-2</v>
      </c>
      <c r="U31" s="5">
        <f t="shared" si="66"/>
        <v>4.9018034273665294E-2</v>
      </c>
      <c r="V31" s="5">
        <f t="shared" si="67"/>
        <v>6.3360265580288851E-3</v>
      </c>
      <c r="W31" s="5">
        <f t="shared" si="68"/>
        <v>6.1450954706948356E-2</v>
      </c>
      <c r="X31" s="5">
        <f t="shared" si="69"/>
        <v>5.2361068794395706E-2</v>
      </c>
      <c r="Y31" s="5">
        <f t="shared" si="70"/>
        <v>2.2307883891846465E-2</v>
      </c>
      <c r="Z31" s="5">
        <f t="shared" si="71"/>
        <v>8.4253439142747567E-3</v>
      </c>
      <c r="AA31" s="5">
        <f t="shared" si="72"/>
        <v>1.3922412743677148E-2</v>
      </c>
      <c r="AB31" s="5">
        <f t="shared" si="73"/>
        <v>1.1503006795775934E-2</v>
      </c>
      <c r="AC31" s="5">
        <f t="shared" si="74"/>
        <v>5.5757557627912114E-4</v>
      </c>
      <c r="AD31" s="5">
        <f t="shared" si="75"/>
        <v>2.5386072177826024E-2</v>
      </c>
      <c r="AE31" s="5">
        <f t="shared" si="76"/>
        <v>2.1630939308618161E-2</v>
      </c>
      <c r="AF31" s="5">
        <f t="shared" si="77"/>
        <v>9.2156347010983602E-3</v>
      </c>
      <c r="AG31" s="5">
        <f t="shared" si="78"/>
        <v>2.6174829714168241E-3</v>
      </c>
      <c r="AH31" s="5">
        <f t="shared" si="79"/>
        <v>1.7947646802869814E-3</v>
      </c>
      <c r="AI31" s="5">
        <f t="shared" si="80"/>
        <v>2.9657489250253352E-3</v>
      </c>
      <c r="AJ31" s="5">
        <f t="shared" si="81"/>
        <v>2.4503676673876024E-3</v>
      </c>
      <c r="AK31" s="5">
        <f t="shared" si="82"/>
        <v>1.3496988129403135E-3</v>
      </c>
      <c r="AL31" s="5">
        <f t="shared" si="83"/>
        <v>3.1402951529012404E-5</v>
      </c>
      <c r="AM31" s="5">
        <f t="shared" si="84"/>
        <v>8.3898147873028711E-3</v>
      </c>
      <c r="AN31" s="5">
        <f t="shared" si="85"/>
        <v>7.1487850977282174E-3</v>
      </c>
      <c r="AO31" s="5">
        <f t="shared" si="86"/>
        <v>3.0456648727718895E-3</v>
      </c>
      <c r="AP31" s="5">
        <f t="shared" si="87"/>
        <v>8.6504903890913482E-4</v>
      </c>
      <c r="AQ31" s="5">
        <f t="shared" si="88"/>
        <v>1.8427253267606894E-4</v>
      </c>
      <c r="AR31" s="5">
        <f t="shared" si="89"/>
        <v>3.0585626323436851E-4</v>
      </c>
      <c r="AS31" s="5">
        <f t="shared" si="90"/>
        <v>5.0541048298017037E-4</v>
      </c>
      <c r="AT31" s="5">
        <f t="shared" si="91"/>
        <v>4.1758137238228358E-4</v>
      </c>
      <c r="AU31" s="5">
        <f t="shared" si="92"/>
        <v>2.3001000629886399E-4</v>
      </c>
      <c r="AV31" s="5">
        <f t="shared" si="93"/>
        <v>9.5019689268797467E-5</v>
      </c>
      <c r="AW31" s="5">
        <f t="shared" si="94"/>
        <v>1.2282158672082848E-6</v>
      </c>
      <c r="AX31" s="5">
        <f t="shared" si="95"/>
        <v>2.3106171391994138E-3</v>
      </c>
      <c r="AY31" s="5">
        <f t="shared" si="96"/>
        <v>1.9688283698780385E-3</v>
      </c>
      <c r="AZ31" s="5">
        <f t="shared" si="97"/>
        <v>8.3879866644191768E-4</v>
      </c>
      <c r="BA31" s="5">
        <f t="shared" si="98"/>
        <v>2.3824091308623438E-4</v>
      </c>
      <c r="BB31" s="5">
        <f t="shared" si="99"/>
        <v>5.0750020480712931E-5</v>
      </c>
      <c r="BC31" s="5">
        <f t="shared" si="100"/>
        <v>8.6486054655457885E-6</v>
      </c>
      <c r="BD31" s="5">
        <f t="shared" si="101"/>
        <v>4.3435617116080195E-5</v>
      </c>
      <c r="BE31" s="5">
        <f t="shared" si="102"/>
        <v>7.177494419448282E-5</v>
      </c>
      <c r="BF31" s="5">
        <f t="shared" si="103"/>
        <v>5.9302053892241658E-5</v>
      </c>
      <c r="BG31" s="5">
        <f t="shared" si="104"/>
        <v>3.2664449832793293E-5</v>
      </c>
      <c r="BH31" s="5">
        <f t="shared" si="105"/>
        <v>1.34940471642584E-5</v>
      </c>
      <c r="BI31" s="5">
        <f t="shared" si="106"/>
        <v>4.4596326539300272E-6</v>
      </c>
      <c r="BJ31" s="8">
        <f t="shared" si="107"/>
        <v>0.5616730673686563</v>
      </c>
      <c r="BK31" s="8">
        <f t="shared" si="108"/>
        <v>0.24616329010350846</v>
      </c>
      <c r="BL31" s="8">
        <f t="shared" si="109"/>
        <v>0.18407423076618171</v>
      </c>
      <c r="BM31" s="8">
        <f t="shared" si="110"/>
        <v>0.45571502746192077</v>
      </c>
      <c r="BN31" s="8">
        <f t="shared" si="111"/>
        <v>0.54265330453668992</v>
      </c>
    </row>
    <row r="32" spans="1:66" x14ac:dyDescent="0.25">
      <c r="A32" t="s">
        <v>13</v>
      </c>
      <c r="B32" t="s">
        <v>250</v>
      </c>
      <c r="C32" t="s">
        <v>54</v>
      </c>
      <c r="D32" t="s">
        <v>494</v>
      </c>
      <c r="E32">
        <f>VLOOKUP(A32,home!$A$2:$E$405,3,FALSE)</f>
        <v>1.6049382716049401</v>
      </c>
      <c r="F32">
        <f>VLOOKUP(B32,home!$B$2:$E$405,3,FALSE)</f>
        <v>1.0900000000000001</v>
      </c>
      <c r="G32">
        <f>VLOOKUP(C32,away!$B$2:$E$405,4,FALSE)</f>
        <v>0.9</v>
      </c>
      <c r="H32">
        <f>VLOOKUP(A32,away!$A$2:$E$405,3,FALSE)</f>
        <v>1.49382716049383</v>
      </c>
      <c r="I32">
        <f>VLOOKUP(C32,away!$B$2:$E$405,3,FALSE)</f>
        <v>0.9</v>
      </c>
      <c r="J32">
        <f>VLOOKUP(B32,home!$B$2:$E$405,4,FALSE)</f>
        <v>0.84</v>
      </c>
      <c r="K32" s="3">
        <f t="shared" si="56"/>
        <v>1.5744444444444465</v>
      </c>
      <c r="L32" s="3">
        <f t="shared" si="57"/>
        <v>1.1293333333333355</v>
      </c>
      <c r="M32" s="5">
        <f t="shared" si="58"/>
        <v>6.6952104209113752E-2</v>
      </c>
      <c r="N32" s="5">
        <f t="shared" si="59"/>
        <v>0.1054123685159048</v>
      </c>
      <c r="O32" s="5">
        <f t="shared" si="60"/>
        <v>7.5611243020159272E-2</v>
      </c>
      <c r="P32" s="5">
        <f t="shared" si="61"/>
        <v>0.1190457015106287</v>
      </c>
      <c r="Q32" s="5">
        <f t="shared" si="62"/>
        <v>8.298295899279852E-2</v>
      </c>
      <c r="R32" s="5">
        <f t="shared" si="63"/>
        <v>4.2695148558716707E-2</v>
      </c>
      <c r="S32" s="5">
        <f t="shared" si="64"/>
        <v>5.2917974780502079E-2</v>
      </c>
      <c r="T32" s="5">
        <f t="shared" si="65"/>
        <v>9.371542168920062E-2</v>
      </c>
      <c r="U32" s="5">
        <f t="shared" si="66"/>
        <v>6.722113945300183E-2</v>
      </c>
      <c r="V32" s="5">
        <f t="shared" si="67"/>
        <v>1.045466673474634E-2</v>
      </c>
      <c r="W32" s="5">
        <f t="shared" si="68"/>
        <v>4.3550686256590983E-2</v>
      </c>
      <c r="X32" s="5">
        <f t="shared" si="69"/>
        <v>4.9183241679110173E-2</v>
      </c>
      <c r="Y32" s="5">
        <f t="shared" si="70"/>
        <v>2.7772137134804278E-2</v>
      </c>
      <c r="Z32" s="5">
        <f t="shared" si="71"/>
        <v>1.6072351479659162E-2</v>
      </c>
      <c r="AA32" s="5">
        <f t="shared" si="72"/>
        <v>2.5305024496307844E-2</v>
      </c>
      <c r="AB32" s="5">
        <f t="shared" si="73"/>
        <v>1.9920677617371263E-2</v>
      </c>
      <c r="AC32" s="5">
        <f t="shared" si="74"/>
        <v>1.1618222741088763E-3</v>
      </c>
      <c r="AD32" s="5">
        <f t="shared" si="75"/>
        <v>1.71420340071082E-2</v>
      </c>
      <c r="AE32" s="5">
        <f t="shared" si="76"/>
        <v>1.9359070405360893E-2</v>
      </c>
      <c r="AF32" s="5">
        <f t="shared" si="77"/>
        <v>1.0931421755560477E-2</v>
      </c>
      <c r="AG32" s="5">
        <f t="shared" si="78"/>
        <v>4.1150729897598843E-3</v>
      </c>
      <c r="AH32" s="5">
        <f t="shared" si="79"/>
        <v>4.5377605677571113E-3</v>
      </c>
      <c r="AI32" s="5">
        <f t="shared" si="80"/>
        <v>7.1444519161242611E-3</v>
      </c>
      <c r="AJ32" s="5">
        <f t="shared" si="81"/>
        <v>5.6242713139711634E-3</v>
      </c>
      <c r="AK32" s="5">
        <f t="shared" si="82"/>
        <v>2.9517009081100553E-3</v>
      </c>
      <c r="AL32" s="5">
        <f t="shared" si="83"/>
        <v>8.2632173722263819E-5</v>
      </c>
      <c r="AM32" s="5">
        <f t="shared" si="84"/>
        <v>5.3978360417938484E-3</v>
      </c>
      <c r="AN32" s="5">
        <f t="shared" si="85"/>
        <v>6.095956169865864E-3</v>
      </c>
      <c r="AO32" s="5">
        <f t="shared" si="86"/>
        <v>3.4421832505842661E-3</v>
      </c>
      <c r="AP32" s="5">
        <f t="shared" si="87"/>
        <v>1.2957907614421682E-3</v>
      </c>
      <c r="AQ32" s="5">
        <f t="shared" si="88"/>
        <v>3.6584492498050613E-4</v>
      </c>
      <c r="AR32" s="5">
        <f t="shared" si="89"/>
        <v>1.0249288535707415E-3</v>
      </c>
      <c r="AS32" s="5">
        <f t="shared" si="90"/>
        <v>1.6136935394552695E-3</v>
      </c>
      <c r="AT32" s="5">
        <f t="shared" si="91"/>
        <v>1.2703354141156225E-3</v>
      </c>
      <c r="AU32" s="5">
        <f t="shared" si="92"/>
        <v>6.6669084511179245E-4</v>
      </c>
      <c r="AV32" s="5">
        <f t="shared" si="93"/>
        <v>2.6241692431205866E-4</v>
      </c>
      <c r="AW32" s="5">
        <f t="shared" si="94"/>
        <v>4.0812778711641059E-6</v>
      </c>
      <c r="AX32" s="5">
        <f t="shared" si="95"/>
        <v>1.4164321613373901E-3</v>
      </c>
      <c r="AY32" s="5">
        <f t="shared" si="96"/>
        <v>1.5996240542036954E-3</v>
      </c>
      <c r="AZ32" s="5">
        <f t="shared" si="97"/>
        <v>9.0325438260702216E-4</v>
      </c>
      <c r="BA32" s="5">
        <f t="shared" si="98"/>
        <v>3.4002509425251073E-4</v>
      </c>
      <c r="BB32" s="5">
        <f t="shared" si="99"/>
        <v>9.6000418277292362E-5</v>
      </c>
      <c r="BC32" s="5">
        <f t="shared" si="100"/>
        <v>2.1683294474897811E-5</v>
      </c>
      <c r="BD32" s="5">
        <f t="shared" si="101"/>
        <v>1.9291438643875987E-4</v>
      </c>
      <c r="BE32" s="5">
        <f t="shared" si="102"/>
        <v>3.0373298398191458E-4</v>
      </c>
      <c r="BF32" s="5">
        <f t="shared" si="103"/>
        <v>2.3910535461242979E-4</v>
      </c>
      <c r="BG32" s="5">
        <f t="shared" si="104"/>
        <v>1.2548603240215313E-4</v>
      </c>
      <c r="BH32" s="5">
        <f t="shared" si="105"/>
        <v>4.9392696642736462E-5</v>
      </c>
      <c r="BI32" s="5">
        <f t="shared" si="106"/>
        <v>1.5553211365057237E-5</v>
      </c>
      <c r="BJ32" s="8">
        <f t="shared" si="107"/>
        <v>0.47513904398001816</v>
      </c>
      <c r="BK32" s="8">
        <f t="shared" si="108"/>
        <v>0.25221452573702574</v>
      </c>
      <c r="BL32" s="8">
        <f t="shared" si="109"/>
        <v>0.25677566809352798</v>
      </c>
      <c r="BM32" s="8">
        <f t="shared" si="110"/>
        <v>0.50590652170657691</v>
      </c>
      <c r="BN32" s="8">
        <f t="shared" si="111"/>
        <v>0.49269952480732171</v>
      </c>
    </row>
    <row r="33" spans="1:66" x14ac:dyDescent="0.25">
      <c r="A33" t="s">
        <v>13</v>
      </c>
      <c r="B33" t="s">
        <v>14</v>
      </c>
      <c r="C33" t="s">
        <v>62</v>
      </c>
      <c r="D33" t="s">
        <v>494</v>
      </c>
      <c r="E33">
        <f>VLOOKUP(A33,home!$A$2:$E$405,3,FALSE)</f>
        <v>1.6049382716049401</v>
      </c>
      <c r="F33">
        <f>VLOOKUP(B33,home!$B$2:$E$405,3,FALSE)</f>
        <v>1.38</v>
      </c>
      <c r="G33">
        <f>VLOOKUP(C33,away!$B$2:$E$405,4,FALSE)</f>
        <v>1.32</v>
      </c>
      <c r="H33">
        <f>VLOOKUP(A33,away!$A$2:$E$405,3,FALSE)</f>
        <v>1.49382716049383</v>
      </c>
      <c r="I33">
        <f>VLOOKUP(C33,away!$B$2:$E$405,3,FALSE)</f>
        <v>1.32</v>
      </c>
      <c r="J33">
        <f>VLOOKUP(B33,home!$B$2:$E$405,4,FALSE)</f>
        <v>0.82</v>
      </c>
      <c r="K33" s="3">
        <f t="shared" si="56"/>
        <v>2.9235555555555588</v>
      </c>
      <c r="L33" s="3">
        <f t="shared" si="57"/>
        <v>1.6169185185185215</v>
      </c>
      <c r="M33" s="5">
        <f t="shared" si="58"/>
        <v>1.0668347767408198E-2</v>
      </c>
      <c r="N33" s="5">
        <f t="shared" si="59"/>
        <v>3.1189507384004979E-2</v>
      </c>
      <c r="O33" s="5">
        <f t="shared" si="60"/>
        <v>1.7249849067118041E-2</v>
      </c>
      <c r="P33" s="5">
        <f t="shared" si="61"/>
        <v>5.0430892072667821E-2</v>
      </c>
      <c r="Q33" s="5">
        <f t="shared" si="62"/>
        <v>4.5592128793774445E-2</v>
      </c>
      <c r="R33" s="5">
        <f t="shared" si="63"/>
        <v>1.3945800199136304E-2</v>
      </c>
      <c r="S33" s="5">
        <f t="shared" si="64"/>
        <v>5.9598611956923057E-2</v>
      </c>
      <c r="T33" s="5">
        <f t="shared" si="65"/>
        <v>7.3718757345335409E-2</v>
      </c>
      <c r="U33" s="5">
        <f t="shared" si="66"/>
        <v>4.0771321648852756E-2</v>
      </c>
      <c r="V33" s="5">
        <f t="shared" si="67"/>
        <v>3.1303516125029837E-2</v>
      </c>
      <c r="W33" s="5">
        <f t="shared" si="68"/>
        <v>4.4430373808214615E-2</v>
      </c>
      <c r="X33" s="5">
        <f t="shared" si="69"/>
        <v>7.1840294195202506E-2</v>
      </c>
      <c r="Y33" s="5">
        <f t="shared" si="70"/>
        <v>5.8079951030020796E-2</v>
      </c>
      <c r="Z33" s="5">
        <f t="shared" si="71"/>
        <v>7.5164075325142594E-3</v>
      </c>
      <c r="AA33" s="5">
        <f t="shared" si="72"/>
        <v>2.197463499950171E-2</v>
      </c>
      <c r="AB33" s="5">
        <f t="shared" si="73"/>
        <v>3.2122033117049427E-2</v>
      </c>
      <c r="AC33" s="5">
        <f t="shared" si="74"/>
        <v>9.2485282023895953E-3</v>
      </c>
      <c r="AD33" s="5">
        <f t="shared" si="75"/>
        <v>3.2473666545604005E-2</v>
      </c>
      <c r="AE33" s="5">
        <f t="shared" si="76"/>
        <v>5.2507272801782502E-2</v>
      </c>
      <c r="AF33" s="5">
        <f t="shared" si="77"/>
        <v>4.2449990875053016E-2</v>
      </c>
      <c r="AG33" s="5">
        <f t="shared" si="78"/>
        <v>2.2879392118938496E-2</v>
      </c>
      <c r="AH33" s="5">
        <f t="shared" si="79"/>
        <v>3.0383546330136038E-3</v>
      </c>
      <c r="AI33" s="5">
        <f t="shared" si="80"/>
        <v>8.8827985670948927E-3</v>
      </c>
      <c r="AJ33" s="5">
        <f t="shared" si="81"/>
        <v>1.2984677549855616E-2</v>
      </c>
      <c r="AK33" s="5">
        <f t="shared" si="82"/>
        <v>1.2653808729325977E-2</v>
      </c>
      <c r="AL33" s="5">
        <f t="shared" si="83"/>
        <v>1.7487676171585656E-3</v>
      </c>
      <c r="AM33" s="5">
        <f t="shared" si="84"/>
        <v>1.8987713647731851E-2</v>
      </c>
      <c r="AN33" s="5">
        <f t="shared" si="85"/>
        <v>3.0701585821344499E-2</v>
      </c>
      <c r="AO33" s="5">
        <f t="shared" si="86"/>
        <v>2.4820981331208799E-2</v>
      </c>
      <c r="AP33" s="5">
        <f t="shared" si="87"/>
        <v>1.3377834787411339E-2</v>
      </c>
      <c r="AQ33" s="5">
        <f t="shared" si="88"/>
        <v>5.4077172013616724E-3</v>
      </c>
      <c r="AR33" s="5">
        <f t="shared" si="89"/>
        <v>9.825543743892471E-4</v>
      </c>
      <c r="AS33" s="5">
        <f t="shared" si="90"/>
        <v>2.8725522998810996E-3</v>
      </c>
      <c r="AT33" s="5">
        <f t="shared" si="91"/>
        <v>4.1990331174706439E-3</v>
      </c>
      <c r="AU33" s="5">
        <f t="shared" si="92"/>
        <v>4.092035532847693E-3</v>
      </c>
      <c r="AV33" s="5">
        <f t="shared" si="93"/>
        <v>2.9908233038969056E-3</v>
      </c>
      <c r="AW33" s="5">
        <f t="shared" si="94"/>
        <v>2.2963024433446649E-4</v>
      </c>
      <c r="AX33" s="5">
        <f t="shared" si="95"/>
        <v>9.2519392870207585E-3</v>
      </c>
      <c r="AY33" s="5">
        <f t="shared" si="96"/>
        <v>1.4959631965392912E-2</v>
      </c>
      <c r="AZ33" s="5">
        <f t="shared" si="97"/>
        <v>1.2094252977532714E-2</v>
      </c>
      <c r="BA33" s="5">
        <f t="shared" si="98"/>
        <v>6.5184738690068061E-3</v>
      </c>
      <c r="BB33" s="5">
        <f t="shared" si="99"/>
        <v>2.6349602778190455E-3</v>
      </c>
      <c r="BC33" s="5">
        <f t="shared" si="100"/>
        <v>8.5210321375326335E-4</v>
      </c>
      <c r="BD33" s="5">
        <f t="shared" si="101"/>
        <v>2.6478506056689261E-4</v>
      </c>
      <c r="BE33" s="5">
        <f t="shared" si="102"/>
        <v>7.7411383484845392E-4</v>
      </c>
      <c r="BF33" s="5">
        <f t="shared" si="103"/>
        <v>1.1315824012518079E-3</v>
      </c>
      <c r="BG33" s="5">
        <f t="shared" si="104"/>
        <v>1.102748005249541E-3</v>
      </c>
      <c r="BH33" s="5">
        <f t="shared" si="105"/>
        <v>8.0598626428127651E-4</v>
      </c>
      <c r="BI33" s="5">
        <f t="shared" si="106"/>
        <v>4.7126912412819922E-4</v>
      </c>
      <c r="BJ33" s="8">
        <f t="shared" si="107"/>
        <v>0.61476852927751457</v>
      </c>
      <c r="BK33" s="8">
        <f t="shared" si="108"/>
        <v>0.17795829570696994</v>
      </c>
      <c r="BL33" s="8">
        <f t="shared" si="109"/>
        <v>0.18331076182976008</v>
      </c>
      <c r="BM33" s="8">
        <f t="shared" si="110"/>
        <v>0.79974746734159063</v>
      </c>
      <c r="BN33" s="8">
        <f t="shared" si="111"/>
        <v>0.1690765252841098</v>
      </c>
    </row>
    <row r="34" spans="1:66" x14ac:dyDescent="0.25">
      <c r="A34" t="s">
        <v>13</v>
      </c>
      <c r="B34" t="s">
        <v>57</v>
      </c>
      <c r="C34" t="s">
        <v>251</v>
      </c>
      <c r="D34" t="s">
        <v>494</v>
      </c>
      <c r="E34">
        <f>VLOOKUP(A34,home!$A$2:$E$405,3,FALSE)</f>
        <v>1.6049382716049401</v>
      </c>
      <c r="F34">
        <f>VLOOKUP(B34,home!$B$2:$E$405,3,FALSE)</f>
        <v>0.62</v>
      </c>
      <c r="G34">
        <f>VLOOKUP(C34,away!$B$2:$E$405,4,FALSE)</f>
        <v>2.2599999999999998</v>
      </c>
      <c r="H34">
        <f>VLOOKUP(A34,away!$A$2:$E$405,3,FALSE)</f>
        <v>1.49382716049383</v>
      </c>
      <c r="I34">
        <f>VLOOKUP(C34,away!$B$2:$E$405,3,FALSE)</f>
        <v>0.47</v>
      </c>
      <c r="J34">
        <f>VLOOKUP(B34,home!$B$2:$E$405,4,FALSE)</f>
        <v>1</v>
      </c>
      <c r="K34" s="3">
        <f t="shared" si="56"/>
        <v>2.2488395061728417</v>
      </c>
      <c r="L34" s="3">
        <f t="shared" si="57"/>
        <v>0.70209876543210004</v>
      </c>
      <c r="M34" s="5">
        <f t="shared" si="58"/>
        <v>5.2290620120050542E-2</v>
      </c>
      <c r="N34" s="5">
        <f t="shared" si="59"/>
        <v>0.11759321232824613</v>
      </c>
      <c r="O34" s="5">
        <f t="shared" si="60"/>
        <v>3.6713179829966414E-2</v>
      </c>
      <c r="P34" s="5">
        <f t="shared" si="61"/>
        <v>8.2562049198856402E-2</v>
      </c>
      <c r="Q34" s="5">
        <f t="shared" si="62"/>
        <v>0.13222413077076559</v>
      </c>
      <c r="R34" s="5">
        <f t="shared" si="63"/>
        <v>1.2888139116853048E-2</v>
      </c>
      <c r="S34" s="5">
        <f t="shared" si="64"/>
        <v>3.2589458454809192E-2</v>
      </c>
      <c r="T34" s="5">
        <f t="shared" si="65"/>
        <v>9.2834398974487059E-2</v>
      </c>
      <c r="U34" s="5">
        <f t="shared" si="66"/>
        <v>2.8983356407030692E-2</v>
      </c>
      <c r="V34" s="5">
        <f t="shared" si="67"/>
        <v>5.717304272274102E-3</v>
      </c>
      <c r="W34" s="5">
        <f t="shared" si="68"/>
        <v>9.9116949648887245E-2</v>
      </c>
      <c r="X34" s="5">
        <f t="shared" si="69"/>
        <v>6.9589887981879359E-2</v>
      </c>
      <c r="Y34" s="5">
        <f t="shared" si="70"/>
        <v>2.4429487219317814E-2</v>
      </c>
      <c r="Z34" s="5">
        <f t="shared" si="71"/>
        <v>3.0162488542198941E-3</v>
      </c>
      <c r="AA34" s="5">
        <f t="shared" si="72"/>
        <v>6.7830595838182664E-3</v>
      </c>
      <c r="AB34" s="5">
        <f t="shared" si="73"/>
        <v>7.6270061824074168E-3</v>
      </c>
      <c r="AC34" s="5">
        <f t="shared" si="74"/>
        <v>5.6419339110032861E-4</v>
      </c>
      <c r="AD34" s="5">
        <f t="shared" si="75"/>
        <v>5.5724528025440492E-2</v>
      </c>
      <c r="AE34" s="5">
        <f t="shared" si="76"/>
        <v>3.9124122330948224E-2</v>
      </c>
      <c r="AF34" s="5">
        <f t="shared" si="77"/>
        <v>1.3734498993586603E-2</v>
      </c>
      <c r="AG34" s="5">
        <f t="shared" si="78"/>
        <v>3.214324929075192E-3</v>
      </c>
      <c r="AH34" s="5">
        <f t="shared" si="79"/>
        <v>5.294261491959433E-4</v>
      </c>
      <c r="AI34" s="5">
        <f t="shared" si="80"/>
        <v>1.1905944399127945E-3</v>
      </c>
      <c r="AJ34" s="5">
        <f t="shared" si="81"/>
        <v>1.3387279061528102E-3</v>
      </c>
      <c r="AK34" s="5">
        <f t="shared" si="82"/>
        <v>1.0035280677908294E-3</v>
      </c>
      <c r="AL34" s="5">
        <f t="shared" si="83"/>
        <v>3.5632365733474078E-5</v>
      </c>
      <c r="AM34" s="5">
        <f t="shared" si="84"/>
        <v>2.506310401728926E-2</v>
      </c>
      <c r="AN34" s="5">
        <f t="shared" si="85"/>
        <v>1.7596774388435096E-2</v>
      </c>
      <c r="AO34" s="5">
        <f t="shared" si="86"/>
        <v>6.1773367868537387E-3</v>
      </c>
      <c r="AP34" s="5">
        <f t="shared" si="87"/>
        <v>1.4457001772361019E-3</v>
      </c>
      <c r="AQ34" s="5">
        <f t="shared" si="88"/>
        <v>2.5375607740560878E-4</v>
      </c>
      <c r="AR34" s="5">
        <f t="shared" si="89"/>
        <v>7.4341889147588536E-5</v>
      </c>
      <c r="AS34" s="5">
        <f t="shared" si="90"/>
        <v>1.6718297727861915E-4</v>
      </c>
      <c r="AT34" s="5">
        <f t="shared" si="91"/>
        <v>1.8798384203187767E-4</v>
      </c>
      <c r="AU34" s="5">
        <f t="shared" si="92"/>
        <v>1.4091516349448043E-4</v>
      </c>
      <c r="AV34" s="5">
        <f t="shared" si="93"/>
        <v>7.9223896671298149E-5</v>
      </c>
      <c r="AW34" s="5">
        <f t="shared" si="94"/>
        <v>1.5627835387454994E-6</v>
      </c>
      <c r="AX34" s="5">
        <f t="shared" si="95"/>
        <v>9.3938164102332234E-3</v>
      </c>
      <c r="AY34" s="5">
        <f t="shared" si="96"/>
        <v>6.5953869043205472E-3</v>
      </c>
      <c r="AZ34" s="5">
        <f t="shared" si="97"/>
        <v>2.3153065015352483E-3</v>
      </c>
      <c r="BA34" s="5">
        <f t="shared" si="98"/>
        <v>5.4185794544160421E-4</v>
      </c>
      <c r="BB34" s="5">
        <f t="shared" si="99"/>
        <v>9.5109448633531109E-5</v>
      </c>
      <c r="BC34" s="5">
        <f t="shared" si="100"/>
        <v>1.3355245293305987E-5</v>
      </c>
      <c r="BD34" s="5">
        <f t="shared" si="101"/>
        <v>8.6992247650686559E-6</v>
      </c>
      <c r="BE34" s="5">
        <f t="shared" si="102"/>
        <v>1.9563160324763552E-5</v>
      </c>
      <c r="BF34" s="5">
        <f t="shared" si="103"/>
        <v>2.1997203901960701E-5</v>
      </c>
      <c r="BG34" s="5">
        <f t="shared" si="104"/>
        <v>1.648939372002287E-5</v>
      </c>
      <c r="BH34" s="5">
        <f t="shared" si="105"/>
        <v>9.2705000076064461E-6</v>
      </c>
      <c r="BI34" s="5">
        <f t="shared" si="106"/>
        <v>4.1695733318162016E-6</v>
      </c>
      <c r="BJ34" s="8">
        <f t="shared" si="107"/>
        <v>0.7170770451053109</v>
      </c>
      <c r="BK34" s="8">
        <f t="shared" si="108"/>
        <v>0.1803546447071446</v>
      </c>
      <c r="BL34" s="8">
        <f t="shared" si="109"/>
        <v>9.778685450780332E-2</v>
      </c>
      <c r="BM34" s="8">
        <f t="shared" si="110"/>
        <v>0.55736963768895886</v>
      </c>
      <c r="BN34" s="8">
        <f t="shared" si="111"/>
        <v>0.43427133136473806</v>
      </c>
    </row>
    <row r="35" spans="1:66" x14ac:dyDescent="0.25">
      <c r="A35" t="s">
        <v>13</v>
      </c>
      <c r="B35" t="s">
        <v>60</v>
      </c>
      <c r="C35" t="s">
        <v>15</v>
      </c>
      <c r="D35" t="s">
        <v>494</v>
      </c>
      <c r="E35">
        <f>VLOOKUP(A35,home!$A$2:$E$405,3,FALSE)</f>
        <v>1.6049382716049401</v>
      </c>
      <c r="F35">
        <f>VLOOKUP(B35,home!$B$2:$E$405,3,FALSE)</f>
        <v>1.25</v>
      </c>
      <c r="G35">
        <f>VLOOKUP(C35,away!$B$2:$E$405,4,FALSE)</f>
        <v>0.48</v>
      </c>
      <c r="H35">
        <f>VLOOKUP(A35,away!$A$2:$E$405,3,FALSE)</f>
        <v>1.49382716049383</v>
      </c>
      <c r="I35">
        <f>VLOOKUP(C35,away!$B$2:$E$405,3,FALSE)</f>
        <v>1.1100000000000001</v>
      </c>
      <c r="J35">
        <f>VLOOKUP(B35,home!$B$2:$E$405,4,FALSE)</f>
        <v>0.45</v>
      </c>
      <c r="K35" s="3">
        <f t="shared" si="56"/>
        <v>0.96296296296296402</v>
      </c>
      <c r="L35" s="3">
        <f t="shared" si="57"/>
        <v>0.7461666666666682</v>
      </c>
      <c r="M35" s="5">
        <f t="shared" si="58"/>
        <v>0.18102328137085949</v>
      </c>
      <c r="N35" s="5">
        <f t="shared" si="59"/>
        <v>0.17431871539416119</v>
      </c>
      <c r="O35" s="5">
        <f t="shared" si="60"/>
        <v>0.13507353844955661</v>
      </c>
      <c r="P35" s="5">
        <f t="shared" si="61"/>
        <v>0.13007081480327687</v>
      </c>
      <c r="Q35" s="5">
        <f t="shared" si="62"/>
        <v>8.3931233337929553E-2</v>
      </c>
      <c r="R35" s="5">
        <f t="shared" si="63"/>
        <v>5.0393685969888843E-2</v>
      </c>
      <c r="S35" s="5">
        <f t="shared" si="64"/>
        <v>2.3364973741868949E-2</v>
      </c>
      <c r="T35" s="5">
        <f t="shared" si="65"/>
        <v>6.2626688608985223E-2</v>
      </c>
      <c r="U35" s="5">
        <f t="shared" si="66"/>
        <v>4.8527253156189311E-2</v>
      </c>
      <c r="V35" s="5">
        <f t="shared" si="67"/>
        <v>1.8653838638553082E-3</v>
      </c>
      <c r="W35" s="5">
        <f t="shared" si="68"/>
        <v>2.6940889713409522E-2</v>
      </c>
      <c r="X35" s="5">
        <f t="shared" si="69"/>
        <v>2.0102393874489109E-2</v>
      </c>
      <c r="Y35" s="5">
        <f t="shared" si="70"/>
        <v>7.4998681146739941E-3</v>
      </c>
      <c r="Z35" s="5">
        <f t="shared" si="71"/>
        <v>1.2534029560399604E-2</v>
      </c>
      <c r="AA35" s="5">
        <f t="shared" si="72"/>
        <v>1.206980624334778E-2</v>
      </c>
      <c r="AB35" s="5">
        <f t="shared" si="73"/>
        <v>5.8113881912415294E-3</v>
      </c>
      <c r="AC35" s="5">
        <f t="shared" si="74"/>
        <v>8.3770992484755451E-5</v>
      </c>
      <c r="AD35" s="5">
        <f t="shared" si="75"/>
        <v>6.4857697458208163E-3</v>
      </c>
      <c r="AE35" s="5">
        <f t="shared" si="76"/>
        <v>4.8394651920066417E-3</v>
      </c>
      <c r="AF35" s="5">
        <f t="shared" si="77"/>
        <v>1.8055238053844816E-3</v>
      </c>
      <c r="AG35" s="5">
        <f t="shared" si="78"/>
        <v>4.4907389315035237E-4</v>
      </c>
      <c r="AH35" s="5">
        <f t="shared" si="79"/>
        <v>2.3381187642462133E-3</v>
      </c>
      <c r="AI35" s="5">
        <f t="shared" si="80"/>
        <v>2.2515217729778378E-3</v>
      </c>
      <c r="AJ35" s="5">
        <f t="shared" si="81"/>
        <v>1.0840660388411823E-3</v>
      </c>
      <c r="AK35" s="5">
        <f t="shared" si="82"/>
        <v>3.4797181493667623E-4</v>
      </c>
      <c r="AL35" s="5">
        <f t="shared" si="83"/>
        <v>2.407681744990257E-6</v>
      </c>
      <c r="AM35" s="5">
        <f t="shared" si="84"/>
        <v>1.2491112103062329E-3</v>
      </c>
      <c r="AN35" s="5">
        <f t="shared" si="85"/>
        <v>9.320451480901693E-4</v>
      </c>
      <c r="AO35" s="5">
        <f t="shared" si="86"/>
        <v>3.4773051066664139E-4</v>
      </c>
      <c r="AP35" s="5">
        <f t="shared" si="87"/>
        <v>8.6488305347475389E-5</v>
      </c>
      <c r="AQ35" s="5">
        <f t="shared" si="88"/>
        <v>1.6133672626693665E-5</v>
      </c>
      <c r="AR35" s="5">
        <f t="shared" si="89"/>
        <v>3.4892525691767738E-4</v>
      </c>
      <c r="AS35" s="5">
        <f t="shared" si="90"/>
        <v>3.3600209925406012E-4</v>
      </c>
      <c r="AT35" s="5">
        <f t="shared" si="91"/>
        <v>1.6177878852973281E-4</v>
      </c>
      <c r="AU35" s="5">
        <f t="shared" si="92"/>
        <v>5.1928993849050103E-5</v>
      </c>
      <c r="AV35" s="5">
        <f t="shared" si="93"/>
        <v>1.2501424445141702E-5</v>
      </c>
      <c r="AW35" s="5">
        <f t="shared" si="94"/>
        <v>4.8055379026124244E-8</v>
      </c>
      <c r="AX35" s="5">
        <f t="shared" si="95"/>
        <v>2.0047463869112396E-4</v>
      </c>
      <c r="AY35" s="5">
        <f t="shared" si="96"/>
        <v>1.4958749290336061E-4</v>
      </c>
      <c r="AZ35" s="5">
        <f t="shared" si="97"/>
        <v>5.5808600477362236E-5</v>
      </c>
      <c r="BA35" s="5">
        <f t="shared" si="98"/>
        <v>1.3880839129841739E-5</v>
      </c>
      <c r="BB35" s="5">
        <f t="shared" si="99"/>
        <v>2.5893548660125654E-6</v>
      </c>
      <c r="BC35" s="5">
        <f t="shared" si="100"/>
        <v>3.8641805783794278E-7</v>
      </c>
      <c r="BD35" s="5">
        <f t="shared" si="101"/>
        <v>4.3392732645012347E-5</v>
      </c>
      <c r="BE35" s="5">
        <f t="shared" si="102"/>
        <v>4.1785594398900828E-5</v>
      </c>
      <c r="BF35" s="5">
        <f t="shared" si="103"/>
        <v>2.0118989895767084E-5</v>
      </c>
      <c r="BG35" s="5">
        <f t="shared" si="104"/>
        <v>6.4579473739499367E-6</v>
      </c>
      <c r="BH35" s="5">
        <f t="shared" si="105"/>
        <v>1.5546910344694305E-6</v>
      </c>
      <c r="BI35" s="5">
        <f t="shared" si="106"/>
        <v>2.9942197700892777E-7</v>
      </c>
      <c r="BJ35" s="8">
        <f t="shared" si="107"/>
        <v>0.39205385787117358</v>
      </c>
      <c r="BK35" s="8">
        <f t="shared" si="108"/>
        <v>0.3365602199469937</v>
      </c>
      <c r="BL35" s="8">
        <f t="shared" si="109"/>
        <v>0.25892209634154678</v>
      </c>
      <c r="BM35" s="8">
        <f t="shared" si="110"/>
        <v>0.24510939495691686</v>
      </c>
      <c r="BN35" s="8">
        <f t="shared" si="111"/>
        <v>0.75481126932567244</v>
      </c>
    </row>
    <row r="36" spans="1:66" x14ac:dyDescent="0.25">
      <c r="A36" t="s">
        <v>16</v>
      </c>
      <c r="B36" t="s">
        <v>322</v>
      </c>
      <c r="C36" t="s">
        <v>18</v>
      </c>
      <c r="D36" t="s">
        <v>494</v>
      </c>
      <c r="E36">
        <f>VLOOKUP(A36,home!$A$2:$E$405,3,FALSE)</f>
        <v>1.62745098039216</v>
      </c>
      <c r="F36">
        <f>VLOOKUP(B36,home!$B$2:$E$405,3,FALSE)</f>
        <v>1.57</v>
      </c>
      <c r="G36">
        <f>VLOOKUP(C36,away!$B$2:$E$405,4,FALSE)</f>
        <v>0.61</v>
      </c>
      <c r="H36">
        <f>VLOOKUP(A36,away!$A$2:$E$405,3,FALSE)</f>
        <v>1.3529411764705901</v>
      </c>
      <c r="I36">
        <f>VLOOKUP(C36,away!$B$2:$E$405,3,FALSE)</f>
        <v>0.55000000000000004</v>
      </c>
      <c r="J36">
        <f>VLOOKUP(B36,home!$B$2:$E$405,4,FALSE)</f>
        <v>0.74</v>
      </c>
      <c r="K36" s="3">
        <f t="shared" si="56"/>
        <v>1.5586098039215717</v>
      </c>
      <c r="L36" s="3">
        <f t="shared" si="57"/>
        <v>0.55064705882353027</v>
      </c>
      <c r="M36" s="5">
        <f t="shared" si="58"/>
        <v>0.1213280963682547</v>
      </c>
      <c r="N36" s="5">
        <f t="shared" si="59"/>
        <v>0.189103160490703</v>
      </c>
      <c r="O36" s="5">
        <f t="shared" si="60"/>
        <v>6.6808959417837294E-2</v>
      </c>
      <c r="P36" s="5">
        <f t="shared" si="61"/>
        <v>0.10412909913843961</v>
      </c>
      <c r="Q36" s="5">
        <f t="shared" si="62"/>
        <v>0.14736901994668208</v>
      </c>
      <c r="R36" s="5">
        <f t="shared" si="63"/>
        <v>1.8394078503246345E-2</v>
      </c>
      <c r="S36" s="5">
        <f t="shared" si="64"/>
        <v>2.2342041151112973E-2</v>
      </c>
      <c r="T36" s="5">
        <f t="shared" si="65"/>
        <v>8.1148317395346656E-2</v>
      </c>
      <c r="U36" s="5">
        <f t="shared" si="66"/>
        <v>2.8669191089262781E-2</v>
      </c>
      <c r="V36" s="5">
        <f t="shared" si="67"/>
        <v>2.1305467366017055E-3</v>
      </c>
      <c r="W36" s="5">
        <f t="shared" si="68"/>
        <v>7.6563599761070772E-2</v>
      </c>
      <c r="X36" s="5">
        <f t="shared" si="69"/>
        <v>4.2159521021375566E-2</v>
      </c>
      <c r="Y36" s="5">
        <f t="shared" si="70"/>
        <v>1.1607508125914623E-2</v>
      </c>
      <c r="Z36" s="5">
        <f t="shared" si="71"/>
        <v>3.3762150758605749E-3</v>
      </c>
      <c r="AA36" s="5">
        <f t="shared" si="72"/>
        <v>5.2622019173841047E-3</v>
      </c>
      <c r="AB36" s="5">
        <f t="shared" si="73"/>
        <v>4.10085974932488E-3</v>
      </c>
      <c r="AC36" s="5">
        <f t="shared" si="74"/>
        <v>1.1428304685571019E-4</v>
      </c>
      <c r="AD36" s="5">
        <f t="shared" si="75"/>
        <v>2.9833194302783063E-2</v>
      </c>
      <c r="AE36" s="5">
        <f t="shared" si="76"/>
        <v>1.6427560698138392E-2</v>
      </c>
      <c r="AF36" s="5">
        <f t="shared" si="77"/>
        <v>4.5228939910374613E-3</v>
      </c>
      <c r="AG36" s="5">
        <f t="shared" si="78"/>
        <v>8.3017275784513236E-4</v>
      </c>
      <c r="AH36" s="5">
        <f t="shared" si="79"/>
        <v>4.6477572536957176E-4</v>
      </c>
      <c r="AI36" s="5">
        <f t="shared" si="80"/>
        <v>7.2440400218577445E-4</v>
      </c>
      <c r="AJ36" s="5">
        <f t="shared" si="81"/>
        <v>5.6453158990338597E-4</v>
      </c>
      <c r="AK36" s="5">
        <f t="shared" si="82"/>
        <v>2.9329482354894983E-4</v>
      </c>
      <c r="AL36" s="5">
        <f t="shared" si="83"/>
        <v>3.923309133528896E-6</v>
      </c>
      <c r="AM36" s="5">
        <f t="shared" si="84"/>
        <v>9.2996618245229732E-3</v>
      </c>
      <c r="AN36" s="5">
        <f t="shared" si="85"/>
        <v>5.1208314317270397E-3</v>
      </c>
      <c r="AO36" s="5">
        <f t="shared" si="86"/>
        <v>1.4098853833057908E-3</v>
      </c>
      <c r="AP36" s="5">
        <f t="shared" si="87"/>
        <v>2.5878307986520647E-4</v>
      </c>
      <c r="AQ36" s="5">
        <f t="shared" si="88"/>
        <v>3.5624535450267658E-5</v>
      </c>
      <c r="AR36" s="5">
        <f t="shared" si="89"/>
        <v>5.1185477237465528E-5</v>
      </c>
      <c r="AS36" s="5">
        <f t="shared" si="90"/>
        <v>7.9778186640718215E-5</v>
      </c>
      <c r="AT36" s="5">
        <f t="shared" si="91"/>
        <v>6.2171531918654195E-5</v>
      </c>
      <c r="AU36" s="5">
        <f t="shared" si="92"/>
        <v>3.2300386391079111E-5</v>
      </c>
      <c r="AV36" s="5">
        <f t="shared" si="93"/>
        <v>1.2585924724897708E-5</v>
      </c>
      <c r="AW36" s="5">
        <f t="shared" si="94"/>
        <v>9.3532115246140496E-8</v>
      </c>
      <c r="AX36" s="5">
        <f t="shared" si="95"/>
        <v>2.415757348809445E-3</v>
      </c>
      <c r="AY36" s="5">
        <f t="shared" si="96"/>
        <v>1.33022967895325E-3</v>
      </c>
      <c r="AZ36" s="5">
        <f t="shared" si="97"/>
        <v>3.6624353013768796E-4</v>
      </c>
      <c r="BA36" s="5">
        <f t="shared" si="98"/>
        <v>6.7223640894488281E-5</v>
      </c>
      <c r="BB36" s="5">
        <f t="shared" si="99"/>
        <v>9.2541250354897878E-6</v>
      </c>
      <c r="BC36" s="5">
        <f t="shared" si="100"/>
        <v>1.0191513465555304E-6</v>
      </c>
      <c r="BD36" s="5">
        <f t="shared" si="101"/>
        <v>4.6975220825481902E-6</v>
      </c>
      <c r="BE36" s="5">
        <f t="shared" si="102"/>
        <v>7.3216039719976875E-6</v>
      </c>
      <c r="BF36" s="5">
        <f t="shared" si="103"/>
        <v>5.705761865593359E-6</v>
      </c>
      <c r="BG36" s="5">
        <f t="shared" si="104"/>
        <v>2.9643521275185485E-6</v>
      </c>
      <c r="BH36" s="5">
        <f t="shared" si="105"/>
        <v>1.1550670720565451E-6</v>
      </c>
      <c r="BI36" s="5">
        <f t="shared" si="106"/>
        <v>3.6005977253886312E-7</v>
      </c>
      <c r="BJ36" s="8">
        <f t="shared" si="107"/>
        <v>0.61987946222094503</v>
      </c>
      <c r="BK36" s="8">
        <f t="shared" si="108"/>
        <v>0.25137821942935146</v>
      </c>
      <c r="BL36" s="8">
        <f t="shared" si="109"/>
        <v>0.12554252269186805</v>
      </c>
      <c r="BM36" s="8">
        <f t="shared" si="110"/>
        <v>0.35171386940602406</v>
      </c>
      <c r="BN36" s="8">
        <f t="shared" si="111"/>
        <v>0.64713241386516296</v>
      </c>
    </row>
    <row r="37" spans="1:66" x14ac:dyDescent="0.25">
      <c r="A37" t="s">
        <v>16</v>
      </c>
      <c r="B37" t="s">
        <v>254</v>
      </c>
      <c r="C37" t="s">
        <v>20</v>
      </c>
      <c r="D37" t="s">
        <v>494</v>
      </c>
      <c r="E37">
        <f>VLOOKUP(A37,home!$A$2:$E$405,3,FALSE)</f>
        <v>1.62745098039216</v>
      </c>
      <c r="F37">
        <f>VLOOKUP(B37,home!$B$2:$E$405,3,FALSE)</f>
        <v>0.96</v>
      </c>
      <c r="G37">
        <f>VLOOKUP(C37,away!$B$2:$E$405,4,FALSE)</f>
        <v>1.54</v>
      </c>
      <c r="H37">
        <f>VLOOKUP(A37,away!$A$2:$E$405,3,FALSE)</f>
        <v>1.3529411764705901</v>
      </c>
      <c r="I37">
        <f>VLOOKUP(C37,away!$B$2:$E$405,3,FALSE)</f>
        <v>0.46</v>
      </c>
      <c r="J37">
        <f>VLOOKUP(B37,home!$B$2:$E$405,4,FALSE)</f>
        <v>1.07</v>
      </c>
      <c r="K37" s="3">
        <f t="shared" si="56"/>
        <v>2.4060235294117693</v>
      </c>
      <c r="L37" s="3">
        <f t="shared" si="57"/>
        <v>0.6659176470588245</v>
      </c>
      <c r="M37" s="5">
        <f t="shared" si="58"/>
        <v>4.6331130608629867E-2</v>
      </c>
      <c r="N37" s="5">
        <f t="shared" si="59"/>
        <v>0.1114737903886133</v>
      </c>
      <c r="O37" s="5">
        <f t="shared" si="60"/>
        <v>3.0852717480473885E-2</v>
      </c>
      <c r="P37" s="5">
        <f t="shared" si="61"/>
        <v>7.4232364204313964E-2</v>
      </c>
      <c r="Q37" s="5">
        <f t="shared" si="62"/>
        <v>0.13410428129385957</v>
      </c>
      <c r="R37" s="5">
        <f t="shared" si="63"/>
        <v>1.0272684514983916E-2</v>
      </c>
      <c r="S37" s="5">
        <f t="shared" si="64"/>
        <v>2.9734024526133142E-2</v>
      </c>
      <c r="T37" s="5">
        <f t="shared" si="65"/>
        <v>8.9302407459721692E-2</v>
      </c>
      <c r="U37" s="5">
        <f t="shared" si="66"/>
        <v>2.4716320653275232E-2</v>
      </c>
      <c r="V37" s="5">
        <f t="shared" si="67"/>
        <v>5.2933618135573134E-3</v>
      </c>
      <c r="W37" s="5">
        <f t="shared" si="68"/>
        <v>0.10755268539596025</v>
      </c>
      <c r="X37" s="5">
        <f t="shared" si="69"/>
        <v>7.162123119373584E-2</v>
      </c>
      <c r="Y37" s="5">
        <f t="shared" si="70"/>
        <v>2.3846920877994327E-2</v>
      </c>
      <c r="Z37" s="5">
        <f t="shared" si="71"/>
        <v>2.2802539670652372E-3</v>
      </c>
      <c r="AA37" s="5">
        <f t="shared" si="72"/>
        <v>5.4863446977934903E-3</v>
      </c>
      <c r="AB37" s="5">
        <f t="shared" si="73"/>
        <v>6.6001372166773209E-3</v>
      </c>
      <c r="AC37" s="5">
        <f t="shared" si="74"/>
        <v>5.3006849396850734E-4</v>
      </c>
      <c r="AD37" s="5">
        <f t="shared" si="75"/>
        <v>6.4693572928525483E-2</v>
      </c>
      <c r="AE37" s="5">
        <f t="shared" si="76"/>
        <v>4.308059186439215E-2</v>
      </c>
      <c r="AF37" s="5">
        <f t="shared" si="77"/>
        <v>1.4344063184118778E-2</v>
      </c>
      <c r="AG37" s="5">
        <f t="shared" si="78"/>
        <v>3.1839882682771626E-3</v>
      </c>
      <c r="AH37" s="5">
        <f t="shared" si="79"/>
        <v>3.7961533911115824E-4</v>
      </c>
      <c r="AI37" s="5">
        <f t="shared" si="80"/>
        <v>9.1336343802707462E-4</v>
      </c>
      <c r="AJ37" s="5">
        <f t="shared" si="81"/>
        <v>1.0987869613987851E-3</v>
      </c>
      <c r="AK37" s="5">
        <f t="shared" si="82"/>
        <v>8.8123576097877941E-4</v>
      </c>
      <c r="AL37" s="5">
        <f t="shared" si="83"/>
        <v>3.3971316460965659E-5</v>
      </c>
      <c r="AM37" s="5">
        <f t="shared" si="84"/>
        <v>3.1130851733549715E-2</v>
      </c>
      <c r="AN37" s="5">
        <f t="shared" si="85"/>
        <v>2.0730583537342553E-2</v>
      </c>
      <c r="AO37" s="5">
        <f t="shared" si="86"/>
        <v>6.9024307056717773E-3</v>
      </c>
      <c r="AP37" s="5">
        <f t="shared" si="87"/>
        <v>1.5321501381691774E-3</v>
      </c>
      <c r="AQ37" s="5">
        <f t="shared" si="88"/>
        <v>2.5507145373761784E-4</v>
      </c>
      <c r="AR37" s="5">
        <f t="shared" si="89"/>
        <v>5.0558510681668048E-5</v>
      </c>
      <c r="AS37" s="5">
        <f t="shared" si="90"/>
        <v>1.216449663121096E-4</v>
      </c>
      <c r="AT37" s="5">
        <f t="shared" si="91"/>
        <v>1.4634032559071887E-4</v>
      </c>
      <c r="AU37" s="5">
        <f t="shared" si="92"/>
        <v>1.1736608889101629E-4</v>
      </c>
      <c r="AV37" s="5">
        <f t="shared" si="93"/>
        <v>7.0596392856704619E-5</v>
      </c>
      <c r="AW37" s="5">
        <f t="shared" si="94"/>
        <v>1.5119250772183665E-6</v>
      </c>
      <c r="AX37" s="5">
        <f t="shared" si="95"/>
        <v>1.248359362692497E-2</v>
      </c>
      <c r="AY37" s="5">
        <f t="shared" si="96"/>
        <v>8.3130452948804116E-3</v>
      </c>
      <c r="AZ37" s="5">
        <f t="shared" si="97"/>
        <v>2.7679017813300975E-3</v>
      </c>
      <c r="BA37" s="5">
        <f t="shared" si="98"/>
        <v>6.1439821383775593E-4</v>
      </c>
      <c r="BB37" s="5">
        <f t="shared" si="99"/>
        <v>1.0228465322899573E-4</v>
      </c>
      <c r="BC37" s="5">
        <f t="shared" si="100"/>
        <v>1.3622631121696126E-5</v>
      </c>
      <c r="BD37" s="5">
        <f t="shared" si="101"/>
        <v>5.6113007453224718E-6</v>
      </c>
      <c r="BE37" s="5">
        <f t="shared" si="102"/>
        <v>1.3500921623851665E-5</v>
      </c>
      <c r="BF37" s="5">
        <f t="shared" si="103"/>
        <v>1.6241767547865631E-5</v>
      </c>
      <c r="BG37" s="5">
        <f t="shared" si="104"/>
        <v>1.3026024959800401E-5</v>
      </c>
      <c r="BH37" s="5">
        <f t="shared" si="105"/>
        <v>7.8352306369961909E-6</v>
      </c>
      <c r="BI37" s="5">
        <f t="shared" si="106"/>
        <v>3.7703498541961605E-6</v>
      </c>
      <c r="BJ37" s="8">
        <f t="shared" si="107"/>
        <v>0.74804946662499339</v>
      </c>
      <c r="BK37" s="8">
        <f t="shared" si="108"/>
        <v>0.16446796625794416</v>
      </c>
      <c r="BL37" s="8">
        <f t="shared" si="109"/>
        <v>8.1767697942419851E-2</v>
      </c>
      <c r="BM37" s="8">
        <f t="shared" si="110"/>
        <v>0.58098688293174516</v>
      </c>
      <c r="BN37" s="8">
        <f t="shared" si="111"/>
        <v>0.40726696849087446</v>
      </c>
    </row>
    <row r="38" spans="1:66" x14ac:dyDescent="0.25">
      <c r="A38" t="s">
        <v>16</v>
      </c>
      <c r="B38" t="s">
        <v>256</v>
      </c>
      <c r="C38" t="s">
        <v>253</v>
      </c>
      <c r="D38" t="s">
        <v>494</v>
      </c>
      <c r="E38">
        <f>VLOOKUP(A38,home!$A$2:$E$405,3,FALSE)</f>
        <v>1.62745098039216</v>
      </c>
      <c r="F38">
        <f>VLOOKUP(B38,home!$B$2:$E$405,3,FALSE)</f>
        <v>0.96</v>
      </c>
      <c r="G38">
        <f>VLOOKUP(C38,away!$B$2:$E$405,4,FALSE)</f>
        <v>1.37</v>
      </c>
      <c r="H38">
        <f>VLOOKUP(A38,away!$A$2:$E$405,3,FALSE)</f>
        <v>1.3529411764705901</v>
      </c>
      <c r="I38">
        <f>VLOOKUP(C38,away!$B$2:$E$405,3,FALSE)</f>
        <v>1.1599999999999999</v>
      </c>
      <c r="J38">
        <f>VLOOKUP(B38,home!$B$2:$E$405,4,FALSE)</f>
        <v>0.99</v>
      </c>
      <c r="K38" s="3">
        <f t="shared" si="56"/>
        <v>2.1404235294117688</v>
      </c>
      <c r="L38" s="3">
        <f t="shared" si="57"/>
        <v>1.5537176470588256</v>
      </c>
      <c r="M38" s="5">
        <f t="shared" si="58"/>
        <v>2.4868802406430694E-2</v>
      </c>
      <c r="N38" s="5">
        <f t="shared" si="59"/>
        <v>5.3229769819016282E-2</v>
      </c>
      <c r="O38" s="5">
        <f t="shared" si="60"/>
        <v>3.8639097160090362E-2</v>
      </c>
      <c r="P38" s="5">
        <f t="shared" si="61"/>
        <v>8.2704032716684875E-2</v>
      </c>
      <c r="Q38" s="5">
        <f t="shared" si="62"/>
        <v>5.6967125892897451E-2</v>
      </c>
      <c r="R38" s="5">
        <f t="shared" si="63"/>
        <v>3.0017123562026474E-2</v>
      </c>
      <c r="S38" s="5">
        <f t="shared" si="64"/>
        <v>6.8760418332747833E-2</v>
      </c>
      <c r="T38" s="5">
        <f t="shared" si="65"/>
        <v>8.8510828802016522E-2</v>
      </c>
      <c r="U38" s="5">
        <f t="shared" si="66"/>
        <v>6.4249357557421879E-2</v>
      </c>
      <c r="V38" s="5">
        <f t="shared" si="67"/>
        <v>2.5407844086318656E-2</v>
      </c>
      <c r="W38" s="5">
        <f t="shared" si="68"/>
        <v>4.0644592221373371E-2</v>
      </c>
      <c r="X38" s="5">
        <f t="shared" si="69"/>
        <v>6.3150220191857689E-2</v>
      </c>
      <c r="Y38" s="5">
        <f t="shared" si="70"/>
        <v>4.905880576386993E-2</v>
      </c>
      <c r="Z38" s="5">
        <f t="shared" si="71"/>
        <v>1.5546044864088608E-2</v>
      </c>
      <c r="AA38" s="5">
        <f t="shared" si="72"/>
        <v>3.3275120216386241E-2</v>
      </c>
      <c r="AB38" s="5">
        <f t="shared" si="73"/>
        <v>3.5611425127579178E-2</v>
      </c>
      <c r="AC38" s="5">
        <f t="shared" si="74"/>
        <v>5.2810423232120375E-3</v>
      </c>
      <c r="AD38" s="5">
        <f t="shared" si="75"/>
        <v>2.1749160383493539E-2</v>
      </c>
      <c r="AE38" s="5">
        <f t="shared" si="76"/>
        <v>3.3792054296546602E-2</v>
      </c>
      <c r="AF38" s="5">
        <f t="shared" si="77"/>
        <v>2.6251655545457237E-2</v>
      </c>
      <c r="AG38" s="5">
        <f t="shared" si="78"/>
        <v>1.3595886828495534E-2</v>
      </c>
      <c r="AH38" s="5">
        <f t="shared" si="79"/>
        <v>6.0385410618256702E-3</v>
      </c>
      <c r="AI38" s="5">
        <f t="shared" si="80"/>
        <v>1.2925035372050793E-2</v>
      </c>
      <c r="AJ38" s="5">
        <f t="shared" si="81"/>
        <v>1.3832524914408457E-2</v>
      </c>
      <c r="AK38" s="5">
        <f t="shared" si="82"/>
        <v>9.8691539326581246E-3</v>
      </c>
      <c r="AL38" s="5">
        <f t="shared" si="83"/>
        <v>7.0250829121419156E-4</v>
      </c>
      <c r="AM38" s="5">
        <f t="shared" si="84"/>
        <v>9.3104829259559613E-3</v>
      </c>
      <c r="AN38" s="5">
        <f t="shared" si="85"/>
        <v>1.4465861624697667E-2</v>
      </c>
      <c r="AO38" s="5">
        <f t="shared" si="86"/>
        <v>1.1237932243101909E-2</v>
      </c>
      <c r="AP38" s="5">
        <f t="shared" si="87"/>
        <v>5.8201912141862726E-3</v>
      </c>
      <c r="AQ38" s="5">
        <f t="shared" si="88"/>
        <v>2.260733449684485E-3</v>
      </c>
      <c r="AR38" s="5">
        <f t="shared" si="89"/>
        <v>1.8764375620495756E-3</v>
      </c>
      <c r="AS38" s="5">
        <f t="shared" si="90"/>
        <v>4.0163711092829676E-3</v>
      </c>
      <c r="AT38" s="5">
        <f t="shared" si="91"/>
        <v>4.2983676125794559E-3</v>
      </c>
      <c r="AU38" s="5">
        <f t="shared" si="92"/>
        <v>3.0667757253421859E-3</v>
      </c>
      <c r="AV38" s="5">
        <f t="shared" si="93"/>
        <v>1.6410497304878153E-3</v>
      </c>
      <c r="AW38" s="5">
        <f t="shared" si="94"/>
        <v>6.4896424299441214E-5</v>
      </c>
      <c r="AX38" s="5">
        <f t="shared" si="95"/>
        <v>3.3213961208171114E-3</v>
      </c>
      <c r="AY38" s="5">
        <f t="shared" si="96"/>
        <v>5.1605117657862734E-3</v>
      </c>
      <c r="AZ38" s="5">
        <f t="shared" si="97"/>
        <v>4.0089890991784173E-3</v>
      </c>
      <c r="BA38" s="5">
        <f t="shared" si="98"/>
        <v>2.0762790367533247E-3</v>
      </c>
      <c r="BB38" s="5">
        <f t="shared" si="99"/>
        <v>8.0648784490548471E-4</v>
      </c>
      <c r="BC38" s="5">
        <f t="shared" si="100"/>
        <v>2.5061087935361842E-4</v>
      </c>
      <c r="BD38" s="5">
        <f t="shared" si="101"/>
        <v>4.8590902562674435E-4</v>
      </c>
      <c r="BE38" s="5">
        <f t="shared" si="102"/>
        <v>1.0400511116050299E-3</v>
      </c>
      <c r="BF38" s="5">
        <f t="shared" si="103"/>
        <v>1.1130749355351358E-3</v>
      </c>
      <c r="BG38" s="5">
        <f t="shared" si="104"/>
        <v>7.9415059400596419E-4</v>
      </c>
      <c r="BH38" s="5">
        <f t="shared" si="105"/>
        <v>4.2495465432667478E-4</v>
      </c>
      <c r="BI38" s="5">
        <f t="shared" si="106"/>
        <v>1.8191658821077169E-4</v>
      </c>
      <c r="BJ38" s="8">
        <f t="shared" si="107"/>
        <v>0.50566957594944473</v>
      </c>
      <c r="BK38" s="8">
        <f t="shared" si="108"/>
        <v>0.21288515992239454</v>
      </c>
      <c r="BL38" s="8">
        <f t="shared" si="109"/>
        <v>0.26339643755349951</v>
      </c>
      <c r="BM38" s="8">
        <f t="shared" si="110"/>
        <v>0.70597565139079443</v>
      </c>
      <c r="BN38" s="8">
        <f t="shared" si="111"/>
        <v>0.28642595155714612</v>
      </c>
    </row>
    <row r="39" spans="1:66" x14ac:dyDescent="0.25">
      <c r="A39" t="s">
        <v>69</v>
      </c>
      <c r="B39" t="s">
        <v>381</v>
      </c>
      <c r="C39" t="s">
        <v>325</v>
      </c>
      <c r="D39" t="s">
        <v>494</v>
      </c>
      <c r="E39">
        <f>VLOOKUP(A39,home!$A$2:$E$405,3,FALSE)</f>
        <v>1.3729729729729701</v>
      </c>
      <c r="F39">
        <f>VLOOKUP(B39,home!$B$2:$E$405,3,FALSE)</f>
        <v>1.37</v>
      </c>
      <c r="G39">
        <f>VLOOKUP(C39,away!$B$2:$E$405,4,FALSE)</f>
        <v>1.24</v>
      </c>
      <c r="H39">
        <f>VLOOKUP(A39,away!$A$2:$E$405,3,FALSE)</f>
        <v>1.34594594594595</v>
      </c>
      <c r="I39">
        <f>VLOOKUP(C39,away!$B$2:$E$405,3,FALSE)</f>
        <v>0.57999999999999996</v>
      </c>
      <c r="J39">
        <f>VLOOKUP(B39,home!$B$2:$E$405,4,FALSE)</f>
        <v>1.1100000000000001</v>
      </c>
      <c r="K39" s="3">
        <f t="shared" si="56"/>
        <v>2.332406486486482</v>
      </c>
      <c r="L39" s="3">
        <f t="shared" si="57"/>
        <v>0.86652000000000262</v>
      </c>
      <c r="M39" s="5">
        <f t="shared" si="58"/>
        <v>4.0805986251403872E-2</v>
      </c>
      <c r="N39" s="5">
        <f t="shared" si="59"/>
        <v>9.517614702025258E-2</v>
      </c>
      <c r="O39" s="5">
        <f t="shared" si="60"/>
        <v>3.5359203206566589E-2</v>
      </c>
      <c r="P39" s="5">
        <f t="shared" si="61"/>
        <v>8.247203491598952E-2</v>
      </c>
      <c r="Q39" s="5">
        <f t="shared" si="62"/>
        <v>0.11099473133441412</v>
      </c>
      <c r="R39" s="5">
        <f t="shared" si="63"/>
        <v>1.5319728381277087E-2</v>
      </c>
      <c r="S39" s="5">
        <f t="shared" si="64"/>
        <v>4.1670580520218374E-2</v>
      </c>
      <c r="T39" s="5">
        <f t="shared" si="65"/>
        <v>9.6179154595896807E-2</v>
      </c>
      <c r="U39" s="5">
        <f t="shared" si="66"/>
        <v>3.5731833847701726E-2</v>
      </c>
      <c r="V39" s="5">
        <f t="shared" si="67"/>
        <v>9.3577162659417117E-3</v>
      </c>
      <c r="W39" s="5">
        <f t="shared" si="68"/>
        <v>8.6294943776737285E-2</v>
      </c>
      <c r="X39" s="5">
        <f t="shared" si="69"/>
        <v>7.4776294681418623E-2</v>
      </c>
      <c r="Y39" s="5">
        <f t="shared" si="70"/>
        <v>3.2397577433671526E-2</v>
      </c>
      <c r="Z39" s="5">
        <f t="shared" si="71"/>
        <v>4.424950345648087E-3</v>
      </c>
      <c r="AA39" s="5">
        <f t="shared" si="72"/>
        <v>1.0320782888570197E-2</v>
      </c>
      <c r="AB39" s="5">
        <f t="shared" si="73"/>
        <v>1.2036130477459911E-2</v>
      </c>
      <c r="AC39" s="5">
        <f t="shared" si="74"/>
        <v>1.1820414930421468E-3</v>
      </c>
      <c r="AD39" s="5">
        <f t="shared" si="75"/>
        <v>5.031872165396209E-2</v>
      </c>
      <c r="AE39" s="5">
        <f t="shared" si="76"/>
        <v>4.3602178687591357E-2</v>
      </c>
      <c r="AF39" s="5">
        <f t="shared" si="77"/>
        <v>1.8891079938185888E-2</v>
      </c>
      <c r="AG39" s="5">
        <f t="shared" si="78"/>
        <v>5.4564995293456282E-3</v>
      </c>
      <c r="AH39" s="5">
        <f t="shared" si="79"/>
        <v>9.5857699337774794E-4</v>
      </c>
      <c r="AI39" s="5">
        <f t="shared" si="80"/>
        <v>2.2357911971509683E-3</v>
      </c>
      <c r="AJ39" s="5">
        <f t="shared" si="81"/>
        <v>2.6073869453321482E-3</v>
      </c>
      <c r="AK39" s="5">
        <f t="shared" si="82"/>
        <v>2.027162074690959E-3</v>
      </c>
      <c r="AL39" s="5">
        <f t="shared" si="83"/>
        <v>9.5559868775838214E-5</v>
      </c>
      <c r="AM39" s="5">
        <f t="shared" si="84"/>
        <v>2.3472742555481783E-2</v>
      </c>
      <c r="AN39" s="5">
        <f t="shared" si="85"/>
        <v>2.0339600879176134E-2</v>
      </c>
      <c r="AO39" s="5">
        <f t="shared" si="86"/>
        <v>8.812335476911879E-3</v>
      </c>
      <c r="AP39" s="5">
        <f t="shared" si="87"/>
        <v>2.5453549791512342E-3</v>
      </c>
      <c r="AQ39" s="5">
        <f t="shared" si="88"/>
        <v>5.5140024913353353E-4</v>
      </c>
      <c r="AR39" s="5">
        <f t="shared" si="89"/>
        <v>1.6612522726033776E-4</v>
      </c>
      <c r="AS39" s="5">
        <f t="shared" si="90"/>
        <v>3.8747155763105268E-4</v>
      </c>
      <c r="AT39" s="5">
        <f t="shared" si="91"/>
        <v>4.518705871738441E-4</v>
      </c>
      <c r="AU39" s="5">
        <f t="shared" si="92"/>
        <v>3.5131529619224309E-4</v>
      </c>
      <c r="AV39" s="5">
        <f t="shared" si="93"/>
        <v>2.048525189101769E-4</v>
      </c>
      <c r="AW39" s="5">
        <f t="shared" si="94"/>
        <v>5.3648288987781449E-6</v>
      </c>
      <c r="AX39" s="5">
        <f t="shared" si="95"/>
        <v>9.1246628320054996E-3</v>
      </c>
      <c r="AY39" s="5">
        <f t="shared" si="96"/>
        <v>7.9067028371894287E-3</v>
      </c>
      <c r="AZ39" s="5">
        <f t="shared" si="97"/>
        <v>3.4256580712407024E-3</v>
      </c>
      <c r="BA39" s="5">
        <f t="shared" si="98"/>
        <v>9.8946707729716732E-4</v>
      </c>
      <c r="BB39" s="5">
        <f t="shared" si="99"/>
        <v>2.1434825295488599E-4</v>
      </c>
      <c r="BC39" s="5">
        <f t="shared" si="100"/>
        <v>3.7147409630093682E-5</v>
      </c>
      <c r="BD39" s="5">
        <f t="shared" si="101"/>
        <v>2.3991805320938046E-5</v>
      </c>
      <c r="BE39" s="5">
        <f t="shared" si="102"/>
        <v>5.5958642353076785E-5</v>
      </c>
      <c r="BF39" s="5">
        <f t="shared" si="103"/>
        <v>6.525915019964674E-5</v>
      </c>
      <c r="BG39" s="5">
        <f t="shared" si="104"/>
        <v>5.073695507608389E-5</v>
      </c>
      <c r="BH39" s="5">
        <f t="shared" si="105"/>
        <v>2.9584800781007829E-5</v>
      </c>
      <c r="BI39" s="5">
        <f t="shared" si="106"/>
        <v>1.3800756248606592E-5</v>
      </c>
      <c r="BJ39" s="8">
        <f t="shared" si="107"/>
        <v>0.69150674927164835</v>
      </c>
      <c r="BK39" s="8">
        <f t="shared" si="108"/>
        <v>0.1834906221525609</v>
      </c>
      <c r="BL39" s="8">
        <f t="shared" si="109"/>
        <v>0.11839756330927433</v>
      </c>
      <c r="BM39" s="8">
        <f t="shared" si="110"/>
        <v>0.60979071596093748</v>
      </c>
      <c r="BN39" s="8">
        <f t="shared" si="111"/>
        <v>0.38012783110990378</v>
      </c>
    </row>
    <row r="40" spans="1:66" x14ac:dyDescent="0.25">
      <c r="A40" t="s">
        <v>69</v>
      </c>
      <c r="B40" t="s">
        <v>263</v>
      </c>
      <c r="C40" t="s">
        <v>70</v>
      </c>
      <c r="D40" t="s">
        <v>494</v>
      </c>
      <c r="E40">
        <f>VLOOKUP(A40,home!$A$2:$E$405,3,FALSE)</f>
        <v>1.3729729729729701</v>
      </c>
      <c r="F40">
        <f>VLOOKUP(B40,home!$B$2:$E$405,3,FALSE)</f>
        <v>0.89</v>
      </c>
      <c r="G40">
        <f>VLOOKUP(C40,away!$B$2:$E$405,4,FALSE)</f>
        <v>1.29</v>
      </c>
      <c r="H40">
        <f>VLOOKUP(A40,away!$A$2:$E$405,3,FALSE)</f>
        <v>1.34594594594595</v>
      </c>
      <c r="I40">
        <f>VLOOKUP(C40,away!$B$2:$E$405,3,FALSE)</f>
        <v>0.73</v>
      </c>
      <c r="J40">
        <f>VLOOKUP(B40,home!$B$2:$E$405,4,FALSE)</f>
        <v>1.24</v>
      </c>
      <c r="K40" s="3">
        <f t="shared" si="56"/>
        <v>1.5763102702702672</v>
      </c>
      <c r="L40" s="3">
        <f t="shared" si="57"/>
        <v>1.2183502702702738</v>
      </c>
      <c r="M40" s="5">
        <f t="shared" si="58"/>
        <v>6.113562387640941E-2</v>
      </c>
      <c r="N40" s="5">
        <f t="shared" si="59"/>
        <v>9.6368711795764325E-2</v>
      </c>
      <c r="O40" s="5">
        <f t="shared" si="60"/>
        <v>7.448460387296521E-2</v>
      </c>
      <c r="P40" s="5">
        <f t="shared" si="61"/>
        <v>0.11741084606196758</v>
      </c>
      <c r="Q40" s="5">
        <f t="shared" si="62"/>
        <v>7.5953495068189381E-2</v>
      </c>
      <c r="R40" s="5">
        <f t="shared" si="63"/>
        <v>4.5374168629800739E-2</v>
      </c>
      <c r="S40" s="5">
        <f t="shared" si="64"/>
        <v>5.6371825046126797E-2</v>
      </c>
      <c r="T40" s="5">
        <f t="shared" si="65"/>
        <v>9.2537961244300443E-2</v>
      </c>
      <c r="U40" s="5">
        <f t="shared" si="66"/>
        <v>7.1523768016129891E-2</v>
      </c>
      <c r="V40" s="5">
        <f t="shared" si="67"/>
        <v>1.2029108858587592E-2</v>
      </c>
      <c r="W40" s="5">
        <f t="shared" si="68"/>
        <v>3.9908758112969664E-2</v>
      </c>
      <c r="X40" s="5">
        <f t="shared" si="69"/>
        <v>4.8622846233087574E-2</v>
      </c>
      <c r="Y40" s="5">
        <f t="shared" si="70"/>
        <v>2.9619828924696112E-2</v>
      </c>
      <c r="Z40" s="5">
        <f t="shared" si="71"/>
        <v>1.84272102044689E-2</v>
      </c>
      <c r="AA40" s="5">
        <f t="shared" si="72"/>
        <v>2.9047000697733399E-2</v>
      </c>
      <c r="AB40" s="5">
        <f t="shared" si="73"/>
        <v>2.2893542760192388E-2</v>
      </c>
      <c r="AC40" s="5">
        <f t="shared" si="74"/>
        <v>1.4438675019836378E-3</v>
      </c>
      <c r="AD40" s="5">
        <f t="shared" si="75"/>
        <v>1.5727146321801496E-2</v>
      </c>
      <c r="AE40" s="5">
        <f t="shared" si="76"/>
        <v>1.9161172971746996E-2</v>
      </c>
      <c r="AF40" s="5">
        <f t="shared" si="77"/>
        <v>1.1672510134411713E-2</v>
      </c>
      <c r="AG40" s="5">
        <f t="shared" si="78"/>
        <v>4.7404019589976729E-3</v>
      </c>
      <c r="AH40" s="5">
        <f t="shared" si="79"/>
        <v>5.6126991332354596E-3</v>
      </c>
      <c r="AI40" s="5">
        <f t="shared" si="80"/>
        <v>8.8473552876560807E-3</v>
      </c>
      <c r="AJ40" s="5">
        <f t="shared" si="81"/>
        <v>6.9730885023311182E-3</v>
      </c>
      <c r="AK40" s="5">
        <f t="shared" si="82"/>
        <v>3.6639170072426852E-3</v>
      </c>
      <c r="AL40" s="5">
        <f t="shared" si="83"/>
        <v>1.1091778852342331E-4</v>
      </c>
      <c r="AM40" s="5">
        <f t="shared" si="84"/>
        <v>4.9581724538197858E-3</v>
      </c>
      <c r="AN40" s="5">
        <f t="shared" si="85"/>
        <v>6.040790749157963E-3</v>
      </c>
      <c r="AO40" s="5">
        <f t="shared" si="86"/>
        <v>3.6798995209413885E-3</v>
      </c>
      <c r="AP40" s="5">
        <f t="shared" si="87"/>
        <v>1.4944688586354636E-3</v>
      </c>
      <c r="AQ40" s="5">
        <f t="shared" si="88"/>
        <v>4.5519663445725626E-4</v>
      </c>
      <c r="AR40" s="5">
        <f t="shared" si="89"/>
        <v>1.3676467011846289E-3</v>
      </c>
      <c r="AS40" s="5">
        <f t="shared" si="90"/>
        <v>2.155835541178582E-3</v>
      </c>
      <c r="AT40" s="5">
        <f t="shared" si="91"/>
        <v>1.6991328522867292E-3</v>
      </c>
      <c r="AU40" s="5">
        <f t="shared" si="92"/>
        <v>8.9278685520439462E-4</v>
      </c>
      <c r="AV40" s="5">
        <f t="shared" si="93"/>
        <v>3.5182727225524561E-4</v>
      </c>
      <c r="AW40" s="5">
        <f t="shared" si="94"/>
        <v>5.9171498856489891E-6</v>
      </c>
      <c r="AX40" s="5">
        <f t="shared" si="95"/>
        <v>1.3026030267878762E-3</v>
      </c>
      <c r="AY40" s="5">
        <f t="shared" si="96"/>
        <v>1.5870267497418858E-3</v>
      </c>
      <c r="AZ40" s="5">
        <f t="shared" si="97"/>
        <v>9.667772347370907E-4</v>
      </c>
      <c r="BA40" s="5">
        <f t="shared" si="98"/>
        <v>3.9262443507769409E-4</v>
      </c>
      <c r="BB40" s="5">
        <f t="shared" si="99"/>
        <v>1.1958852164790556E-4</v>
      </c>
      <c r="BC40" s="5">
        <f t="shared" si="100"/>
        <v>2.914014153418961E-5</v>
      </c>
      <c r="BD40" s="5">
        <f t="shared" si="101"/>
        <v>2.7771212133709012E-4</v>
      </c>
      <c r="BE40" s="5">
        <f t="shared" si="102"/>
        <v>4.3776046904219781E-4</v>
      </c>
      <c r="BF40" s="5">
        <f t="shared" si="103"/>
        <v>3.4502316163477291E-4</v>
      </c>
      <c r="BG40" s="5">
        <f t="shared" si="104"/>
        <v>1.8128785105533696E-4</v>
      </c>
      <c r="BH40" s="5">
        <f t="shared" si="105"/>
        <v>7.1441475373438593E-5</v>
      </c>
      <c r="BI40" s="5">
        <f t="shared" si="106"/>
        <v>2.2522786270882304E-5</v>
      </c>
      <c r="BJ40" s="8">
        <f t="shared" si="107"/>
        <v>0.45533912109250396</v>
      </c>
      <c r="BK40" s="8">
        <f t="shared" si="108"/>
        <v>0.25008921588334032</v>
      </c>
      <c r="BL40" s="8">
        <f t="shared" si="109"/>
        <v>0.27622312099411023</v>
      </c>
      <c r="BM40" s="8">
        <f t="shared" si="110"/>
        <v>0.52777010926947054</v>
      </c>
      <c r="BN40" s="8">
        <f t="shared" si="111"/>
        <v>0.47072744930509663</v>
      </c>
    </row>
    <row r="41" spans="1:66" x14ac:dyDescent="0.25">
      <c r="A41" t="s">
        <v>69</v>
      </c>
      <c r="B41" t="s">
        <v>262</v>
      </c>
      <c r="C41" t="s">
        <v>258</v>
      </c>
      <c r="D41" t="s">
        <v>494</v>
      </c>
      <c r="E41">
        <f>VLOOKUP(A41,home!$A$2:$E$405,3,FALSE)</f>
        <v>1.3729729729729701</v>
      </c>
      <c r="F41">
        <f>VLOOKUP(B41,home!$B$2:$E$405,3,FALSE)</f>
        <v>1.53</v>
      </c>
      <c r="G41">
        <f>VLOOKUP(C41,away!$B$2:$E$405,4,FALSE)</f>
        <v>1.38</v>
      </c>
      <c r="H41">
        <f>VLOOKUP(A41,away!$A$2:$E$405,3,FALSE)</f>
        <v>1.34594594594595</v>
      </c>
      <c r="I41">
        <f>VLOOKUP(C41,away!$B$2:$E$405,3,FALSE)</f>
        <v>0.32</v>
      </c>
      <c r="J41">
        <f>VLOOKUP(B41,home!$B$2:$E$405,4,FALSE)</f>
        <v>0.52</v>
      </c>
      <c r="K41" s="3">
        <f t="shared" si="56"/>
        <v>2.8988951351351289</v>
      </c>
      <c r="L41" s="3">
        <f t="shared" si="57"/>
        <v>0.22396540540540608</v>
      </c>
      <c r="M41" s="5">
        <f t="shared" si="58"/>
        <v>4.4031035539390771E-2</v>
      </c>
      <c r="N41" s="5">
        <f t="shared" si="59"/>
        <v>0.12764135472010188</v>
      </c>
      <c r="O41" s="5">
        <f t="shared" si="60"/>
        <v>9.8614287249994981E-3</v>
      </c>
      <c r="P41" s="5">
        <f t="shared" si="61"/>
        <v>2.8587247756382859E-2</v>
      </c>
      <c r="Q41" s="5">
        <f t="shared" si="62"/>
        <v>0.18500945112008035</v>
      </c>
      <c r="R41" s="5">
        <f t="shared" si="63"/>
        <v>1.1043094411355146E-3</v>
      </c>
      <c r="S41" s="5">
        <f t="shared" si="64"/>
        <v>4.6400835471704449E-3</v>
      </c>
      <c r="T41" s="5">
        <f t="shared" si="65"/>
        <v>4.1435716723940461E-2</v>
      </c>
      <c r="U41" s="5">
        <f t="shared" si="66"/>
        <v>3.2012772665915364E-3</v>
      </c>
      <c r="V41" s="5">
        <f t="shared" si="67"/>
        <v>3.3473161814745993E-4</v>
      </c>
      <c r="W41" s="5">
        <f t="shared" si="68"/>
        <v>0.17877433260200709</v>
      </c>
      <c r="X41" s="5">
        <f t="shared" si="69"/>
        <v>4.0039265877289426E-2</v>
      </c>
      <c r="Y41" s="5">
        <f t="shared" si="70"/>
        <v>4.4837052071709845E-3</v>
      </c>
      <c r="Z41" s="5">
        <f t="shared" si="71"/>
        <v>8.2442370558977648E-5</v>
      </c>
      <c r="AA41" s="5">
        <f t="shared" si="72"/>
        <v>2.3899178694242789E-4</v>
      </c>
      <c r="AB41" s="5">
        <f t="shared" si="73"/>
        <v>3.464060642523278E-4</v>
      </c>
      <c r="AC41" s="5">
        <f t="shared" si="74"/>
        <v>1.3582827973855748E-5</v>
      </c>
      <c r="AD41" s="5">
        <f t="shared" si="75"/>
        <v>0.12956201076674698</v>
      </c>
      <c r="AE41" s="5">
        <f t="shared" si="76"/>
        <v>2.9017408266514076E-2</v>
      </c>
      <c r="AF41" s="5">
        <f t="shared" si="77"/>
        <v>3.2494478031120035E-3</v>
      </c>
      <c r="AG41" s="5">
        <f t="shared" si="78"/>
        <v>2.4258796485589532E-4</v>
      </c>
      <c r="AH41" s="5">
        <f t="shared" si="79"/>
        <v>4.6160597362060359E-6</v>
      </c>
      <c r="AI41" s="5">
        <f t="shared" si="80"/>
        <v>1.3381473112780822E-5</v>
      </c>
      <c r="AJ41" s="5">
        <f t="shared" si="81"/>
        <v>1.9395743653790934E-5</v>
      </c>
      <c r="AK41" s="5">
        <f t="shared" si="82"/>
        <v>1.874207564010086E-5</v>
      </c>
      <c r="AL41" s="5">
        <f t="shared" si="83"/>
        <v>3.5274725090084925E-7</v>
      </c>
      <c r="AM41" s="5">
        <f t="shared" si="84"/>
        <v>7.5117336542009597E-2</v>
      </c>
      <c r="AN41" s="5">
        <f t="shared" si="85"/>
        <v>1.6823684731605504E-2</v>
      </c>
      <c r="AO41" s="5">
        <f t="shared" si="86"/>
        <v>1.8839616856633835E-3</v>
      </c>
      <c r="AP41" s="5">
        <f t="shared" si="87"/>
        <v>1.4064741423261729E-4</v>
      </c>
      <c r="AQ41" s="5">
        <f t="shared" si="88"/>
        <v>7.8750387869575528E-6</v>
      </c>
      <c r="AR41" s="5">
        <f t="shared" si="89"/>
        <v>2.067675380389914E-7</v>
      </c>
      <c r="AS41" s="5">
        <f t="shared" si="90"/>
        <v>5.9939741012509984E-7</v>
      </c>
      <c r="AT41" s="5">
        <f t="shared" si="91"/>
        <v>8.68795118112124E-7</v>
      </c>
      <c r="AU41" s="5">
        <f t="shared" si="92"/>
        <v>8.3951531377479526E-7</v>
      </c>
      <c r="AV41" s="5">
        <f t="shared" si="93"/>
        <v>6.0841671474329887E-7</v>
      </c>
      <c r="AW41" s="5">
        <f t="shared" si="94"/>
        <v>6.3617204782397016E-9</v>
      </c>
      <c r="AX41" s="5">
        <f t="shared" si="95"/>
        <v>3.6292880244323318E-2</v>
      </c>
      <c r="AY41" s="5">
        <f t="shared" si="96"/>
        <v>8.1283496372497252E-3</v>
      </c>
      <c r="AZ41" s="5">
        <f t="shared" si="97"/>
        <v>9.1023456089176012E-4</v>
      </c>
      <c r="BA41" s="5">
        <f t="shared" si="98"/>
        <v>6.7953684148044943E-5</v>
      </c>
      <c r="BB41" s="5">
        <f t="shared" si="99"/>
        <v>3.8048186047519507E-6</v>
      </c>
      <c r="BC41" s="5">
        <f t="shared" si="100"/>
        <v>1.7042954826146049E-7</v>
      </c>
      <c r="BD41" s="5">
        <f t="shared" si="101"/>
        <v>7.7181292469300704E-9</v>
      </c>
      <c r="BE41" s="5">
        <f t="shared" si="102"/>
        <v>2.2374047326269733E-8</v>
      </c>
      <c r="BF41" s="5">
        <f t="shared" si="103"/>
        <v>3.2430008473703244E-8</v>
      </c>
      <c r="BG41" s="5">
        <f t="shared" si="104"/>
        <v>3.133706459893644E-8</v>
      </c>
      <c r="BH41" s="5">
        <f t="shared" si="105"/>
        <v>2.2710716028818032E-8</v>
      </c>
      <c r="BI41" s="5">
        <f t="shared" si="106"/>
        <v>1.3167196842275196E-8</v>
      </c>
      <c r="BJ41" s="8">
        <f t="shared" si="107"/>
        <v>0.87883217983888307</v>
      </c>
      <c r="BK41" s="8">
        <f t="shared" si="108"/>
        <v>8.5735383673566007E-2</v>
      </c>
      <c r="BL41" s="8">
        <f t="shared" si="109"/>
        <v>1.4811801265321493E-2</v>
      </c>
      <c r="BM41" s="8">
        <f t="shared" si="110"/>
        <v>0.57509863657070959</v>
      </c>
      <c r="BN41" s="8">
        <f t="shared" si="111"/>
        <v>0.39623482730209086</v>
      </c>
    </row>
    <row r="42" spans="1:66" x14ac:dyDescent="0.25">
      <c r="A42" t="s">
        <v>69</v>
      </c>
      <c r="B42" t="s">
        <v>71</v>
      </c>
      <c r="C42" t="s">
        <v>76</v>
      </c>
      <c r="D42" t="s">
        <v>494</v>
      </c>
      <c r="E42">
        <f>VLOOKUP(A42,home!$A$2:$E$405,3,FALSE)</f>
        <v>1.3729729729729701</v>
      </c>
      <c r="F42">
        <f>VLOOKUP(B42,home!$B$2:$E$405,3,FALSE)</f>
        <v>0.4</v>
      </c>
      <c r="G42">
        <f>VLOOKUP(C42,away!$B$2:$E$405,4,FALSE)</f>
        <v>1.0900000000000001</v>
      </c>
      <c r="H42">
        <f>VLOOKUP(A42,away!$A$2:$E$405,3,FALSE)</f>
        <v>1.34594594594595</v>
      </c>
      <c r="I42">
        <f>VLOOKUP(C42,away!$B$2:$E$405,3,FALSE)</f>
        <v>0.73</v>
      </c>
      <c r="J42">
        <f>VLOOKUP(B42,home!$B$2:$E$405,4,FALSE)</f>
        <v>1.98</v>
      </c>
      <c r="K42" s="3">
        <f t="shared" si="56"/>
        <v>0.59861621621621497</v>
      </c>
      <c r="L42" s="3">
        <f t="shared" si="57"/>
        <v>1.9454302702702759</v>
      </c>
      <c r="M42" s="5">
        <f t="shared" si="58"/>
        <v>7.8547912780951093E-2</v>
      </c>
      <c r="N42" s="5">
        <f t="shared" si="59"/>
        <v>4.7020054340614209E-2</v>
      </c>
      <c r="O42" s="5">
        <f t="shared" si="60"/>
        <v>0.15280948719061171</v>
      </c>
      <c r="P42" s="5">
        <f t="shared" si="61"/>
        <v>9.1474237023984148E-2</v>
      </c>
      <c r="Q42" s="5">
        <f t="shared" si="62"/>
        <v>1.4073483507829648E-2</v>
      </c>
      <c r="R42" s="5">
        <f t="shared" si="63"/>
        <v>0.14864010098254704</v>
      </c>
      <c r="S42" s="5">
        <f t="shared" si="64"/>
        <v>2.663194903235314E-2</v>
      </c>
      <c r="T42" s="5">
        <f t="shared" si="65"/>
        <v>2.7378980824281297E-2</v>
      </c>
      <c r="U42" s="5">
        <f t="shared" si="66"/>
        <v>8.8978374828168408E-2</v>
      </c>
      <c r="V42" s="5">
        <f t="shared" si="67"/>
        <v>3.4460739127182526E-3</v>
      </c>
      <c r="W42" s="5">
        <f t="shared" si="68"/>
        <v>2.8082051488127627E-3</v>
      </c>
      <c r="X42" s="5">
        <f t="shared" si="69"/>
        <v>5.4631673016291927E-3</v>
      </c>
      <c r="Y42" s="5">
        <f t="shared" si="70"/>
        <v>5.314105520070108E-3</v>
      </c>
      <c r="Z42" s="5">
        <f t="shared" si="71"/>
        <v>9.638965060915923E-2</v>
      </c>
      <c r="AA42" s="5">
        <f t="shared" si="72"/>
        <v>5.7700407930057873E-2</v>
      </c>
      <c r="AB42" s="5">
        <f t="shared" si="73"/>
        <v>1.7270199934611666E-2</v>
      </c>
      <c r="AC42" s="5">
        <f t="shared" si="74"/>
        <v>2.5082380512551049E-4</v>
      </c>
      <c r="AD42" s="5">
        <f t="shared" si="75"/>
        <v>4.2025928513529718E-4</v>
      </c>
      <c r="AE42" s="5">
        <f t="shared" si="76"/>
        <v>8.1758513466435401E-4</v>
      </c>
      <c r="AF42" s="5">
        <f t="shared" si="77"/>
        <v>7.9527743474951725E-4</v>
      </c>
      <c r="AG42" s="5">
        <f t="shared" si="78"/>
        <v>5.1571893160820179E-4</v>
      </c>
      <c r="AH42" s="5">
        <f t="shared" si="79"/>
        <v>4.6879836008958516E-2</v>
      </c>
      <c r="AI42" s="5">
        <f t="shared" si="80"/>
        <v>2.806303004851941E-2</v>
      </c>
      <c r="AJ42" s="5">
        <f t="shared" si="81"/>
        <v>8.399492431603317E-3</v>
      </c>
      <c r="AK42" s="5">
        <f t="shared" si="82"/>
        <v>1.6760241258477041E-3</v>
      </c>
      <c r="AL42" s="5">
        <f t="shared" si="83"/>
        <v>1.1684036094144455E-5</v>
      </c>
      <c r="AM42" s="5">
        <f t="shared" si="84"/>
        <v>5.0314804619484613E-5</v>
      </c>
      <c r="AN42" s="5">
        <f t="shared" si="85"/>
        <v>9.7883943949480062E-5</v>
      </c>
      <c r="AO42" s="5">
        <f t="shared" si="86"/>
        <v>9.5213193766378795E-5</v>
      </c>
      <c r="AP42" s="5">
        <f t="shared" si="87"/>
        <v>6.1743543094074156E-5</v>
      </c>
      <c r="AQ42" s="5">
        <f t="shared" si="88"/>
        <v>3.0029439432237275E-5</v>
      </c>
      <c r="AR42" s="5">
        <f t="shared" si="89"/>
        <v>1.8240290407426883E-2</v>
      </c>
      <c r="AS42" s="5">
        <f t="shared" si="90"/>
        <v>1.0918933626378803E-2</v>
      </c>
      <c r="AT42" s="5">
        <f t="shared" si="91"/>
        <v>3.2681253662694369E-3</v>
      </c>
      <c r="AU42" s="5">
        <f t="shared" si="92"/>
        <v>6.5211761362548074E-4</v>
      </c>
      <c r="AV42" s="5">
        <f t="shared" si="93"/>
        <v>9.7592044599108217E-5</v>
      </c>
      <c r="AW42" s="5">
        <f t="shared" si="94"/>
        <v>3.7796756754805923E-7</v>
      </c>
      <c r="AX42" s="5">
        <f t="shared" si="95"/>
        <v>5.0198763268290003E-6</v>
      </c>
      <c r="AY42" s="5">
        <f t="shared" si="96"/>
        <v>9.7658193592263011E-6</v>
      </c>
      <c r="AZ42" s="5">
        <f t="shared" si="97"/>
        <v>9.4993602977151604E-6</v>
      </c>
      <c r="BA42" s="5">
        <f t="shared" si="98"/>
        <v>6.160114357126246E-6</v>
      </c>
      <c r="BB42" s="5">
        <f t="shared" si="99"/>
        <v>2.9960182346699794E-6</v>
      </c>
      <c r="BC42" s="5">
        <f t="shared" si="100"/>
        <v>1.1657089128017392E-6</v>
      </c>
      <c r="BD42" s="5">
        <f t="shared" si="101"/>
        <v>5.9142021828547968E-3</v>
      </c>
      <c r="BE42" s="5">
        <f t="shared" si="102"/>
        <v>3.5403373326382175E-3</v>
      </c>
      <c r="BF42" s="5">
        <f t="shared" si="103"/>
        <v>1.0596516690964486E-3</v>
      </c>
      <c r="BG42" s="5">
        <f t="shared" si="104"/>
        <v>2.1144155755390426E-4</v>
      </c>
      <c r="BH42" s="5">
        <f t="shared" si="105"/>
        <v>3.1643086283445302E-5</v>
      </c>
      <c r="BI42" s="5">
        <f t="shared" si="106"/>
        <v>3.7884129160798484E-6</v>
      </c>
      <c r="BJ42" s="8">
        <f t="shared" si="107"/>
        <v>0.10497662925174461</v>
      </c>
      <c r="BK42" s="8">
        <f t="shared" si="108"/>
        <v>0.20037244641058549</v>
      </c>
      <c r="BL42" s="8">
        <f t="shared" si="109"/>
        <v>0.59435507678056831</v>
      </c>
      <c r="BM42" s="8">
        <f t="shared" si="110"/>
        <v>0.46351913937372796</v>
      </c>
      <c r="BN42" s="8">
        <f t="shared" si="111"/>
        <v>0.5325652758265379</v>
      </c>
    </row>
    <row r="43" spans="1:66" x14ac:dyDescent="0.25">
      <c r="A43" t="s">
        <v>69</v>
      </c>
      <c r="B43" t="s">
        <v>324</v>
      </c>
      <c r="C43" t="s">
        <v>261</v>
      </c>
      <c r="D43" t="s">
        <v>494</v>
      </c>
      <c r="E43">
        <f>VLOOKUP(A43,home!$A$2:$E$405,3,FALSE)</f>
        <v>1.3729729729729701</v>
      </c>
      <c r="F43">
        <f>VLOOKUP(B43,home!$B$2:$E$405,3,FALSE)</f>
        <v>0.87</v>
      </c>
      <c r="G43">
        <f>VLOOKUP(C43,away!$B$2:$E$405,4,FALSE)</f>
        <v>0.87</v>
      </c>
      <c r="H43">
        <f>VLOOKUP(A43,away!$A$2:$E$405,3,FALSE)</f>
        <v>1.34594594594595</v>
      </c>
      <c r="I43">
        <f>VLOOKUP(C43,away!$B$2:$E$405,3,FALSE)</f>
        <v>1.75</v>
      </c>
      <c r="J43">
        <f>VLOOKUP(B43,home!$B$2:$E$405,4,FALSE)</f>
        <v>0.82</v>
      </c>
      <c r="K43" s="3">
        <f t="shared" si="56"/>
        <v>1.039203243243241</v>
      </c>
      <c r="L43" s="3">
        <f t="shared" si="57"/>
        <v>1.9314324324324381</v>
      </c>
      <c r="M43" s="5">
        <f t="shared" si="58"/>
        <v>5.1270708428675565E-2</v>
      </c>
      <c r="N43" s="5">
        <f t="shared" si="59"/>
        <v>5.3280686482458213E-2</v>
      </c>
      <c r="O43" s="5">
        <f t="shared" si="60"/>
        <v>9.9025909092931144E-2</v>
      </c>
      <c r="P43" s="5">
        <f t="shared" si="61"/>
        <v>0.10290804589448437</v>
      </c>
      <c r="Q43" s="5">
        <f t="shared" si="62"/>
        <v>2.7684731097398444E-2</v>
      </c>
      <c r="R43" s="5">
        <f t="shared" si="63"/>
        <v>9.5630926236596761E-2</v>
      </c>
      <c r="S43" s="5">
        <f t="shared" si="64"/>
        <v>5.1637992892927885E-2</v>
      </c>
      <c r="T43" s="5">
        <f t="shared" si="65"/>
        <v>5.3471187524686228E-2</v>
      </c>
      <c r="U43" s="5">
        <f t="shared" si="66"/>
        <v>9.9379968699426474E-2</v>
      </c>
      <c r="V43" s="5">
        <f t="shared" si="67"/>
        <v>1.1516137913147212E-2</v>
      </c>
      <c r="W43" s="5">
        <f t="shared" si="68"/>
        <v>9.5900207815778262E-3</v>
      </c>
      <c r="X43" s="5">
        <f t="shared" si="69"/>
        <v>1.8522477165240487E-2</v>
      </c>
      <c r="Y43" s="5">
        <f t="shared" si="70"/>
        <v>1.7887456562967367E-2</v>
      </c>
      <c r="Z43" s="5">
        <f t="shared" si="71"/>
        <v>6.1568224158972375E-2</v>
      </c>
      <c r="AA43" s="5">
        <f t="shared" si="72"/>
        <v>6.3981898226730949E-2</v>
      </c>
      <c r="AB43" s="5">
        <f t="shared" si="73"/>
        <v>3.3245098073038881E-2</v>
      </c>
      <c r="AC43" s="5">
        <f t="shared" si="74"/>
        <v>1.4446641235487344E-3</v>
      </c>
      <c r="AD43" s="5">
        <f t="shared" si="75"/>
        <v>2.4914951747464389E-3</v>
      </c>
      <c r="AE43" s="5">
        <f t="shared" si="76"/>
        <v>4.8121545857541959E-3</v>
      </c>
      <c r="AF43" s="5">
        <f t="shared" si="77"/>
        <v>4.6471757184020695E-3</v>
      </c>
      <c r="AG43" s="5">
        <f t="shared" si="78"/>
        <v>2.9919019672447573E-3</v>
      </c>
      <c r="AH43" s="5">
        <f t="shared" si="79"/>
        <v>2.9728716236977398E-2</v>
      </c>
      <c r="AI43" s="5">
        <f t="shared" si="80"/>
        <v>3.0894178330924907E-2</v>
      </c>
      <c r="AJ43" s="5">
        <f t="shared" si="81"/>
        <v>1.6052665159416109E-2</v>
      </c>
      <c r="AK43" s="5">
        <f t="shared" si="82"/>
        <v>5.5606605654543347E-3</v>
      </c>
      <c r="AL43" s="5">
        <f t="shared" si="83"/>
        <v>1.1598635281982492E-4</v>
      </c>
      <c r="AM43" s="5">
        <f t="shared" si="84"/>
        <v>5.1783397322427709E-4</v>
      </c>
      <c r="AN43" s="5">
        <f t="shared" si="85"/>
        <v>1.0001613305007195E-3</v>
      </c>
      <c r="AO43" s="5">
        <f t="shared" si="86"/>
        <v>9.6587201569693431E-4</v>
      </c>
      <c r="AP43" s="5">
        <f t="shared" si="87"/>
        <v>6.2183884556531719E-4</v>
      </c>
      <c r="AQ43" s="5">
        <f t="shared" si="88"/>
        <v>3.0025992851779991E-4</v>
      </c>
      <c r="AR43" s="5">
        <f t="shared" si="89"/>
        <v>1.1483801342935801E-2</v>
      </c>
      <c r="AS43" s="5">
        <f t="shared" si="90"/>
        <v>1.1934003600339969E-2</v>
      </c>
      <c r="AT43" s="5">
        <f t="shared" si="91"/>
        <v>6.2009276231749051E-3</v>
      </c>
      <c r="AU43" s="5">
        <f t="shared" si="92"/>
        <v>2.1480080323733213E-3</v>
      </c>
      <c r="AV43" s="5">
        <f t="shared" si="93"/>
        <v>5.5805422843872193E-4</v>
      </c>
      <c r="AW43" s="5">
        <f t="shared" si="94"/>
        <v>6.4667251779405729E-6</v>
      </c>
      <c r="AX43" s="5">
        <f t="shared" si="95"/>
        <v>8.9689124072700371E-5</v>
      </c>
      <c r="AY43" s="5">
        <f t="shared" si="96"/>
        <v>1.7322848307047039E-4</v>
      </c>
      <c r="AZ43" s="5">
        <f t="shared" si="97"/>
        <v>1.6728955521169004E-4</v>
      </c>
      <c r="BA43" s="5">
        <f t="shared" si="98"/>
        <v>1.0770282418101837E-4</v>
      </c>
      <c r="BB43" s="5">
        <f t="shared" si="99"/>
        <v>5.2005181921946875E-5</v>
      </c>
      <c r="BC43" s="5">
        <f t="shared" si="100"/>
        <v>2.0088899003719471E-5</v>
      </c>
      <c r="BD43" s="5">
        <f t="shared" si="101"/>
        <v>3.6966977268928949E-3</v>
      </c>
      <c r="BE43" s="5">
        <f t="shared" si="102"/>
        <v>3.8416202670770124E-3</v>
      </c>
      <c r="BF43" s="5">
        <f t="shared" si="103"/>
        <v>1.9961121204276986E-3</v>
      </c>
      <c r="BG43" s="5">
        <f t="shared" si="104"/>
        <v>6.9145539647520249E-4</v>
      </c>
      <c r="BH43" s="5">
        <f t="shared" si="105"/>
        <v>1.7964067264376784E-4</v>
      </c>
      <c r="BI43" s="5">
        <f t="shared" si="106"/>
        <v>3.7336633925960197E-5</v>
      </c>
      <c r="BJ43" s="8">
        <f t="shared" si="107"/>
        <v>0.19939525722144261</v>
      </c>
      <c r="BK43" s="8">
        <f t="shared" si="108"/>
        <v>0.21906676408867404</v>
      </c>
      <c r="BL43" s="8">
        <f t="shared" si="109"/>
        <v>0.51626767826620212</v>
      </c>
      <c r="BM43" s="8">
        <f t="shared" si="110"/>
        <v>0.56633015474485415</v>
      </c>
      <c r="BN43" s="8">
        <f t="shared" si="111"/>
        <v>0.4298010072325445</v>
      </c>
    </row>
    <row r="44" spans="1:66" x14ac:dyDescent="0.25">
      <c r="A44" t="s">
        <v>69</v>
      </c>
      <c r="B44" t="s">
        <v>79</v>
      </c>
      <c r="C44" t="s">
        <v>351</v>
      </c>
      <c r="D44" t="s">
        <v>494</v>
      </c>
      <c r="E44">
        <f>VLOOKUP(A44,home!$A$2:$E$405,3,FALSE)</f>
        <v>1.3729729729729701</v>
      </c>
      <c r="F44">
        <f>VLOOKUP(B44,home!$B$2:$E$405,3,FALSE)</f>
        <v>1.1299999999999999</v>
      </c>
      <c r="G44">
        <f>VLOOKUP(C44,away!$B$2:$E$405,4,FALSE)</f>
        <v>0.56999999999999995</v>
      </c>
      <c r="H44">
        <f>VLOOKUP(A44,away!$A$2:$E$405,3,FALSE)</f>
        <v>1.34594594594595</v>
      </c>
      <c r="I44">
        <f>VLOOKUP(C44,away!$B$2:$E$405,3,FALSE)</f>
        <v>1.1299999999999999</v>
      </c>
      <c r="J44">
        <f>VLOOKUP(B44,home!$B$2:$E$405,4,FALSE)</f>
        <v>0.74</v>
      </c>
      <c r="K44" s="3">
        <f t="shared" si="56"/>
        <v>0.88433189189188977</v>
      </c>
      <c r="L44" s="3">
        <f t="shared" si="57"/>
        <v>1.1254800000000034</v>
      </c>
      <c r="M44" s="5">
        <f t="shared" si="58"/>
        <v>0.1340138813956252</v>
      </c>
      <c r="N44" s="5">
        <f t="shared" si="59"/>
        <v>0.11851274927436854</v>
      </c>
      <c r="O44" s="5">
        <f t="shared" si="60"/>
        <v>0.15082994323314866</v>
      </c>
      <c r="P44" s="5">
        <f t="shared" si="61"/>
        <v>0.13338372905331669</v>
      </c>
      <c r="Q44" s="5">
        <f t="shared" si="62"/>
        <v>5.2402301889555754E-2</v>
      </c>
      <c r="R44" s="5">
        <f t="shared" si="63"/>
        <v>8.4878042255022365E-2</v>
      </c>
      <c r="S44" s="5">
        <f t="shared" si="64"/>
        <v>3.3189134944250243E-2</v>
      </c>
      <c r="T44" s="5">
        <f t="shared" si="65"/>
        <v>5.8977742730657375E-2</v>
      </c>
      <c r="U44" s="5">
        <f t="shared" si="66"/>
        <v>7.506035968746369E-2</v>
      </c>
      <c r="V44" s="5">
        <f t="shared" si="67"/>
        <v>3.670341656497776E-3</v>
      </c>
      <c r="W44" s="5">
        <f t="shared" si="68"/>
        <v>1.5447008923160265E-2</v>
      </c>
      <c r="X44" s="5">
        <f t="shared" si="69"/>
        <v>1.7385299602838463E-2</v>
      </c>
      <c r="Y44" s="5">
        <f t="shared" si="70"/>
        <v>9.7834034985013509E-3</v>
      </c>
      <c r="Z44" s="5">
        <f t="shared" si="71"/>
        <v>3.1842846332394273E-2</v>
      </c>
      <c r="AA44" s="5">
        <f t="shared" si="72"/>
        <v>2.8159644540348947E-2</v>
      </c>
      <c r="AB44" s="5">
        <f t="shared" si="73"/>
        <v>1.2451235865684952E-2</v>
      </c>
      <c r="AC44" s="5">
        <f t="shared" si="74"/>
        <v>2.2831769923060686E-4</v>
      </c>
      <c r="AD44" s="5">
        <f t="shared" si="75"/>
        <v>3.4150706562723048E-3</v>
      </c>
      <c r="AE44" s="5">
        <f t="shared" si="76"/>
        <v>3.8435937222213645E-3</v>
      </c>
      <c r="AF44" s="5">
        <f t="shared" si="77"/>
        <v>2.1629439312428581E-3</v>
      </c>
      <c r="AG44" s="5">
        <f t="shared" si="78"/>
        <v>8.1145004524507268E-4</v>
      </c>
      <c r="AH44" s="5">
        <f t="shared" si="79"/>
        <v>8.9596216725458065E-3</v>
      </c>
      <c r="AI44" s="5">
        <f t="shared" si="80"/>
        <v>7.9232791843180106E-3</v>
      </c>
      <c r="AJ44" s="5">
        <f t="shared" si="81"/>
        <v>3.5034042355277873E-3</v>
      </c>
      <c r="AK44" s="5">
        <f t="shared" si="82"/>
        <v>1.0327240318887827E-3</v>
      </c>
      <c r="AL44" s="5">
        <f t="shared" si="83"/>
        <v>9.0897646766452248E-6</v>
      </c>
      <c r="AM44" s="5">
        <f t="shared" si="84"/>
        <v>6.0401117888115316E-4</v>
      </c>
      <c r="AN44" s="5">
        <f t="shared" si="85"/>
        <v>6.7980250160716213E-4</v>
      </c>
      <c r="AO44" s="5">
        <f t="shared" si="86"/>
        <v>3.8255205975441575E-4</v>
      </c>
      <c r="AP44" s="5">
        <f t="shared" si="87"/>
        <v>1.4351823073746698E-4</v>
      </c>
      <c r="AQ44" s="5">
        <f t="shared" si="88"/>
        <v>4.038172458260122E-5</v>
      </c>
      <c r="AR44" s="5">
        <f t="shared" si="89"/>
        <v>2.0167750000033755E-3</v>
      </c>
      <c r="AS44" s="5">
        <f t="shared" si="90"/>
        <v>1.7834984512732509E-3</v>
      </c>
      <c r="AT44" s="5">
        <f t="shared" si="91"/>
        <v>7.8860227980036453E-4</v>
      </c>
      <c r="AU44" s="5">
        <f t="shared" si="92"/>
        <v>2.3246204868203796E-4</v>
      </c>
      <c r="AV44" s="5">
        <f t="shared" si="93"/>
        <v>5.1393400826012803E-5</v>
      </c>
      <c r="AW44" s="5">
        <f t="shared" si="94"/>
        <v>2.5130620304275794E-7</v>
      </c>
      <c r="AX44" s="5">
        <f t="shared" si="95"/>
        <v>8.9024391423970107E-5</v>
      </c>
      <c r="AY44" s="5">
        <f t="shared" si="96"/>
        <v>1.0019517205985014E-4</v>
      </c>
      <c r="AZ44" s="5">
        <f t="shared" si="97"/>
        <v>5.6383831124960262E-5</v>
      </c>
      <c r="BA44" s="5">
        <f t="shared" si="98"/>
        <v>2.1152958084840145E-5</v>
      </c>
      <c r="BB44" s="5">
        <f t="shared" si="99"/>
        <v>5.9518078163314922E-6</v>
      </c>
      <c r="BC44" s="5">
        <f t="shared" si="100"/>
        <v>1.3397281322249565E-6</v>
      </c>
      <c r="BD44" s="5">
        <f t="shared" si="101"/>
        <v>3.7830665450063405E-4</v>
      </c>
      <c r="BE44" s="5">
        <f t="shared" si="102"/>
        <v>3.3454863948983722E-4</v>
      </c>
      <c r="BF44" s="5">
        <f t="shared" si="103"/>
        <v>1.4792601564495275E-4</v>
      </c>
      <c r="BG44" s="5">
        <f t="shared" si="104"/>
        <v>4.3605231091776784E-5</v>
      </c>
      <c r="BH44" s="5">
        <f t="shared" si="105"/>
        <v>9.6403741269435037E-6</v>
      </c>
      <c r="BI44" s="5">
        <f t="shared" si="106"/>
        <v>1.7050580580451154E-6</v>
      </c>
      <c r="BJ44" s="8">
        <f t="shared" si="107"/>
        <v>0.28486587785826828</v>
      </c>
      <c r="BK44" s="8">
        <f t="shared" si="108"/>
        <v>0.30459468968565695</v>
      </c>
      <c r="BL44" s="8">
        <f t="shared" si="109"/>
        <v>0.3785867178594462</v>
      </c>
      <c r="BM44" s="8">
        <f t="shared" si="110"/>
        <v>0.32576954076887171</v>
      </c>
      <c r="BN44" s="8">
        <f t="shared" si="111"/>
        <v>0.67402064710103715</v>
      </c>
    </row>
    <row r="45" spans="1:66" x14ac:dyDescent="0.25">
      <c r="A45" t="s">
        <v>80</v>
      </c>
      <c r="B45" t="s">
        <v>90</v>
      </c>
      <c r="C45" t="s">
        <v>81</v>
      </c>
      <c r="D45" t="s">
        <v>494</v>
      </c>
      <c r="E45">
        <f>VLOOKUP(A45,home!$A$2:$E$405,3,FALSE)</f>
        <v>1.1734693877550999</v>
      </c>
      <c r="F45">
        <f>VLOOKUP(B45,home!$B$2:$E$405,3,FALSE)</f>
        <v>1.1100000000000001</v>
      </c>
      <c r="G45">
        <f>VLOOKUP(C45,away!$B$2:$E$405,4,FALSE)</f>
        <v>0.98</v>
      </c>
      <c r="H45">
        <f>VLOOKUP(A45,away!$A$2:$E$405,3,FALSE)</f>
        <v>1.0136054421768701</v>
      </c>
      <c r="I45">
        <f>VLOOKUP(C45,away!$B$2:$E$405,3,FALSE)</f>
        <v>0.98</v>
      </c>
      <c r="J45">
        <f>VLOOKUP(B45,home!$B$2:$E$405,4,FALSE)</f>
        <v>0.61</v>
      </c>
      <c r="K45" s="3">
        <f t="shared" si="56"/>
        <v>1.2764999999999977</v>
      </c>
      <c r="L45" s="3">
        <f t="shared" si="57"/>
        <v>0.60593333333333288</v>
      </c>
      <c r="M45" s="5">
        <f t="shared" si="58"/>
        <v>0.15221925455149665</v>
      </c>
      <c r="N45" s="5">
        <f t="shared" si="59"/>
        <v>0.19430787843498515</v>
      </c>
      <c r="O45" s="5">
        <f t="shared" si="60"/>
        <v>9.2234720307903459E-2</v>
      </c>
      <c r="P45" s="5">
        <f t="shared" si="61"/>
        <v>0.11773762047303857</v>
      </c>
      <c r="Q45" s="5">
        <f t="shared" si="62"/>
        <v>0.12401700341112909</v>
      </c>
      <c r="R45" s="5">
        <f t="shared" si="63"/>
        <v>2.7944045762617799E-2</v>
      </c>
      <c r="S45" s="5">
        <f t="shared" si="64"/>
        <v>2.2766744121000198E-2</v>
      </c>
      <c r="T45" s="5">
        <f t="shared" si="65"/>
        <v>7.5146036266916752E-2</v>
      </c>
      <c r="U45" s="5">
        <f t="shared" si="66"/>
        <v>3.5670574415981558E-2</v>
      </c>
      <c r="V45" s="5">
        <f t="shared" si="67"/>
        <v>1.9566091517302271E-3</v>
      </c>
      <c r="W45" s="5">
        <f t="shared" si="68"/>
        <v>5.2769234951435311E-2</v>
      </c>
      <c r="X45" s="5">
        <f t="shared" si="69"/>
        <v>3.1974638431573006E-2</v>
      </c>
      <c r="Y45" s="5">
        <f t="shared" si="70"/>
        <v>9.687249623485562E-3</v>
      </c>
      <c r="Z45" s="5">
        <f t="shared" si="71"/>
        <v>5.6440762652540674E-3</v>
      </c>
      <c r="AA45" s="5">
        <f t="shared" si="72"/>
        <v>7.2046633525968042E-3</v>
      </c>
      <c r="AB45" s="5">
        <f t="shared" si="73"/>
        <v>4.5983763847949038E-3</v>
      </c>
      <c r="AC45" s="5">
        <f t="shared" si="74"/>
        <v>9.4586631960279184E-5</v>
      </c>
      <c r="AD45" s="5">
        <f t="shared" si="75"/>
        <v>1.6839982103876768E-2</v>
      </c>
      <c r="AE45" s="5">
        <f t="shared" si="76"/>
        <v>1.0203906489475721E-2</v>
      </c>
      <c r="AF45" s="5">
        <f t="shared" si="77"/>
        <v>3.0914435360948254E-3</v>
      </c>
      <c r="AG45" s="5">
        <f t="shared" si="78"/>
        <v>6.2440289554590786E-4</v>
      </c>
      <c r="AH45" s="5">
        <f t="shared" si="79"/>
        <v>8.5498348624823625E-4</v>
      </c>
      <c r="AI45" s="5">
        <f t="shared" si="80"/>
        <v>1.0913864201958715E-3</v>
      </c>
      <c r="AJ45" s="5">
        <f t="shared" si="81"/>
        <v>6.965773826900141E-4</v>
      </c>
      <c r="AK45" s="5">
        <f t="shared" si="82"/>
        <v>2.963936763346003E-4</v>
      </c>
      <c r="AL45" s="5">
        <f t="shared" si="83"/>
        <v>2.9264116444072627E-6</v>
      </c>
      <c r="AM45" s="5">
        <f t="shared" si="84"/>
        <v>4.2992474311197293E-3</v>
      </c>
      <c r="AN45" s="5">
        <f t="shared" si="85"/>
        <v>2.6050573267631457E-3</v>
      </c>
      <c r="AO45" s="5">
        <f t="shared" si="86"/>
        <v>7.8924553476500718E-4</v>
      </c>
      <c r="AP45" s="5">
        <f t="shared" si="87"/>
        <v>1.594100592328699E-4</v>
      </c>
      <c r="AQ45" s="5">
        <f t="shared" si="88"/>
        <v>2.4147967139459221E-5</v>
      </c>
      <c r="AR45" s="5">
        <f t="shared" si="89"/>
        <v>1.0361259875346952E-4</v>
      </c>
      <c r="AS45" s="5">
        <f t="shared" si="90"/>
        <v>1.322614823088036E-4</v>
      </c>
      <c r="AT45" s="5">
        <f t="shared" si="91"/>
        <v>8.4415891083593791E-5</v>
      </c>
      <c r="AU45" s="5">
        <f t="shared" si="92"/>
        <v>3.5918961656069071E-5</v>
      </c>
      <c r="AV45" s="5">
        <f t="shared" si="93"/>
        <v>1.1462638638493027E-5</v>
      </c>
      <c r="AW45" s="5">
        <f t="shared" si="94"/>
        <v>6.2875084100141515E-8</v>
      </c>
      <c r="AX45" s="5">
        <f t="shared" si="95"/>
        <v>9.1466489097072128E-4</v>
      </c>
      <c r="AY45" s="5">
        <f t="shared" si="96"/>
        <v>5.542259462688585E-4</v>
      </c>
      <c r="AZ45" s="5">
        <f t="shared" si="97"/>
        <v>1.6791198752125506E-4</v>
      </c>
      <c r="BA45" s="5">
        <f t="shared" si="98"/>
        <v>3.3914490101793033E-5</v>
      </c>
      <c r="BB45" s="5">
        <f t="shared" si="99"/>
        <v>5.1374800089199428E-6</v>
      </c>
      <c r="BC45" s="5">
        <f t="shared" si="100"/>
        <v>6.2259407734764443E-7</v>
      </c>
      <c r="BD45" s="5">
        <f t="shared" si="101"/>
        <v>1.0463721223003153E-5</v>
      </c>
      <c r="BE45" s="5">
        <f t="shared" si="102"/>
        <v>1.3356940141163501E-5</v>
      </c>
      <c r="BF45" s="5">
        <f t="shared" si="103"/>
        <v>8.5250670450975931E-6</v>
      </c>
      <c r="BG45" s="5">
        <f t="shared" si="104"/>
        <v>3.6274160276890173E-6</v>
      </c>
      <c r="BH45" s="5">
        <f t="shared" si="105"/>
        <v>1.157599139836256E-6</v>
      </c>
      <c r="BI45" s="5">
        <f t="shared" si="106"/>
        <v>2.9553506040019547E-7</v>
      </c>
      <c r="BJ45" s="8">
        <f t="shared" si="107"/>
        <v>0.52821536185248719</v>
      </c>
      <c r="BK45" s="8">
        <f t="shared" si="108"/>
        <v>0.29533196728713923</v>
      </c>
      <c r="BL45" s="8">
        <f t="shared" si="109"/>
        <v>0.17099681904044087</v>
      </c>
      <c r="BM45" s="8">
        <f t="shared" si="110"/>
        <v>0.29117353843296567</v>
      </c>
      <c r="BN45" s="8">
        <f t="shared" si="111"/>
        <v>0.70846052294117068</v>
      </c>
    </row>
    <row r="46" spans="1:66" x14ac:dyDescent="0.25">
      <c r="A46" t="s">
        <v>80</v>
      </c>
      <c r="B46" t="s">
        <v>82</v>
      </c>
      <c r="C46" t="s">
        <v>369</v>
      </c>
      <c r="D46" t="s">
        <v>494</v>
      </c>
      <c r="E46">
        <f>VLOOKUP(A46,home!$A$2:$E$405,3,FALSE)</f>
        <v>1.1734693877550999</v>
      </c>
      <c r="F46">
        <f>VLOOKUP(B46,home!$B$2:$E$405,3,FALSE)</f>
        <v>0.52</v>
      </c>
      <c r="G46">
        <f>VLOOKUP(C46,away!$B$2:$E$405,4,FALSE)</f>
        <v>1.38</v>
      </c>
      <c r="H46">
        <f>VLOOKUP(A46,away!$A$2:$E$405,3,FALSE)</f>
        <v>1.0136054421768701</v>
      </c>
      <c r="I46">
        <f>VLOOKUP(C46,away!$B$2:$E$405,3,FALSE)</f>
        <v>0.66</v>
      </c>
      <c r="J46">
        <f>VLOOKUP(B46,home!$B$2:$E$405,4,FALSE)</f>
        <v>1.67</v>
      </c>
      <c r="K46" s="3">
        <f t="shared" si="56"/>
        <v>0.84208163265305958</v>
      </c>
      <c r="L46" s="3">
        <f t="shared" si="57"/>
        <v>1.1171959183673461</v>
      </c>
      <c r="M46" s="5">
        <f t="shared" si="58"/>
        <v>0.1409602207116564</v>
      </c>
      <c r="N46" s="5">
        <f t="shared" si="59"/>
        <v>0.11870001279600724</v>
      </c>
      <c r="O46" s="5">
        <f t="shared" si="60"/>
        <v>0.15748018323122276</v>
      </c>
      <c r="P46" s="5">
        <f t="shared" si="61"/>
        <v>0.13261116980585103</v>
      </c>
      <c r="Q46" s="5">
        <f t="shared" si="62"/>
        <v>4.9977550285600407E-2</v>
      </c>
      <c r="R46" s="5">
        <f t="shared" si="63"/>
        <v>8.796810896483194E-2</v>
      </c>
      <c r="S46" s="5">
        <f t="shared" si="64"/>
        <v>3.1189157956217014E-2</v>
      </c>
      <c r="T46" s="5">
        <f t="shared" si="65"/>
        <v>5.5834715189071571E-2</v>
      </c>
      <c r="U46" s="5">
        <f t="shared" si="66"/>
        <v>7.4076328818507925E-2</v>
      </c>
      <c r="V46" s="5">
        <f t="shared" si="67"/>
        <v>3.260203245798397E-3</v>
      </c>
      <c r="W46" s="5">
        <f t="shared" si="68"/>
        <v>1.4028392380166262E-2</v>
      </c>
      <c r="X46" s="5">
        <f t="shared" si="69"/>
        <v>1.5672462708377327E-2</v>
      </c>
      <c r="Y46" s="5">
        <f t="shared" si="70"/>
        <v>8.7546056842817965E-3</v>
      </c>
      <c r="Z46" s="5">
        <f t="shared" si="71"/>
        <v>3.2759204094001397E-2</v>
      </c>
      <c r="AA46" s="5">
        <f t="shared" si="72"/>
        <v>2.7585924067891489E-2</v>
      </c>
      <c r="AB46" s="5">
        <f t="shared" si="73"/>
        <v>1.1614799988666696E-2</v>
      </c>
      <c r="AC46" s="5">
        <f t="shared" si="74"/>
        <v>1.9169387117134673E-4</v>
      </c>
      <c r="AD46" s="5">
        <f t="shared" si="75"/>
        <v>2.9532628897470359E-3</v>
      </c>
      <c r="AE46" s="5">
        <f t="shared" si="76"/>
        <v>3.2993732462911424E-3</v>
      </c>
      <c r="AF46" s="5">
        <f t="shared" si="77"/>
        <v>1.8430231619634425E-3</v>
      </c>
      <c r="AG46" s="5">
        <f t="shared" si="78"/>
        <v>6.863393180006795E-4</v>
      </c>
      <c r="AH46" s="5">
        <f t="shared" si="79"/>
        <v>9.1496122756953013E-3</v>
      </c>
      <c r="AI46" s="5">
        <f t="shared" si="80"/>
        <v>7.7047204432599747E-3</v>
      </c>
      <c r="AJ46" s="5">
        <f t="shared" si="81"/>
        <v>3.2440017849978816E-3</v>
      </c>
      <c r="AK46" s="5">
        <f t="shared" si="82"/>
        <v>9.1057143981348543E-4</v>
      </c>
      <c r="AL46" s="5">
        <f t="shared" si="83"/>
        <v>7.2135949765981868E-6</v>
      </c>
      <c r="AM46" s="5">
        <f t="shared" si="84"/>
        <v>4.9737768717037553E-4</v>
      </c>
      <c r="AN46" s="5">
        <f t="shared" si="85"/>
        <v>5.5566832199373424E-4</v>
      </c>
      <c r="AO46" s="5">
        <f t="shared" si="86"/>
        <v>3.1039519064871609E-4</v>
      </c>
      <c r="AP46" s="5">
        <f t="shared" si="87"/>
        <v>1.1559074669119996E-4</v>
      </c>
      <c r="AQ46" s="5">
        <f t="shared" si="88"/>
        <v>3.2284377601110595E-5</v>
      </c>
      <c r="AR46" s="5">
        <f t="shared" si="89"/>
        <v>2.0443818978101115E-3</v>
      </c>
      <c r="AS46" s="5">
        <f t="shared" si="90"/>
        <v>1.7215364462742988E-3</v>
      </c>
      <c r="AT46" s="5">
        <f t="shared" si="91"/>
        <v>7.248371106752038E-4</v>
      </c>
      <c r="AU46" s="5">
        <f t="shared" si="92"/>
        <v>2.034573391883007E-4</v>
      </c>
      <c r="AV46" s="5">
        <f t="shared" si="93"/>
        <v>4.2831922089732887E-5</v>
      </c>
      <c r="AW46" s="5">
        <f t="shared" si="94"/>
        <v>1.8850930337390318E-7</v>
      </c>
      <c r="AX46" s="5">
        <f t="shared" si="95"/>
        <v>6.9805435809605377E-5</v>
      </c>
      <c r="AY46" s="5">
        <f t="shared" si="96"/>
        <v>7.7986347966344901E-5</v>
      </c>
      <c r="AZ46" s="5">
        <f t="shared" si="97"/>
        <v>4.3563014818188061E-5</v>
      </c>
      <c r="BA46" s="5">
        <f t="shared" si="98"/>
        <v>1.6222807448885306E-5</v>
      </c>
      <c r="BB46" s="5">
        <f t="shared" si="99"/>
        <v>4.5310135665885098E-6</v>
      </c>
      <c r="BC46" s="5">
        <f t="shared" si="100"/>
        <v>1.012405972531951E-6</v>
      </c>
      <c r="BD46" s="5">
        <f t="shared" si="101"/>
        <v>3.8066251863625751E-4</v>
      </c>
      <c r="BE46" s="5">
        <f t="shared" si="102"/>
        <v>3.2054891518304543E-4</v>
      </c>
      <c r="BF46" s="5">
        <f t="shared" si="103"/>
        <v>1.3496417692125299E-4</v>
      </c>
      <c r="BG46" s="5">
        <f t="shared" si="104"/>
        <v>3.788361815050837E-5</v>
      </c>
      <c r="BH46" s="5">
        <f t="shared" si="105"/>
        <v>7.9752747557462925E-6</v>
      </c>
      <c r="BI46" s="5">
        <f t="shared" si="106"/>
        <v>1.3431664774351142E-6</v>
      </c>
      <c r="BJ46" s="8">
        <f t="shared" si="107"/>
        <v>0.27347417500919413</v>
      </c>
      <c r="BK46" s="8">
        <f t="shared" si="108"/>
        <v>0.30829764553363714</v>
      </c>
      <c r="BL46" s="8">
        <f t="shared" si="109"/>
        <v>0.38535467340104945</v>
      </c>
      <c r="BM46" s="8">
        <f t="shared" si="110"/>
        <v>0.3121106544040495</v>
      </c>
      <c r="BN46" s="8">
        <f t="shared" si="111"/>
        <v>0.68769724579516978</v>
      </c>
    </row>
    <row r="47" spans="1:66" x14ac:dyDescent="0.25">
      <c r="A47" t="s">
        <v>80</v>
      </c>
      <c r="B47" t="s">
        <v>83</v>
      </c>
      <c r="C47" t="s">
        <v>86</v>
      </c>
      <c r="D47" t="s">
        <v>494</v>
      </c>
      <c r="E47">
        <f>VLOOKUP(A47,home!$A$2:$E$405,3,FALSE)</f>
        <v>1.1734693877550999</v>
      </c>
      <c r="F47">
        <f>VLOOKUP(B47,home!$B$2:$E$405,3,FALSE)</f>
        <v>1.35</v>
      </c>
      <c r="G47">
        <f>VLOOKUP(C47,away!$B$2:$E$405,4,FALSE)</f>
        <v>0.92</v>
      </c>
      <c r="H47">
        <f>VLOOKUP(A47,away!$A$2:$E$405,3,FALSE)</f>
        <v>1.0136054421768701</v>
      </c>
      <c r="I47">
        <f>VLOOKUP(C47,away!$B$2:$E$405,3,FALSE)</f>
        <v>0.39</v>
      </c>
      <c r="J47">
        <f>VLOOKUP(B47,home!$B$2:$E$405,4,FALSE)</f>
        <v>1.07</v>
      </c>
      <c r="K47" s="3">
        <f t="shared" si="56"/>
        <v>1.4574489795918344</v>
      </c>
      <c r="L47" s="3">
        <f t="shared" si="57"/>
        <v>0.4229775510204079</v>
      </c>
      <c r="M47" s="5">
        <f t="shared" si="58"/>
        <v>0.15252503528391412</v>
      </c>
      <c r="N47" s="5">
        <f t="shared" si="59"/>
        <v>0.22229745703674916</v>
      </c>
      <c r="O47" s="5">
        <f t="shared" si="60"/>
        <v>6.45146658936913E-2</v>
      </c>
      <c r="P47" s="5">
        <f t="shared" si="61"/>
        <v>9.4026833975468502E-2</v>
      </c>
      <c r="Q47" s="5">
        <f t="shared" si="62"/>
        <v>0.16199360096203488</v>
      </c>
      <c r="R47" s="5">
        <f t="shared" si="63"/>
        <v>1.364412769230669E-2</v>
      </c>
      <c r="S47" s="5">
        <f t="shared" si="64"/>
        <v>1.4491138276076062E-2</v>
      </c>
      <c r="T47" s="5">
        <f t="shared" si="65"/>
        <v>6.8519656615898705E-2</v>
      </c>
      <c r="U47" s="5">
        <f t="shared" si="66"/>
        <v>1.9885619982573075E-2</v>
      </c>
      <c r="V47" s="5">
        <f t="shared" si="67"/>
        <v>9.9259177009048153E-4</v>
      </c>
      <c r="W47" s="5">
        <f t="shared" si="68"/>
        <v>7.8699136140841536E-2</v>
      </c>
      <c r="X47" s="5">
        <f t="shared" si="69"/>
        <v>3.3287967872274823E-2</v>
      </c>
      <c r="Y47" s="5">
        <f t="shared" si="70"/>
        <v>7.0400315645304115E-3</v>
      </c>
      <c r="Z47" s="5">
        <f t="shared" si="71"/>
        <v>1.923719905700538E-3</v>
      </c>
      <c r="AA47" s="5">
        <f t="shared" si="72"/>
        <v>2.8037236135837486E-3</v>
      </c>
      <c r="AB47" s="5">
        <f t="shared" si="73"/>
        <v>2.0431420598375828E-3</v>
      </c>
      <c r="AC47" s="5">
        <f t="shared" si="74"/>
        <v>3.8243828872907098E-5</v>
      </c>
      <c r="AD47" s="5">
        <f t="shared" si="75"/>
        <v>2.8674993915807075E-2</v>
      </c>
      <c r="AE47" s="5">
        <f t="shared" si="76"/>
        <v>1.2128878702033172E-2</v>
      </c>
      <c r="AF47" s="5">
        <f t="shared" si="77"/>
        <v>2.5651217050047877E-3</v>
      </c>
      <c r="AG47" s="5">
        <f t="shared" si="78"/>
        <v>3.6166296561740608E-4</v>
      </c>
      <c r="AH47" s="5">
        <f t="shared" si="79"/>
        <v>2.0342258364060585E-4</v>
      </c>
      <c r="AI47" s="5">
        <f t="shared" si="80"/>
        <v>2.9647803695293559E-4</v>
      </c>
      <c r="AJ47" s="5">
        <f t="shared" si="81"/>
        <v>2.1605080621422309E-4</v>
      </c>
      <c r="AK47" s="5">
        <f t="shared" si="82"/>
        <v>1.0496100901897089E-4</v>
      </c>
      <c r="AL47" s="5">
        <f t="shared" si="83"/>
        <v>9.4304417404670037E-7</v>
      </c>
      <c r="AM47" s="5">
        <f t="shared" si="84"/>
        <v>8.3584681244790113E-3</v>
      </c>
      <c r="AN47" s="5">
        <f t="shared" si="85"/>
        <v>3.5354443775742739E-3</v>
      </c>
      <c r="AO47" s="5">
        <f t="shared" si="86"/>
        <v>7.4770680229761842E-4</v>
      </c>
      <c r="AP47" s="5">
        <f t="shared" si="87"/>
        <v>1.0542106403904899E-4</v>
      </c>
      <c r="AQ47" s="5">
        <f t="shared" si="88"/>
        <v>1.1147685873300631E-5</v>
      </c>
      <c r="AR47" s="5">
        <f t="shared" si="89"/>
        <v>1.7208637250109525E-5</v>
      </c>
      <c r="AS47" s="5">
        <f t="shared" si="90"/>
        <v>2.5080710800338158E-5</v>
      </c>
      <c r="AT47" s="5">
        <f t="shared" si="91"/>
        <v>1.8276928181695378E-5</v>
      </c>
      <c r="AU47" s="5">
        <f t="shared" si="92"/>
        <v>8.879230109495058E-6</v>
      </c>
      <c r="AV47" s="5">
        <f t="shared" si="93"/>
        <v>3.235256215661165E-6</v>
      </c>
      <c r="AW47" s="5">
        <f t="shared" si="94"/>
        <v>1.6148798461469068E-8</v>
      </c>
      <c r="AX47" s="5">
        <f t="shared" si="95"/>
        <v>2.0303401398288042E-3</v>
      </c>
      <c r="AY47" s="5">
        <f t="shared" si="96"/>
        <v>8.5878830008321997E-4</v>
      </c>
      <c r="AZ47" s="5">
        <f t="shared" si="97"/>
        <v>1.8162408600708979E-4</v>
      </c>
      <c r="BA47" s="5">
        <f t="shared" si="98"/>
        <v>2.5607637035199592E-5</v>
      </c>
      <c r="BB47" s="5">
        <f t="shared" si="99"/>
        <v>2.7078639001420553E-6</v>
      </c>
      <c r="BC47" s="5">
        <f t="shared" si="100"/>
        <v>2.2907312819573157E-7</v>
      </c>
      <c r="BD47" s="5">
        <f t="shared" si="101"/>
        <v>1.2131445400749813E-6</v>
      </c>
      <c r="BE47" s="5">
        <f t="shared" si="102"/>
        <v>1.7680962720296867E-6</v>
      </c>
      <c r="BF47" s="5">
        <f t="shared" si="103"/>
        <v>1.2884550537448968E-6</v>
      </c>
      <c r="BG47" s="5">
        <f t="shared" si="104"/>
        <v>6.2595250111014741E-7</v>
      </c>
      <c r="BH47" s="5">
        <f t="shared" si="105"/>
        <v>2.2807345850398516E-7</v>
      </c>
      <c r="BI47" s="5">
        <f t="shared" si="106"/>
        <v>6.6481085873722719E-8</v>
      </c>
      <c r="BJ47" s="8">
        <f t="shared" si="107"/>
        <v>0.63142599263503796</v>
      </c>
      <c r="BK47" s="8">
        <f t="shared" si="108"/>
        <v>0.26293357447867932</v>
      </c>
      <c r="BL47" s="8">
        <f t="shared" si="109"/>
        <v>0.10379006264328774</v>
      </c>
      <c r="BM47" s="8">
        <f t="shared" si="110"/>
        <v>0.29021285666725599</v>
      </c>
      <c r="BN47" s="8">
        <f t="shared" si="111"/>
        <v>0.70900172084416468</v>
      </c>
    </row>
    <row r="48" spans="1:66" x14ac:dyDescent="0.25">
      <c r="A48" t="s">
        <v>80</v>
      </c>
      <c r="B48" t="s">
        <v>359</v>
      </c>
      <c r="C48" t="s">
        <v>435</v>
      </c>
      <c r="D48" t="s">
        <v>494</v>
      </c>
      <c r="E48">
        <f>VLOOKUP(A48,home!$A$2:$E$405,3,FALSE)</f>
        <v>1.1734693877550999</v>
      </c>
      <c r="F48">
        <f>VLOOKUP(B48,home!$B$2:$E$405,3,FALSE)</f>
        <v>1.35</v>
      </c>
      <c r="G48">
        <f>VLOOKUP(C48,away!$B$2:$E$405,4,FALSE)</f>
        <v>1.63</v>
      </c>
      <c r="H48">
        <f>VLOOKUP(A48,away!$A$2:$E$405,3,FALSE)</f>
        <v>1.0136054421768701</v>
      </c>
      <c r="I48">
        <f>VLOOKUP(C48,away!$B$2:$E$405,3,FALSE)</f>
        <v>0.62</v>
      </c>
      <c r="J48">
        <f>VLOOKUP(B48,home!$B$2:$E$405,4,FALSE)</f>
        <v>0.9</v>
      </c>
      <c r="K48" s="3">
        <f t="shared" si="56"/>
        <v>2.5822193877550976</v>
      </c>
      <c r="L48" s="3">
        <f t="shared" si="57"/>
        <v>0.56559183673469349</v>
      </c>
      <c r="M48" s="5">
        <f t="shared" si="58"/>
        <v>4.2946023274479578E-2</v>
      </c>
      <c r="N48" s="5">
        <f t="shared" si="59"/>
        <v>0.11089605392634283</v>
      </c>
      <c r="O48" s="5">
        <f t="shared" si="60"/>
        <v>2.4289920184263802E-2</v>
      </c>
      <c r="P48" s="5">
        <f t="shared" si="61"/>
        <v>6.2721902826829865E-2</v>
      </c>
      <c r="Q48" s="5">
        <f t="shared" si="62"/>
        <v>0.14317897023706866</v>
      </c>
      <c r="R48" s="5">
        <f t="shared" si="63"/>
        <v>6.8690902855784329E-3</v>
      </c>
      <c r="S48" s="5">
        <f t="shared" si="64"/>
        <v>2.2901055757100018E-2</v>
      </c>
      <c r="T48" s="5">
        <f t="shared" si="65"/>
        <v>8.0980856758165687E-2</v>
      </c>
      <c r="U48" s="5">
        <f t="shared" si="66"/>
        <v>1.7737498111660831E-2</v>
      </c>
      <c r="V48" s="5">
        <f t="shared" si="67"/>
        <v>3.7162871600428279E-3</v>
      </c>
      <c r="W48" s="5">
        <f t="shared" si="68"/>
        <v>0.12323983762165626</v>
      </c>
      <c r="X48" s="5">
        <f t="shared" si="69"/>
        <v>6.9703446119317947E-2</v>
      </c>
      <c r="Y48" s="5">
        <f t="shared" si="70"/>
        <v>1.9711850058681389E-2</v>
      </c>
      <c r="Z48" s="5">
        <f t="shared" si="71"/>
        <v>1.2950337971055822E-3</v>
      </c>
      <c r="AA48" s="5">
        <f t="shared" si="72"/>
        <v>3.3440613786841359E-3</v>
      </c>
      <c r="AB48" s="5">
        <f t="shared" si="73"/>
        <v>4.31755006294061E-3</v>
      </c>
      <c r="AC48" s="5">
        <f t="shared" si="74"/>
        <v>3.3922320443828449E-4</v>
      </c>
      <c r="AD48" s="5">
        <f t="shared" si="75"/>
        <v>7.955807451260774E-2</v>
      </c>
      <c r="AE48" s="5">
        <f t="shared" si="76"/>
        <v>4.4997397490661416E-2</v>
      </c>
      <c r="AF48" s="5">
        <f t="shared" si="77"/>
        <v>1.2725080347512137E-2</v>
      </c>
      <c r="AG48" s="5">
        <f t="shared" si="78"/>
        <v>2.3990671887819809E-3</v>
      </c>
      <c r="AH48" s="5">
        <f t="shared" si="79"/>
        <v>1.8311513598461262E-4</v>
      </c>
      <c r="AI48" s="5">
        <f t="shared" si="80"/>
        <v>4.728434543308778E-4</v>
      </c>
      <c r="AJ48" s="5">
        <f t="shared" si="81"/>
        <v>6.1049276757314255E-4</v>
      </c>
      <c r="AK48" s="5">
        <f t="shared" si="82"/>
        <v>5.2547542017054502E-4</v>
      </c>
      <c r="AL48" s="5">
        <f t="shared" si="83"/>
        <v>1.9817178162828857E-5</v>
      </c>
      <c r="AM48" s="5">
        <f t="shared" si="84"/>
        <v>4.1087280491784041E-2</v>
      </c>
      <c r="AN48" s="5">
        <f t="shared" si="85"/>
        <v>2.323863043978168E-2</v>
      </c>
      <c r="AO48" s="5">
        <f t="shared" si="86"/>
        <v>6.5717898368174371E-3</v>
      </c>
      <c r="AP48" s="5">
        <f t="shared" si="87"/>
        <v>1.2389835614799889E-3</v>
      </c>
      <c r="AQ48" s="5">
        <f t="shared" si="88"/>
        <v>1.7518974705538968E-4</v>
      </c>
      <c r="AR48" s="5">
        <f t="shared" si="89"/>
        <v>2.0713685219092055E-5</v>
      </c>
      <c r="AS48" s="5">
        <f t="shared" si="90"/>
        <v>5.3487279564595701E-5</v>
      </c>
      <c r="AT48" s="5">
        <f t="shared" si="91"/>
        <v>6.9057945144988044E-5</v>
      </c>
      <c r="AU48" s="5">
        <f t="shared" si="92"/>
        <v>5.9440921610638716E-5</v>
      </c>
      <c r="AV48" s="5">
        <f t="shared" si="93"/>
        <v>3.8372375052255574E-5</v>
      </c>
      <c r="AW48" s="5">
        <f t="shared" si="94"/>
        <v>8.0396211353672417E-7</v>
      </c>
      <c r="AX48" s="5">
        <f t="shared" si="95"/>
        <v>1.7682728712669439E-2</v>
      </c>
      <c r="AY48" s="5">
        <f t="shared" si="96"/>
        <v>1.0001207011080012E-2</v>
      </c>
      <c r="AZ48" s="5">
        <f t="shared" si="97"/>
        <v>2.8283005214803183E-3</v>
      </c>
      <c r="BA48" s="5">
        <f t="shared" si="98"/>
        <v>5.3322122892724832E-4</v>
      </c>
      <c r="BB48" s="5">
        <f t="shared" si="99"/>
        <v>7.5396393563723191E-5</v>
      </c>
      <c r="BC48" s="5">
        <f t="shared" si="100"/>
        <v>8.5287169437756098E-6</v>
      </c>
      <c r="BD48" s="5">
        <f t="shared" si="101"/>
        <v>1.9525818781017565E-6</v>
      </c>
      <c r="BE48" s="5">
        <f t="shared" si="102"/>
        <v>5.0419947818136164E-6</v>
      </c>
      <c r="BF48" s="5">
        <f t="shared" si="103"/>
        <v>6.509768339279578E-6</v>
      </c>
      <c r="BG48" s="5">
        <f t="shared" si="104"/>
        <v>5.6032166718273437E-6</v>
      </c>
      <c r="BH48" s="5">
        <f t="shared" si="105"/>
        <v>3.6171836809462903E-6</v>
      </c>
      <c r="BI48" s="5">
        <f t="shared" si="106"/>
        <v>1.8680723660021706E-6</v>
      </c>
      <c r="BJ48" s="8">
        <f t="shared" si="107"/>
        <v>0.79083189092237915</v>
      </c>
      <c r="BK48" s="8">
        <f t="shared" si="108"/>
        <v>0.14264551641213338</v>
      </c>
      <c r="BL48" s="8">
        <f t="shared" si="109"/>
        <v>5.8615711825496526E-2</v>
      </c>
      <c r="BM48" s="8">
        <f t="shared" si="110"/>
        <v>0.59248578917358474</v>
      </c>
      <c r="BN48" s="8">
        <f t="shared" si="111"/>
        <v>0.39090196073456313</v>
      </c>
    </row>
    <row r="49" spans="1:66" x14ac:dyDescent="0.25">
      <c r="A49" t="s">
        <v>80</v>
      </c>
      <c r="B49" t="s">
        <v>89</v>
      </c>
      <c r="C49" t="s">
        <v>94</v>
      </c>
      <c r="D49" t="s">
        <v>494</v>
      </c>
      <c r="E49">
        <f>VLOOKUP(A49,home!$A$2:$E$405,3,FALSE)</f>
        <v>1.1734693877550999</v>
      </c>
      <c r="F49">
        <f>VLOOKUP(B49,home!$B$2:$E$405,3,FALSE)</f>
        <v>1.25</v>
      </c>
      <c r="G49">
        <f>VLOOKUP(C49,away!$B$2:$E$405,4,FALSE)</f>
        <v>0.79</v>
      </c>
      <c r="H49">
        <f>VLOOKUP(A49,away!$A$2:$E$405,3,FALSE)</f>
        <v>1.0136054421768701</v>
      </c>
      <c r="I49">
        <f>VLOOKUP(C49,away!$B$2:$E$405,3,FALSE)</f>
        <v>0.79</v>
      </c>
      <c r="J49">
        <f>VLOOKUP(B49,home!$B$2:$E$405,4,FALSE)</f>
        <v>1.29</v>
      </c>
      <c r="K49" s="3">
        <f t="shared" si="56"/>
        <v>1.1588010204081611</v>
      </c>
      <c r="L49" s="3">
        <f t="shared" si="57"/>
        <v>1.0329653061224484</v>
      </c>
      <c r="M49" s="5">
        <f t="shared" si="58"/>
        <v>0.11171924157733922</v>
      </c>
      <c r="N49" s="5">
        <f t="shared" si="59"/>
        <v>0.12946037113904654</v>
      </c>
      <c r="O49" s="5">
        <f t="shared" si="60"/>
        <v>0.11540210057570396</v>
      </c>
      <c r="P49" s="5">
        <f t="shared" si="61"/>
        <v>0.133728071904371</v>
      </c>
      <c r="Q49" s="5">
        <f t="shared" si="62"/>
        <v>7.5009405089173212E-2</v>
      </c>
      <c r="R49" s="5">
        <f t="shared" si="63"/>
        <v>5.9603183074177807E-2</v>
      </c>
      <c r="S49" s="5">
        <f t="shared" si="64"/>
        <v>4.0018167333513287E-2</v>
      </c>
      <c r="T49" s="5">
        <f t="shared" si="65"/>
        <v>7.748211309000054E-2</v>
      </c>
      <c r="U49" s="5">
        <f t="shared" si="66"/>
        <v>6.9068229365931683E-2</v>
      </c>
      <c r="V49" s="5">
        <f t="shared" si="67"/>
        <v>5.3224218169084046E-3</v>
      </c>
      <c r="W49" s="5">
        <f t="shared" si="68"/>
        <v>2.897365838584768E-2</v>
      </c>
      <c r="X49" s="5">
        <f t="shared" si="69"/>
        <v>2.9928783904024391E-2</v>
      </c>
      <c r="Y49" s="5">
        <f t="shared" si="70"/>
        <v>1.5457697713646579E-2</v>
      </c>
      <c r="Z49" s="5">
        <f t="shared" si="71"/>
        <v>2.0522673416696811E-2</v>
      </c>
      <c r="AA49" s="5">
        <f t="shared" si="72"/>
        <v>2.3781694896771705E-2</v>
      </c>
      <c r="AB49" s="5">
        <f t="shared" si="73"/>
        <v>1.377912615670731E-2</v>
      </c>
      <c r="AC49" s="5">
        <f t="shared" si="74"/>
        <v>3.9818409825143926E-4</v>
      </c>
      <c r="AD49" s="5">
        <f t="shared" si="75"/>
        <v>8.3936762256194442E-3</v>
      </c>
      <c r="AE49" s="5">
        <f t="shared" si="76"/>
        <v>8.6703763318897054E-3</v>
      </c>
      <c r="AF49" s="5">
        <f t="shared" si="77"/>
        <v>4.4780989709336406E-3</v>
      </c>
      <c r="AG49" s="5">
        <f t="shared" si="78"/>
        <v>1.5419069581190301E-3</v>
      </c>
      <c r="AH49" s="5">
        <f t="shared" si="79"/>
        <v>5.2998024070823125E-3</v>
      </c>
      <c r="AI49" s="5">
        <f t="shared" si="80"/>
        <v>6.1414164372886127E-3</v>
      </c>
      <c r="AJ49" s="5">
        <f t="shared" si="81"/>
        <v>3.5583398171407498E-3</v>
      </c>
      <c r="AK49" s="5">
        <f t="shared" si="82"/>
        <v>1.3744692703538969E-3</v>
      </c>
      <c r="AL49" s="5">
        <f t="shared" si="83"/>
        <v>1.9065074545921849E-5</v>
      </c>
      <c r="AM49" s="5">
        <f t="shared" si="84"/>
        <v>1.9453201150447068E-3</v>
      </c>
      <c r="AN49" s="5">
        <f t="shared" si="85"/>
        <v>2.0094481881433117E-3</v>
      </c>
      <c r="AO49" s="5">
        <f t="shared" si="86"/>
        <v>1.0378451314013277E-3</v>
      </c>
      <c r="AP49" s="5">
        <f t="shared" si="87"/>
        <v>3.5735267128855514E-4</v>
      </c>
      <c r="AQ49" s="5">
        <f t="shared" si="88"/>
        <v>9.2283227872814243E-5</v>
      </c>
      <c r="AR49" s="5">
        <f t="shared" si="89"/>
        <v>1.0949024031640543E-3</v>
      </c>
      <c r="AS49" s="5">
        <f t="shared" si="90"/>
        <v>1.2687740220338538E-3</v>
      </c>
      <c r="AT49" s="5">
        <f t="shared" si="91"/>
        <v>7.3512831570009848E-4</v>
      </c>
      <c r="AU49" s="5">
        <f t="shared" si="92"/>
        <v>2.8395581412140231E-4</v>
      </c>
      <c r="AV49" s="5">
        <f t="shared" si="93"/>
        <v>8.2262071788677819E-5</v>
      </c>
      <c r="AW49" s="5">
        <f t="shared" si="94"/>
        <v>6.3391439104722112E-7</v>
      </c>
      <c r="AX49" s="5">
        <f t="shared" si="95"/>
        <v>3.7570648905572128E-4</v>
      </c>
      <c r="AY49" s="5">
        <f t="shared" si="96"/>
        <v>3.8809176847963341E-4</v>
      </c>
      <c r="AZ49" s="5">
        <f t="shared" si="97"/>
        <v>2.0044266621558344E-4</v>
      </c>
      <c r="BA49" s="5">
        <f t="shared" si="98"/>
        <v>6.9016773355793309E-5</v>
      </c>
      <c r="BB49" s="5">
        <f t="shared" si="99"/>
        <v>1.7822983104262667E-5</v>
      </c>
      <c r="BC49" s="5">
        <f t="shared" si="100"/>
        <v>3.6821046396619832E-6</v>
      </c>
      <c r="BD49" s="5">
        <f t="shared" si="101"/>
        <v>1.8849936600976022E-4</v>
      </c>
      <c r="BE49" s="5">
        <f t="shared" si="102"/>
        <v>2.1843325767840159E-4</v>
      </c>
      <c r="BF49" s="5">
        <f t="shared" si="103"/>
        <v>1.2656034094440531E-4</v>
      </c>
      <c r="BG49" s="5">
        <f t="shared" si="104"/>
        <v>4.888608407652722E-5</v>
      </c>
      <c r="BH49" s="5">
        <f t="shared" si="105"/>
        <v>1.4162311027909729E-5</v>
      </c>
      <c r="BI49" s="5">
        <f t="shared" si="106"/>
        <v>3.2822600940959093E-6</v>
      </c>
      <c r="BJ49" s="8">
        <f t="shared" si="107"/>
        <v>0.38589309992690213</v>
      </c>
      <c r="BK49" s="8">
        <f t="shared" si="108"/>
        <v>0.29159324357340888</v>
      </c>
      <c r="BL49" s="8">
        <f t="shared" si="109"/>
        <v>0.30207320824779726</v>
      </c>
      <c r="BM49" s="8">
        <f t="shared" si="110"/>
        <v>0.37477239395090478</v>
      </c>
      <c r="BN49" s="8">
        <f t="shared" si="111"/>
        <v>0.62492237335981171</v>
      </c>
    </row>
    <row r="50" spans="1:66" x14ac:dyDescent="0.25">
      <c r="A50" t="s">
        <v>80</v>
      </c>
      <c r="B50" t="s">
        <v>91</v>
      </c>
      <c r="C50" t="s">
        <v>87</v>
      </c>
      <c r="D50" t="s">
        <v>494</v>
      </c>
      <c r="E50">
        <f>VLOOKUP(A50,home!$A$2:$E$405,3,FALSE)</f>
        <v>1.1734693877550999</v>
      </c>
      <c r="F50">
        <f>VLOOKUP(B50,home!$B$2:$E$405,3,FALSE)</f>
        <v>0.39</v>
      </c>
      <c r="G50">
        <f>VLOOKUP(C50,away!$B$2:$E$405,4,FALSE)</f>
        <v>1.1399999999999999</v>
      </c>
      <c r="H50">
        <f>VLOOKUP(A50,away!$A$2:$E$405,3,FALSE)</f>
        <v>1.0136054421768701</v>
      </c>
      <c r="I50">
        <f>VLOOKUP(C50,away!$B$2:$E$405,3,FALSE)</f>
        <v>0.92</v>
      </c>
      <c r="J50">
        <f>VLOOKUP(B50,home!$B$2:$E$405,4,FALSE)</f>
        <v>1.1399999999999999</v>
      </c>
      <c r="K50" s="3">
        <f t="shared" si="56"/>
        <v>0.52172448979591735</v>
      </c>
      <c r="L50" s="3">
        <f t="shared" si="57"/>
        <v>1.0630693877551014</v>
      </c>
      <c r="M50" s="5">
        <f t="shared" si="58"/>
        <v>0.20499004181188049</v>
      </c>
      <c r="N50" s="5">
        <f t="shared" si="59"/>
        <v>0.1069483249775471</v>
      </c>
      <c r="O50" s="5">
        <f t="shared" si="60"/>
        <v>0.21791863824484844</v>
      </c>
      <c r="P50" s="5">
        <f t="shared" si="61"/>
        <v>0.11369349035531462</v>
      </c>
      <c r="Q50" s="5">
        <f t="shared" si="62"/>
        <v>2.7898780141719363E-2</v>
      </c>
      <c r="R50" s="5">
        <f t="shared" si="63"/>
        <v>0.11583131666968821</v>
      </c>
      <c r="S50" s="5">
        <f t="shared" si="64"/>
        <v>1.5764436207389539E-2</v>
      </c>
      <c r="T50" s="5">
        <f t="shared" si="65"/>
        <v>2.9658339124371783E-2</v>
      </c>
      <c r="U50" s="5">
        <f t="shared" si="66"/>
        <v>6.0432034591882414E-2</v>
      </c>
      <c r="V50" s="5">
        <f t="shared" si="67"/>
        <v>9.714909726344569E-4</v>
      </c>
      <c r="W50" s="5">
        <f t="shared" si="68"/>
        <v>4.851825611789002E-3</v>
      </c>
      <c r="X50" s="5">
        <f t="shared" si="69"/>
        <v>5.1578272826190551E-3</v>
      </c>
      <c r="Y50" s="5">
        <f t="shared" si="70"/>
        <v>2.7415641457401983E-3</v>
      </c>
      <c r="Z50" s="5">
        <f t="shared" si="71"/>
        <v>4.1045575631637583E-2</v>
      </c>
      <c r="AA50" s="5">
        <f t="shared" si="72"/>
        <v>2.1414482004795853E-2</v>
      </c>
      <c r="AB50" s="5">
        <f t="shared" si="73"/>
        <v>5.5862298490979845E-3</v>
      </c>
      <c r="AC50" s="5">
        <f t="shared" si="74"/>
        <v>3.3676086942815029E-5</v>
      </c>
      <c r="AD50" s="5">
        <f t="shared" si="75"/>
        <v>6.3282906047234535E-4</v>
      </c>
      <c r="AE50" s="5">
        <f t="shared" si="76"/>
        <v>6.7274120186997216E-4</v>
      </c>
      <c r="AF50" s="5">
        <f t="shared" si="77"/>
        <v>3.5758528879477119E-4</v>
      </c>
      <c r="AG50" s="5">
        <f t="shared" si="78"/>
        <v>1.2671265800976288E-4</v>
      </c>
      <c r="AH50" s="5">
        <f t="shared" si="79"/>
        <v>1.0908573739195165E-2</v>
      </c>
      <c r="AI50" s="5">
        <f t="shared" si="80"/>
        <v>5.6912700684827395E-3</v>
      </c>
      <c r="AJ50" s="5">
        <f t="shared" si="81"/>
        <v>1.4846374863849664E-3</v>
      </c>
      <c r="AK50" s="5">
        <f t="shared" si="82"/>
        <v>2.5819057837202995E-4</v>
      </c>
      <c r="AL50" s="5">
        <f t="shared" si="83"/>
        <v>7.4710982683760375E-7</v>
      </c>
      <c r="AM50" s="5">
        <f t="shared" si="84"/>
        <v>6.6032483740592837E-5</v>
      </c>
      <c r="AN50" s="5">
        <f t="shared" si="85"/>
        <v>7.0197112062060714E-5</v>
      </c>
      <c r="AO50" s="5">
        <f t="shared" si="86"/>
        <v>3.7312200470995562E-5</v>
      </c>
      <c r="AP50" s="5">
        <f t="shared" si="87"/>
        <v>1.3221819370165622E-5</v>
      </c>
      <c r="AQ50" s="5">
        <f t="shared" si="88"/>
        <v>3.513927855712626E-6</v>
      </c>
      <c r="AR50" s="5">
        <f t="shared" si="89"/>
        <v>2.3193141612415169E-3</v>
      </c>
      <c r="AS50" s="5">
        <f t="shared" si="90"/>
        <v>1.2100429974501764E-3</v>
      </c>
      <c r="AT50" s="5">
        <f t="shared" si="91"/>
        <v>3.1565453273790789E-4</v>
      </c>
      <c r="AU50" s="5">
        <f t="shared" si="92"/>
        <v>5.4894900014817901E-5</v>
      </c>
      <c r="AV50" s="5">
        <f t="shared" si="93"/>
        <v>7.1600034256571901E-6</v>
      </c>
      <c r="AW50" s="5">
        <f t="shared" si="94"/>
        <v>1.1510250712280498E-8</v>
      </c>
      <c r="AX50" s="5">
        <f t="shared" si="95"/>
        <v>5.741793981586333E-6</v>
      </c>
      <c r="AY50" s="5">
        <f t="shared" si="96"/>
        <v>6.1039254126209086E-6</v>
      </c>
      <c r="AZ50" s="5">
        <f t="shared" si="97"/>
        <v>3.2444481256488567E-6</v>
      </c>
      <c r="BA50" s="5">
        <f t="shared" si="98"/>
        <v>1.1496911608455723E-6</v>
      </c>
      <c r="BB50" s="5">
        <f t="shared" si="99"/>
        <v>3.0555036961688853E-7</v>
      </c>
      <c r="BC50" s="5">
        <f t="shared" si="100"/>
        <v>6.4964248871394142E-8</v>
      </c>
      <c r="BD50" s="5">
        <f t="shared" si="101"/>
        <v>4.1093198090045918E-4</v>
      </c>
      <c r="BE50" s="5">
        <f t="shared" si="102"/>
        <v>2.1439327807611769E-4</v>
      </c>
      <c r="BF50" s="5">
        <f t="shared" si="103"/>
        <v>5.592711180996837E-5</v>
      </c>
      <c r="BG50" s="5">
        <f t="shared" si="104"/>
        <v>9.7261812916049917E-6</v>
      </c>
      <c r="BH50" s="5">
        <f t="shared" si="105"/>
        <v>1.2685967430063023E-6</v>
      </c>
      <c r="BI50" s="5">
        <f t="shared" si="106"/>
        <v>1.3237159770034517E-7</v>
      </c>
      <c r="BJ50" s="8">
        <f t="shared" si="107"/>
        <v>0.17925341740973202</v>
      </c>
      <c r="BK50" s="8">
        <f t="shared" si="108"/>
        <v>0.33545998646940139</v>
      </c>
      <c r="BL50" s="8">
        <f t="shared" si="109"/>
        <v>0.44412481934803666</v>
      </c>
      <c r="BM50" s="8">
        <f t="shared" si="110"/>
        <v>0.21259711424264763</v>
      </c>
      <c r="BN50" s="8">
        <f t="shared" si="111"/>
        <v>0.78728059220099822</v>
      </c>
    </row>
    <row r="51" spans="1:66" x14ac:dyDescent="0.25">
      <c r="A51" t="s">
        <v>80</v>
      </c>
      <c r="B51" t="s">
        <v>96</v>
      </c>
      <c r="C51" t="s">
        <v>84</v>
      </c>
      <c r="D51" t="s">
        <v>494</v>
      </c>
      <c r="E51">
        <f>VLOOKUP(A51,home!$A$2:$E$405,3,FALSE)</f>
        <v>1.1734693877550999</v>
      </c>
      <c r="F51">
        <f>VLOOKUP(B51,home!$B$2:$E$405,3,FALSE)</f>
        <v>1.1100000000000001</v>
      </c>
      <c r="G51">
        <f>VLOOKUP(C51,away!$B$2:$E$405,4,FALSE)</f>
        <v>0.59</v>
      </c>
      <c r="H51">
        <f>VLOOKUP(A51,away!$A$2:$E$405,3,FALSE)</f>
        <v>1.0136054421768701</v>
      </c>
      <c r="I51">
        <f>VLOOKUP(C51,away!$B$2:$E$405,3,FALSE)</f>
        <v>0.85</v>
      </c>
      <c r="J51">
        <f>VLOOKUP(B51,home!$B$2:$E$405,4,FALSE)</f>
        <v>0.91</v>
      </c>
      <c r="K51" s="3">
        <f t="shared" si="56"/>
        <v>0.7685051020408149</v>
      </c>
      <c r="L51" s="3">
        <f t="shared" si="57"/>
        <v>0.78402380952380901</v>
      </c>
      <c r="M51" s="5">
        <f t="shared" si="58"/>
        <v>0.21171189560407563</v>
      </c>
      <c r="N51" s="5">
        <f t="shared" si="59"/>
        <v>0.1627016719344645</v>
      </c>
      <c r="O51" s="5">
        <f t="shared" si="60"/>
        <v>0.16598716691301432</v>
      </c>
      <c r="P51" s="5">
        <f t="shared" si="61"/>
        <v>0.12756198464595184</v>
      </c>
      <c r="Q51" s="5">
        <f t="shared" si="62"/>
        <v>6.2518532496103396E-2</v>
      </c>
      <c r="R51" s="5">
        <f t="shared" si="63"/>
        <v>6.5068945467602918E-2</v>
      </c>
      <c r="S51" s="5">
        <f t="shared" si="64"/>
        <v>1.9214862585289705E-2</v>
      </c>
      <c r="T51" s="5">
        <f t="shared" si="65"/>
        <v>4.9016018013433034E-2</v>
      </c>
      <c r="U51" s="5">
        <f t="shared" si="66"/>
        <v>5.0005816576268403E-2</v>
      </c>
      <c r="V51" s="5">
        <f t="shared" si="67"/>
        <v>1.2863844461230565E-3</v>
      </c>
      <c r="W51" s="5">
        <f t="shared" si="68"/>
        <v>1.6015270398453317E-2</v>
      </c>
      <c r="X51" s="5">
        <f t="shared" si="69"/>
        <v>1.255635330834926E-2</v>
      </c>
      <c r="Y51" s="5">
        <f t="shared" si="70"/>
        <v>4.9222399772694356E-3</v>
      </c>
      <c r="Z51" s="5">
        <f t="shared" si="71"/>
        <v>1.7005200835735673E-2</v>
      </c>
      <c r="AA51" s="5">
        <f t="shared" si="72"/>
        <v>1.3068583603491595E-2</v>
      </c>
      <c r="AB51" s="5">
        <f t="shared" si="73"/>
        <v>5.0216365878651128E-3</v>
      </c>
      <c r="AC51" s="5">
        <f t="shared" si="74"/>
        <v>4.8442528612094914E-5</v>
      </c>
      <c r="AD51" s="5">
        <f t="shared" si="75"/>
        <v>3.0769542529436524E-3</v>
      </c>
      <c r="AE51" s="5">
        <f t="shared" si="76"/>
        <v>2.4124053951233679E-3</v>
      </c>
      <c r="AF51" s="5">
        <f t="shared" si="77"/>
        <v>9.4569163400020642E-4</v>
      </c>
      <c r="AG51" s="5">
        <f t="shared" si="78"/>
        <v>2.4714825250787912E-4</v>
      </c>
      <c r="AH51" s="5">
        <f t="shared" si="79"/>
        <v>3.3331205852377356E-3</v>
      </c>
      <c r="AI51" s="5">
        <f t="shared" si="80"/>
        <v>2.5615201754724667E-3</v>
      </c>
      <c r="AJ51" s="5">
        <f t="shared" si="81"/>
        <v>9.8427066191553668E-4</v>
      </c>
      <c r="AK51" s="5">
        <f t="shared" si="82"/>
        <v>2.5213900849039341E-4</v>
      </c>
      <c r="AL51" s="5">
        <f t="shared" si="83"/>
        <v>1.1675158967133975E-6</v>
      </c>
      <c r="AM51" s="5">
        <f t="shared" si="84"/>
        <v>4.729310084266763E-4</v>
      </c>
      <c r="AN51" s="5">
        <f t="shared" si="85"/>
        <v>3.7078917086861933E-4</v>
      </c>
      <c r="AO51" s="5">
        <f t="shared" si="86"/>
        <v>1.4535376913729476E-4</v>
      </c>
      <c r="AP51" s="5">
        <f t="shared" si="87"/>
        <v>3.7986938602555357E-5</v>
      </c>
      <c r="AQ51" s="5">
        <f t="shared" si="88"/>
        <v>7.4456660788306214E-6</v>
      </c>
      <c r="AR51" s="5">
        <f t="shared" si="89"/>
        <v>5.2264917976806364E-4</v>
      </c>
      <c r="AS51" s="5">
        <f t="shared" si="90"/>
        <v>4.01658561229204E-4</v>
      </c>
      <c r="AT51" s="5">
        <f t="shared" si="91"/>
        <v>1.5433832679150812E-4</v>
      </c>
      <c r="AU51" s="5">
        <f t="shared" si="92"/>
        <v>3.9536597193238866E-5</v>
      </c>
      <c r="AV51" s="5">
        <f t="shared" si="93"/>
        <v>7.5960191650841575E-6</v>
      </c>
      <c r="AW51" s="5">
        <f t="shared" si="94"/>
        <v>1.954052863333139E-8</v>
      </c>
      <c r="AX51" s="5">
        <f t="shared" si="95"/>
        <v>6.0574982148201363E-5</v>
      </c>
      <c r="AY51" s="5">
        <f t="shared" si="96"/>
        <v>4.7492228265669555E-5</v>
      </c>
      <c r="AZ51" s="5">
        <f t="shared" si="97"/>
        <v>1.8617518863812286E-5</v>
      </c>
      <c r="BA51" s="5">
        <f t="shared" si="98"/>
        <v>4.8655260211624936E-6</v>
      </c>
      <c r="BB51" s="5">
        <f t="shared" si="99"/>
        <v>9.5367206161225971E-7</v>
      </c>
      <c r="BC51" s="5">
        <f t="shared" si="100"/>
        <v>1.4954032055633378E-7</v>
      </c>
      <c r="BD51" s="5">
        <f t="shared" si="101"/>
        <v>6.8294900161041864E-5</v>
      </c>
      <c r="BE51" s="5">
        <f t="shared" si="102"/>
        <v>5.248497921712875E-5</v>
      </c>
      <c r="BF51" s="5">
        <f t="shared" si="103"/>
        <v>2.0167487154434785E-5</v>
      </c>
      <c r="BG51" s="5">
        <f t="shared" si="104"/>
        <v>5.1662722578419106E-6</v>
      </c>
      <c r="BH51" s="5">
        <f t="shared" si="105"/>
        <v>9.9257664717085705E-7</v>
      </c>
      <c r="BI51" s="5">
        <f t="shared" si="106"/>
        <v>1.5256004350347393E-7</v>
      </c>
      <c r="BJ51" s="8">
        <f t="shared" si="107"/>
        <v>0.31557944568344298</v>
      </c>
      <c r="BK51" s="8">
        <f t="shared" si="108"/>
        <v>0.35987222955421472</v>
      </c>
      <c r="BL51" s="8">
        <f t="shared" si="109"/>
        <v>0.3075562370389866</v>
      </c>
      <c r="BM51" s="8">
        <f t="shared" si="110"/>
        <v>0.20441544336343045</v>
      </c>
      <c r="BN51" s="8">
        <f t="shared" si="111"/>
        <v>0.79555019706121255</v>
      </c>
    </row>
    <row r="52" spans="1:66" x14ac:dyDescent="0.25">
      <c r="A52" t="s">
        <v>80</v>
      </c>
      <c r="B52" t="s">
        <v>93</v>
      </c>
      <c r="C52" t="s">
        <v>97</v>
      </c>
      <c r="D52" t="s">
        <v>494</v>
      </c>
      <c r="E52">
        <f>VLOOKUP(A52,home!$A$2:$E$405,3,FALSE)</f>
        <v>1.1734693877550999</v>
      </c>
      <c r="F52">
        <f>VLOOKUP(B52,home!$B$2:$E$405,3,FALSE)</f>
        <v>0.92</v>
      </c>
      <c r="G52">
        <f>VLOOKUP(C52,away!$B$2:$E$405,4,FALSE)</f>
        <v>1.25</v>
      </c>
      <c r="H52">
        <f>VLOOKUP(A52,away!$A$2:$E$405,3,FALSE)</f>
        <v>1.0136054421768701</v>
      </c>
      <c r="I52">
        <f>VLOOKUP(C52,away!$B$2:$E$405,3,FALSE)</f>
        <v>0.85</v>
      </c>
      <c r="J52">
        <f>VLOOKUP(B52,home!$B$2:$E$405,4,FALSE)</f>
        <v>1.06</v>
      </c>
      <c r="K52" s="3">
        <f t="shared" si="56"/>
        <v>1.3494897959183649</v>
      </c>
      <c r="L52" s="3">
        <f t="shared" si="57"/>
        <v>0.91325850340135994</v>
      </c>
      <c r="M52" s="5">
        <f t="shared" si="58"/>
        <v>0.10406409211511274</v>
      </c>
      <c r="N52" s="5">
        <f t="shared" si="59"/>
        <v>0.14043343043085341</v>
      </c>
      <c r="O52" s="5">
        <f t="shared" si="60"/>
        <v>9.5037417022869108E-2</v>
      </c>
      <c r="P52" s="5">
        <f t="shared" si="61"/>
        <v>0.12825202450280015</v>
      </c>
      <c r="Q52" s="5">
        <f t="shared" si="62"/>
        <v>9.4756740686124163E-2</v>
      </c>
      <c r="R52" s="5">
        <f t="shared" si="63"/>
        <v>4.3396864618718181E-2</v>
      </c>
      <c r="S52" s="5">
        <f t="shared" si="64"/>
        <v>3.9515507834517759E-2</v>
      </c>
      <c r="T52" s="5">
        <f t="shared" si="65"/>
        <v>8.65373991862005E-2</v>
      </c>
      <c r="U52" s="5">
        <f t="shared" si="66"/>
        <v>5.856362597781091E-2</v>
      </c>
      <c r="V52" s="5">
        <f t="shared" si="67"/>
        <v>5.4111352340943785E-3</v>
      </c>
      <c r="W52" s="5">
        <f t="shared" si="68"/>
        <v>4.2624418216802372E-2</v>
      </c>
      <c r="X52" s="5">
        <f t="shared" si="69"/>
        <v>3.8927112389030592E-2</v>
      </c>
      <c r="Y52" s="5">
        <f t="shared" si="70"/>
        <v>1.7775258201071308E-2</v>
      </c>
      <c r="Z52" s="5">
        <f t="shared" si="71"/>
        <v>1.3210851878000668E-2</v>
      </c>
      <c r="AA52" s="5">
        <f t="shared" si="72"/>
        <v>1.782790980475087E-2</v>
      </c>
      <c r="AB52" s="5">
        <f t="shared" si="73"/>
        <v>1.2029291182032137E-2</v>
      </c>
      <c r="AC52" s="5">
        <f t="shared" si="74"/>
        <v>4.1680386248371269E-4</v>
      </c>
      <c r="AD52" s="5">
        <f t="shared" si="75"/>
        <v>1.4380304360132923E-2</v>
      </c>
      <c r="AE52" s="5">
        <f t="shared" si="76"/>
        <v>1.3132935238391043E-2</v>
      </c>
      <c r="AF52" s="5">
        <f t="shared" si="77"/>
        <v>5.996882390539993E-3</v>
      </c>
      <c r="AG52" s="5">
        <f t="shared" si="78"/>
        <v>1.8255679456861749E-3</v>
      </c>
      <c r="AH52" s="5">
        <f t="shared" si="79"/>
        <v>3.0162307036899834E-3</v>
      </c>
      <c r="AI52" s="5">
        <f t="shared" si="80"/>
        <v>4.0703725567653014E-3</v>
      </c>
      <c r="AJ52" s="5">
        <f t="shared" si="81"/>
        <v>2.7464631154704607E-3</v>
      </c>
      <c r="AK52" s="5">
        <f t="shared" si="82"/>
        <v>1.2354413163978496E-3</v>
      </c>
      <c r="AL52" s="5">
        <f t="shared" si="83"/>
        <v>2.0547313909197964E-5</v>
      </c>
      <c r="AM52" s="5">
        <f t="shared" si="84"/>
        <v>3.8812147992399464E-3</v>
      </c>
      <c r="AN52" s="5">
        <f t="shared" si="85"/>
        <v>3.544552418933083E-3</v>
      </c>
      <c r="AO52" s="5">
        <f t="shared" si="86"/>
        <v>1.6185463186712487E-3</v>
      </c>
      <c r="AP52" s="5">
        <f t="shared" si="87"/>
        <v>4.9271706289182851E-4</v>
      </c>
      <c r="AQ52" s="5">
        <f t="shared" si="88"/>
        <v>1.1249451186422623E-4</v>
      </c>
      <c r="AR52" s="5">
        <f t="shared" si="89"/>
        <v>5.5091966767302914E-4</v>
      </c>
      <c r="AS52" s="5">
        <f t="shared" si="90"/>
        <v>7.4346046989548953E-4</v>
      </c>
      <c r="AT52" s="5">
        <f t="shared" si="91"/>
        <v>5.016461588963181E-4</v>
      </c>
      <c r="AU52" s="5">
        <f t="shared" si="92"/>
        <v>2.2565545753074133E-4</v>
      </c>
      <c r="AV52" s="5">
        <f t="shared" si="93"/>
        <v>7.6129934332756376E-5</v>
      </c>
      <c r="AW52" s="5">
        <f t="shared" si="94"/>
        <v>7.0342189910397937E-7</v>
      </c>
      <c r="AX52" s="5">
        <f t="shared" si="95"/>
        <v>8.7294329455694312E-4</v>
      </c>
      <c r="AY52" s="5">
        <f t="shared" si="96"/>
        <v>7.972228867413263E-4</v>
      </c>
      <c r="AZ52" s="5">
        <f t="shared" si="97"/>
        <v>3.6403529021134776E-4</v>
      </c>
      <c r="BA52" s="5">
        <f t="shared" si="98"/>
        <v>1.1081944144123175E-4</v>
      </c>
      <c r="BB52" s="5">
        <f t="shared" si="99"/>
        <v>2.5301699309598483E-5</v>
      </c>
      <c r="BC52" s="5">
        <f t="shared" si="100"/>
        <v>4.6213984089990284E-6</v>
      </c>
      <c r="BD52" s="5">
        <f t="shared" si="101"/>
        <v>8.3855345198907493E-5</v>
      </c>
      <c r="BE52" s="5">
        <f t="shared" si="102"/>
        <v>1.1316193267913771E-4</v>
      </c>
      <c r="BF52" s="5">
        <f t="shared" si="103"/>
        <v>7.6355436718448673E-5</v>
      </c>
      <c r="BG52" s="5">
        <f t="shared" si="104"/>
        <v>3.4346960904812309E-5</v>
      </c>
      <c r="BH52" s="5">
        <f t="shared" si="105"/>
        <v>1.158771831546281E-5</v>
      </c>
      <c r="BI52" s="5">
        <f t="shared" si="106"/>
        <v>3.1275015249386782E-6</v>
      </c>
      <c r="BJ52" s="8">
        <f t="shared" si="107"/>
        <v>0.46821451816710224</v>
      </c>
      <c r="BK52" s="8">
        <f t="shared" si="108"/>
        <v>0.27847733374965927</v>
      </c>
      <c r="BL52" s="8">
        <f t="shared" si="109"/>
        <v>0.24034386288217485</v>
      </c>
      <c r="BM52" s="8">
        <f t="shared" si="110"/>
        <v>0.39350947783561702</v>
      </c>
      <c r="BN52" s="8">
        <f t="shared" si="111"/>
        <v>0.60594056937647767</v>
      </c>
    </row>
    <row r="53" spans="1:66" x14ac:dyDescent="0.25">
      <c r="A53" t="s">
        <v>80</v>
      </c>
      <c r="B53" t="s">
        <v>92</v>
      </c>
      <c r="C53" t="s">
        <v>98</v>
      </c>
      <c r="D53" t="s">
        <v>494</v>
      </c>
      <c r="E53">
        <f>VLOOKUP(A53,home!$A$2:$E$405,3,FALSE)</f>
        <v>1.1734693877550999</v>
      </c>
      <c r="F53">
        <f>VLOOKUP(B53,home!$B$2:$E$405,3,FALSE)</f>
        <v>1.1599999999999999</v>
      </c>
      <c r="G53">
        <f>VLOOKUP(C53,away!$B$2:$E$405,4,FALSE)</f>
        <v>0.56999999999999995</v>
      </c>
      <c r="H53">
        <f>VLOOKUP(A53,away!$A$2:$E$405,3,FALSE)</f>
        <v>1.0136054421768701</v>
      </c>
      <c r="I53">
        <f>VLOOKUP(C53,away!$B$2:$E$405,3,FALSE)</f>
        <v>0.99</v>
      </c>
      <c r="J53">
        <f>VLOOKUP(B53,home!$B$2:$E$405,4,FALSE)</f>
        <v>1.35</v>
      </c>
      <c r="K53" s="3">
        <f t="shared" si="56"/>
        <v>0.77589795918367199</v>
      </c>
      <c r="L53" s="3">
        <f t="shared" si="57"/>
        <v>1.3546836734693868</v>
      </c>
      <c r="M53" s="5">
        <f t="shared" si="58"/>
        <v>0.1187681942991302</v>
      </c>
      <c r="N53" s="5">
        <f t="shared" si="59"/>
        <v>9.2151999572624946E-2</v>
      </c>
      <c r="O53" s="5">
        <f t="shared" si="60"/>
        <v>0.16089333374447157</v>
      </c>
      <c r="P53" s="5">
        <f t="shared" si="61"/>
        <v>0.12483680929859292</v>
      </c>
      <c r="Q53" s="5">
        <f t="shared" si="62"/>
        <v>3.5750274201547153E-2</v>
      </c>
      <c r="R53" s="5">
        <f t="shared" si="63"/>
        <v>0.10897978619684842</v>
      </c>
      <c r="S53" s="5">
        <f t="shared" si="64"/>
        <v>3.2803877013998249E-2</v>
      </c>
      <c r="T53" s="5">
        <f t="shared" si="65"/>
        <v>4.8430312782889742E-2</v>
      </c>
      <c r="U53" s="5">
        <f t="shared" si="66"/>
        <v>8.4557193702407607E-2</v>
      </c>
      <c r="V53" s="5">
        <f t="shared" si="67"/>
        <v>3.8311148528695003E-3</v>
      </c>
      <c r="W53" s="5">
        <f t="shared" si="68"/>
        <v>9.2461882644123729E-3</v>
      </c>
      <c r="X53" s="5">
        <f t="shared" si="69"/>
        <v>1.2525660283623685E-2</v>
      </c>
      <c r="Y53" s="5">
        <f t="shared" si="70"/>
        <v>8.4841537428244698E-3</v>
      </c>
      <c r="Z53" s="5">
        <f t="shared" si="71"/>
        <v>4.9211045699685006E-2</v>
      </c>
      <c r="AA53" s="5">
        <f t="shared" si="72"/>
        <v>3.8182749927680018E-2</v>
      </c>
      <c r="AB53" s="5">
        <f t="shared" si="73"/>
        <v>1.4812958872453711E-2</v>
      </c>
      <c r="AC53" s="5">
        <f t="shared" si="74"/>
        <v>2.5167941484196844E-4</v>
      </c>
      <c r="AD53" s="5">
        <f t="shared" si="75"/>
        <v>1.7935246511463943E-3</v>
      </c>
      <c r="AE53" s="5">
        <f t="shared" si="76"/>
        <v>2.4296585628728975E-3</v>
      </c>
      <c r="AF53" s="5">
        <f t="shared" si="77"/>
        <v>1.6457093936145045E-3</v>
      </c>
      <c r="AG53" s="5">
        <f t="shared" si="78"/>
        <v>7.4313854893492471E-4</v>
      </c>
      <c r="AH53" s="5">
        <f t="shared" si="79"/>
        <v>1.6666350040929794E-2</v>
      </c>
      <c r="AI53" s="5">
        <f t="shared" si="80"/>
        <v>1.2931386983798136E-2</v>
      </c>
      <c r="AJ53" s="5">
        <f t="shared" si="81"/>
        <v>5.0167183850716359E-3</v>
      </c>
      <c r="AK53" s="5">
        <f t="shared" si="82"/>
        <v>1.2974871855920963E-3</v>
      </c>
      <c r="AL53" s="5">
        <f t="shared" si="83"/>
        <v>1.0581572044743422E-5</v>
      </c>
      <c r="AM53" s="5">
        <f t="shared" si="84"/>
        <v>2.7831842331401904E-4</v>
      </c>
      <c r="AN53" s="5">
        <f t="shared" si="85"/>
        <v>3.7703342408924309E-4</v>
      </c>
      <c r="AO53" s="5">
        <f t="shared" si="86"/>
        <v>2.5538051198297857E-4</v>
      </c>
      <c r="AP53" s="5">
        <f t="shared" si="87"/>
        <v>1.1531993670186474E-4</v>
      </c>
      <c r="AQ53" s="5">
        <f t="shared" si="88"/>
        <v>3.9055508868884833E-5</v>
      </c>
      <c r="AR53" s="5">
        <f t="shared" si="89"/>
        <v>4.5155264593546868E-3</v>
      </c>
      <c r="AS53" s="5">
        <f t="shared" si="90"/>
        <v>3.5035877644531738E-3</v>
      </c>
      <c r="AT53" s="5">
        <f t="shared" si="91"/>
        <v>1.3592132981300506E-3</v>
      </c>
      <c r="AU53" s="5">
        <f t="shared" si="92"/>
        <v>3.5153694137147139E-4</v>
      </c>
      <c r="AV53" s="5">
        <f t="shared" si="93"/>
        <v>6.8189198846948693E-5</v>
      </c>
      <c r="AW53" s="5">
        <f t="shared" si="94"/>
        <v>3.0895142219032576E-7</v>
      </c>
      <c r="AX53" s="5">
        <f t="shared" si="95"/>
        <v>3.599111610876075E-5</v>
      </c>
      <c r="AY53" s="5">
        <f t="shared" si="96"/>
        <v>4.8756577382479236E-5</v>
      </c>
      <c r="AZ53" s="5">
        <f t="shared" si="97"/>
        <v>3.3024869677145702E-5</v>
      </c>
      <c r="BA53" s="5">
        <f t="shared" si="98"/>
        <v>1.4912750590027836E-5</v>
      </c>
      <c r="BB53" s="5">
        <f t="shared" si="99"/>
        <v>5.0505149377079201E-6</v>
      </c>
      <c r="BC53" s="5">
        <f t="shared" si="100"/>
        <v>1.3683700257452352E-6</v>
      </c>
      <c r="BD53" s="5">
        <f t="shared" si="101"/>
        <v>1.0195183286011368E-3</v>
      </c>
      <c r="BE53" s="5">
        <f t="shared" si="102"/>
        <v>7.910421905119704E-4</v>
      </c>
      <c r="BF53" s="5">
        <f t="shared" si="103"/>
        <v>3.0688401062320961E-4</v>
      </c>
      <c r="BG53" s="5">
        <f t="shared" si="104"/>
        <v>7.937022584954956E-5</v>
      </c>
      <c r="BH53" s="5">
        <f t="shared" si="105"/>
        <v>1.5395799064153157E-5</v>
      </c>
      <c r="BI53" s="5">
        <f t="shared" si="106"/>
        <v>2.389113814775665E-6</v>
      </c>
      <c r="BJ53" s="8">
        <f t="shared" si="107"/>
        <v>0.21440483200816995</v>
      </c>
      <c r="BK53" s="8">
        <f t="shared" si="108"/>
        <v>0.28055101302886004</v>
      </c>
      <c r="BL53" s="8">
        <f t="shared" si="109"/>
        <v>0.45535061836987417</v>
      </c>
      <c r="BM53" s="8">
        <f t="shared" si="110"/>
        <v>0.35808866416741364</v>
      </c>
      <c r="BN53" s="8">
        <f t="shared" si="111"/>
        <v>0.64138039731321528</v>
      </c>
    </row>
    <row r="54" spans="1:66" x14ac:dyDescent="0.25">
      <c r="A54" t="s">
        <v>80</v>
      </c>
      <c r="B54" t="s">
        <v>416</v>
      </c>
      <c r="C54" t="s">
        <v>88</v>
      </c>
      <c r="D54" t="s">
        <v>494</v>
      </c>
      <c r="E54">
        <f>VLOOKUP(A54,home!$A$2:$E$405,3,FALSE)</f>
        <v>1.1734693877550999</v>
      </c>
      <c r="F54">
        <f>VLOOKUP(B54,home!$B$2:$E$405,3,FALSE)</f>
        <v>0.64</v>
      </c>
      <c r="G54">
        <f>VLOOKUP(C54,away!$B$2:$E$405,4,FALSE)</f>
        <v>1.31</v>
      </c>
      <c r="H54">
        <f>VLOOKUP(A54,away!$A$2:$E$405,3,FALSE)</f>
        <v>1.0136054421768701</v>
      </c>
      <c r="I54">
        <f>VLOOKUP(C54,away!$B$2:$E$405,3,FALSE)</f>
        <v>1.38</v>
      </c>
      <c r="J54">
        <f>VLOOKUP(B54,home!$B$2:$E$405,4,FALSE)</f>
        <v>0.66</v>
      </c>
      <c r="K54" s="3">
        <f t="shared" si="56"/>
        <v>0.98383673469387589</v>
      </c>
      <c r="L54" s="3">
        <f t="shared" si="57"/>
        <v>0.92319183673469329</v>
      </c>
      <c r="M54" s="5">
        <f t="shared" si="58"/>
        <v>0.14852105126462167</v>
      </c>
      <c r="N54" s="5">
        <f t="shared" si="59"/>
        <v>0.14612046610948715</v>
      </c>
      <c r="O54" s="5">
        <f t="shared" si="60"/>
        <v>0.13711342211075364</v>
      </c>
      <c r="P54" s="5">
        <f t="shared" si="61"/>
        <v>0.13489722149214695</v>
      </c>
      <c r="Q54" s="5">
        <f t="shared" si="62"/>
        <v>7.1879341124552479E-2</v>
      </c>
      <c r="R54" s="5">
        <f t="shared" si="63"/>
        <v>6.3290995999702962E-2</v>
      </c>
      <c r="S54" s="5">
        <f t="shared" si="64"/>
        <v>3.0630776262617267E-2</v>
      </c>
      <c r="T54" s="5">
        <f t="shared" si="65"/>
        <v>6.6358420956055181E-2</v>
      </c>
      <c r="U54" s="5">
        <f t="shared" si="66"/>
        <v>6.226800683987093E-2</v>
      </c>
      <c r="V54" s="5">
        <f t="shared" si="67"/>
        <v>3.0912240496785695E-3</v>
      </c>
      <c r="W54" s="5">
        <f t="shared" si="68"/>
        <v>2.3572512087975651E-2</v>
      </c>
      <c r="X54" s="5">
        <f t="shared" si="69"/>
        <v>2.1761950730949001E-2</v>
      </c>
      <c r="Y54" s="5">
        <f t="shared" si="70"/>
        <v>1.0045227633117352E-2</v>
      </c>
      <c r="Z54" s="5">
        <f t="shared" si="71"/>
        <v>1.9476576948577976E-2</v>
      </c>
      <c r="AA54" s="5">
        <f t="shared" si="72"/>
        <v>1.9161771868102969E-2</v>
      </c>
      <c r="AB54" s="5">
        <f t="shared" si="73"/>
        <v>9.4260275328316954E-3</v>
      </c>
      <c r="AC54" s="5">
        <f t="shared" si="74"/>
        <v>1.7547913736836701E-4</v>
      </c>
      <c r="AD54" s="5">
        <f t="shared" si="75"/>
        <v>5.7978758302914693E-3</v>
      </c>
      <c r="AE54" s="5">
        <f t="shared" si="76"/>
        <v>5.352551636926467E-3</v>
      </c>
      <c r="AF54" s="5">
        <f t="shared" si="77"/>
        <v>2.4707159884557166E-3</v>
      </c>
      <c r="AG54" s="5">
        <f t="shared" si="78"/>
        <v>7.6031494381073573E-4</v>
      </c>
      <c r="AH54" s="5">
        <f t="shared" si="79"/>
        <v>4.4951542116155709E-3</v>
      </c>
      <c r="AI54" s="5">
        <f t="shared" si="80"/>
        <v>4.422497841501288E-3</v>
      </c>
      <c r="AJ54" s="5">
        <f t="shared" si="81"/>
        <v>2.1755079177866701E-3</v>
      </c>
      <c r="AK54" s="5">
        <f t="shared" si="82"/>
        <v>7.1344820204530365E-4</v>
      </c>
      <c r="AL54" s="5">
        <f t="shared" si="83"/>
        <v>6.3752977397541983E-6</v>
      </c>
      <c r="AM54" s="5">
        <f t="shared" si="84"/>
        <v>1.1408326450069014E-3</v>
      </c>
      <c r="AN54" s="5">
        <f t="shared" si="85"/>
        <v>1.0532073849508197E-3</v>
      </c>
      <c r="AO54" s="5">
        <f t="shared" si="86"/>
        <v>4.8615623008764508E-4</v>
      </c>
      <c r="AP54" s="5">
        <f t="shared" si="87"/>
        <v>1.4960515433154245E-4</v>
      </c>
      <c r="AQ54" s="5">
        <f t="shared" si="88"/>
        <v>3.452856430307848E-5</v>
      </c>
      <c r="AR54" s="5">
        <f t="shared" si="89"/>
        <v>8.2997793460541441E-4</v>
      </c>
      <c r="AS54" s="5">
        <f t="shared" si="90"/>
        <v>8.1656278105015831E-4</v>
      </c>
      <c r="AT54" s="5">
        <f t="shared" si="91"/>
        <v>4.0168223009046892E-4</v>
      </c>
      <c r="AU54" s="5">
        <f t="shared" si="92"/>
        <v>1.3172991121225371E-4</v>
      </c>
      <c r="AV54" s="5">
        <f t="shared" si="93"/>
        <v>3.2400181427144468E-5</v>
      </c>
      <c r="AW54" s="5">
        <f t="shared" si="94"/>
        <v>1.6084699852221162E-7</v>
      </c>
      <c r="AX54" s="5">
        <f t="shared" si="95"/>
        <v>1.8706551071596118E-4</v>
      </c>
      <c r="AY54" s="5">
        <f t="shared" si="96"/>
        <v>1.7269735242758164E-4</v>
      </c>
      <c r="AZ54" s="5">
        <f t="shared" si="97"/>
        <v>7.9716392993418861E-5</v>
      </c>
      <c r="BA54" s="5">
        <f t="shared" si="98"/>
        <v>2.4531174421819672E-5</v>
      </c>
      <c r="BB54" s="5">
        <f t="shared" si="99"/>
        <v>5.661744992934706E-6</v>
      </c>
      <c r="BC54" s="5">
        <f t="shared" si="100"/>
        <v>1.0453753518301692E-6</v>
      </c>
      <c r="BD54" s="5">
        <f t="shared" si="101"/>
        <v>1.277048089829399E-4</v>
      </c>
      <c r="BE54" s="5">
        <f t="shared" si="102"/>
        <v>1.2564068227448075E-4</v>
      </c>
      <c r="BF54" s="5">
        <f t="shared" si="103"/>
        <v>6.1804959296817932E-5</v>
      </c>
      <c r="BG54" s="5">
        <f t="shared" si="104"/>
        <v>2.0268663114156419E-5</v>
      </c>
      <c r="BH54" s="5">
        <f t="shared" si="105"/>
        <v>4.9852638337104641E-6</v>
      </c>
      <c r="BI54" s="5">
        <f t="shared" si="106"/>
        <v>9.8093713834903585E-7</v>
      </c>
      <c r="BJ54" s="8">
        <f t="shared" si="107"/>
        <v>0.35745442457120469</v>
      </c>
      <c r="BK54" s="8">
        <f t="shared" si="108"/>
        <v>0.31749482485660019</v>
      </c>
      <c r="BL54" s="8">
        <f t="shared" si="109"/>
        <v>0.30562057087723687</v>
      </c>
      <c r="BM54" s="8">
        <f t="shared" si="110"/>
        <v>0.29805136264692578</v>
      </c>
      <c r="BN54" s="8">
        <f t="shared" si="111"/>
        <v>0.70182249810126496</v>
      </c>
    </row>
    <row r="55" spans="1:66" x14ac:dyDescent="0.25">
      <c r="A55" t="s">
        <v>99</v>
      </c>
      <c r="B55" t="s">
        <v>101</v>
      </c>
      <c r="C55" t="s">
        <v>103</v>
      </c>
      <c r="D55" t="s">
        <v>494</v>
      </c>
      <c r="E55">
        <f>VLOOKUP(A55,home!$A$2:$E$405,3,FALSE)</f>
        <v>1.36466165413534</v>
      </c>
      <c r="F55">
        <f>VLOOKUP(B55,home!$B$2:$E$405,3,FALSE)</f>
        <v>0.73</v>
      </c>
      <c r="G55">
        <f>VLOOKUP(C55,away!$B$2:$E$405,4,FALSE)</f>
        <v>0.87</v>
      </c>
      <c r="H55">
        <f>VLOOKUP(A55,away!$A$2:$E$405,3,FALSE)</f>
        <v>1.29699248120301</v>
      </c>
      <c r="I55">
        <f>VLOOKUP(C55,away!$B$2:$E$405,3,FALSE)</f>
        <v>0.93</v>
      </c>
      <c r="J55">
        <f>VLOOKUP(B55,home!$B$2:$E$405,4,FALSE)</f>
        <v>0.84</v>
      </c>
      <c r="K55" s="3">
        <f t="shared" si="56"/>
        <v>0.86669661654135444</v>
      </c>
      <c r="L55" s="3">
        <f t="shared" si="57"/>
        <v>1.0132105263157916</v>
      </c>
      <c r="M55" s="5">
        <f t="shared" si="58"/>
        <v>0.15260427549600281</v>
      </c>
      <c r="N55" s="5">
        <f t="shared" si="59"/>
        <v>0.13226160924213035</v>
      </c>
      <c r="O55" s="5">
        <f t="shared" si="60"/>
        <v>0.15462025829334505</v>
      </c>
      <c r="P55" s="5">
        <f t="shared" si="61"/>
        <v>0.13400885471159246</v>
      </c>
      <c r="Q55" s="5">
        <f t="shared" si="62"/>
        <v>5.7315344614234542E-2</v>
      </c>
      <c r="R55" s="5">
        <f t="shared" si="63"/>
        <v>7.8331436642241875E-2</v>
      </c>
      <c r="S55" s="5">
        <f t="shared" si="64"/>
        <v>2.9419839455256742E-2</v>
      </c>
      <c r="T55" s="5">
        <f t="shared" si="65"/>
        <v>5.8072510482559549E-2</v>
      </c>
      <c r="U55" s="5">
        <f t="shared" si="66"/>
        <v>6.7889591106654504E-2</v>
      </c>
      <c r="V55" s="5">
        <f t="shared" si="67"/>
        <v>2.8705464788902797E-3</v>
      </c>
      <c r="W55" s="5">
        <f t="shared" si="68"/>
        <v>1.6558338417686277E-2</v>
      </c>
      <c r="X55" s="5">
        <f t="shared" si="69"/>
        <v>1.6777082783098904E-2</v>
      </c>
      <c r="Y55" s="5">
        <f t="shared" si="70"/>
        <v>8.4993584383536228E-3</v>
      </c>
      <c r="Z55" s="5">
        <f t="shared" si="71"/>
        <v>2.6455412049119331E-2</v>
      </c>
      <c r="AA55" s="5">
        <f t="shared" si="72"/>
        <v>2.2928816112179104E-2</v>
      </c>
      <c r="AB55" s="5">
        <f t="shared" si="73"/>
        <v>9.9361636728622603E-3</v>
      </c>
      <c r="AC55" s="5">
        <f t="shared" si="74"/>
        <v>1.5754745598631534E-4</v>
      </c>
      <c r="AD55" s="5">
        <f t="shared" si="75"/>
        <v>3.5877639705388549E-3</v>
      </c>
      <c r="AE55" s="5">
        <f t="shared" si="76"/>
        <v>3.6351602208865071E-3</v>
      </c>
      <c r="AF55" s="5">
        <f t="shared" si="77"/>
        <v>1.8415913003233233E-3</v>
      </c>
      <c r="AG55" s="5">
        <f t="shared" si="78"/>
        <v>6.2197323021972594E-4</v>
      </c>
      <c r="AH55" s="5">
        <f t="shared" si="79"/>
        <v>6.7012254915473305E-3</v>
      </c>
      <c r="AI55" s="5">
        <f t="shared" si="80"/>
        <v>5.8079294602047466E-3</v>
      </c>
      <c r="AJ55" s="5">
        <f t="shared" si="81"/>
        <v>2.5168564061351542E-3</v>
      </c>
      <c r="AK55" s="5">
        <f t="shared" si="82"/>
        <v>7.2711697717259044E-4</v>
      </c>
      <c r="AL55" s="5">
        <f t="shared" si="83"/>
        <v>5.5339875821511064E-6</v>
      </c>
      <c r="AM55" s="5">
        <f t="shared" si="84"/>
        <v>6.2190057884300032E-4</v>
      </c>
      <c r="AN55" s="5">
        <f t="shared" si="85"/>
        <v>6.3011621280561179E-4</v>
      </c>
      <c r="AO55" s="5">
        <f t="shared" si="86"/>
        <v>3.1922018980844359E-4</v>
      </c>
      <c r="AP55" s="5">
        <f t="shared" si="87"/>
        <v>1.0781241884214669E-4</v>
      </c>
      <c r="AQ55" s="5">
        <f t="shared" si="88"/>
        <v>2.7309169409607496E-5</v>
      </c>
      <c r="AR55" s="5">
        <f t="shared" si="89"/>
        <v>1.3579504414502944E-3</v>
      </c>
      <c r="AS55" s="5">
        <f t="shared" si="90"/>
        <v>1.1769310530358088E-3</v>
      </c>
      <c r="AT55" s="5">
        <f t="shared" si="91"/>
        <v>5.1002108078429434E-4</v>
      </c>
      <c r="AU55" s="5">
        <f t="shared" si="92"/>
        <v>1.473445150268376E-4</v>
      </c>
      <c r="AV55" s="5">
        <f t="shared" si="93"/>
        <v>3.1925748159921721E-5</v>
      </c>
      <c r="AW55" s="5">
        <f t="shared" si="94"/>
        <v>1.3499027240041532E-7</v>
      </c>
      <c r="AX55" s="5">
        <f t="shared" si="95"/>
        <v>8.9833187918056325E-5</v>
      </c>
      <c r="AY55" s="5">
        <f t="shared" si="96"/>
        <v>9.1019931611079259E-5</v>
      </c>
      <c r="AZ55" s="5">
        <f t="shared" si="97"/>
        <v>4.6111176406444478E-5</v>
      </c>
      <c r="BA55" s="5">
        <f t="shared" si="98"/>
        <v>1.5573443105271311E-5</v>
      </c>
      <c r="BB55" s="5">
        <f t="shared" si="99"/>
        <v>3.9447941213102437E-6</v>
      </c>
      <c r="BC55" s="5">
        <f t="shared" si="100"/>
        <v>7.9938138557203877E-7</v>
      </c>
      <c r="BD55" s="5">
        <f t="shared" si="101"/>
        <v>2.2931494691543565E-4</v>
      </c>
      <c r="BE55" s="5">
        <f t="shared" si="102"/>
        <v>1.9874648861396838E-4</v>
      </c>
      <c r="BF55" s="5">
        <f t="shared" si="103"/>
        <v>8.6126454615600599E-5</v>
      </c>
      <c r="BG55" s="5">
        <f t="shared" si="104"/>
        <v>2.4881835603347855E-5</v>
      </c>
      <c r="BH55" s="5">
        <f t="shared" si="105"/>
        <v>5.391250682689949E-6</v>
      </c>
      <c r="BI55" s="5">
        <f t="shared" si="106"/>
        <v>9.3451574512272931E-7</v>
      </c>
      <c r="BJ55" s="8">
        <f t="shared" si="107"/>
        <v>0.30112437318428825</v>
      </c>
      <c r="BK55" s="8">
        <f t="shared" si="108"/>
        <v>0.31915761751692184</v>
      </c>
      <c r="BL55" s="8">
        <f t="shared" si="109"/>
        <v>0.35322896249297586</v>
      </c>
      <c r="BM55" s="8">
        <f t="shared" si="110"/>
        <v>0.29073370130241949</v>
      </c>
      <c r="BN55" s="8">
        <f t="shared" si="111"/>
        <v>0.70914177899954689</v>
      </c>
    </row>
    <row r="56" spans="1:66" x14ac:dyDescent="0.25">
      <c r="A56" t="s">
        <v>99</v>
      </c>
      <c r="B56" t="s">
        <v>100</v>
      </c>
      <c r="C56" t="s">
        <v>115</v>
      </c>
      <c r="D56" t="s">
        <v>494</v>
      </c>
      <c r="E56">
        <f>VLOOKUP(A56,home!$A$2:$E$405,3,FALSE)</f>
        <v>1.36466165413534</v>
      </c>
      <c r="F56">
        <f>VLOOKUP(B56,home!$B$2:$E$405,3,FALSE)</f>
        <v>1.03</v>
      </c>
      <c r="G56">
        <f>VLOOKUP(C56,away!$B$2:$E$405,4,FALSE)</f>
        <v>1.04</v>
      </c>
      <c r="H56">
        <f>VLOOKUP(A56,away!$A$2:$E$405,3,FALSE)</f>
        <v>1.29699248120301</v>
      </c>
      <c r="I56">
        <f>VLOOKUP(C56,away!$B$2:$E$405,3,FALSE)</f>
        <v>0.73</v>
      </c>
      <c r="J56">
        <f>VLOOKUP(B56,home!$B$2:$E$405,4,FALSE)</f>
        <v>1.62</v>
      </c>
      <c r="K56" s="3">
        <f t="shared" si="56"/>
        <v>1.4618255639097764</v>
      </c>
      <c r="L56" s="3">
        <f t="shared" si="57"/>
        <v>1.5338233082706798</v>
      </c>
      <c r="M56" s="5">
        <f t="shared" si="58"/>
        <v>5.0004170242576307E-2</v>
      </c>
      <c r="N56" s="5">
        <f t="shared" si="59"/>
        <v>7.3097374362694575E-2</v>
      </c>
      <c r="O56" s="5">
        <f t="shared" si="60"/>
        <v>7.6697561828798666E-2</v>
      </c>
      <c r="P56" s="5">
        <f t="shared" si="61"/>
        <v>0.11211845657088855</v>
      </c>
      <c r="Q56" s="5">
        <f t="shared" si="62"/>
        <v>5.3427805249035017E-2</v>
      </c>
      <c r="R56" s="5">
        <f t="shared" si="63"/>
        <v>5.8820254010271501E-2</v>
      </c>
      <c r="S56" s="5">
        <f t="shared" si="64"/>
        <v>6.2847499732807136E-2</v>
      </c>
      <c r="T56" s="5">
        <f t="shared" si="65"/>
        <v>8.1948813000716478E-2</v>
      </c>
      <c r="U56" s="5">
        <f t="shared" si="66"/>
        <v>8.598495098788142E-2</v>
      </c>
      <c r="V56" s="5">
        <f t="shared" si="67"/>
        <v>1.5657282260879209E-2</v>
      </c>
      <c r="W56" s="5">
        <f t="shared" si="68"/>
        <v>2.6034043845544107E-2</v>
      </c>
      <c r="X56" s="5">
        <f t="shared" si="69"/>
        <v>3.9931623258836389E-2</v>
      </c>
      <c r="Y56" s="5">
        <f t="shared" si="70"/>
        <v>3.0624027245743434E-2</v>
      </c>
      <c r="Z56" s="5">
        <f t="shared" si="71"/>
        <v>3.0073292199785447E-2</v>
      </c>
      <c r="AA56" s="5">
        <f t="shared" si="72"/>
        <v>4.3961907328574842E-2</v>
      </c>
      <c r="AB56" s="5">
        <f t="shared" si="73"/>
        <v>3.2132319985571631E-2</v>
      </c>
      <c r="AC56" s="5">
        <f t="shared" si="74"/>
        <v>2.1941548983171431E-3</v>
      </c>
      <c r="AD56" s="5">
        <f t="shared" si="75"/>
        <v>9.5143077063410929E-3</v>
      </c>
      <c r="AE56" s="5">
        <f t="shared" si="76"/>
        <v>1.4593266922045319E-2</v>
      </c>
      <c r="AF56" s="5">
        <f t="shared" si="77"/>
        <v>1.1191746474424318E-2</v>
      </c>
      <c r="AG56" s="5">
        <f t="shared" si="78"/>
        <v>5.7220538675760739E-3</v>
      </c>
      <c r="AH56" s="5">
        <f t="shared" si="79"/>
        <v>1.1531779133116437E-2</v>
      </c>
      <c r="AI56" s="5">
        <f t="shared" si="80"/>
        <v>1.6857449534150928E-2</v>
      </c>
      <c r="AJ56" s="5">
        <f t="shared" si="81"/>
        <v>1.232132533567039E-2</v>
      </c>
      <c r="AK56" s="5">
        <f t="shared" si="82"/>
        <v>6.0038761189773939E-3</v>
      </c>
      <c r="AL56" s="5">
        <f t="shared" si="83"/>
        <v>1.9678779548455363E-4</v>
      </c>
      <c r="AM56" s="5">
        <f t="shared" si="84"/>
        <v>2.7816516456066363E-3</v>
      </c>
      <c r="AN56" s="5">
        <f t="shared" si="85"/>
        <v>4.266562129520951E-3</v>
      </c>
      <c r="AO56" s="5">
        <f t="shared" si="86"/>
        <v>3.2720762202221114E-3</v>
      </c>
      <c r="AP56" s="5">
        <f t="shared" si="87"/>
        <v>1.6729289243382999E-3</v>
      </c>
      <c r="AQ56" s="5">
        <f t="shared" si="88"/>
        <v>6.4149434430757024E-4</v>
      </c>
      <c r="AR56" s="5">
        <f t="shared" si="89"/>
        <v>3.53754232404069E-3</v>
      </c>
      <c r="AS56" s="5">
        <f t="shared" si="90"/>
        <v>5.1712698026954822E-3</v>
      </c>
      <c r="AT56" s="5">
        <f t="shared" si="91"/>
        <v>3.7797471977274615E-3</v>
      </c>
      <c r="AU56" s="5">
        <f t="shared" si="92"/>
        <v>1.8417770262514476E-3</v>
      </c>
      <c r="AV56" s="5">
        <f t="shared" si="93"/>
        <v>6.7308918499902367E-4</v>
      </c>
      <c r="AW56" s="5">
        <f t="shared" si="94"/>
        <v>1.2256502138101062E-5</v>
      </c>
      <c r="AX56" s="5">
        <f t="shared" si="95"/>
        <v>6.7771491423991299E-4</v>
      </c>
      <c r="AY56" s="5">
        <f t="shared" si="96"/>
        <v>1.0394949318238433E-3</v>
      </c>
      <c r="AZ56" s="5">
        <f t="shared" si="97"/>
        <v>7.972007776303262E-4</v>
      </c>
      <c r="BA56" s="5">
        <f t="shared" si="98"/>
        <v>4.0758837803363512E-4</v>
      </c>
      <c r="BB56" s="5">
        <f t="shared" si="99"/>
        <v>1.5629213860205769E-4</v>
      </c>
      <c r="BC56" s="5">
        <f t="shared" si="100"/>
        <v>4.794490501746156E-5</v>
      </c>
      <c r="BD56" s="5">
        <f t="shared" si="101"/>
        <v>9.043274784346064E-4</v>
      </c>
      <c r="BE56" s="5">
        <f t="shared" si="102"/>
        <v>1.3219690261217748E-3</v>
      </c>
      <c r="BF56" s="5">
        <f t="shared" si="103"/>
        <v>9.6624405854086074E-4</v>
      </c>
      <c r="BG56" s="5">
        <f t="shared" si="104"/>
        <v>4.7082675525032152E-4</v>
      </c>
      <c r="BH56" s="5">
        <f t="shared" si="105"/>
        <v>1.7206664674940296E-4</v>
      </c>
      <c r="BI56" s="5">
        <f t="shared" si="106"/>
        <v>5.0306284582901985E-5</v>
      </c>
      <c r="BJ56" s="8">
        <f t="shared" si="107"/>
        <v>0.36184601124229965</v>
      </c>
      <c r="BK56" s="8">
        <f t="shared" si="108"/>
        <v>0.2440578464327767</v>
      </c>
      <c r="BL56" s="8">
        <f t="shared" si="109"/>
        <v>0.36320059004840716</v>
      </c>
      <c r="BM56" s="8">
        <f t="shared" si="110"/>
        <v>0.57398487922931873</v>
      </c>
      <c r="BN56" s="8">
        <f t="shared" si="111"/>
        <v>0.42416562226426463</v>
      </c>
    </row>
    <row r="57" spans="1:66" x14ac:dyDescent="0.25">
      <c r="A57" t="s">
        <v>99</v>
      </c>
      <c r="B57" t="s">
        <v>104</v>
      </c>
      <c r="C57" t="s">
        <v>118</v>
      </c>
      <c r="D57" t="s">
        <v>494</v>
      </c>
      <c r="E57">
        <f>VLOOKUP(A57,home!$A$2:$E$405,3,FALSE)</f>
        <v>1.36466165413534</v>
      </c>
      <c r="F57">
        <f>VLOOKUP(B57,home!$B$2:$E$405,3,FALSE)</f>
        <v>0.73</v>
      </c>
      <c r="G57">
        <f>VLOOKUP(C57,away!$B$2:$E$405,4,FALSE)</f>
        <v>1.34</v>
      </c>
      <c r="H57">
        <f>VLOOKUP(A57,away!$A$2:$E$405,3,FALSE)</f>
        <v>1.29699248120301</v>
      </c>
      <c r="I57">
        <f>VLOOKUP(C57,away!$B$2:$E$405,3,FALSE)</f>
        <v>1.34</v>
      </c>
      <c r="J57">
        <f>VLOOKUP(B57,home!$B$2:$E$405,4,FALSE)</f>
        <v>1.23</v>
      </c>
      <c r="K57" s="3">
        <f t="shared" si="56"/>
        <v>1.3349120300751898</v>
      </c>
      <c r="L57" s="3">
        <f t="shared" si="57"/>
        <v>2.1377030075188013</v>
      </c>
      <c r="M57" s="5">
        <f t="shared" si="58"/>
        <v>3.1035764759074092E-2</v>
      </c>
      <c r="N57" s="5">
        <f t="shared" si="59"/>
        <v>4.1430015739471623E-2</v>
      </c>
      <c r="O57" s="5">
        <f t="shared" si="60"/>
        <v>6.6345247666118712E-2</v>
      </c>
      <c r="P57" s="5">
        <f t="shared" si="61"/>
        <v>8.8565069247819761E-2</v>
      </c>
      <c r="Q57" s="5">
        <f t="shared" si="62"/>
        <v>2.7652713208412578E-2</v>
      </c>
      <c r="R57" s="5">
        <f t="shared" si="63"/>
        <v>7.0913217735220857E-2</v>
      </c>
      <c r="S57" s="5">
        <f t="shared" si="64"/>
        <v>6.3183326975838325E-2</v>
      </c>
      <c r="T57" s="5">
        <f t="shared" si="65"/>
        <v>5.9113288191678444E-2</v>
      </c>
      <c r="U57" s="5">
        <f t="shared" si="66"/>
        <v>9.4662907446087616E-2</v>
      </c>
      <c r="V57" s="5">
        <f t="shared" si="67"/>
        <v>2.0033646029427227E-2</v>
      </c>
      <c r="W57" s="5">
        <f t="shared" si="68"/>
        <v>1.2304646508709679E-2</v>
      </c>
      <c r="X57" s="5">
        <f t="shared" si="69"/>
        <v>2.6303679848124397E-2</v>
      </c>
      <c r="Y57" s="5">
        <f t="shared" si="70"/>
        <v>2.8114727760073607E-2</v>
      </c>
      <c r="Z57" s="5">
        <f t="shared" si="71"/>
        <v>5.0530466275139067E-2</v>
      </c>
      <c r="AA57" s="5">
        <f t="shared" si="72"/>
        <v>6.7453727315991793E-2</v>
      </c>
      <c r="AB57" s="5">
        <f t="shared" si="73"/>
        <v>4.5022396033764463E-2</v>
      </c>
      <c r="AC57" s="5">
        <f t="shared" si="74"/>
        <v>3.573057691779161E-3</v>
      </c>
      <c r="AD57" s="5">
        <f t="shared" si="75"/>
        <v>4.10640516257481E-3</v>
      </c>
      <c r="AE57" s="5">
        <f t="shared" si="76"/>
        <v>8.7782746661269027E-3</v>
      </c>
      <c r="AF57" s="5">
        <f t="shared" si="77"/>
        <v>9.3826720773027908E-3</v>
      </c>
      <c r="AG57" s="5">
        <f t="shared" si="78"/>
        <v>6.6857887727376176E-3</v>
      </c>
      <c r="AH57" s="5">
        <f t="shared" si="79"/>
        <v>2.7004782431923044E-2</v>
      </c>
      <c r="AI57" s="5">
        <f t="shared" si="80"/>
        <v>3.6049008937937201E-2</v>
      </c>
      <c r="AJ57" s="5">
        <f t="shared" si="81"/>
        <v>2.4061127851770215E-2</v>
      </c>
      <c r="AK57" s="5">
        <f t="shared" si="82"/>
        <v>1.070649634216842E-2</v>
      </c>
      <c r="AL57" s="5">
        <f t="shared" si="83"/>
        <v>4.0784959462789424E-4</v>
      </c>
      <c r="AM57" s="5">
        <f t="shared" si="84"/>
        <v>1.096337930376796E-3</v>
      </c>
      <c r="AN57" s="5">
        <f t="shared" si="85"/>
        <v>2.3436448910234145E-3</v>
      </c>
      <c r="AO57" s="5">
        <f t="shared" si="86"/>
        <v>2.5050083660484138E-3</v>
      </c>
      <c r="AP57" s="5">
        <f t="shared" si="87"/>
        <v>1.7849879726538171E-3</v>
      </c>
      <c r="AQ57" s="5">
        <f t="shared" si="88"/>
        <v>9.5394353938173845E-4</v>
      </c>
      <c r="AR57" s="5">
        <f t="shared" si="89"/>
        <v>1.154564092442255E-2</v>
      </c>
      <c r="AS57" s="5">
        <f t="shared" si="90"/>
        <v>1.5412414964940094E-2</v>
      </c>
      <c r="AT57" s="5">
        <f t="shared" si="91"/>
        <v>1.0287109074604712E-2</v>
      </c>
      <c r="AU57" s="5">
        <f t="shared" si="92"/>
        <v>4.5774618861284932E-3</v>
      </c>
      <c r="AV57" s="5">
        <f t="shared" si="93"/>
        <v>1.527627234750899E-3</v>
      </c>
      <c r="AW57" s="5">
        <f t="shared" si="94"/>
        <v>3.2329392907503721E-5</v>
      </c>
      <c r="AX57" s="5">
        <f t="shared" si="95"/>
        <v>2.4391911538128688E-4</v>
      </c>
      <c r="AY57" s="5">
        <f t="shared" si="96"/>
        <v>5.2142662654190242E-4</v>
      </c>
      <c r="AZ57" s="5">
        <f t="shared" si="97"/>
        <v>5.5732763387950383E-4</v>
      </c>
      <c r="BA57" s="5">
        <f t="shared" si="98"/>
        <v>3.9713365303918423E-4</v>
      </c>
      <c r="BB57" s="5">
        <f t="shared" si="99"/>
        <v>2.1223845112219809E-4</v>
      </c>
      <c r="BC57" s="5">
        <f t="shared" si="100"/>
        <v>9.0740555055010948E-5</v>
      </c>
      <c r="BD57" s="5">
        <f t="shared" si="101"/>
        <v>4.1135252213117075E-3</v>
      </c>
      <c r="BE57" s="5">
        <f t="shared" si="102"/>
        <v>5.4911943039467051E-3</v>
      </c>
      <c r="BF57" s="5">
        <f t="shared" si="103"/>
        <v>3.6651306679094087E-3</v>
      </c>
      <c r="BG57" s="5">
        <f t="shared" si="104"/>
        <v>1.6308756734632612E-3</v>
      </c>
      <c r="BH57" s="5">
        <f t="shared" si="105"/>
        <v>5.4426888901577125E-4</v>
      </c>
      <c r="BI57" s="5">
        <f t="shared" si="106"/>
        <v>1.453102175085623E-4</v>
      </c>
      <c r="BJ57" s="8">
        <f t="shared" si="107"/>
        <v>0.23457892066971575</v>
      </c>
      <c r="BK57" s="8">
        <f t="shared" si="108"/>
        <v>0.20732014092510834</v>
      </c>
      <c r="BL57" s="8">
        <f t="shared" si="109"/>
        <v>0.5011594708189846</v>
      </c>
      <c r="BM57" s="8">
        <f t="shared" si="110"/>
        <v>0.6671578730991955</v>
      </c>
      <c r="BN57" s="8">
        <f t="shared" si="111"/>
        <v>0.32594202835611763</v>
      </c>
    </row>
    <row r="58" spans="1:66" x14ac:dyDescent="0.25">
      <c r="A58" t="s">
        <v>99</v>
      </c>
      <c r="B58" t="s">
        <v>105</v>
      </c>
      <c r="C58" t="s">
        <v>109</v>
      </c>
      <c r="D58" t="s">
        <v>494</v>
      </c>
      <c r="E58">
        <f>VLOOKUP(A58,home!$A$2:$E$405,3,FALSE)</f>
        <v>1.36466165413534</v>
      </c>
      <c r="F58">
        <f>VLOOKUP(B58,home!$B$2:$E$405,3,FALSE)</f>
        <v>1.33</v>
      </c>
      <c r="G58">
        <f>VLOOKUP(C58,away!$B$2:$E$405,4,FALSE)</f>
        <v>0.51</v>
      </c>
      <c r="H58">
        <f>VLOOKUP(A58,away!$A$2:$E$405,3,FALSE)</f>
        <v>1.29699248120301</v>
      </c>
      <c r="I58">
        <f>VLOOKUP(C58,away!$B$2:$E$405,3,FALSE)</f>
        <v>1.39</v>
      </c>
      <c r="J58">
        <f>VLOOKUP(B58,home!$B$2:$E$405,4,FALSE)</f>
        <v>1.26</v>
      </c>
      <c r="K58" s="3">
        <f t="shared" si="56"/>
        <v>0.92565000000000119</v>
      </c>
      <c r="L58" s="3">
        <f t="shared" si="57"/>
        <v>2.2715526315789516</v>
      </c>
      <c r="M58" s="5">
        <f t="shared" si="58"/>
        <v>4.0876390516994515E-2</v>
      </c>
      <c r="N58" s="5">
        <f t="shared" si="59"/>
        <v>3.7837230882056032E-2</v>
      </c>
      <c r="O58" s="5">
        <f t="shared" si="60"/>
        <v>9.2852872448327795E-2</v>
      </c>
      <c r="P58" s="5">
        <f t="shared" si="61"/>
        <v>8.5949261381794748E-2</v>
      </c>
      <c r="Q58" s="5">
        <f t="shared" si="62"/>
        <v>1.7512016382987602E-2</v>
      </c>
      <c r="R58" s="5">
        <f t="shared" si="63"/>
        <v>0.10546009337983188</v>
      </c>
      <c r="S58" s="5">
        <f t="shared" si="64"/>
        <v>4.5180576358648784E-2</v>
      </c>
      <c r="T58" s="5">
        <f t="shared" si="65"/>
        <v>3.9779466899029198E-2</v>
      </c>
      <c r="U58" s="5">
        <f t="shared" si="66"/>
        <v>9.761913543704151E-2</v>
      </c>
      <c r="V58" s="5">
        <f t="shared" si="67"/>
        <v>1.0555501375176923E-2</v>
      </c>
      <c r="W58" s="5">
        <f t="shared" si="68"/>
        <v>5.4033326549708313E-3</v>
      </c>
      <c r="X58" s="5">
        <f t="shared" si="69"/>
        <v>1.2273954511695476E-2</v>
      </c>
      <c r="Y58" s="5">
        <f t="shared" si="70"/>
        <v>1.3940466835461103E-2</v>
      </c>
      <c r="Z58" s="5">
        <f t="shared" si="71"/>
        <v>7.9852717547839694E-2</v>
      </c>
      <c r="AA58" s="5">
        <f t="shared" si="72"/>
        <v>7.3915667998157922E-2</v>
      </c>
      <c r="AB58" s="5">
        <f t="shared" si="73"/>
        <v>3.4210019041247472E-2</v>
      </c>
      <c r="AC58" s="5">
        <f t="shared" si="74"/>
        <v>1.3871661844961998E-3</v>
      </c>
      <c r="AD58" s="5">
        <f t="shared" si="75"/>
        <v>1.250398718018439E-3</v>
      </c>
      <c r="AE58" s="5">
        <f t="shared" si="76"/>
        <v>2.8403464984377322E-3</v>
      </c>
      <c r="AF58" s="5">
        <f t="shared" si="77"/>
        <v>3.2259982815611458E-3</v>
      </c>
      <c r="AG58" s="5">
        <f t="shared" si="78"/>
        <v>2.4426749619831322E-3</v>
      </c>
      <c r="AH58" s="5">
        <f t="shared" si="79"/>
        <v>4.5347412671131494E-2</v>
      </c>
      <c r="AI58" s="5">
        <f t="shared" si="80"/>
        <v>4.1975832539032927E-2</v>
      </c>
      <c r="AJ58" s="5">
        <f t="shared" si="81"/>
        <v>1.9427464694877935E-2</v>
      </c>
      <c r="AK58" s="5">
        <f t="shared" si="82"/>
        <v>5.9943442316045953E-3</v>
      </c>
      <c r="AL58" s="5">
        <f t="shared" si="83"/>
        <v>1.1666970342861579E-4</v>
      </c>
      <c r="AM58" s="5">
        <f t="shared" si="84"/>
        <v>2.3148631466675398E-4</v>
      </c>
      <c r="AN58" s="5">
        <f t="shared" si="85"/>
        <v>5.2583334725577824E-4</v>
      </c>
      <c r="AO58" s="5">
        <f t="shared" si="86"/>
        <v>5.972290618654159E-4</v>
      </c>
      <c r="AP58" s="5">
        <f t="shared" si="87"/>
        <v>4.5221241571193803E-4</v>
      </c>
      <c r="AQ58" s="5">
        <f t="shared" si="88"/>
        <v>2.568060757357819E-4</v>
      </c>
      <c r="AR58" s="5">
        <f t="shared" si="89"/>
        <v>2.0601806917681088E-2</v>
      </c>
      <c r="AS58" s="5">
        <f t="shared" si="90"/>
        <v>1.9070062573351525E-2</v>
      </c>
      <c r="AT58" s="5">
        <f t="shared" si="91"/>
        <v>8.8261017105114286E-3</v>
      </c>
      <c r="AU58" s="5">
        <f t="shared" si="92"/>
        <v>2.7232936827783051E-3</v>
      </c>
      <c r="AV58" s="5">
        <f t="shared" si="93"/>
        <v>6.302041993659352E-4</v>
      </c>
      <c r="AW58" s="5">
        <f t="shared" si="94"/>
        <v>6.814362023662486E-6</v>
      </c>
      <c r="AX58" s="5">
        <f t="shared" si="95"/>
        <v>3.5712551195213508E-5</v>
      </c>
      <c r="AY58" s="5">
        <f t="shared" si="96"/>
        <v>8.1122939647885271E-5</v>
      </c>
      <c r="AZ58" s="5">
        <f t="shared" si="97"/>
        <v>9.213751351928714E-5</v>
      </c>
      <c r="BA58" s="5">
        <f t="shared" si="98"/>
        <v>6.9765070433959318E-5</v>
      </c>
      <c r="BB58" s="5">
        <f t="shared" si="99"/>
        <v>3.9618757334137791E-5</v>
      </c>
      <c r="BC58" s="5">
        <f t="shared" si="100"/>
        <v>1.7999218496449718E-5</v>
      </c>
      <c r="BD58" s="5">
        <f t="shared" si="101"/>
        <v>7.7996814531899909E-3</v>
      </c>
      <c r="BE58" s="5">
        <f t="shared" si="102"/>
        <v>7.2197751371453249E-3</v>
      </c>
      <c r="BF58" s="5">
        <f t="shared" si="103"/>
        <v>3.3414924278492887E-3</v>
      </c>
      <c r="BG58" s="5">
        <f t="shared" si="104"/>
        <v>1.0310174886128994E-3</v>
      </c>
      <c r="BH58" s="5">
        <f t="shared" si="105"/>
        <v>2.3859033458363286E-4</v>
      </c>
      <c r="BI58" s="5">
        <f t="shared" si="106"/>
        <v>4.4170228641468022E-5</v>
      </c>
      <c r="BJ58" s="8">
        <f t="shared" si="107"/>
        <v>0.1389058098920633</v>
      </c>
      <c r="BK58" s="8">
        <f t="shared" si="108"/>
        <v>0.18414668846018761</v>
      </c>
      <c r="BL58" s="8">
        <f t="shared" si="109"/>
        <v>0.58832903859496444</v>
      </c>
      <c r="BM58" s="8">
        <f t="shared" si="110"/>
        <v>0.61067208092543834</v>
      </c>
      <c r="BN58" s="8">
        <f t="shared" si="111"/>
        <v>0.38048786499199255</v>
      </c>
    </row>
    <row r="59" spans="1:66" x14ac:dyDescent="0.25">
      <c r="A59" t="s">
        <v>99</v>
      </c>
      <c r="B59" t="s">
        <v>117</v>
      </c>
      <c r="C59" t="s">
        <v>107</v>
      </c>
      <c r="D59" t="s">
        <v>494</v>
      </c>
      <c r="E59">
        <f>VLOOKUP(A59,home!$A$2:$E$405,3,FALSE)</f>
        <v>1.36466165413534</v>
      </c>
      <c r="F59">
        <f>VLOOKUP(B59,home!$B$2:$E$405,3,FALSE)</f>
        <v>1.18</v>
      </c>
      <c r="G59">
        <f>VLOOKUP(C59,away!$B$2:$E$405,4,FALSE)</f>
        <v>0.81</v>
      </c>
      <c r="H59">
        <f>VLOOKUP(A59,away!$A$2:$E$405,3,FALSE)</f>
        <v>1.29699248120301</v>
      </c>
      <c r="I59">
        <f>VLOOKUP(C59,away!$B$2:$E$405,3,FALSE)</f>
        <v>0.98</v>
      </c>
      <c r="J59">
        <f>VLOOKUP(B59,home!$B$2:$E$405,4,FALSE)</f>
        <v>0.77</v>
      </c>
      <c r="K59" s="3">
        <f t="shared" si="56"/>
        <v>1.3043436090225582</v>
      </c>
      <c r="L59" s="3">
        <f t="shared" si="57"/>
        <v>0.97871052631579147</v>
      </c>
      <c r="M59" s="5">
        <f t="shared" si="58"/>
        <v>0.10197229346035391</v>
      </c>
      <c r="N59" s="5">
        <f t="shared" si="59"/>
        <v>0.1330069092723854</v>
      </c>
      <c r="O59" s="5">
        <f t="shared" si="60"/>
        <v>9.9801357002211322E-2</v>
      </c>
      <c r="P59" s="5">
        <f t="shared" si="61"/>
        <v>0.13017526217761308</v>
      </c>
      <c r="Q59" s="5">
        <f t="shared" si="62"/>
        <v>8.6743356032639607E-2</v>
      </c>
      <c r="R59" s="5">
        <f t="shared" si="63"/>
        <v>4.8838319319332212E-2</v>
      </c>
      <c r="S59" s="5">
        <f t="shared" si="64"/>
        <v>4.1544615473414419E-2</v>
      </c>
      <c r="T59" s="5">
        <f t="shared" si="65"/>
        <v>8.4896635637102799E-2</v>
      </c>
      <c r="U59" s="5">
        <f t="shared" si="66"/>
        <v>6.3701949679573891E-2</v>
      </c>
      <c r="V59" s="5">
        <f t="shared" si="67"/>
        <v>5.8927566692662048E-3</v>
      </c>
      <c r="W59" s="5">
        <f t="shared" si="68"/>
        <v>3.7714380688780587E-2</v>
      </c>
      <c r="X59" s="5">
        <f t="shared" si="69"/>
        <v>3.6911461373590575E-2</v>
      </c>
      <c r="Y59" s="5">
        <f t="shared" si="70"/>
        <v>1.8062817894015915E-2</v>
      </c>
      <c r="Z59" s="5">
        <f t="shared" si="71"/>
        <v>1.5932859068467441E-2</v>
      </c>
      <c r="AA59" s="5">
        <f t="shared" si="72"/>
        <v>2.0781922899412612E-2</v>
      </c>
      <c r="AB59" s="5">
        <f t="shared" si="73"/>
        <v>1.3553384158524202E-2</v>
      </c>
      <c r="AC59" s="5">
        <f t="shared" si="74"/>
        <v>4.701590490538776E-4</v>
      </c>
      <c r="AD59" s="5">
        <f t="shared" si="75"/>
        <v>1.2298127854913701E-2</v>
      </c>
      <c r="AE59" s="5">
        <f t="shared" si="76"/>
        <v>1.2036307185581486E-2</v>
      </c>
      <c r="AF59" s="5">
        <f t="shared" si="77"/>
        <v>5.8900302702494974E-3</v>
      </c>
      <c r="AG59" s="5">
        <f t="shared" si="78"/>
        <v>1.92154487527061E-3</v>
      </c>
      <c r="AH59" s="5">
        <f t="shared" si="79"/>
        <v>3.8984142211537743E-3</v>
      </c>
      <c r="AI59" s="5">
        <f t="shared" si="80"/>
        <v>5.0848716746845794E-3</v>
      </c>
      <c r="AJ59" s="5">
        <f t="shared" si="81"/>
        <v>3.3162099357873327E-3</v>
      </c>
      <c r="AK59" s="5">
        <f t="shared" si="82"/>
        <v>1.4418257453071043E-3</v>
      </c>
      <c r="AL59" s="5">
        <f t="shared" si="83"/>
        <v>2.4007728138255913E-5</v>
      </c>
      <c r="AM59" s="5">
        <f t="shared" si="84"/>
        <v>3.2081968940997942E-3</v>
      </c>
      <c r="AN59" s="5">
        <f t="shared" si="85"/>
        <v>3.1398960707490972E-3</v>
      </c>
      <c r="AO59" s="5">
        <f t="shared" si="86"/>
        <v>1.536524667989867E-3</v>
      </c>
      <c r="AP59" s="5">
        <f t="shared" si="87"/>
        <v>5.0127095550185315E-4</v>
      </c>
      <c r="AQ59" s="5">
        <f t="shared" si="88"/>
        <v>1.2264979017150959E-4</v>
      </c>
      <c r="AR59" s="5">
        <f t="shared" si="89"/>
        <v>7.6308380683647546E-4</v>
      </c>
      <c r="AS59" s="5">
        <f t="shared" si="90"/>
        <v>9.9532348659576108E-4</v>
      </c>
      <c r="AT59" s="5">
        <f t="shared" si="91"/>
        <v>6.4912191432561555E-4</v>
      </c>
      <c r="AU59" s="5">
        <f t="shared" si="92"/>
        <v>2.8222600680903489E-4</v>
      </c>
      <c r="AV59" s="5">
        <f t="shared" si="93"/>
        <v>9.2029922070330526E-5</v>
      </c>
      <c r="AW59" s="5">
        <f t="shared" si="94"/>
        <v>8.5132392301939268E-7</v>
      </c>
      <c r="AX59" s="5">
        <f t="shared" si="95"/>
        <v>6.9743185255084696E-4</v>
      </c>
      <c r="AY59" s="5">
        <f t="shared" si="96"/>
        <v>6.8258389547943697E-4</v>
      </c>
      <c r="AZ59" s="5">
        <f t="shared" si="97"/>
        <v>3.3402602179968143E-4</v>
      </c>
      <c r="BA59" s="5">
        <f t="shared" si="98"/>
        <v>1.0897159453291209E-4</v>
      </c>
      <c r="BB59" s="5">
        <f t="shared" si="99"/>
        <v>2.666291165969435E-5</v>
      </c>
      <c r="BC59" s="5">
        <f t="shared" si="100"/>
        <v>5.2190544607141836E-6</v>
      </c>
      <c r="BD59" s="5">
        <f t="shared" si="101"/>
        <v>1.2447302570199741E-4</v>
      </c>
      <c r="BE59" s="5">
        <f t="shared" si="102"/>
        <v>1.6235559557010093E-4</v>
      </c>
      <c r="BF59" s="5">
        <f t="shared" si="103"/>
        <v>1.0588374173545619E-4</v>
      </c>
      <c r="BG59" s="5">
        <f t="shared" si="104"/>
        <v>4.6036260610679105E-5</v>
      </c>
      <c r="BH59" s="5">
        <f t="shared" si="105"/>
        <v>1.5011775577709073E-5</v>
      </c>
      <c r="BI59" s="5">
        <f t="shared" si="106"/>
        <v>3.9161027069731459E-6</v>
      </c>
      <c r="BJ59" s="8">
        <f t="shared" si="107"/>
        <v>0.43984500479352556</v>
      </c>
      <c r="BK59" s="8">
        <f t="shared" si="108"/>
        <v>0.28076167845331917</v>
      </c>
      <c r="BL59" s="8">
        <f t="shared" si="109"/>
        <v>0.26365771627452722</v>
      </c>
      <c r="BM59" s="8">
        <f t="shared" si="110"/>
        <v>0.39897802875374744</v>
      </c>
      <c r="BN59" s="8">
        <f t="shared" si="111"/>
        <v>0.60053749726453554</v>
      </c>
    </row>
    <row r="60" spans="1:66" x14ac:dyDescent="0.25">
      <c r="A60" t="s">
        <v>99</v>
      </c>
      <c r="B60" t="s">
        <v>110</v>
      </c>
      <c r="C60" t="s">
        <v>120</v>
      </c>
      <c r="D60" t="s">
        <v>494</v>
      </c>
      <c r="E60">
        <f>VLOOKUP(A60,home!$A$2:$E$405,3,FALSE)</f>
        <v>1.36466165413534</v>
      </c>
      <c r="F60">
        <f>VLOOKUP(B60,home!$B$2:$E$405,3,FALSE)</f>
        <v>0.93</v>
      </c>
      <c r="G60">
        <f>VLOOKUP(C60,away!$B$2:$E$405,4,FALSE)</f>
        <v>1.8</v>
      </c>
      <c r="H60">
        <f>VLOOKUP(A60,away!$A$2:$E$405,3,FALSE)</f>
        <v>1.29699248120301</v>
      </c>
      <c r="I60">
        <f>VLOOKUP(C60,away!$B$2:$E$405,3,FALSE)</f>
        <v>1.1299999999999999</v>
      </c>
      <c r="J60">
        <f>VLOOKUP(B60,home!$B$2:$E$405,4,FALSE)</f>
        <v>0.49</v>
      </c>
      <c r="K60" s="3">
        <f t="shared" si="56"/>
        <v>2.2844436090225595</v>
      </c>
      <c r="L60" s="3">
        <f t="shared" si="57"/>
        <v>0.71814473684210656</v>
      </c>
      <c r="M60" s="5">
        <f t="shared" si="58"/>
        <v>4.965836884662915E-2</v>
      </c>
      <c r="N60" s="5">
        <f t="shared" si="59"/>
        <v>0.11344174334616694</v>
      </c>
      <c r="O60" s="5">
        <f t="shared" si="60"/>
        <v>3.5661896227370753E-2</v>
      </c>
      <c r="P60" s="5">
        <f t="shared" si="61"/>
        <v>8.1467590922242858E-2</v>
      </c>
      <c r="Q60" s="5">
        <f t="shared" si="62"/>
        <v>0.12957563279176429</v>
      </c>
      <c r="R60" s="5">
        <f t="shared" si="63"/>
        <v>1.2805201540747838E-2</v>
      </c>
      <c r="S60" s="5">
        <f t="shared" si="64"/>
        <v>3.341314125304997E-2</v>
      </c>
      <c r="T60" s="5">
        <f t="shared" si="65"/>
        <v>9.3054058712391002E-2</v>
      </c>
      <c r="U60" s="5">
        <f t="shared" si="66"/>
        <v>2.9252760822007232E-2</v>
      </c>
      <c r="V60" s="5">
        <f t="shared" si="67"/>
        <v>6.0907001763675301E-3</v>
      </c>
      <c r="W60" s="5">
        <f t="shared" si="68"/>
        <v>9.8669408738733297E-2</v>
      </c>
      <c r="X60" s="5">
        <f t="shared" si="69"/>
        <v>7.085891657304387E-2</v>
      </c>
      <c r="Y60" s="5">
        <f t="shared" si="70"/>
        <v>2.544347899763268E-2</v>
      </c>
      <c r="Z60" s="5">
        <f t="shared" si="71"/>
        <v>3.0653293635634982E-3</v>
      </c>
      <c r="AA60" s="5">
        <f t="shared" si="72"/>
        <v>7.0025720741418241E-3</v>
      </c>
      <c r="AB60" s="5">
        <f t="shared" si="73"/>
        <v>7.9984905107465705E-3</v>
      </c>
      <c r="AC60" s="5">
        <f t="shared" si="74"/>
        <v>6.2451038204009628E-4</v>
      </c>
      <c r="AD60" s="5">
        <f t="shared" si="75"/>
        <v>5.6351175049808487E-2</v>
      </c>
      <c r="AE60" s="5">
        <f t="shared" si="76"/>
        <v>4.0468299776888199E-2</v>
      </c>
      <c r="AF60" s="5">
        <f t="shared" si="77"/>
        <v>1.4531048246860422E-2</v>
      </c>
      <c r="AG60" s="5">
        <f t="shared" si="78"/>
        <v>3.4784652730938444E-3</v>
      </c>
      <c r="AH60" s="5">
        <f t="shared" si="79"/>
        <v>5.5033753728267248E-4</v>
      </c>
      <c r="AI60" s="5">
        <f t="shared" si="80"/>
        <v>1.2572150698506159E-3</v>
      </c>
      <c r="AJ60" s="5">
        <f t="shared" si="81"/>
        <v>1.4360184657435454E-3</v>
      </c>
      <c r="AK60" s="5">
        <f t="shared" si="82"/>
        <v>1.0935010688354078E-3</v>
      </c>
      <c r="AL60" s="5">
        <f t="shared" si="83"/>
        <v>4.0981898932582248E-5</v>
      </c>
      <c r="AM60" s="5">
        <f t="shared" si="84"/>
        <v>2.5746216340689299E-2</v>
      </c>
      <c r="AN60" s="5">
        <f t="shared" si="85"/>
        <v>1.8489509758664261E-2</v>
      </c>
      <c r="AO60" s="5">
        <f t="shared" si="86"/>
        <v>6.6390720599877511E-3</v>
      </c>
      <c r="AP60" s="5">
        <f t="shared" si="87"/>
        <v>1.5892715524652289E-3</v>
      </c>
      <c r="AQ60" s="5">
        <f t="shared" si="88"/>
        <v>2.8533175020394697E-4</v>
      </c>
      <c r="AR60" s="5">
        <f t="shared" si="89"/>
        <v>7.9044401177239606E-5</v>
      </c>
      <c r="AS60" s="5">
        <f t="shared" si="90"/>
        <v>1.8057247709836032E-4</v>
      </c>
      <c r="AT60" s="5">
        <f t="shared" si="91"/>
        <v>2.0625382063636089E-4</v>
      </c>
      <c r="AU60" s="5">
        <f t="shared" si="92"/>
        <v>1.570584074630733E-4</v>
      </c>
      <c r="AV60" s="5">
        <f t="shared" si="93"/>
        <v>8.9697768793069711E-5</v>
      </c>
      <c r="AW60" s="5">
        <f t="shared" si="94"/>
        <v>1.8675919839905093E-6</v>
      </c>
      <c r="AX60" s="5">
        <f t="shared" si="95"/>
        <v>9.802629895999981E-3</v>
      </c>
      <c r="AY60" s="5">
        <f t="shared" si="96"/>
        <v>7.0397070670234728E-3</v>
      </c>
      <c r="AZ60" s="5">
        <f t="shared" si="97"/>
        <v>2.5277642895465439E-3</v>
      </c>
      <c r="BA60" s="5">
        <f t="shared" si="98"/>
        <v>6.0510020683842585E-4</v>
      </c>
      <c r="BB60" s="5">
        <f t="shared" si="99"/>
        <v>1.0863738220077138E-4</v>
      </c>
      <c r="BC60" s="5">
        <f t="shared" si="100"/>
        <v>1.5603472850357671E-5</v>
      </c>
      <c r="BD60" s="5">
        <f t="shared" si="101"/>
        <v>9.4608867803784334E-6</v>
      </c>
      <c r="BE60" s="5">
        <f t="shared" si="102"/>
        <v>2.1612862341121534E-5</v>
      </c>
      <c r="BF60" s="5">
        <f t="shared" si="103"/>
        <v>2.4686682623929723E-5</v>
      </c>
      <c r="BG60" s="5">
        <f t="shared" si="104"/>
        <v>1.8798444782734842E-5</v>
      </c>
      <c r="BH60" s="5">
        <f t="shared" si="105"/>
        <v>1.0735996760870521E-5</v>
      </c>
      <c r="BI60" s="5">
        <f t="shared" si="106"/>
        <v>4.9051558373715119E-6</v>
      </c>
      <c r="BJ60" s="8">
        <f t="shared" si="107"/>
        <v>0.71872107128285312</v>
      </c>
      <c r="BK60" s="8">
        <f t="shared" si="108"/>
        <v>0.17833500054628568</v>
      </c>
      <c r="BL60" s="8">
        <f t="shared" si="109"/>
        <v>9.786082022102098E-2</v>
      </c>
      <c r="BM60" s="8">
        <f t="shared" si="110"/>
        <v>0.56833394826376193</v>
      </c>
      <c r="BN60" s="8">
        <f t="shared" si="111"/>
        <v>0.42261043367492179</v>
      </c>
    </row>
    <row r="61" spans="1:66" x14ac:dyDescent="0.25">
      <c r="A61" t="s">
        <v>99</v>
      </c>
      <c r="B61" t="s">
        <v>395</v>
      </c>
      <c r="C61" t="s">
        <v>121</v>
      </c>
      <c r="D61" t="s">
        <v>494</v>
      </c>
      <c r="E61">
        <f>VLOOKUP(A61,home!$A$2:$E$405,3,FALSE)</f>
        <v>1.36466165413534</v>
      </c>
      <c r="F61">
        <f>VLOOKUP(B61,home!$B$2:$E$405,3,FALSE)</f>
        <v>1.1599999999999999</v>
      </c>
      <c r="G61">
        <f>VLOOKUP(C61,away!$B$2:$E$405,4,FALSE)</f>
        <v>0.81</v>
      </c>
      <c r="H61">
        <f>VLOOKUP(A61,away!$A$2:$E$405,3,FALSE)</f>
        <v>1.29699248120301</v>
      </c>
      <c r="I61">
        <f>VLOOKUP(C61,away!$B$2:$E$405,3,FALSE)</f>
        <v>1.22</v>
      </c>
      <c r="J61">
        <f>VLOOKUP(B61,home!$B$2:$E$405,4,FALSE)</f>
        <v>0.9</v>
      </c>
      <c r="K61" s="3">
        <f t="shared" si="56"/>
        <v>1.2822360902255654</v>
      </c>
      <c r="L61" s="3">
        <f t="shared" si="57"/>
        <v>1.4240977443609049</v>
      </c>
      <c r="M61" s="5">
        <f t="shared" si="58"/>
        <v>6.6781189354388079E-2</v>
      </c>
      <c r="N61" s="5">
        <f t="shared" si="59"/>
        <v>8.5629251138383711E-2</v>
      </c>
      <c r="O61" s="5">
        <f t="shared" si="60"/>
        <v>9.510294112532254E-2</v>
      </c>
      <c r="P61" s="5">
        <f t="shared" si="61"/>
        <v>0.12194442339748571</v>
      </c>
      <c r="Q61" s="5">
        <f t="shared" si="62"/>
        <v>5.489845809431209E-2</v>
      </c>
      <c r="R61" s="5">
        <f t="shared" si="63"/>
        <v>6.7717941969329898E-2</v>
      </c>
      <c r="S61" s="5">
        <f t="shared" si="64"/>
        <v>5.5668529347509099E-2</v>
      </c>
      <c r="T61" s="5">
        <f t="shared" si="65"/>
        <v>7.8180770341001515E-2</v>
      </c>
      <c r="U61" s="5">
        <f t="shared" si="66"/>
        <v>8.6830389148875281E-2</v>
      </c>
      <c r="V61" s="5">
        <f t="shared" si="67"/>
        <v>1.1294708681850873E-2</v>
      </c>
      <c r="W61" s="5">
        <f t="shared" si="68"/>
        <v>2.3464261422087594E-2</v>
      </c>
      <c r="X61" s="5">
        <f t="shared" si="69"/>
        <v>3.3415401764289546E-2</v>
      </c>
      <c r="Y61" s="5">
        <f t="shared" si="70"/>
        <v>2.3793399139719076E-2</v>
      </c>
      <c r="Z61" s="5">
        <f t="shared" si="71"/>
        <v>3.2145656137095108E-2</v>
      </c>
      <c r="AA61" s="5">
        <f t="shared" si="72"/>
        <v>4.1218320442964279E-2</v>
      </c>
      <c r="AB61" s="5">
        <f t="shared" si="73"/>
        <v>2.6425809025225507E-2</v>
      </c>
      <c r="AC61" s="5">
        <f t="shared" si="74"/>
        <v>1.2890294697562705E-3</v>
      </c>
      <c r="AD61" s="5">
        <f t="shared" si="75"/>
        <v>7.5216807064720373E-3</v>
      </c>
      <c r="AE61" s="5">
        <f t="shared" si="76"/>
        <v>1.0711608527889768E-2</v>
      </c>
      <c r="AF61" s="5">
        <f t="shared" si="77"/>
        <v>7.6271887715224267E-3</v>
      </c>
      <c r="AG61" s="5">
        <f t="shared" si="78"/>
        <v>3.6206207751133018E-3</v>
      </c>
      <c r="AH61" s="5">
        <f t="shared" si="79"/>
        <v>1.14446390989596E-2</v>
      </c>
      <c r="AI61" s="5">
        <f t="shared" si="80"/>
        <v>1.4674729292292596E-2</v>
      </c>
      <c r="AJ61" s="5">
        <f t="shared" si="81"/>
        <v>9.4082337564339175E-3</v>
      </c>
      <c r="AK61" s="5">
        <f t="shared" si="82"/>
        <v>4.0211922892593377E-3</v>
      </c>
      <c r="AL61" s="5">
        <f t="shared" si="83"/>
        <v>9.4152234754391533E-5</v>
      </c>
      <c r="AM61" s="5">
        <f t="shared" si="84"/>
        <v>1.9289140921983569E-3</v>
      </c>
      <c r="AN61" s="5">
        <f t="shared" si="85"/>
        <v>2.7469622077656432E-3</v>
      </c>
      <c r="AO61" s="5">
        <f t="shared" si="86"/>
        <v>1.955971341961852E-3</v>
      </c>
      <c r="AP61" s="5">
        <f t="shared" si="87"/>
        <v>9.2849812537414828E-4</v>
      </c>
      <c r="AQ61" s="5">
        <f t="shared" si="88"/>
        <v>3.3056802149716315E-4</v>
      </c>
      <c r="AR61" s="5">
        <f t="shared" si="89"/>
        <v>3.2596569451706007E-3</v>
      </c>
      <c r="AS61" s="5">
        <f t="shared" si="90"/>
        <v>4.1796497768521613E-3</v>
      </c>
      <c r="AT61" s="5">
        <f t="shared" si="91"/>
        <v>2.6796488941915361E-3</v>
      </c>
      <c r="AU61" s="5">
        <f t="shared" si="92"/>
        <v>1.1453141737551385E-3</v>
      </c>
      <c r="AV61" s="5">
        <f t="shared" si="93"/>
        <v>3.6714079205892801E-4</v>
      </c>
      <c r="AW61" s="5">
        <f t="shared" si="94"/>
        <v>4.7756877887760745E-6</v>
      </c>
      <c r="AX61" s="5">
        <f t="shared" si="95"/>
        <v>4.1222054399356941E-4</v>
      </c>
      <c r="AY61" s="5">
        <f t="shared" si="96"/>
        <v>5.8704234688046735E-4</v>
      </c>
      <c r="AZ61" s="5">
        <f t="shared" si="97"/>
        <v>4.1800284101840281E-4</v>
      </c>
      <c r="BA61" s="5">
        <f t="shared" si="98"/>
        <v>1.9842563434358573E-4</v>
      </c>
      <c r="BB61" s="5">
        <f t="shared" si="99"/>
        <v>7.0644374573020506E-5</v>
      </c>
      <c r="BC61" s="5">
        <f t="shared" si="100"/>
        <v>2.0120898896245094E-5</v>
      </c>
      <c r="BD61" s="5">
        <f t="shared" si="101"/>
        <v>7.7367835050130135E-4</v>
      </c>
      <c r="BE61" s="5">
        <f t="shared" si="102"/>
        <v>9.9203830323895325E-4</v>
      </c>
      <c r="BF61" s="5">
        <f t="shared" si="103"/>
        <v>6.3601365764955964E-4</v>
      </c>
      <c r="BG61" s="5">
        <f t="shared" si="104"/>
        <v>2.7183988857154426E-4</v>
      </c>
      <c r="BH61" s="5">
        <f t="shared" si="105"/>
        <v>8.7140728972332526E-5</v>
      </c>
      <c r="BI61" s="5">
        <f t="shared" si="106"/>
        <v>2.2346997523377887E-5</v>
      </c>
      <c r="BJ61" s="8">
        <f t="shared" si="107"/>
        <v>0.33846001110929358</v>
      </c>
      <c r="BK61" s="8">
        <f t="shared" si="108"/>
        <v>0.2576590748326249</v>
      </c>
      <c r="BL61" s="8">
        <f t="shared" si="109"/>
        <v>0.3712586646571483</v>
      </c>
      <c r="BM61" s="8">
        <f t="shared" si="110"/>
        <v>0.50686693499784807</v>
      </c>
      <c r="BN61" s="8">
        <f t="shared" si="111"/>
        <v>0.492074205079222</v>
      </c>
    </row>
    <row r="62" spans="1:66" x14ac:dyDescent="0.25">
      <c r="A62" t="s">
        <v>99</v>
      </c>
      <c r="B62" t="s">
        <v>112</v>
      </c>
      <c r="C62" t="s">
        <v>119</v>
      </c>
      <c r="D62" t="s">
        <v>494</v>
      </c>
      <c r="E62">
        <f>VLOOKUP(A62,home!$A$2:$E$405,3,FALSE)</f>
        <v>1.36466165413534</v>
      </c>
      <c r="F62">
        <f>VLOOKUP(B62,home!$B$2:$E$405,3,FALSE)</f>
        <v>0.49</v>
      </c>
      <c r="G62">
        <f>VLOOKUP(C62,away!$B$2:$E$405,4,FALSE)</f>
        <v>1.27</v>
      </c>
      <c r="H62">
        <f>VLOOKUP(A62,away!$A$2:$E$405,3,FALSE)</f>
        <v>1.29699248120301</v>
      </c>
      <c r="I62">
        <f>VLOOKUP(C62,away!$B$2:$E$405,3,FALSE)</f>
        <v>0.8</v>
      </c>
      <c r="J62">
        <f>VLOOKUP(B62,home!$B$2:$E$405,4,FALSE)</f>
        <v>1.0900000000000001</v>
      </c>
      <c r="K62" s="3">
        <f t="shared" si="56"/>
        <v>0.84922894736842203</v>
      </c>
      <c r="L62" s="3">
        <f t="shared" si="57"/>
        <v>1.130977443609025</v>
      </c>
      <c r="M62" s="5">
        <f t="shared" si="58"/>
        <v>0.13804074400653046</v>
      </c>
      <c r="N62" s="5">
        <f t="shared" si="59"/>
        <v>0.1172281957266197</v>
      </c>
      <c r="O62" s="5">
        <f t="shared" si="60"/>
        <v>0.15612096777039366</v>
      </c>
      <c r="P62" s="5">
        <f t="shared" si="61"/>
        <v>0.13258244512179077</v>
      </c>
      <c r="Q62" s="5">
        <f t="shared" si="62"/>
        <v>4.9776788629408292E-2</v>
      </c>
      <c r="R62" s="5">
        <f t="shared" si="63"/>
        <v>8.8284646511363418E-2</v>
      </c>
      <c r="S62" s="5">
        <f t="shared" si="64"/>
        <v>3.1834993503151991E-2</v>
      </c>
      <c r="T62" s="5">
        <f t="shared" si="65"/>
        <v>5.6296425155154969E-2</v>
      </c>
      <c r="U62" s="5">
        <f t="shared" si="66"/>
        <v>7.4973877425638394E-2</v>
      </c>
      <c r="V62" s="5">
        <f t="shared" si="67"/>
        <v>3.3973554607298795E-3</v>
      </c>
      <c r="W62" s="5">
        <f t="shared" si="68"/>
        <v>1.4090629937044283E-2</v>
      </c>
      <c r="X62" s="5">
        <f t="shared" si="69"/>
        <v>1.5936184625039138E-2</v>
      </c>
      <c r="Y62" s="5">
        <f t="shared" si="70"/>
        <v>9.0117326740541074E-3</v>
      </c>
      <c r="Z62" s="5">
        <f t="shared" si="71"/>
        <v>3.3282647940449411E-2</v>
      </c>
      <c r="AA62" s="5">
        <f t="shared" si="72"/>
        <v>2.8264588076101636E-2</v>
      </c>
      <c r="AB62" s="5">
        <f t="shared" si="73"/>
        <v>1.200155318983492E-2</v>
      </c>
      <c r="AC62" s="5">
        <f t="shared" si="74"/>
        <v>2.0393874340015789E-4</v>
      </c>
      <c r="AD62" s="5">
        <f t="shared" si="75"/>
        <v>2.9915427072985221E-3</v>
      </c>
      <c r="AE62" s="5">
        <f t="shared" si="76"/>
        <v>3.3833673235477042E-3</v>
      </c>
      <c r="AF62" s="5">
        <f t="shared" si="77"/>
        <v>1.913256063188146E-3</v>
      </c>
      <c r="AG62" s="5">
        <f t="shared" si="78"/>
        <v>7.2128315043799884E-4</v>
      </c>
      <c r="AH62" s="5">
        <f t="shared" si="79"/>
        <v>9.4104810210571613E-3</v>
      </c>
      <c r="AI62" s="5">
        <f t="shared" si="80"/>
        <v>7.991652891742888E-3</v>
      </c>
      <c r="AJ62" s="5">
        <f t="shared" si="81"/>
        <v>3.3933714864943084E-3</v>
      </c>
      <c r="AK62" s="5">
        <f t="shared" si="82"/>
        <v>9.6058309850185987E-4</v>
      </c>
      <c r="AL62" s="5">
        <f t="shared" si="83"/>
        <v>7.8349902993218446E-6</v>
      </c>
      <c r="AM62" s="5">
        <f t="shared" si="84"/>
        <v>5.0810093286536085E-4</v>
      </c>
      <c r="AN62" s="5">
        <f t="shared" si="85"/>
        <v>5.7465069414742661E-4</v>
      </c>
      <c r="AO62" s="5">
        <f t="shared" si="86"/>
        <v>3.2495848651750421E-4</v>
      </c>
      <c r="AP62" s="5">
        <f t="shared" si="87"/>
        <v>1.2250690612020825E-4</v>
      </c>
      <c r="AQ62" s="5">
        <f t="shared" si="88"/>
        <v>3.4638136877070973E-5</v>
      </c>
      <c r="AR62" s="5">
        <f t="shared" si="89"/>
        <v>2.1286083536652947E-3</v>
      </c>
      <c r="AS62" s="5">
        <f t="shared" si="90"/>
        <v>1.8076758315428083E-3</v>
      </c>
      <c r="AT62" s="5">
        <f t="shared" si="91"/>
        <v>7.675653218022179E-4</v>
      </c>
      <c r="AU62" s="5">
        <f t="shared" si="92"/>
        <v>2.1727956342353392E-4</v>
      </c>
      <c r="AV62" s="5">
        <f t="shared" si="93"/>
        <v>4.613002373270949E-5</v>
      </c>
      <c r="AW62" s="5">
        <f t="shared" si="94"/>
        <v>2.0903292375048882E-7</v>
      </c>
      <c r="AX62" s="5">
        <f t="shared" si="95"/>
        <v>7.1915670062360569E-5</v>
      </c>
      <c r="AY62" s="5">
        <f t="shared" si="96"/>
        <v>8.1335000682558644E-5</v>
      </c>
      <c r="AZ62" s="5">
        <f t="shared" si="97"/>
        <v>4.5994025573949249E-5</v>
      </c>
      <c r="BA62" s="5">
        <f t="shared" si="98"/>
        <v>1.7339401821637746E-5</v>
      </c>
      <c r="BB62" s="5">
        <f t="shared" si="99"/>
        <v>4.9026180864863816E-6</v>
      </c>
      <c r="BC62" s="5">
        <f t="shared" si="100"/>
        <v>1.1089500940891474E-6</v>
      </c>
      <c r="BD62" s="5">
        <f t="shared" si="101"/>
        <v>4.0123467237886552E-4</v>
      </c>
      <c r="BE62" s="5">
        <f t="shared" si="102"/>
        <v>3.4074009847201767E-4</v>
      </c>
      <c r="BF62" s="5">
        <f t="shared" si="103"/>
        <v>1.4468317757580199E-4</v>
      </c>
      <c r="BG62" s="5">
        <f t="shared" si="104"/>
        <v>4.0956380864872279E-5</v>
      </c>
      <c r="BH62" s="5">
        <f t="shared" si="105"/>
        <v>8.6953360524739144E-6</v>
      </c>
      <c r="BI62" s="5">
        <f t="shared" si="106"/>
        <v>1.4768662165714231E-6</v>
      </c>
      <c r="BJ62" s="8">
        <f t="shared" si="107"/>
        <v>0.27313685681464156</v>
      </c>
      <c r="BK62" s="8">
        <f t="shared" si="108"/>
        <v>0.30614864682658516</v>
      </c>
      <c r="BL62" s="8">
        <f t="shared" si="109"/>
        <v>0.38730676709685546</v>
      </c>
      <c r="BM62" s="8">
        <f t="shared" si="110"/>
        <v>0.31776000494466644</v>
      </c>
      <c r="BN62" s="8">
        <f t="shared" si="111"/>
        <v>0.68203378776610624</v>
      </c>
    </row>
    <row r="63" spans="1:66" x14ac:dyDescent="0.25">
      <c r="A63" t="s">
        <v>99</v>
      </c>
      <c r="B63" t="s">
        <v>113</v>
      </c>
      <c r="C63" t="s">
        <v>108</v>
      </c>
      <c r="D63" t="s">
        <v>494</v>
      </c>
      <c r="E63">
        <f>VLOOKUP(A63,home!$A$2:$E$405,3,FALSE)</f>
        <v>1.36466165413534</v>
      </c>
      <c r="F63">
        <f>VLOOKUP(B63,home!$B$2:$E$405,3,FALSE)</f>
        <v>1.17</v>
      </c>
      <c r="G63">
        <f>VLOOKUP(C63,away!$B$2:$E$405,4,FALSE)</f>
        <v>0.85</v>
      </c>
      <c r="H63">
        <f>VLOOKUP(A63,away!$A$2:$E$405,3,FALSE)</f>
        <v>1.29699248120301</v>
      </c>
      <c r="I63">
        <f>VLOOKUP(C63,away!$B$2:$E$405,3,FALSE)</f>
        <v>0.79</v>
      </c>
      <c r="J63">
        <f>VLOOKUP(B63,home!$B$2:$E$405,4,FALSE)</f>
        <v>0.77</v>
      </c>
      <c r="K63" s="3">
        <f t="shared" si="56"/>
        <v>1.3571560150375954</v>
      </c>
      <c r="L63" s="3">
        <f t="shared" si="57"/>
        <v>0.78896052631579106</v>
      </c>
      <c r="M63" s="5">
        <f t="shared" si="58"/>
        <v>0.11693739868474397</v>
      </c>
      <c r="N63" s="5">
        <f t="shared" si="59"/>
        <v>0.15870229400784966</v>
      </c>
      <c r="O63" s="5">
        <f t="shared" si="60"/>
        <v>9.22589916123151E-2</v>
      </c>
      <c r="P63" s="5">
        <f t="shared" si="61"/>
        <v>0.12520984540795652</v>
      </c>
      <c r="Q63" s="5">
        <f t="shared" si="62"/>
        <v>0.10769188645650908</v>
      </c>
      <c r="R63" s="5">
        <f t="shared" si="63"/>
        <v>3.6394351289908131E-2</v>
      </c>
      <c r="S63" s="5">
        <f t="shared" si="64"/>
        <v>3.3516876472833884E-2</v>
      </c>
      <c r="T63" s="5">
        <f t="shared" si="65"/>
        <v>8.4964647418667827E-2</v>
      </c>
      <c r="U63" s="5">
        <f t="shared" si="66"/>
        <v>4.9392812766490088E-2</v>
      </c>
      <c r="V63" s="5">
        <f t="shared" si="67"/>
        <v>3.9875494342585024E-3</v>
      </c>
      <c r="W63" s="5">
        <f t="shared" si="68"/>
        <v>4.8718230491732351E-2</v>
      </c>
      <c r="X63" s="5">
        <f t="shared" si="69"/>
        <v>3.8436760769931182E-2</v>
      </c>
      <c r="Y63" s="5">
        <f t="shared" si="70"/>
        <v>1.5162543503459525E-2</v>
      </c>
      <c r="Z63" s="5">
        <f t="shared" si="71"/>
        <v>9.5712355162025711E-3</v>
      </c>
      <c r="AA63" s="5">
        <f t="shared" si="72"/>
        <v>1.2989659852155782E-2</v>
      </c>
      <c r="AB63" s="5">
        <f t="shared" si="73"/>
        <v>8.814497500822794E-3</v>
      </c>
      <c r="AC63" s="5">
        <f t="shared" si="74"/>
        <v>2.668524215925355E-4</v>
      </c>
      <c r="AD63" s="5">
        <f t="shared" si="75"/>
        <v>1.6529559888460634E-2</v>
      </c>
      <c r="AE63" s="5">
        <f t="shared" si="76"/>
        <v>1.3041170269368291E-2</v>
      </c>
      <c r="AF63" s="5">
        <f t="shared" si="77"/>
        <v>5.1444842797473255E-3</v>
      </c>
      <c r="AG63" s="5">
        <f t="shared" si="78"/>
        <v>1.3529316749909214E-3</v>
      </c>
      <c r="AH63" s="5">
        <f t="shared" si="79"/>
        <v>1.8878317525888929E-3</v>
      </c>
      <c r="AI63" s="5">
        <f t="shared" si="80"/>
        <v>2.5620822184049814E-3</v>
      </c>
      <c r="AJ63" s="5">
        <f t="shared" si="81"/>
        <v>1.7385726468645939E-3</v>
      </c>
      <c r="AK63" s="5">
        <f t="shared" si="82"/>
        <v>7.8650477509070553E-4</v>
      </c>
      <c r="AL63" s="5">
        <f t="shared" si="83"/>
        <v>1.1429209416371021E-5</v>
      </c>
      <c r="AM63" s="5">
        <f t="shared" si="84"/>
        <v>4.4866383257097008E-3</v>
      </c>
      <c r="AN63" s="5">
        <f t="shared" si="85"/>
        <v>3.5397805348405258E-3</v>
      </c>
      <c r="AO63" s="5">
        <f t="shared" si="86"/>
        <v>1.3963735569050865E-3</v>
      </c>
      <c r="AP63" s="5">
        <f t="shared" si="87"/>
        <v>3.6722787212976345E-4</v>
      </c>
      <c r="AQ63" s="5">
        <f t="shared" si="88"/>
        <v>7.2432073818331548E-5</v>
      </c>
      <c r="AR63" s="5">
        <f t="shared" si="89"/>
        <v>2.9788494662363912E-4</v>
      </c>
      <c r="AS63" s="5">
        <f t="shared" si="90"/>
        <v>4.042763470994249E-4</v>
      </c>
      <c r="AT63" s="5">
        <f t="shared" si="91"/>
        <v>2.7433303810170569E-4</v>
      </c>
      <c r="AU63" s="5">
        <f t="shared" si="92"/>
        <v>1.2410424426108924E-4</v>
      </c>
      <c r="AV63" s="5">
        <f t="shared" si="93"/>
        <v>4.2107205397658044E-5</v>
      </c>
      <c r="AW63" s="5">
        <f t="shared" si="94"/>
        <v>3.3993723713493409E-7</v>
      </c>
      <c r="AX63" s="5">
        <f t="shared" si="95"/>
        <v>1.0148446985058528E-3</v>
      </c>
      <c r="AY63" s="5">
        <f t="shared" si="96"/>
        <v>8.0067240746196802E-4</v>
      </c>
      <c r="AZ63" s="5">
        <f t="shared" si="97"/>
        <v>3.1584946199886282E-4</v>
      </c>
      <c r="BA63" s="5">
        <f t="shared" si="98"/>
        <v>8.3064252591727431E-5</v>
      </c>
      <c r="BB63" s="5">
        <f t="shared" si="99"/>
        <v>1.6383604110699272E-5</v>
      </c>
      <c r="BC63" s="5">
        <f t="shared" si="100"/>
        <v>2.5852033844253717E-6</v>
      </c>
      <c r="BD63" s="5">
        <f t="shared" si="101"/>
        <v>3.9169910711622919E-5</v>
      </c>
      <c r="BE63" s="5">
        <f t="shared" si="102"/>
        <v>5.3159679930764588E-5</v>
      </c>
      <c r="BF63" s="5">
        <f t="shared" si="103"/>
        <v>3.6072989687755261E-5</v>
      </c>
      <c r="BG63" s="5">
        <f t="shared" si="104"/>
        <v>1.6318891645042067E-5</v>
      </c>
      <c r="BH63" s="5">
        <f t="shared" si="105"/>
        <v>5.5368204887038986E-6</v>
      </c>
      <c r="BI63" s="5">
        <f t="shared" si="106"/>
        <v>1.5028658460855785E-6</v>
      </c>
      <c r="BJ63" s="8">
        <f t="shared" si="107"/>
        <v>0.50184036075217398</v>
      </c>
      <c r="BK63" s="8">
        <f t="shared" si="108"/>
        <v>0.28073062403826371</v>
      </c>
      <c r="BL63" s="8">
        <f t="shared" si="109"/>
        <v>0.20811977135443457</v>
      </c>
      <c r="BM63" s="8">
        <f t="shared" si="110"/>
        <v>0.36226689173156745</v>
      </c>
      <c r="BN63" s="8">
        <f t="shared" si="111"/>
        <v>0.63719476745928239</v>
      </c>
    </row>
    <row r="64" spans="1:66" x14ac:dyDescent="0.25">
      <c r="A64" t="s">
        <v>99</v>
      </c>
      <c r="B64" t="s">
        <v>116</v>
      </c>
      <c r="C64" t="s">
        <v>102</v>
      </c>
      <c r="D64" t="s">
        <v>494</v>
      </c>
      <c r="E64">
        <f>VLOOKUP(A64,home!$A$2:$E$405,3,FALSE)</f>
        <v>1.36466165413534</v>
      </c>
      <c r="F64">
        <f>VLOOKUP(B64,home!$B$2:$E$405,3,FALSE)</f>
        <v>1.1299999999999999</v>
      </c>
      <c r="G64">
        <f>VLOOKUP(C64,away!$B$2:$E$405,4,FALSE)</f>
        <v>1.03</v>
      </c>
      <c r="H64">
        <f>VLOOKUP(A64,away!$A$2:$E$405,3,FALSE)</f>
        <v>1.29699248120301</v>
      </c>
      <c r="I64">
        <f>VLOOKUP(C64,away!$B$2:$E$405,3,FALSE)</f>
        <v>1.17</v>
      </c>
      <c r="J64">
        <f>VLOOKUP(B64,home!$B$2:$E$405,4,FALSE)</f>
        <v>1.01</v>
      </c>
      <c r="K64" s="3">
        <f t="shared" si="56"/>
        <v>1.5883296992481222</v>
      </c>
      <c r="L64" s="3">
        <f t="shared" si="57"/>
        <v>1.5326560150375967</v>
      </c>
      <c r="M64" s="5">
        <f t="shared" si="58"/>
        <v>4.4113663513191161E-2</v>
      </c>
      <c r="N64" s="5">
        <f t="shared" si="59"/>
        <v>7.0067041900639782E-2</v>
      </c>
      <c r="O64" s="5">
        <f t="shared" si="60"/>
        <v>6.7611071728836986E-2</v>
      </c>
      <c r="P64" s="5">
        <f t="shared" si="61"/>
        <v>0.10738867322490687</v>
      </c>
      <c r="Q64" s="5">
        <f t="shared" si="62"/>
        <v>5.5644781794624391E-2</v>
      </c>
      <c r="R64" s="5">
        <f t="shared" si="63"/>
        <v>5.1812257884170224E-2</v>
      </c>
      <c r="S64" s="5">
        <f t="shared" si="64"/>
        <v>6.5355754989366077E-2</v>
      </c>
      <c r="T64" s="5">
        <f t="shared" si="65"/>
        <v>8.528430952298563E-2</v>
      </c>
      <c r="U64" s="5">
        <f t="shared" si="66"/>
        <v>8.2294947982530245E-2</v>
      </c>
      <c r="V64" s="5">
        <f t="shared" si="67"/>
        <v>1.7677737354352061E-2</v>
      </c>
      <c r="W64" s="5">
        <f t="shared" si="68"/>
        <v>2.9460753177527717E-2</v>
      </c>
      <c r="X64" s="5">
        <f t="shared" si="69"/>
        <v>4.5153200565075845E-2</v>
      </c>
      <c r="Y64" s="5">
        <f t="shared" si="70"/>
        <v>3.4602162222131264E-2</v>
      </c>
      <c r="Z64" s="5">
        <f t="shared" si="71"/>
        <v>2.6470122899617546E-2</v>
      </c>
      <c r="AA64" s="5">
        <f t="shared" si="72"/>
        <v>4.204328234421037E-2</v>
      </c>
      <c r="AB64" s="5">
        <f t="shared" si="73"/>
        <v>3.3389297000591782E-2</v>
      </c>
      <c r="AC64" s="5">
        <f t="shared" si="74"/>
        <v>2.6896269331816167E-3</v>
      </c>
      <c r="AD64" s="5">
        <f t="shared" si="75"/>
        <v>1.1698347308521434E-2</v>
      </c>
      <c r="AE64" s="5">
        <f t="shared" si="76"/>
        <v>1.7929542368404255E-2</v>
      </c>
      <c r="AF64" s="5">
        <f t="shared" si="77"/>
        <v>1.3739910478903113E-2</v>
      </c>
      <c r="AG64" s="5">
        <f t="shared" si="78"/>
        <v>7.0195188138563215E-3</v>
      </c>
      <c r="AH64" s="5">
        <f t="shared" si="79"/>
        <v>1.0142398270220815E-2</v>
      </c>
      <c r="AI64" s="5">
        <f t="shared" si="80"/>
        <v>1.6109472394194503E-2</v>
      </c>
      <c r="AJ64" s="5">
        <f t="shared" si="81"/>
        <v>1.2793576721458444E-2</v>
      </c>
      <c r="AK64" s="5">
        <f t="shared" si="82"/>
        <v>6.7734726221006236E-3</v>
      </c>
      <c r="AL64" s="5">
        <f t="shared" si="83"/>
        <v>2.6190113885053278E-4</v>
      </c>
      <c r="AM64" s="5">
        <f t="shared" si="84"/>
        <v>3.716166492448787E-3</v>
      </c>
      <c r="AN64" s="5">
        <f t="shared" si="85"/>
        <v>5.6956049275328005E-3</v>
      </c>
      <c r="AO64" s="5">
        <f t="shared" si="86"/>
        <v>4.3647015757304628E-3</v>
      </c>
      <c r="AP64" s="5">
        <f t="shared" si="87"/>
        <v>2.2298620412957901E-3</v>
      </c>
      <c r="AQ64" s="5">
        <f t="shared" si="88"/>
        <v>8.5440286757400155E-4</v>
      </c>
      <c r="AR64" s="5">
        <f t="shared" si="89"/>
        <v>3.1089615431521681E-3</v>
      </c>
      <c r="AS64" s="5">
        <f t="shared" si="90"/>
        <v>4.9380559528088615E-3</v>
      </c>
      <c r="AT64" s="5">
        <f t="shared" si="91"/>
        <v>3.9216304631976501E-3</v>
      </c>
      <c r="AU64" s="5">
        <f t="shared" si="92"/>
        <v>2.0762807113909993E-3</v>
      </c>
      <c r="AV64" s="5">
        <f t="shared" si="93"/>
        <v>8.2445457946958534E-4</v>
      </c>
      <c r="AW64" s="5">
        <f t="shared" si="94"/>
        <v>1.7710068325883151E-5</v>
      </c>
      <c r="AX64" s="5">
        <f t="shared" si="95"/>
        <v>9.8374960121785427E-4</v>
      </c>
      <c r="AY64" s="5">
        <f t="shared" si="96"/>
        <v>1.5077497435973812E-3</v>
      </c>
      <c r="AZ64" s="5">
        <f t="shared" si="97"/>
        <v>1.1554308568479607E-3</v>
      </c>
      <c r="BA64" s="5">
        <f t="shared" si="98"/>
        <v>5.9029268423602382E-4</v>
      </c>
      <c r="BB64" s="5">
        <f t="shared" si="99"/>
        <v>2.2617890828175764E-4</v>
      </c>
      <c r="BC64" s="5">
        <f t="shared" si="100"/>
        <v>6.9330892850534516E-5</v>
      </c>
      <c r="BD64" s="5">
        <f t="shared" si="101"/>
        <v>7.9416143493879043E-4</v>
      </c>
      <c r="BE64" s="5">
        <f t="shared" si="102"/>
        <v>1.2613901931107863E-3</v>
      </c>
      <c r="BF64" s="5">
        <f t="shared" si="103"/>
        <v>1.0017517530290932E-3</v>
      </c>
      <c r="BG64" s="5">
        <f t="shared" si="104"/>
        <v>5.3037068686999302E-4</v>
      </c>
      <c r="BH64" s="5">
        <f t="shared" si="105"/>
        <v>2.1060087839155887E-4</v>
      </c>
      <c r="BI64" s="5">
        <f t="shared" si="106"/>
        <v>6.6900725967411037E-5</v>
      </c>
      <c r="BJ64" s="8">
        <f t="shared" si="107"/>
        <v>0.3919930387442831</v>
      </c>
      <c r="BK64" s="8">
        <f t="shared" si="108"/>
        <v>0.23899510689744571</v>
      </c>
      <c r="BL64" s="8">
        <f t="shared" si="109"/>
        <v>0.34170433587064081</v>
      </c>
      <c r="BM64" s="8">
        <f t="shared" si="110"/>
        <v>0.60103507469034623</v>
      </c>
      <c r="BN64" s="8">
        <f t="shared" si="111"/>
        <v>0.39663749004636939</v>
      </c>
    </row>
    <row r="65" spans="1:66" x14ac:dyDescent="0.25">
      <c r="A65" t="s">
        <v>99</v>
      </c>
      <c r="B65" t="s">
        <v>417</v>
      </c>
      <c r="C65" t="s">
        <v>114</v>
      </c>
      <c r="D65" t="s">
        <v>494</v>
      </c>
      <c r="E65">
        <f>VLOOKUP(A65,home!$A$2:$E$405,3,FALSE)</f>
        <v>1.36466165413534</v>
      </c>
      <c r="F65">
        <f>VLOOKUP(B65,home!$B$2:$E$405,3,FALSE)</f>
        <v>0.9</v>
      </c>
      <c r="G65">
        <f>VLOOKUP(C65,away!$B$2:$E$405,4,FALSE)</f>
        <v>0.73</v>
      </c>
      <c r="H65">
        <f>VLOOKUP(A65,away!$A$2:$E$405,3,FALSE)</f>
        <v>1.29699248120301</v>
      </c>
      <c r="I65">
        <f>VLOOKUP(C65,away!$B$2:$E$405,3,FALSE)</f>
        <v>0.67</v>
      </c>
      <c r="J65">
        <f>VLOOKUP(B65,home!$B$2:$E$405,4,FALSE)</f>
        <v>1.1100000000000001</v>
      </c>
      <c r="K65" s="3">
        <f t="shared" si="56"/>
        <v>0.89658270676691842</v>
      </c>
      <c r="L65" s="3">
        <f t="shared" si="57"/>
        <v>0.96457330827067866</v>
      </c>
      <c r="M65" s="5">
        <f t="shared" si="58"/>
        <v>0.15549277444445522</v>
      </c>
      <c r="N65" s="5">
        <f t="shared" si="59"/>
        <v>0.13941213259410759</v>
      </c>
      <c r="O65" s="5">
        <f t="shared" si="60"/>
        <v>0.14998417985807463</v>
      </c>
      <c r="P65" s="5">
        <f t="shared" si="61"/>
        <v>0.13447322194936889</v>
      </c>
      <c r="Q65" s="5">
        <f t="shared" si="62"/>
        <v>6.2497253598686756E-2</v>
      </c>
      <c r="R65" s="5">
        <f t="shared" si="63"/>
        <v>7.2335368276983766E-2</v>
      </c>
      <c r="S65" s="5">
        <f t="shared" si="64"/>
        <v>2.9073774466452467E-2</v>
      </c>
      <c r="T65" s="5">
        <f t="shared" si="65"/>
        <v>6.0283182661516867E-2</v>
      </c>
      <c r="U65" s="5">
        <f t="shared" si="66"/>
        <v>6.4854640284759998E-2</v>
      </c>
      <c r="V65" s="5">
        <f t="shared" si="67"/>
        <v>2.7937304773317803E-3</v>
      </c>
      <c r="W65" s="5">
        <f t="shared" si="68"/>
        <v>1.8677985599003036E-2</v>
      </c>
      <c r="X65" s="5">
        <f t="shared" si="69"/>
        <v>1.8016286361062454E-2</v>
      </c>
      <c r="Y65" s="5">
        <f t="shared" si="70"/>
        <v>8.6890144690209576E-3</v>
      </c>
      <c r="Z65" s="5">
        <f t="shared" si="71"/>
        <v>2.3257588494636047E-2</v>
      </c>
      <c r="AA65" s="5">
        <f t="shared" si="72"/>
        <v>2.0852351645391929E-2</v>
      </c>
      <c r="AB65" s="5">
        <f t="shared" si="73"/>
        <v>9.3479289403405486E-3</v>
      </c>
      <c r="AC65" s="5">
        <f t="shared" si="74"/>
        <v>1.5100458039255739E-4</v>
      </c>
      <c r="AD65" s="5">
        <f t="shared" si="75"/>
        <v>4.186589721326915E-3</v>
      </c>
      <c r="AE65" s="5">
        <f t="shared" si="76"/>
        <v>4.0382726978723214E-3</v>
      </c>
      <c r="AF65" s="5">
        <f t="shared" si="77"/>
        <v>1.9476050279429319E-3</v>
      </c>
      <c r="AG65" s="5">
        <f t="shared" si="78"/>
        <v>6.2620260833584054E-4</v>
      </c>
      <c r="AH65" s="5">
        <f t="shared" si="79"/>
        <v>5.6084122691672884E-3</v>
      </c>
      <c r="AI65" s="5">
        <f t="shared" si="80"/>
        <v>5.0284054529548036E-3</v>
      </c>
      <c r="AJ65" s="5">
        <f t="shared" si="81"/>
        <v>2.2541906858658746E-3</v>
      </c>
      <c r="AK65" s="5">
        <f t="shared" si="82"/>
        <v>6.736894622341341E-4</v>
      </c>
      <c r="AL65" s="5">
        <f t="shared" si="83"/>
        <v>5.2236697240882747E-6</v>
      </c>
      <c r="AM65" s="5">
        <f t="shared" si="84"/>
        <v>7.5072478889396906E-4</v>
      </c>
      <c r="AN65" s="5">
        <f t="shared" si="85"/>
        <v>7.2412909322426262E-4</v>
      </c>
      <c r="AO65" s="5">
        <f t="shared" si="86"/>
        <v>3.4923779753318686E-4</v>
      </c>
      <c r="AP65" s="5">
        <f t="shared" si="87"/>
        <v>1.1228848591325051E-4</v>
      </c>
      <c r="AQ65" s="5">
        <f t="shared" si="88"/>
        <v>2.7077619084512375E-5</v>
      </c>
      <c r="AR65" s="5">
        <f t="shared" si="89"/>
        <v>1.0819449553233114E-3</v>
      </c>
      <c r="AS65" s="5">
        <f t="shared" si="90"/>
        <v>9.7005313661658731E-4</v>
      </c>
      <c r="AT65" s="5">
        <f t="shared" si="91"/>
        <v>4.3486643346771952E-4</v>
      </c>
      <c r="AU65" s="5">
        <f t="shared" si="92"/>
        <v>1.2996457466685468E-4</v>
      </c>
      <c r="AV65" s="5">
        <f t="shared" si="93"/>
        <v>2.9130997534654956E-5</v>
      </c>
      <c r="AW65" s="5">
        <f t="shared" si="94"/>
        <v>1.2548702034319463E-7</v>
      </c>
      <c r="AX65" s="5">
        <f t="shared" si="95"/>
        <v>1.1218114387726301E-4</v>
      </c>
      <c r="AY65" s="5">
        <f t="shared" si="96"/>
        <v>1.0820693707528057E-4</v>
      </c>
      <c r="AZ65" s="5">
        <f t="shared" si="97"/>
        <v>5.2186761636270265E-5</v>
      </c>
      <c r="BA65" s="5">
        <f t="shared" si="98"/>
        <v>1.6779319106476852E-5</v>
      </c>
      <c r="BB65" s="5">
        <f t="shared" si="99"/>
        <v>4.0462208352659444E-6</v>
      </c>
      <c r="BC65" s="5">
        <f t="shared" si="100"/>
        <v>7.8057532341324434E-7</v>
      </c>
      <c r="BD65" s="5">
        <f t="shared" si="101"/>
        <v>1.7393587082049631E-4</v>
      </c>
      <c r="BE65" s="5">
        <f t="shared" si="102"/>
        <v>1.5594789386410166E-4</v>
      </c>
      <c r="BF65" s="5">
        <f t="shared" si="103"/>
        <v>6.9910092397638179E-5</v>
      </c>
      <c r="BG65" s="5">
        <f t="shared" si="104"/>
        <v>2.0893393290733268E-5</v>
      </c>
      <c r="BH65" s="5">
        <f t="shared" si="105"/>
        <v>4.6831637775378504E-6</v>
      </c>
      <c r="BI65" s="5">
        <f t="shared" si="106"/>
        <v>8.3976873117953484E-7</v>
      </c>
      <c r="BJ65" s="8">
        <f t="shared" si="107"/>
        <v>0.32063216408137901</v>
      </c>
      <c r="BK65" s="8">
        <f t="shared" si="108"/>
        <v>0.3220979365248004</v>
      </c>
      <c r="BL65" s="8">
        <f t="shared" si="109"/>
        <v>0.3340113371562638</v>
      </c>
      <c r="BM65" s="8">
        <f t="shared" si="110"/>
        <v>0.28569601408534728</v>
      </c>
      <c r="BN65" s="8">
        <f t="shared" si="111"/>
        <v>0.71419493072167672</v>
      </c>
    </row>
    <row r="66" spans="1:66" x14ac:dyDescent="0.25">
      <c r="A66" t="s">
        <v>122</v>
      </c>
      <c r="B66" t="s">
        <v>362</v>
      </c>
      <c r="C66" t="s">
        <v>136</v>
      </c>
      <c r="D66" t="s">
        <v>494</v>
      </c>
      <c r="E66">
        <f>VLOOKUP(A66,home!$A$2:$E$405,3,FALSE)</f>
        <v>1.35943060498221</v>
      </c>
      <c r="F66">
        <f>VLOOKUP(B66,home!$B$2:$E$405,3,FALSE)</f>
        <v>1.69</v>
      </c>
      <c r="G66">
        <f>VLOOKUP(C66,away!$B$2:$E$405,4,FALSE)</f>
        <v>1.18</v>
      </c>
      <c r="H66">
        <f>VLOOKUP(A66,away!$A$2:$E$405,3,FALSE)</f>
        <v>1.17437722419929</v>
      </c>
      <c r="I66">
        <f>VLOOKUP(C66,away!$B$2:$E$405,3,FALSE)</f>
        <v>1.32</v>
      </c>
      <c r="J66">
        <f>VLOOKUP(B66,home!$B$2:$E$405,4,FALSE)</f>
        <v>0.94</v>
      </c>
      <c r="K66" s="3">
        <f t="shared" si="56"/>
        <v>2.710976512455523</v>
      </c>
      <c r="L66" s="3">
        <f t="shared" si="57"/>
        <v>1.4571672597864791</v>
      </c>
      <c r="M66" s="5">
        <f t="shared" si="58"/>
        <v>1.5480969675565247E-2</v>
      </c>
      <c r="N66" s="5">
        <f t="shared" si="59"/>
        <v>4.1968545180493588E-2</v>
      </c>
      <c r="O66" s="5">
        <f t="shared" si="60"/>
        <v>2.2558362160980994E-2</v>
      </c>
      <c r="P66" s="5">
        <f t="shared" si="61"/>
        <v>6.115518997788489E-2</v>
      </c>
      <c r="Q66" s="5">
        <f t="shared" si="62"/>
        <v>5.6887870123123276E-2</v>
      </c>
      <c r="R66" s="5">
        <f t="shared" si="63"/>
        <v>1.6435653387693833E-2</v>
      </c>
      <c r="S66" s="5">
        <f t="shared" si="64"/>
        <v>6.0396043329479572E-2</v>
      </c>
      <c r="T66" s="5">
        <f t="shared" si="65"/>
        <v>8.2895141822400667E-2</v>
      </c>
      <c r="U66" s="5">
        <f t="shared" si="66"/>
        <v>4.4556670300898035E-2</v>
      </c>
      <c r="V66" s="5">
        <f t="shared" si="67"/>
        <v>2.6509475692000111E-2</v>
      </c>
      <c r="W66" s="5">
        <f t="shared" si="68"/>
        <v>5.1407226582469157E-2</v>
      </c>
      <c r="X66" s="5">
        <f t="shared" si="69"/>
        <v>7.4908927492399247E-2</v>
      </c>
      <c r="Y66" s="5">
        <f t="shared" si="70"/>
        <v>5.4577418303821727E-2</v>
      </c>
      <c r="Z66" s="5">
        <f t="shared" si="71"/>
        <v>7.983165336582063E-3</v>
      </c>
      <c r="AA66" s="5">
        <f t="shared" si="72"/>
        <v>2.1642173722523063E-2</v>
      </c>
      <c r="AB66" s="5">
        <f t="shared" si="73"/>
        <v>2.9335712320121072E-2</v>
      </c>
      <c r="AC66" s="5">
        <f t="shared" si="74"/>
        <v>6.5451004367528178E-3</v>
      </c>
      <c r="AD66" s="5">
        <f t="shared" si="75"/>
        <v>3.4840945958888279E-2</v>
      </c>
      <c r="AE66" s="5">
        <f t="shared" si="76"/>
        <v>5.0769085751282042E-2</v>
      </c>
      <c r="AF66" s="5">
        <f t="shared" si="77"/>
        <v>3.698952478303022E-2</v>
      </c>
      <c r="AG66" s="5">
        <f t="shared" si="78"/>
        <v>1.7966641489630734E-2</v>
      </c>
      <c r="AH66" s="5">
        <f t="shared" si="79"/>
        <v>2.9082017894824213E-3</v>
      </c>
      <c r="AI66" s="5">
        <f t="shared" si="80"/>
        <v>7.8840667447679664E-3</v>
      </c>
      <c r="AJ66" s="5">
        <f t="shared" si="81"/>
        <v>1.0686759883848814E-2</v>
      </c>
      <c r="AK66" s="5">
        <f t="shared" si="82"/>
        <v>9.657185013122016E-3</v>
      </c>
      <c r="AL66" s="5">
        <f t="shared" si="83"/>
        <v>1.0342165097467408E-3</v>
      </c>
      <c r="AM66" s="5">
        <f t="shared" si="84"/>
        <v>1.8890597233255653E-2</v>
      </c>
      <c r="AN66" s="5">
        <f t="shared" si="85"/>
        <v>2.7526759806113188E-2</v>
      </c>
      <c r="AO66" s="5">
        <f t="shared" si="86"/>
        <v>2.0055546578737274E-2</v>
      </c>
      <c r="AP66" s="5">
        <f t="shared" si="87"/>
        <v>9.7414286172195635E-3</v>
      </c>
      <c r="AQ66" s="5">
        <f t="shared" si="88"/>
        <v>3.5487227111398538E-3</v>
      </c>
      <c r="AR66" s="5">
        <f t="shared" si="89"/>
        <v>8.4754728649724675E-4</v>
      </c>
      <c r="AS66" s="5">
        <f t="shared" si="90"/>
        <v>2.297680786889448E-3</v>
      </c>
      <c r="AT66" s="5">
        <f t="shared" si="91"/>
        <v>3.1144793231888089E-3</v>
      </c>
      <c r="AU66" s="5">
        <f t="shared" si="92"/>
        <v>2.8144267645644114E-3</v>
      </c>
      <c r="AV66" s="5">
        <f t="shared" si="93"/>
        <v>1.9074612136900778E-3</v>
      </c>
      <c r="AW66" s="5">
        <f t="shared" si="94"/>
        <v>1.1348647988341957E-4</v>
      </c>
      <c r="AX66" s="5">
        <f t="shared" si="95"/>
        <v>8.5353275676022244E-3</v>
      </c>
      <c r="AY66" s="5">
        <f t="shared" si="96"/>
        <v>1.2437399883062928E-2</v>
      </c>
      <c r="AZ66" s="5">
        <f t="shared" si="97"/>
        <v>9.061685953235742E-3</v>
      </c>
      <c r="BA66" s="5">
        <f t="shared" si="98"/>
        <v>4.4014640298407183E-3</v>
      </c>
      <c r="BB66" s="5">
        <f t="shared" si="99"/>
        <v>1.6034173198529375E-3</v>
      </c>
      <c r="BC66" s="5">
        <f t="shared" si="100"/>
        <v>4.6728944445285702E-4</v>
      </c>
      <c r="BD66" s="5">
        <f t="shared" si="101"/>
        <v>2.0583635950077701E-4</v>
      </c>
      <c r="BE66" s="5">
        <f t="shared" si="102"/>
        <v>5.580175360159577E-4</v>
      </c>
      <c r="BF66" s="5">
        <f t="shared" si="103"/>
        <v>7.5638621683878267E-4</v>
      </c>
      <c r="BG66" s="5">
        <f t="shared" si="104"/>
        <v>6.8351508939834332E-4</v>
      </c>
      <c r="BH66" s="5">
        <f t="shared" si="105"/>
        <v>4.6324833831696156E-4</v>
      </c>
      <c r="BI66" s="5">
        <f t="shared" si="106"/>
        <v>2.5117107292226644E-4</v>
      </c>
      <c r="BJ66" s="8">
        <f t="shared" si="107"/>
        <v>0.61948096663205199</v>
      </c>
      <c r="BK66" s="8">
        <f t="shared" si="108"/>
        <v>0.18355839550449229</v>
      </c>
      <c r="BL66" s="8">
        <f t="shared" si="109"/>
        <v>0.17956455531126131</v>
      </c>
      <c r="BM66" s="8">
        <f t="shared" si="110"/>
        <v>0.76377657887546635</v>
      </c>
      <c r="BN66" s="8">
        <f t="shared" si="111"/>
        <v>0.21448659050574184</v>
      </c>
    </row>
    <row r="67" spans="1:66" x14ac:dyDescent="0.25">
      <c r="A67" t="s">
        <v>122</v>
      </c>
      <c r="B67" t="s">
        <v>125</v>
      </c>
      <c r="C67" t="s">
        <v>137</v>
      </c>
      <c r="D67" t="s">
        <v>494</v>
      </c>
      <c r="E67">
        <f>VLOOKUP(A67,home!$A$2:$E$405,3,FALSE)</f>
        <v>1.35943060498221</v>
      </c>
      <c r="F67">
        <f>VLOOKUP(B67,home!$B$2:$E$405,3,FALSE)</f>
        <v>0.74</v>
      </c>
      <c r="G67">
        <f>VLOOKUP(C67,away!$B$2:$E$405,4,FALSE)</f>
        <v>1</v>
      </c>
      <c r="H67">
        <f>VLOOKUP(A67,away!$A$2:$E$405,3,FALSE)</f>
        <v>1.17437722419929</v>
      </c>
      <c r="I67">
        <f>VLOOKUP(C67,away!$B$2:$E$405,3,FALSE)</f>
        <v>0.87</v>
      </c>
      <c r="J67">
        <f>VLOOKUP(B67,home!$B$2:$E$405,4,FALSE)</f>
        <v>1.21</v>
      </c>
      <c r="K67" s="3">
        <f t="shared" si="56"/>
        <v>1.0059786476868353</v>
      </c>
      <c r="L67" s="3">
        <f t="shared" si="57"/>
        <v>1.2362669039145924</v>
      </c>
      <c r="M67" s="5">
        <f t="shared" si="58"/>
        <v>0.106219714522073</v>
      </c>
      <c r="N67" s="5">
        <f t="shared" si="59"/>
        <v>0.10685476477259671</v>
      </c>
      <c r="O67" s="5">
        <f t="shared" si="60"/>
        <v>0.13131591760689504</v>
      </c>
      <c r="P67" s="5">
        <f t="shared" si="61"/>
        <v>0.13210100921394016</v>
      </c>
      <c r="Q67" s="5">
        <f t="shared" si="62"/>
        <v>5.3746805882415864E-2</v>
      </c>
      <c r="R67" s="5">
        <f t="shared" si="63"/>
        <v>8.1170761447289949E-2</v>
      </c>
      <c r="S67" s="5">
        <f t="shared" si="64"/>
        <v>4.1072122801919159E-2</v>
      </c>
      <c r="T67" s="5">
        <f t="shared" si="65"/>
        <v>6.6445397303552853E-2</v>
      </c>
      <c r="U67" s="5">
        <f t="shared" si="66"/>
        <v>8.1656052832455459E-2</v>
      </c>
      <c r="V67" s="5">
        <f t="shared" si="67"/>
        <v>5.6755198380856802E-3</v>
      </c>
      <c r="W67" s="5">
        <f t="shared" si="68"/>
        <v>1.8022713033026522E-2</v>
      </c>
      <c r="X67" s="5">
        <f t="shared" si="69"/>
        <v>2.2280883641480866E-2</v>
      </c>
      <c r="Y67" s="5">
        <f t="shared" si="70"/>
        <v>1.3772559517967424E-2</v>
      </c>
      <c r="Z67" s="5">
        <f t="shared" si="71"/>
        <v>3.3449575314277037E-2</v>
      </c>
      <c r="AA67" s="5">
        <f t="shared" si="72"/>
        <v>3.3649558540355368E-2</v>
      </c>
      <c r="AB67" s="5">
        <f t="shared" si="73"/>
        <v>1.6925368697842846E-2</v>
      </c>
      <c r="AC67" s="5">
        <f t="shared" si="74"/>
        <v>4.4115039154822799E-4</v>
      </c>
      <c r="AD67" s="5">
        <f t="shared" si="75"/>
        <v>4.5326161211529789E-3</v>
      </c>
      <c r="AE67" s="5">
        <f t="shared" si="76"/>
        <v>5.6035232987311613E-3</v>
      </c>
      <c r="AF67" s="5">
        <f t="shared" si="77"/>
        <v>3.463725199767829E-3</v>
      </c>
      <c r="AG67" s="5">
        <f t="shared" si="78"/>
        <v>1.4273629429093092E-3</v>
      </c>
      <c r="AH67" s="5">
        <f t="shared" si="79"/>
        <v>1.0338150727759808E-2</v>
      </c>
      <c r="AI67" s="5">
        <f t="shared" si="80"/>
        <v>1.0399958888694485E-2</v>
      </c>
      <c r="AJ67" s="5">
        <f t="shared" si="81"/>
        <v>5.2310682894237803E-3</v>
      </c>
      <c r="AK67" s="5">
        <f t="shared" si="82"/>
        <v>1.7541143345840074E-3</v>
      </c>
      <c r="AL67" s="5">
        <f t="shared" si="83"/>
        <v>2.194561045502927E-5</v>
      </c>
      <c r="AM67" s="5">
        <f t="shared" si="84"/>
        <v>9.1194300720820486E-4</v>
      </c>
      <c r="AN67" s="5">
        <f t="shared" si="85"/>
        <v>1.1274049580678499E-3</v>
      </c>
      <c r="AO67" s="5">
        <f t="shared" si="86"/>
        <v>6.9688671848425112E-4</v>
      </c>
      <c r="AP67" s="5">
        <f t="shared" si="87"/>
        <v>2.871793286132418E-4</v>
      </c>
      <c r="AQ67" s="5">
        <f t="shared" si="88"/>
        <v>8.875757486324089E-5</v>
      </c>
      <c r="AR67" s="5">
        <f t="shared" si="89"/>
        <v>2.5561427184819991E-3</v>
      </c>
      <c r="AS67" s="5">
        <f t="shared" si="90"/>
        <v>2.5714249952330723E-3</v>
      </c>
      <c r="AT67" s="5">
        <f t="shared" si="91"/>
        <v>1.2933993196663465E-3</v>
      </c>
      <c r="AU67" s="5">
        <f t="shared" si="92"/>
        <v>4.3371069950567476E-4</v>
      </c>
      <c r="AV67" s="5">
        <f t="shared" si="93"/>
        <v>1.0907592574400749E-4</v>
      </c>
      <c r="AW67" s="5">
        <f t="shared" si="94"/>
        <v>7.5813434392657766E-7</v>
      </c>
      <c r="AX67" s="5">
        <f t="shared" si="95"/>
        <v>1.5289919885979591E-4</v>
      </c>
      <c r="AY67" s="5">
        <f t="shared" si="96"/>
        <v>1.8902421918542145E-4</v>
      </c>
      <c r="AZ67" s="5">
        <f t="shared" si="97"/>
        <v>1.1684219310861717E-4</v>
      </c>
      <c r="BA67" s="5">
        <f t="shared" si="98"/>
        <v>4.8149378773660361E-5</v>
      </c>
      <c r="BB67" s="5">
        <f t="shared" si="99"/>
        <v>1.4881370855481016E-5</v>
      </c>
      <c r="BC67" s="5">
        <f t="shared" si="100"/>
        <v>3.6794692547020689E-6</v>
      </c>
      <c r="BD67" s="5">
        <f t="shared" si="101"/>
        <v>5.2667910742359579E-4</v>
      </c>
      <c r="BE67" s="5">
        <f t="shared" si="102"/>
        <v>5.2982793625089839E-4</v>
      </c>
      <c r="BF67" s="5">
        <f t="shared" si="103"/>
        <v>2.664977954081928E-4</v>
      </c>
      <c r="BG67" s="5">
        <f t="shared" si="104"/>
        <v>8.9363697278752239E-5</v>
      </c>
      <c r="BH67" s="5">
        <f t="shared" si="105"/>
        <v>2.2474492835193718E-5</v>
      </c>
      <c r="BI67" s="5">
        <f t="shared" si="106"/>
        <v>4.5217719819591305E-6</v>
      </c>
      <c r="BJ67" s="8">
        <f t="shared" si="107"/>
        <v>0.29978799913087595</v>
      </c>
      <c r="BK67" s="8">
        <f t="shared" si="108"/>
        <v>0.28572048659720667</v>
      </c>
      <c r="BL67" s="8">
        <f t="shared" si="109"/>
        <v>0.38084406982511038</v>
      </c>
      <c r="BM67" s="8">
        <f t="shared" si="110"/>
        <v>0.38820489133741781</v>
      </c>
      <c r="BN67" s="8">
        <f t="shared" si="111"/>
        <v>0.61140897344521072</v>
      </c>
    </row>
    <row r="68" spans="1:66" x14ac:dyDescent="0.25">
      <c r="A68" t="s">
        <v>122</v>
      </c>
      <c r="B68" t="s">
        <v>127</v>
      </c>
      <c r="C68" t="s">
        <v>123</v>
      </c>
      <c r="D68" t="s">
        <v>494</v>
      </c>
      <c r="E68">
        <f>VLOOKUP(A68,home!$A$2:$E$405,3,FALSE)</f>
        <v>1.35943060498221</v>
      </c>
      <c r="F68">
        <f>VLOOKUP(B68,home!$B$2:$E$405,3,FALSE)</f>
        <v>0.67</v>
      </c>
      <c r="G68">
        <f>VLOOKUP(C68,away!$B$2:$E$405,4,FALSE)</f>
        <v>1.07</v>
      </c>
      <c r="H68">
        <f>VLOOKUP(A68,away!$A$2:$E$405,3,FALSE)</f>
        <v>1.17437722419929</v>
      </c>
      <c r="I68">
        <f>VLOOKUP(C68,away!$B$2:$E$405,3,FALSE)</f>
        <v>0.74</v>
      </c>
      <c r="J68">
        <f>VLOOKUP(B68,home!$B$2:$E$405,4,FALSE)</f>
        <v>0.85</v>
      </c>
      <c r="K68" s="3">
        <f t="shared" si="56"/>
        <v>0.97457580071174643</v>
      </c>
      <c r="L68" s="3">
        <f t="shared" si="57"/>
        <v>0.73868327402135348</v>
      </c>
      <c r="M68" s="5">
        <f t="shared" si="58"/>
        <v>0.18027729697884959</v>
      </c>
      <c r="N68" s="5">
        <f t="shared" si="59"/>
        <v>0.17569389105331165</v>
      </c>
      <c r="O68" s="5">
        <f t="shared" si="60"/>
        <v>0.13316782396405649</v>
      </c>
      <c r="P68" s="5">
        <f t="shared" si="61"/>
        <v>0.12978213866881125</v>
      </c>
      <c r="Q68" s="5">
        <f t="shared" si="62"/>
        <v>8.5613507276721762E-2</v>
      </c>
      <c r="R68" s="5">
        <f t="shared" si="63"/>
        <v>4.9184422100034236E-2</v>
      </c>
      <c r="S68" s="5">
        <f t="shared" si="64"/>
        <v>2.3357632657742031E-2</v>
      </c>
      <c r="T68" s="5">
        <f t="shared" si="65"/>
        <v>6.3241265855619802E-2</v>
      </c>
      <c r="U68" s="5">
        <f t="shared" si="66"/>
        <v>4.7933947550685384E-2</v>
      </c>
      <c r="V68" s="5">
        <f t="shared" si="67"/>
        <v>1.8683584624375636E-3</v>
      </c>
      <c r="W68" s="5">
        <f t="shared" si="68"/>
        <v>2.7812284135317351E-2</v>
      </c>
      <c r="X68" s="5">
        <f t="shared" si="69"/>
        <v>2.054446910308837E-2</v>
      </c>
      <c r="Y68" s="5">
        <f t="shared" si="70"/>
        <v>7.5879278500499267E-3</v>
      </c>
      <c r="Z68" s="5">
        <f t="shared" si="71"/>
        <v>1.2110569982567172E-2</v>
      </c>
      <c r="AA68" s="5">
        <f t="shared" si="72"/>
        <v>1.1802668437836042E-2</v>
      </c>
      <c r="AB68" s="5">
        <f t="shared" si="73"/>
        <v>5.7512975216696587E-3</v>
      </c>
      <c r="AC68" s="5">
        <f t="shared" si="74"/>
        <v>8.4064785582640077E-5</v>
      </c>
      <c r="AD68" s="5">
        <f t="shared" si="75"/>
        <v>6.7762947701998756E-3</v>
      </c>
      <c r="AE68" s="5">
        <f t="shared" si="76"/>
        <v>5.0055356065850194E-3</v>
      </c>
      <c r="AF68" s="5">
        <f t="shared" si="77"/>
        <v>1.8487527150513414E-3</v>
      </c>
      <c r="AG68" s="5">
        <f t="shared" si="78"/>
        <v>4.5521423613666389E-4</v>
      </c>
      <c r="AH68" s="5">
        <f t="shared" si="79"/>
        <v>2.2364688712468604E-3</v>
      </c>
      <c r="AI68" s="5">
        <f t="shared" si="80"/>
        <v>2.1796084409623044E-3</v>
      </c>
      <c r="AJ68" s="5">
        <f t="shared" si="81"/>
        <v>1.0620968207944595E-3</v>
      </c>
      <c r="AK68" s="5">
        <f t="shared" si="82"/>
        <v>3.4503128651972026E-4</v>
      </c>
      <c r="AL68" s="5">
        <f t="shared" si="83"/>
        <v>2.4207391263316039E-6</v>
      </c>
      <c r="AM68" s="5">
        <f t="shared" si="84"/>
        <v>1.3208025803052733E-3</v>
      </c>
      <c r="AN68" s="5">
        <f t="shared" si="85"/>
        <v>9.7565477435575091E-4</v>
      </c>
      <c r="AO68" s="5">
        <f t="shared" si="86"/>
        <v>3.603499315178354E-4</v>
      </c>
      <c r="AP68" s="5">
        <f t="shared" si="87"/>
        <v>8.872815573565508E-5</v>
      </c>
      <c r="AQ68" s="5">
        <f t="shared" si="88"/>
        <v>1.6385501144172553E-5</v>
      </c>
      <c r="AR68" s="5">
        <f t="shared" si="89"/>
        <v>3.3040842961189448E-4</v>
      </c>
      <c r="AS68" s="5">
        <f t="shared" si="90"/>
        <v>3.2200805985092276E-4</v>
      </c>
      <c r="AT68" s="5">
        <f t="shared" si="91"/>
        <v>1.5691063138242449E-4</v>
      </c>
      <c r="AU68" s="5">
        <f t="shared" si="92"/>
        <v>5.0973768073237351E-5</v>
      </c>
      <c r="AV68" s="5">
        <f t="shared" si="93"/>
        <v>1.2419450208817533E-5</v>
      </c>
      <c r="AW68" s="5">
        <f t="shared" si="94"/>
        <v>4.8408249439356687E-8</v>
      </c>
      <c r="AX68" s="5">
        <f t="shared" si="95"/>
        <v>2.1453703871385861E-4</v>
      </c>
      <c r="AY68" s="5">
        <f t="shared" si="96"/>
        <v>1.5847492215599897E-4</v>
      </c>
      <c r="AZ68" s="5">
        <f t="shared" si="97"/>
        <v>5.8531387174236206E-5</v>
      </c>
      <c r="BA68" s="5">
        <f t="shared" si="98"/>
        <v>1.4412052236958757E-5</v>
      </c>
      <c r="BB68" s="5">
        <f t="shared" si="99"/>
        <v>2.6614854829408655E-6</v>
      </c>
      <c r="BC68" s="5">
        <f t="shared" si="100"/>
        <v>3.9319896205981254E-7</v>
      </c>
      <c r="BD68" s="5">
        <f t="shared" si="101"/>
        <v>4.0677863424994673E-5</v>
      </c>
      <c r="BE68" s="5">
        <f t="shared" si="102"/>
        <v>3.9643661318657245E-5</v>
      </c>
      <c r="BF68" s="5">
        <f t="shared" si="103"/>
        <v>1.9317876486387834E-5</v>
      </c>
      <c r="BG68" s="5">
        <f t="shared" si="104"/>
        <v>6.2755783149240151E-6</v>
      </c>
      <c r="BH68" s="5">
        <f t="shared" si="105"/>
        <v>1.5290066902990857E-6</v>
      </c>
      <c r="BI68" s="5">
        <f t="shared" si="106"/>
        <v>2.9802658389836989E-7</v>
      </c>
      <c r="BJ68" s="8">
        <f t="shared" si="107"/>
        <v>0.3977900736298664</v>
      </c>
      <c r="BK68" s="8">
        <f t="shared" si="108"/>
        <v>0.33553038721470535</v>
      </c>
      <c r="BL68" s="8">
        <f t="shared" si="109"/>
        <v>0.25464382734575164</v>
      </c>
      <c r="BM68" s="8">
        <f t="shared" si="110"/>
        <v>0.24619735161719916</v>
      </c>
      <c r="BN68" s="8">
        <f t="shared" si="111"/>
        <v>0.75371908004178501</v>
      </c>
    </row>
    <row r="69" spans="1:66" x14ac:dyDescent="0.25">
      <c r="A69" t="s">
        <v>122</v>
      </c>
      <c r="B69" t="s">
        <v>130</v>
      </c>
      <c r="C69" t="s">
        <v>128</v>
      </c>
      <c r="D69" t="s">
        <v>494</v>
      </c>
      <c r="E69">
        <f>VLOOKUP(A69,home!$A$2:$E$405,3,FALSE)</f>
        <v>1.35943060498221</v>
      </c>
      <c r="F69">
        <f>VLOOKUP(B69,home!$B$2:$E$405,3,FALSE)</f>
        <v>1.08</v>
      </c>
      <c r="G69">
        <f>VLOOKUP(C69,away!$B$2:$E$405,4,FALSE)</f>
        <v>1.04</v>
      </c>
      <c r="H69">
        <f>VLOOKUP(A69,away!$A$2:$E$405,3,FALSE)</f>
        <v>1.17437722419929</v>
      </c>
      <c r="I69">
        <f>VLOOKUP(C69,away!$B$2:$E$405,3,FALSE)</f>
        <v>0.92</v>
      </c>
      <c r="J69">
        <f>VLOOKUP(B69,home!$B$2:$E$405,4,FALSE)</f>
        <v>0.72</v>
      </c>
      <c r="K69" s="3">
        <f t="shared" si="56"/>
        <v>1.5269124555160185</v>
      </c>
      <c r="L69" s="3">
        <f t="shared" si="57"/>
        <v>0.77790747330960974</v>
      </c>
      <c r="M69" s="5">
        <f t="shared" si="58"/>
        <v>9.9776765955474203E-2</v>
      </c>
      <c r="N69" s="5">
        <f t="shared" si="59"/>
        <v>0.15235038670852022</v>
      </c>
      <c r="O69" s="5">
        <f t="shared" si="60"/>
        <v>7.7617091899427226E-2</v>
      </c>
      <c r="P69" s="5">
        <f t="shared" si="61"/>
        <v>0.1185145043821669</v>
      </c>
      <c r="Q69" s="5">
        <f t="shared" si="62"/>
        <v>0.11631285153396081</v>
      </c>
      <c r="R69" s="5">
        <f t="shared" si="63"/>
        <v>3.0189457922561603E-2</v>
      </c>
      <c r="S69" s="5">
        <f t="shared" si="64"/>
        <v>3.5192781642217702E-2</v>
      </c>
      <c r="T69" s="5">
        <f t="shared" si="65"/>
        <v>9.0480636450219226E-2</v>
      </c>
      <c r="U69" s="5">
        <f t="shared" si="66"/>
        <v>4.6096659327236056E-2</v>
      </c>
      <c r="V69" s="5">
        <f t="shared" si="67"/>
        <v>4.644651859931348E-3</v>
      </c>
      <c r="W69" s="5">
        <f t="shared" si="68"/>
        <v>5.9199847247930065E-2</v>
      </c>
      <c r="X69" s="5">
        <f t="shared" si="69"/>
        <v>4.6052003592952126E-2</v>
      </c>
      <c r="Y69" s="5">
        <f t="shared" si="70"/>
        <v>1.7912098877919228E-2</v>
      </c>
      <c r="Z69" s="5">
        <f t="shared" si="71"/>
        <v>7.8282016443755598E-3</v>
      </c>
      <c r="AA69" s="5">
        <f t="shared" si="72"/>
        <v>1.195297859508802E-2</v>
      </c>
      <c r="AB69" s="5">
        <f t="shared" si="73"/>
        <v>9.1255759486781312E-3</v>
      </c>
      <c r="AC69" s="5">
        <f t="shared" si="74"/>
        <v>3.4480635843438603E-4</v>
      </c>
      <c r="AD69" s="5">
        <f t="shared" si="75"/>
        <v>2.2598246031877527E-2</v>
      </c>
      <c r="AE69" s="5">
        <f t="shared" si="76"/>
        <v>1.7579344471886759E-2</v>
      </c>
      <c r="AF69" s="5">
        <f t="shared" si="77"/>
        <v>6.8375517202823423E-3</v>
      </c>
      <c r="AG69" s="5">
        <f t="shared" si="78"/>
        <v>1.7729941941162044E-3</v>
      </c>
      <c r="AH69" s="5">
        <f t="shared" si="79"/>
        <v>1.5224041404335808E-3</v>
      </c>
      <c r="AI69" s="5">
        <f t="shared" si="80"/>
        <v>2.3245778443571922E-3</v>
      </c>
      <c r="AJ69" s="5">
        <f t="shared" si="81"/>
        <v>1.7747134321827874E-3</v>
      </c>
      <c r="AK69" s="5">
        <f t="shared" si="82"/>
        <v>9.0327734819049344E-4</v>
      </c>
      <c r="AL69" s="5">
        <f t="shared" si="83"/>
        <v>1.6382392949439568E-5</v>
      </c>
      <c r="AM69" s="5">
        <f t="shared" si="84"/>
        <v>6.9011086677778482E-3</v>
      </c>
      <c r="AN69" s="5">
        <f t="shared" si="85"/>
        <v>5.3684240067861126E-3</v>
      </c>
      <c r="AO69" s="5">
        <f t="shared" si="86"/>
        <v>2.0880685773868178E-3</v>
      </c>
      <c r="AP69" s="5">
        <f t="shared" si="87"/>
        <v>5.414413837107236E-4</v>
      </c>
      <c r="AQ69" s="5">
        <f t="shared" si="88"/>
        <v>1.0529782468691696E-4</v>
      </c>
      <c r="AR69" s="5">
        <f t="shared" si="89"/>
        <v>2.3685791164815509E-4</v>
      </c>
      <c r="AS69" s="5">
        <f t="shared" si="90"/>
        <v>3.6166129548308065E-4</v>
      </c>
      <c r="AT69" s="5">
        <f t="shared" si="91"/>
        <v>2.761125683755876E-4</v>
      </c>
      <c r="AU69" s="5">
        <f t="shared" si="92"/>
        <v>1.4053323992573431E-4</v>
      </c>
      <c r="AV69" s="5">
        <f t="shared" si="93"/>
        <v>5.3645488614156194E-5</v>
      </c>
      <c r="AW69" s="5">
        <f t="shared" si="94"/>
        <v>5.4052641146914544E-7</v>
      </c>
      <c r="AX69" s="5">
        <f t="shared" si="95"/>
        <v>1.7562314636165911E-3</v>
      </c>
      <c r="AY69" s="5">
        <f t="shared" si="96"/>
        <v>1.36618558040882E-3</v>
      </c>
      <c r="AZ69" s="5">
        <f t="shared" si="97"/>
        <v>5.3138298646392384E-4</v>
      </c>
      <c r="BA69" s="5">
        <f t="shared" si="98"/>
        <v>1.3778893211995521E-4</v>
      </c>
      <c r="BB69" s="5">
        <f t="shared" si="99"/>
        <v>2.6796760008865919E-5</v>
      </c>
      <c r="BC69" s="5">
        <f t="shared" si="100"/>
        <v>4.1690799742761777E-6</v>
      </c>
      <c r="BD69" s="5">
        <f t="shared" si="101"/>
        <v>3.07089232639345E-5</v>
      </c>
      <c r="BE69" s="5">
        <f t="shared" si="102"/>
        <v>4.6889837427187217E-5</v>
      </c>
      <c r="BF69" s="5">
        <f t="shared" si="103"/>
        <v>3.5798338402346677E-5</v>
      </c>
      <c r="BG69" s="5">
        <f t="shared" si="104"/>
        <v>1.8220309597773513E-5</v>
      </c>
      <c r="BH69" s="5">
        <f t="shared" si="105"/>
        <v>6.9552044170496092E-6</v>
      </c>
      <c r="BI69" s="5">
        <f t="shared" si="106"/>
        <v>2.1239976510106158E-6</v>
      </c>
      <c r="BJ69" s="8">
        <f t="shared" si="107"/>
        <v>0.54992285609260538</v>
      </c>
      <c r="BK69" s="8">
        <f t="shared" si="108"/>
        <v>0.25985607817158274</v>
      </c>
      <c r="BL69" s="8">
        <f t="shared" si="109"/>
        <v>0.1827162435729611</v>
      </c>
      <c r="BM69" s="8">
        <f t="shared" si="110"/>
        <v>0.40419667602541653</v>
      </c>
      <c r="BN69" s="8">
        <f t="shared" si="111"/>
        <v>0.59476105840211091</v>
      </c>
    </row>
    <row r="70" spans="1:66" x14ac:dyDescent="0.25">
      <c r="A70" t="s">
        <v>122</v>
      </c>
      <c r="B70" t="s">
        <v>131</v>
      </c>
      <c r="C70" t="s">
        <v>126</v>
      </c>
      <c r="D70" t="s">
        <v>494</v>
      </c>
      <c r="E70">
        <f>VLOOKUP(A70,home!$A$2:$E$405,3,FALSE)</f>
        <v>1.35943060498221</v>
      </c>
      <c r="F70">
        <f>VLOOKUP(B70,home!$B$2:$E$405,3,FALSE)</f>
        <v>0.94</v>
      </c>
      <c r="G70">
        <f>VLOOKUP(C70,away!$B$2:$E$405,4,FALSE)</f>
        <v>0.67</v>
      </c>
      <c r="H70">
        <f>VLOOKUP(A70,away!$A$2:$E$405,3,FALSE)</f>
        <v>1.17437722419929</v>
      </c>
      <c r="I70">
        <f>VLOOKUP(C70,away!$B$2:$E$405,3,FALSE)</f>
        <v>0.94</v>
      </c>
      <c r="J70">
        <f>VLOOKUP(B70,home!$B$2:$E$405,4,FALSE)</f>
        <v>0.77</v>
      </c>
      <c r="K70" s="3">
        <f t="shared" si="56"/>
        <v>0.85616939501779588</v>
      </c>
      <c r="L70" s="3">
        <f t="shared" si="57"/>
        <v>0.85001423487544614</v>
      </c>
      <c r="M70" s="5">
        <f t="shared" si="58"/>
        <v>0.18155736222481592</v>
      </c>
      <c r="N70" s="5">
        <f t="shared" si="59"/>
        <v>0.15544385697704746</v>
      </c>
      <c r="O70" s="5">
        <f t="shared" si="60"/>
        <v>0.15432634233753115</v>
      </c>
      <c r="P70" s="5">
        <f t="shared" si="61"/>
        <v>0.13212949115443326</v>
      </c>
      <c r="Q70" s="5">
        <f t="shared" si="62"/>
        <v>6.654313649363576E-2</v>
      </c>
      <c r="R70" s="5">
        <f t="shared" si="63"/>
        <v>6.5589793901581331E-2</v>
      </c>
      <c r="S70" s="5">
        <f t="shared" si="64"/>
        <v>2.4039513213338602E-2</v>
      </c>
      <c r="T70" s="5">
        <f t="shared" si="65"/>
        <v>5.6562613252850176E-2</v>
      </c>
      <c r="U70" s="5">
        <f t="shared" si="66"/>
        <v>5.6155974164058806E-2</v>
      </c>
      <c r="V70" s="5">
        <f t="shared" si="67"/>
        <v>1.9438782380496805E-3</v>
      </c>
      <c r="W70" s="5">
        <f t="shared" si="68"/>
        <v>1.8990732304780912E-2</v>
      </c>
      <c r="X70" s="5">
        <f t="shared" si="69"/>
        <v>1.6142392789772766E-2</v>
      </c>
      <c r="Y70" s="5">
        <f t="shared" si="70"/>
        <v>6.8606318281288067E-3</v>
      </c>
      <c r="Z70" s="5">
        <f t="shared" si="71"/>
        <v>1.8584086159630288E-2</v>
      </c>
      <c r="AA70" s="5">
        <f t="shared" si="72"/>
        <v>1.5911125804249256E-2</v>
      </c>
      <c r="AB70" s="5">
        <f t="shared" si="73"/>
        <v>6.8113094769380635E-3</v>
      </c>
      <c r="AC70" s="5">
        <f t="shared" si="74"/>
        <v>8.8416836734235666E-5</v>
      </c>
      <c r="AD70" s="5">
        <f t="shared" si="75"/>
        <v>4.0648209470822965E-3</v>
      </c>
      <c r="AE70" s="5">
        <f t="shared" si="76"/>
        <v>3.4551556672398447E-3</v>
      </c>
      <c r="AF70" s="5">
        <f t="shared" si="77"/>
        <v>1.4684657504322189E-3</v>
      </c>
      <c r="AG70" s="5">
        <f t="shared" si="78"/>
        <v>4.1607226376481345E-4</v>
      </c>
      <c r="AH70" s="5">
        <f t="shared" si="79"/>
        <v>3.9491844444593761E-3</v>
      </c>
      <c r="AI70" s="5">
        <f t="shared" si="80"/>
        <v>3.3811708566264739E-3</v>
      </c>
      <c r="AJ70" s="5">
        <f t="shared" si="81"/>
        <v>1.4474275033848456E-3</v>
      </c>
      <c r="AK70" s="5">
        <f t="shared" si="82"/>
        <v>4.1308104330170731E-4</v>
      </c>
      <c r="AL70" s="5">
        <f t="shared" si="83"/>
        <v>2.5738359500317455E-6</v>
      </c>
      <c r="AM70" s="5">
        <f t="shared" si="84"/>
        <v>6.9603505822382291E-4</v>
      </c>
      <c r="AN70" s="5">
        <f t="shared" si="85"/>
        <v>5.9163970746260947E-4</v>
      </c>
      <c r="AO70" s="5">
        <f t="shared" si="86"/>
        <v>2.5145108663038134E-4</v>
      </c>
      <c r="AP70" s="5">
        <f t="shared" si="87"/>
        <v>7.1245667670241034E-5</v>
      </c>
      <c r="AQ70" s="5">
        <f t="shared" si="88"/>
        <v>1.5139957923227559E-5</v>
      </c>
      <c r="AR70" s="5">
        <f t="shared" si="89"/>
        <v>6.7137259878783046E-4</v>
      </c>
      <c r="AS70" s="5">
        <f t="shared" si="90"/>
        <v>5.7480867173570211E-4</v>
      </c>
      <c r="AT70" s="5">
        <f t="shared" si="91"/>
        <v>2.4606679636546947E-4</v>
      </c>
      <c r="AU70" s="5">
        <f t="shared" si="92"/>
        <v>7.0224953392730388E-5</v>
      </c>
      <c r="AV70" s="5">
        <f t="shared" si="93"/>
        <v>1.5031113965351722E-5</v>
      </c>
      <c r="AW70" s="5">
        <f t="shared" si="94"/>
        <v>5.2031250042123721E-8</v>
      </c>
      <c r="AX70" s="5">
        <f t="shared" si="95"/>
        <v>9.9320652451777763E-5</v>
      </c>
      <c r="AY70" s="5">
        <f t="shared" si="96"/>
        <v>8.4423968401127979E-5</v>
      </c>
      <c r="AZ70" s="5">
        <f t="shared" si="97"/>
        <v>3.5880787452816815E-5</v>
      </c>
      <c r="BA70" s="5">
        <f t="shared" si="98"/>
        <v>1.0166393364478198E-5</v>
      </c>
      <c r="BB70" s="5">
        <f t="shared" si="99"/>
        <v>2.1603947692874369E-6</v>
      </c>
      <c r="BC70" s="5">
        <f t="shared" si="100"/>
        <v>3.6727326136895548E-7</v>
      </c>
      <c r="BD70" s="5">
        <f t="shared" si="101"/>
        <v>9.5112710979162893E-5</v>
      </c>
      <c r="BE70" s="5">
        <f t="shared" si="102"/>
        <v>8.1432592217532354E-5</v>
      </c>
      <c r="BF70" s="5">
        <f t="shared" si="103"/>
        <v>3.4860046606807777E-5</v>
      </c>
      <c r="BG70" s="5">
        <f t="shared" si="104"/>
        <v>9.9487016712142603E-6</v>
      </c>
      <c r="BH70" s="5">
        <f t="shared" si="105"/>
        <v>2.1294434727640119E-6</v>
      </c>
      <c r="BI70" s="5">
        <f t="shared" si="106"/>
        <v>3.6463286596019175E-7</v>
      </c>
      <c r="BJ70" s="8">
        <f t="shared" si="107"/>
        <v>0.33180570922234626</v>
      </c>
      <c r="BK70" s="8">
        <f t="shared" si="108"/>
        <v>0.33984565947172285</v>
      </c>
      <c r="BL70" s="8">
        <f t="shared" si="109"/>
        <v>0.30978676179419157</v>
      </c>
      <c r="BM70" s="8">
        <f t="shared" si="110"/>
        <v>0.24434786162169486</v>
      </c>
      <c r="BN70" s="8">
        <f t="shared" si="111"/>
        <v>0.7555899830890449</v>
      </c>
    </row>
    <row r="71" spans="1:66" x14ac:dyDescent="0.25">
      <c r="A71" t="s">
        <v>122</v>
      </c>
      <c r="B71" t="s">
        <v>133</v>
      </c>
      <c r="C71" t="s">
        <v>141</v>
      </c>
      <c r="D71" t="s">
        <v>494</v>
      </c>
      <c r="E71">
        <f>VLOOKUP(A71,home!$A$2:$E$405,3,FALSE)</f>
        <v>1.35943060498221</v>
      </c>
      <c r="F71">
        <f>VLOOKUP(B71,home!$B$2:$E$405,3,FALSE)</f>
        <v>0.49</v>
      </c>
      <c r="G71">
        <f>VLOOKUP(C71,away!$B$2:$E$405,4,FALSE)</f>
        <v>1.1399999999999999</v>
      </c>
      <c r="H71">
        <f>VLOOKUP(A71,away!$A$2:$E$405,3,FALSE)</f>
        <v>1.17437722419929</v>
      </c>
      <c r="I71">
        <f>VLOOKUP(C71,away!$B$2:$E$405,3,FALSE)</f>
        <v>0.47</v>
      </c>
      <c r="J71">
        <f>VLOOKUP(B71,home!$B$2:$E$405,4,FALSE)</f>
        <v>1.28</v>
      </c>
      <c r="K71" s="3">
        <f t="shared" si="56"/>
        <v>0.75937793594306235</v>
      </c>
      <c r="L71" s="3">
        <f t="shared" si="57"/>
        <v>0.70650533807829297</v>
      </c>
      <c r="M71" s="5">
        <f t="shared" si="58"/>
        <v>0.23087397640442214</v>
      </c>
      <c r="N71" s="5">
        <f t="shared" si="59"/>
        <v>0.17532060366495736</v>
      </c>
      <c r="O71" s="5">
        <f t="shared" si="60"/>
        <v>0.1631136967530861</v>
      </c>
      <c r="P71" s="5">
        <f t="shared" si="61"/>
        <v>0.1238649423644011</v>
      </c>
      <c r="Q71" s="5">
        <f t="shared" si="62"/>
        <v>6.6567299069693497E-2</v>
      </c>
      <c r="R71" s="5">
        <f t="shared" si="63"/>
        <v>5.7620348734869611E-2</v>
      </c>
      <c r="S71" s="5">
        <f t="shared" si="64"/>
        <v>1.6613526766720659E-2</v>
      </c>
      <c r="T71" s="5">
        <f t="shared" si="65"/>
        <v>4.7030152134192642E-2</v>
      </c>
      <c r="U71" s="5">
        <f t="shared" si="66"/>
        <v>4.3755621490604725E-2</v>
      </c>
      <c r="V71" s="5">
        <f t="shared" si="67"/>
        <v>9.9035921745780188E-4</v>
      </c>
      <c r="W71" s="5">
        <f t="shared" si="68"/>
        <v>1.6849912722949466E-2</v>
      </c>
      <c r="X71" s="5">
        <f t="shared" si="69"/>
        <v>1.190455328491714E-2</v>
      </c>
      <c r="Y71" s="5">
        <f t="shared" si="70"/>
        <v>4.2053152216157182E-3</v>
      </c>
      <c r="Z71" s="5">
        <f t="shared" si="71"/>
        <v>1.3569694654372737E-2</v>
      </c>
      <c r="AA71" s="5">
        <f t="shared" si="72"/>
        <v>1.0304526718015175E-2</v>
      </c>
      <c r="AB71" s="5">
        <f t="shared" si="73"/>
        <v>3.9125151149982506E-3</v>
      </c>
      <c r="AC71" s="5">
        <f t="shared" si="74"/>
        <v>3.3208265094693211E-5</v>
      </c>
      <c r="AD71" s="5">
        <f t="shared" si="75"/>
        <v>3.1988629860935269E-3</v>
      </c>
      <c r="AE71" s="5">
        <f t="shared" si="76"/>
        <v>2.2600137754561446E-3</v>
      </c>
      <c r="AF71" s="5">
        <f t="shared" si="77"/>
        <v>7.9835589824512124E-4</v>
      </c>
      <c r="AG71" s="5">
        <f t="shared" si="78"/>
        <v>1.8801423459882295E-4</v>
      </c>
      <c r="AH71" s="5">
        <f t="shared" si="79"/>
        <v>2.396765427351703E-3</v>
      </c>
      <c r="AI71" s="5">
        <f t="shared" si="80"/>
        <v>1.8200507831620278E-3</v>
      </c>
      <c r="AJ71" s="5">
        <f t="shared" si="81"/>
        <v>6.9105320351456735E-4</v>
      </c>
      <c r="AK71" s="5">
        <f t="shared" si="82"/>
        <v>1.7492351843724442E-4</v>
      </c>
      <c r="AL71" s="5">
        <f t="shared" si="83"/>
        <v>7.1265543324304147E-7</v>
      </c>
      <c r="AM71" s="5">
        <f t="shared" si="84"/>
        <v>4.8582919434887278E-4</v>
      </c>
      <c r="AN71" s="5">
        <f t="shared" si="85"/>
        <v>3.4324091920175505E-4</v>
      </c>
      <c r="AO71" s="5">
        <f t="shared" si="86"/>
        <v>1.2125077083146998E-4</v>
      </c>
      <c r="AP71" s="5">
        <f t="shared" si="87"/>
        <v>2.8554772279513784E-5</v>
      </c>
      <c r="AQ71" s="5">
        <f t="shared" si="88"/>
        <v>5.0435247607716361E-6</v>
      </c>
      <c r="AR71" s="5">
        <f t="shared" si="89"/>
        <v>3.3866551370909592E-4</v>
      </c>
      <c r="AS71" s="5">
        <f t="shared" si="90"/>
        <v>2.571751187755101E-4</v>
      </c>
      <c r="AT71" s="5">
        <f t="shared" si="91"/>
        <v>9.7646555435829376E-5</v>
      </c>
      <c r="AU71" s="5">
        <f t="shared" si="92"/>
        <v>2.4716879906269979E-5</v>
      </c>
      <c r="AV71" s="5">
        <f t="shared" si="93"/>
        <v>4.6923633115439618E-6</v>
      </c>
      <c r="AW71" s="5">
        <f t="shared" si="94"/>
        <v>1.0620635929594126E-8</v>
      </c>
      <c r="AX71" s="5">
        <f t="shared" si="95"/>
        <v>6.1487995137587964E-5</v>
      </c>
      <c r="AY71" s="5">
        <f t="shared" si="96"/>
        <v>4.3441596792438018E-5</v>
      </c>
      <c r="AZ71" s="5">
        <f t="shared" si="97"/>
        <v>1.5345860014251152E-5</v>
      </c>
      <c r="BA71" s="5">
        <f t="shared" si="98"/>
        <v>3.6139773391568905E-6</v>
      </c>
      <c r="BB71" s="5">
        <f t="shared" si="99"/>
        <v>6.3832357045208186E-7</v>
      </c>
      <c r="BC71" s="5">
        <f t="shared" si="100"/>
        <v>9.0195801989118253E-8</v>
      </c>
      <c r="BD71" s="5">
        <f t="shared" si="101"/>
        <v>3.9878165543083927E-5</v>
      </c>
      <c r="BE71" s="5">
        <f t="shared" si="102"/>
        <v>3.0282599039302821E-5</v>
      </c>
      <c r="BF71" s="5">
        <f t="shared" si="103"/>
        <v>1.1497968776728569E-5</v>
      </c>
      <c r="BG71" s="5">
        <f t="shared" si="104"/>
        <v>2.9104345990699729E-6</v>
      </c>
      <c r="BH71" s="5">
        <f t="shared" si="105"/>
        <v>5.5252995463475752E-7</v>
      </c>
      <c r="BI71" s="5">
        <f t="shared" si="106"/>
        <v>8.3915811299451225E-8</v>
      </c>
      <c r="BJ71" s="8">
        <f t="shared" si="107"/>
        <v>0.32943162012279759</v>
      </c>
      <c r="BK71" s="8">
        <f t="shared" si="108"/>
        <v>0.37242016727032207</v>
      </c>
      <c r="BL71" s="8">
        <f t="shared" si="109"/>
        <v>0.28459760378890175</v>
      </c>
      <c r="BM71" s="8">
        <f t="shared" si="110"/>
        <v>0.18261478786880794</v>
      </c>
      <c r="BN71" s="8">
        <f t="shared" si="111"/>
        <v>0.81736086699142985</v>
      </c>
    </row>
    <row r="72" spans="1:66" x14ac:dyDescent="0.25">
      <c r="A72" t="s">
        <v>122</v>
      </c>
      <c r="B72" t="s">
        <v>135</v>
      </c>
      <c r="C72" t="s">
        <v>139</v>
      </c>
      <c r="D72" t="s">
        <v>494</v>
      </c>
      <c r="E72">
        <f>VLOOKUP(A72,home!$A$2:$E$405,3,FALSE)</f>
        <v>1.35943060498221</v>
      </c>
      <c r="F72">
        <f>VLOOKUP(B72,home!$B$2:$E$405,3,FALSE)</f>
        <v>0.51</v>
      </c>
      <c r="G72">
        <f>VLOOKUP(C72,away!$B$2:$E$405,4,FALSE)</f>
        <v>0.85</v>
      </c>
      <c r="H72">
        <f>VLOOKUP(A72,away!$A$2:$E$405,3,FALSE)</f>
        <v>1.17437722419929</v>
      </c>
      <c r="I72">
        <f>VLOOKUP(C72,away!$B$2:$E$405,3,FALSE)</f>
        <v>1.08</v>
      </c>
      <c r="J72">
        <f>VLOOKUP(B72,home!$B$2:$E$405,4,FALSE)</f>
        <v>1.1100000000000001</v>
      </c>
      <c r="K72" s="3">
        <f t="shared" si="56"/>
        <v>0.58931316725978811</v>
      </c>
      <c r="L72" s="3">
        <f t="shared" si="57"/>
        <v>1.407843416370109</v>
      </c>
      <c r="M72" s="5">
        <f t="shared" si="58"/>
        <v>0.13572064540933709</v>
      </c>
      <c r="N72" s="5">
        <f t="shared" si="59"/>
        <v>7.9981963408719062E-2</v>
      </c>
      <c r="O72" s="5">
        <f t="shared" si="60"/>
        <v>0.19107341710503731</v>
      </c>
      <c r="P72" s="5">
        <f t="shared" si="61"/>
        <v>0.1126020806133201</v>
      </c>
      <c r="Q72" s="5">
        <f t="shared" si="62"/>
        <v>2.356721209002435E-2</v>
      </c>
      <c r="R72" s="5">
        <f t="shared" si="63"/>
        <v>0.1345007261573333</v>
      </c>
      <c r="S72" s="5">
        <f t="shared" si="64"/>
        <v>2.3355379205956001E-2</v>
      </c>
      <c r="T72" s="5">
        <f t="shared" si="65"/>
        <v>3.3178944383138821E-2</v>
      </c>
      <c r="U72" s="5">
        <f t="shared" si="66"/>
        <v>7.9263048930519511E-2</v>
      </c>
      <c r="V72" s="5">
        <f t="shared" si="67"/>
        <v>2.1530043766427383E-3</v>
      </c>
      <c r="W72" s="5">
        <f t="shared" si="68"/>
        <v>4.629489466751807E-3</v>
      </c>
      <c r="X72" s="5">
        <f t="shared" si="69"/>
        <v>6.5175962669212989E-3</v>
      </c>
      <c r="Y72" s="5">
        <f t="shared" si="70"/>
        <v>4.5878774974717762E-3</v>
      </c>
      <c r="Z72" s="5">
        <f t="shared" si="71"/>
        <v>6.3118653939200228E-2</v>
      </c>
      <c r="AA72" s="5">
        <f t="shared" si="72"/>
        <v>3.7196653866084589E-2</v>
      </c>
      <c r="AB72" s="5">
        <f t="shared" si="73"/>
        <v>1.0960238950644173E-2</v>
      </c>
      <c r="AC72" s="5">
        <f t="shared" si="74"/>
        <v>1.1164143987101812E-4</v>
      </c>
      <c r="AD72" s="5">
        <f t="shared" si="75"/>
        <v>6.8205477511183374E-4</v>
      </c>
      <c r="AE72" s="5">
        <f t="shared" si="76"/>
        <v>9.6022632474499045E-4</v>
      </c>
      <c r="AF72" s="5">
        <f t="shared" si="77"/>
        <v>6.7592415475875068E-4</v>
      </c>
      <c r="AG72" s="5">
        <f t="shared" si="78"/>
        <v>3.1719845708087942E-4</v>
      </c>
      <c r="AH72" s="5">
        <f t="shared" si="79"/>
        <v>2.2215295349611561E-2</v>
      </c>
      <c r="AI72" s="5">
        <f t="shared" si="80"/>
        <v>1.3091766064091232E-2</v>
      </c>
      <c r="AJ72" s="5">
        <f t="shared" si="81"/>
        <v>3.8575750621269059E-3</v>
      </c>
      <c r="AK72" s="5">
        <f t="shared" si="82"/>
        <v>7.5777325926812704E-4</v>
      </c>
      <c r="AL72" s="5">
        <f t="shared" si="83"/>
        <v>3.7049804395577013E-6</v>
      </c>
      <c r="AM72" s="5">
        <f t="shared" si="84"/>
        <v>8.0388771953163478E-5</v>
      </c>
      <c r="AN72" s="5">
        <f t="shared" si="85"/>
        <v>1.1317480334433928E-4</v>
      </c>
      <c r="AO72" s="5">
        <f t="shared" si="86"/>
        <v>7.9666200893654948E-5</v>
      </c>
      <c r="AP72" s="5">
        <f t="shared" si="87"/>
        <v>3.738584547845022E-5</v>
      </c>
      <c r="AQ72" s="5">
        <f t="shared" si="88"/>
        <v>1.3158354105566582E-5</v>
      </c>
      <c r="AR72" s="5">
        <f t="shared" si="89"/>
        <v>6.255131460133628E-3</v>
      </c>
      <c r="AS72" s="5">
        <f t="shared" si="90"/>
        <v>3.6862313323976909E-3</v>
      </c>
      <c r="AT72" s="5">
        <f t="shared" si="91"/>
        <v>1.0861723308737757E-3</v>
      </c>
      <c r="AU72" s="5">
        <f t="shared" si="92"/>
        <v>2.1336521883239047E-4</v>
      </c>
      <c r="AV72" s="5">
        <f t="shared" si="93"/>
        <v>3.1434733223298454E-5</v>
      </c>
      <c r="AW72" s="5">
        <f t="shared" si="94"/>
        <v>8.5385459077766112E-8</v>
      </c>
      <c r="AX72" s="5">
        <f t="shared" si="95"/>
        <v>7.895693635307259E-6</v>
      </c>
      <c r="AY72" s="5">
        <f t="shared" si="96"/>
        <v>1.1115900302142698E-5</v>
      </c>
      <c r="AZ72" s="5">
        <f t="shared" si="97"/>
        <v>7.8247235286990542E-6</v>
      </c>
      <c r="BA72" s="5">
        <f t="shared" si="98"/>
        <v>3.6719951682650849E-6</v>
      </c>
      <c r="BB72" s="5">
        <f t="shared" si="99"/>
        <v>1.2923985556462121E-6</v>
      </c>
      <c r="BC72" s="5">
        <f t="shared" si="100"/>
        <v>3.6389895957855151E-7</v>
      </c>
      <c r="BD72" s="5">
        <f t="shared" si="101"/>
        <v>1.4677076074464473E-3</v>
      </c>
      <c r="BE72" s="5">
        <f t="shared" si="102"/>
        <v>8.6493941875555151E-4</v>
      </c>
      <c r="BF72" s="5">
        <f t="shared" si="103"/>
        <v>2.5486009417733708E-4</v>
      </c>
      <c r="BG72" s="5">
        <f t="shared" si="104"/>
        <v>5.0064136435924801E-5</v>
      </c>
      <c r="BH72" s="5">
        <f t="shared" si="105"/>
        <v>7.3758637022952501E-6</v>
      </c>
      <c r="BI72" s="5">
        <f t="shared" si="106"/>
        <v>8.6933871993522457E-7</v>
      </c>
      <c r="BJ72" s="8">
        <f t="shared" si="107"/>
        <v>0.15545442541064838</v>
      </c>
      <c r="BK72" s="8">
        <f t="shared" si="108"/>
        <v>0.27395757192586861</v>
      </c>
      <c r="BL72" s="8">
        <f t="shared" si="109"/>
        <v>0.50683464627941488</v>
      </c>
      <c r="BM72" s="8">
        <f t="shared" si="110"/>
        <v>0.32190822225651816</v>
      </c>
      <c r="BN72" s="8">
        <f t="shared" si="111"/>
        <v>0.67744604478377124</v>
      </c>
    </row>
    <row r="73" spans="1:66" x14ac:dyDescent="0.25">
      <c r="A73" t="s">
        <v>122</v>
      </c>
      <c r="B73" t="s">
        <v>138</v>
      </c>
      <c r="C73" t="s">
        <v>142</v>
      </c>
      <c r="D73" t="s">
        <v>494</v>
      </c>
      <c r="E73">
        <f>VLOOKUP(A73,home!$A$2:$E$405,3,FALSE)</f>
        <v>1.35943060498221</v>
      </c>
      <c r="F73">
        <f>VLOOKUP(B73,home!$B$2:$E$405,3,FALSE)</f>
        <v>1.04</v>
      </c>
      <c r="G73">
        <f>VLOOKUP(C73,away!$B$2:$E$405,4,FALSE)</f>
        <v>0.98</v>
      </c>
      <c r="H73">
        <f>VLOOKUP(A73,away!$A$2:$E$405,3,FALSE)</f>
        <v>1.17437722419929</v>
      </c>
      <c r="I73">
        <f>VLOOKUP(C73,away!$B$2:$E$405,3,FALSE)</f>
        <v>0.74</v>
      </c>
      <c r="J73">
        <f>VLOOKUP(B73,home!$B$2:$E$405,4,FALSE)</f>
        <v>0.99</v>
      </c>
      <c r="K73" s="3">
        <f t="shared" si="56"/>
        <v>1.3855316725978684</v>
      </c>
      <c r="L73" s="3">
        <f t="shared" si="57"/>
        <v>0.86034875444839987</v>
      </c>
      <c r="M73" s="5">
        <f t="shared" si="58"/>
        <v>0.10583431994497079</v>
      </c>
      <c r="N73" s="5">
        <f t="shared" si="59"/>
        <v>0.1466368023316133</v>
      </c>
      <c r="O73" s="5">
        <f t="shared" si="60"/>
        <v>9.1054425342549067E-2</v>
      </c>
      <c r="P73" s="5">
        <f t="shared" si="61"/>
        <v>0.12615879024229973</v>
      </c>
      <c r="Q73" s="5">
        <f t="shared" si="62"/>
        <v>0.10158496699946162</v>
      </c>
      <c r="R73" s="5">
        <f t="shared" si="63"/>
        <v>3.9169280715238446E-2</v>
      </c>
      <c r="S73" s="5">
        <f t="shared" si="64"/>
        <v>3.759659523412686E-2</v>
      </c>
      <c r="T73" s="5">
        <f t="shared" si="65"/>
        <v>8.7398499828668624E-2</v>
      </c>
      <c r="U73" s="5">
        <f t="shared" si="66"/>
        <v>5.427027902383974E-2</v>
      </c>
      <c r="V73" s="5">
        <f t="shared" si="67"/>
        <v>4.9796291394502094E-3</v>
      </c>
      <c r="W73" s="5">
        <f t="shared" si="68"/>
        <v>4.6916396412521107E-2</v>
      </c>
      <c r="X73" s="5">
        <f t="shared" si="69"/>
        <v>4.0364463216719909E-2</v>
      </c>
      <c r="Y73" s="5">
        <f t="shared" si="70"/>
        <v>1.736375782624161E-2</v>
      </c>
      <c r="Z73" s="5">
        <f t="shared" si="71"/>
        <v>1.1233080625331709E-2</v>
      </c>
      <c r="AA73" s="5">
        <f t="shared" si="72"/>
        <v>1.5563788987242552E-2</v>
      </c>
      <c r="AB73" s="5">
        <f t="shared" si="73"/>
        <v>1.0782061293727233E-2</v>
      </c>
      <c r="AC73" s="5">
        <f t="shared" si="74"/>
        <v>3.7099495963064711E-4</v>
      </c>
      <c r="AD73" s="5">
        <f t="shared" si="75"/>
        <v>1.6251038298426262E-2</v>
      </c>
      <c r="AE73" s="5">
        <f t="shared" si="76"/>
        <v>1.3981560558544279E-2</v>
      </c>
      <c r="AF73" s="5">
        <f t="shared" si="77"/>
        <v>6.0145091058942208E-3</v>
      </c>
      <c r="AG73" s="5">
        <f t="shared" si="78"/>
        <v>1.7248584726248844E-3</v>
      </c>
      <c r="AH73" s="5">
        <f t="shared" si="79"/>
        <v>2.4160917311556469E-3</v>
      </c>
      <c r="AI73" s="5">
        <f t="shared" si="80"/>
        <v>3.3475716174179624E-3</v>
      </c>
      <c r="AJ73" s="5">
        <f t="shared" si="81"/>
        <v>2.3190832511111314E-3</v>
      </c>
      <c r="AK73" s="5">
        <f t="shared" si="82"/>
        <v>1.0710544319352359E-3</v>
      </c>
      <c r="AL73" s="5">
        <f t="shared" si="83"/>
        <v>1.7689639926756987E-5</v>
      </c>
      <c r="AM73" s="5">
        <f t="shared" si="84"/>
        <v>4.5032656550141048E-3</v>
      </c>
      <c r="AN73" s="5">
        <f t="shared" si="85"/>
        <v>3.8743789972416429E-3</v>
      </c>
      <c r="AO73" s="5">
        <f t="shared" si="86"/>
        <v>1.6666585722689435E-3</v>
      </c>
      <c r="AP73" s="5">
        <f t="shared" si="87"/>
        <v>4.779692089141114E-4</v>
      </c>
      <c r="AQ73" s="5">
        <f t="shared" si="88"/>
        <v>1.0280505338848568E-4</v>
      </c>
      <c r="AR73" s="5">
        <f t="shared" si="89"/>
        <v>4.1573630230656801E-4</v>
      </c>
      <c r="AS73" s="5">
        <f t="shared" si="90"/>
        <v>5.7601581429447216E-4</v>
      </c>
      <c r="AT73" s="5">
        <f t="shared" si="91"/>
        <v>3.9904407731112168E-4</v>
      </c>
      <c r="AU73" s="5">
        <f t="shared" si="92"/>
        <v>1.8429606929238381E-4</v>
      </c>
      <c r="AV73" s="5">
        <f t="shared" si="93"/>
        <v>6.3837010284972356E-5</v>
      </c>
      <c r="AW73" s="5">
        <f t="shared" si="94"/>
        <v>5.8574350880118128E-7</v>
      </c>
      <c r="AX73" s="5">
        <f t="shared" si="95"/>
        <v>1.0399028658573718E-3</v>
      </c>
      <c r="AY73" s="5">
        <f t="shared" si="96"/>
        <v>8.9467913538771146E-4</v>
      </c>
      <c r="AZ73" s="5">
        <f t="shared" si="97"/>
        <v>3.8486803988089428E-4</v>
      </c>
      <c r="BA73" s="5">
        <f t="shared" si="98"/>
        <v>1.1037357957950819E-4</v>
      </c>
      <c r="BB73" s="5">
        <f t="shared" si="99"/>
        <v>2.37399429288103E-5</v>
      </c>
      <c r="BC73" s="5">
        <f t="shared" si="100"/>
        <v>4.0849260658956099E-6</v>
      </c>
      <c r="BD73" s="5">
        <f t="shared" si="101"/>
        <v>5.9613034978073159E-5</v>
      </c>
      <c r="BE73" s="5">
        <f t="shared" si="102"/>
        <v>8.2595748061804929E-5</v>
      </c>
      <c r="BF73" s="5">
        <f t="shared" si="103"/>
        <v>5.7219512480772387E-5</v>
      </c>
      <c r="BG73" s="5">
        <f t="shared" si="104"/>
        <v>2.6426482277573052E-5</v>
      </c>
      <c r="BH73" s="5">
        <f t="shared" si="105"/>
        <v>9.1536820477309377E-6</v>
      </c>
      <c r="BI73" s="5">
        <f t="shared" si="106"/>
        <v>2.5365432796043412E-6</v>
      </c>
      <c r="BJ73" s="8">
        <f t="shared" si="107"/>
        <v>0.49131957902724338</v>
      </c>
      <c r="BK73" s="8">
        <f t="shared" si="108"/>
        <v>0.27585269829579273</v>
      </c>
      <c r="BL73" s="8">
        <f t="shared" si="109"/>
        <v>0.22187011067083209</v>
      </c>
      <c r="BM73" s="8">
        <f t="shared" si="110"/>
        <v>0.38894278965118789</v>
      </c>
      <c r="BN73" s="8">
        <f t="shared" si="111"/>
        <v>0.61043858557613284</v>
      </c>
    </row>
    <row r="74" spans="1:66" x14ac:dyDescent="0.25">
      <c r="A74" t="s">
        <v>122</v>
      </c>
      <c r="B74" t="s">
        <v>144</v>
      </c>
      <c r="C74" t="s">
        <v>140</v>
      </c>
      <c r="D74" t="s">
        <v>494</v>
      </c>
      <c r="E74">
        <f>VLOOKUP(A74,home!$A$2:$E$405,3,FALSE)</f>
        <v>1.35943060498221</v>
      </c>
      <c r="F74">
        <f>VLOOKUP(B74,home!$B$2:$E$405,3,FALSE)</f>
        <v>1.08</v>
      </c>
      <c r="G74">
        <f>VLOOKUP(C74,away!$B$2:$E$405,4,FALSE)</f>
        <v>0.61</v>
      </c>
      <c r="H74">
        <f>VLOOKUP(A74,away!$A$2:$E$405,3,FALSE)</f>
        <v>1.17437722419929</v>
      </c>
      <c r="I74">
        <f>VLOOKUP(C74,away!$B$2:$E$405,3,FALSE)</f>
        <v>0.67</v>
      </c>
      <c r="J74">
        <f>VLOOKUP(B74,home!$B$2:$E$405,4,FALSE)</f>
        <v>1.64</v>
      </c>
      <c r="K74" s="3">
        <f t="shared" si="56"/>
        <v>0.89559288256228009</v>
      </c>
      <c r="L74" s="3">
        <f t="shared" si="57"/>
        <v>1.2904056939501798</v>
      </c>
      <c r="M74" s="5">
        <f t="shared" si="58"/>
        <v>0.11236547209149612</v>
      </c>
      <c r="N74" s="5">
        <f t="shared" si="59"/>
        <v>0.10063371705089445</v>
      </c>
      <c r="O74" s="5">
        <f t="shared" si="60"/>
        <v>0.14499704499026661</v>
      </c>
      <c r="P74" s="5">
        <f t="shared" si="61"/>
        <v>0.1298583214858455</v>
      </c>
      <c r="Q74" s="5">
        <f t="shared" si="62"/>
        <v>4.5063420368283716E-2</v>
      </c>
      <c r="R74" s="5">
        <f t="shared" si="63"/>
        <v>9.3552506230695248E-2</v>
      </c>
      <c r="S74" s="5">
        <f t="shared" si="64"/>
        <v>3.7518606350423145E-2</v>
      </c>
      <c r="T74" s="5">
        <f t="shared" si="65"/>
        <v>5.8150094232103815E-2</v>
      </c>
      <c r="U74" s="5">
        <f t="shared" si="66"/>
        <v>8.3784958726074027E-2</v>
      </c>
      <c r="V74" s="5">
        <f t="shared" si="67"/>
        <v>4.817714863301811E-3</v>
      </c>
      <c r="W74" s="5">
        <f t="shared" si="68"/>
        <v>1.3452826181915661E-2</v>
      </c>
      <c r="X74" s="5">
        <f t="shared" si="69"/>
        <v>1.7359603504866029E-2</v>
      </c>
      <c r="Y74" s="5">
        <f t="shared" si="70"/>
        <v>1.1200465603698313E-2</v>
      </c>
      <c r="Z74" s="5">
        <f t="shared" si="71"/>
        <v>4.0240228907799581E-2</v>
      </c>
      <c r="AA74" s="5">
        <f t="shared" si="72"/>
        <v>3.6038862602502227E-2</v>
      </c>
      <c r="AB74" s="5">
        <f t="shared" si="73"/>
        <v>1.613807442122046E-2</v>
      </c>
      <c r="AC74" s="5">
        <f t="shared" si="74"/>
        <v>3.4798298906956354E-4</v>
      </c>
      <c r="AD74" s="5">
        <f t="shared" si="75"/>
        <v>3.0120638447177894E-3</v>
      </c>
      <c r="AE74" s="5">
        <f t="shared" si="76"/>
        <v>3.8867843357653056E-3</v>
      </c>
      <c r="AF74" s="5">
        <f t="shared" si="77"/>
        <v>2.5077643190139593E-3</v>
      </c>
      <c r="AG74" s="5">
        <f t="shared" si="78"/>
        <v>1.0786777854469023E-3</v>
      </c>
      <c r="AH74" s="5">
        <f t="shared" si="79"/>
        <v>1.2981555127120813E-2</v>
      </c>
      <c r="AI74" s="5">
        <f t="shared" si="80"/>
        <v>1.1626188376439276E-2</v>
      </c>
      <c r="AJ74" s="5">
        <f t="shared" si="81"/>
        <v>5.2061657806336623E-3</v>
      </c>
      <c r="AK74" s="5">
        <f t="shared" si="82"/>
        <v>1.5542016728582685E-3</v>
      </c>
      <c r="AL74" s="5">
        <f t="shared" si="83"/>
        <v>1.6086253552836955E-5</v>
      </c>
      <c r="AM74" s="5">
        <f t="shared" si="84"/>
        <v>5.3951658823048589E-4</v>
      </c>
      <c r="AN74" s="5">
        <f t="shared" si="85"/>
        <v>6.9619527743319364E-4</v>
      </c>
      <c r="AO74" s="5">
        <f t="shared" si="86"/>
        <v>4.4918717505050917E-4</v>
      </c>
      <c r="AP74" s="5">
        <f t="shared" si="87"/>
        <v>1.9321122944485764E-4</v>
      </c>
      <c r="AQ74" s="5">
        <f t="shared" si="88"/>
        <v>6.2330217652689784E-5</v>
      </c>
      <c r="AR74" s="5">
        <f t="shared" si="89"/>
        <v>3.3502945304729639E-3</v>
      </c>
      <c r="AS74" s="5">
        <f t="shared" si="90"/>
        <v>3.0004999359789226E-3</v>
      </c>
      <c r="AT74" s="5">
        <f t="shared" si="91"/>
        <v>1.34361319339565E-3</v>
      </c>
      <c r="AU74" s="5">
        <f t="shared" si="92"/>
        <v>4.0111013764064025E-4</v>
      </c>
      <c r="AV74" s="5">
        <f t="shared" si="93"/>
        <v>8.9807846098633446E-5</v>
      </c>
      <c r="AW74" s="5">
        <f t="shared" si="94"/>
        <v>5.1640366190913993E-7</v>
      </c>
      <c r="AX74" s="5">
        <f t="shared" si="95"/>
        <v>8.0531202740584553E-5</v>
      </c>
      <c r="AY74" s="5">
        <f t="shared" si="96"/>
        <v>1.0391792255710664E-4</v>
      </c>
      <c r="AZ74" s="5">
        <f t="shared" si="97"/>
        <v>6.7048139485582128E-5</v>
      </c>
      <c r="BA74" s="5">
        <f t="shared" si="98"/>
        <v>2.8839766986987007E-5</v>
      </c>
      <c r="BB74" s="5">
        <f t="shared" si="99"/>
        <v>9.3037498830511203E-6</v>
      </c>
      <c r="BC74" s="5">
        <f t="shared" si="100"/>
        <v>2.4011223648354934E-6</v>
      </c>
      <c r="BD74" s="5">
        <f t="shared" si="101"/>
        <v>7.2053985642207569E-4</v>
      </c>
      <c r="BE74" s="5">
        <f t="shared" si="102"/>
        <v>6.4531036701405832E-4</v>
      </c>
      <c r="BF74" s="5">
        <f t="shared" si="103"/>
        <v>2.8896768587072165E-4</v>
      </c>
      <c r="BG74" s="5">
        <f t="shared" si="104"/>
        <v>8.6265800918770366E-5</v>
      </c>
      <c r="BH74" s="5">
        <f t="shared" si="105"/>
        <v>1.931475932784633E-5</v>
      </c>
      <c r="BI74" s="5">
        <f t="shared" si="106"/>
        <v>3.4596321964845174E-6</v>
      </c>
      <c r="BJ74" s="8">
        <f t="shared" si="107"/>
        <v>0.25857789961853578</v>
      </c>
      <c r="BK74" s="8">
        <f t="shared" si="108"/>
        <v>0.28502810195624606</v>
      </c>
      <c r="BL74" s="8">
        <f t="shared" si="109"/>
        <v>0.41582874167314726</v>
      </c>
      <c r="BM74" s="8">
        <f t="shared" si="110"/>
        <v>0.37310108841935186</v>
      </c>
      <c r="BN74" s="8">
        <f t="shared" si="111"/>
        <v>0.62647048221748158</v>
      </c>
    </row>
    <row r="75" spans="1:66" x14ac:dyDescent="0.25">
      <c r="A75" t="s">
        <v>122</v>
      </c>
      <c r="B75" t="s">
        <v>132</v>
      </c>
      <c r="C75" t="s">
        <v>134</v>
      </c>
      <c r="D75" t="s">
        <v>494</v>
      </c>
      <c r="E75">
        <f>VLOOKUP(A75,home!$A$2:$E$405,3,FALSE)</f>
        <v>1.35943060498221</v>
      </c>
      <c r="F75">
        <f>VLOOKUP(B75,home!$B$2:$E$405,3,FALSE)</f>
        <v>0.91</v>
      </c>
      <c r="G75">
        <f>VLOOKUP(C75,away!$B$2:$E$405,4,FALSE)</f>
        <v>1.1399999999999999</v>
      </c>
      <c r="H75">
        <f>VLOOKUP(A75,away!$A$2:$E$405,3,FALSE)</f>
        <v>1.17437722419929</v>
      </c>
      <c r="I75">
        <f>VLOOKUP(C75,away!$B$2:$E$405,3,FALSE)</f>
        <v>0.2</v>
      </c>
      <c r="J75">
        <f>VLOOKUP(B75,home!$B$2:$E$405,4,FALSE)</f>
        <v>1.1100000000000001</v>
      </c>
      <c r="K75" s="3">
        <f t="shared" si="56"/>
        <v>1.4102733096085447</v>
      </c>
      <c r="L75" s="3">
        <f t="shared" si="57"/>
        <v>0.26071174377224243</v>
      </c>
      <c r="M75" s="5">
        <f t="shared" si="58"/>
        <v>0.18806172353123779</v>
      </c>
      <c r="N75" s="5">
        <f t="shared" si="59"/>
        <v>0.26521842925508587</v>
      </c>
      <c r="O75" s="5">
        <f t="shared" si="60"/>
        <v>4.9029899878642369E-2</v>
      </c>
      <c r="P75" s="5">
        <f t="shared" si="61"/>
        <v>6.9145559171628568E-2</v>
      </c>
      <c r="Q75" s="5">
        <f t="shared" si="62"/>
        <v>0.18701523599737482</v>
      </c>
      <c r="R75" s="5">
        <f t="shared" si="63"/>
        <v>6.3913353471696547E-3</v>
      </c>
      <c r="S75" s="5">
        <f t="shared" si="64"/>
        <v>6.3557701474045904E-3</v>
      </c>
      <c r="T75" s="5">
        <f t="shared" si="65"/>
        <v>4.8757068288853039E-2</v>
      </c>
      <c r="U75" s="5">
        <f t="shared" si="66"/>
        <v>9.0135296528710256E-3</v>
      </c>
      <c r="V75" s="5">
        <f t="shared" si="67"/>
        <v>2.5965073390482769E-4</v>
      </c>
      <c r="W75" s="5">
        <f t="shared" si="68"/>
        <v>8.7914198605746938E-2</v>
      </c>
      <c r="X75" s="5">
        <f t="shared" si="69"/>
        <v>2.2920264020843531E-2</v>
      </c>
      <c r="Y75" s="5">
        <f t="shared" si="70"/>
        <v>2.987791000297153E-3</v>
      </c>
      <c r="Z75" s="5">
        <f t="shared" si="71"/>
        <v>5.5543206113125698E-4</v>
      </c>
      <c r="AA75" s="5">
        <f t="shared" si="72"/>
        <v>7.8331101111427332E-4</v>
      </c>
      <c r="AB75" s="5">
        <f t="shared" si="73"/>
        <v>5.5234130604847099E-4</v>
      </c>
      <c r="AC75" s="5">
        <f t="shared" si="74"/>
        <v>5.9666897016762124E-6</v>
      </c>
      <c r="AD75" s="5">
        <f t="shared" si="75"/>
        <v>3.0995761957327415E-2</v>
      </c>
      <c r="AE75" s="5">
        <f t="shared" si="76"/>
        <v>8.0809591494441658E-3</v>
      </c>
      <c r="AF75" s="5">
        <f t="shared" si="77"/>
        <v>1.0534004756019228E-3</v>
      </c>
      <c r="AG75" s="5">
        <f t="shared" si="78"/>
        <v>9.1544624961562254E-5</v>
      </c>
      <c r="AH75" s="5">
        <f t="shared" si="79"/>
        <v>3.6201915301135199E-5</v>
      </c>
      <c r="AI75" s="5">
        <f t="shared" si="80"/>
        <v>5.1054594905900152E-5</v>
      </c>
      <c r="AJ75" s="5">
        <f t="shared" si="81"/>
        <v>3.6000466264333683E-5</v>
      </c>
      <c r="AK75" s="5">
        <f t="shared" si="82"/>
        <v>1.6923498902017538E-5</v>
      </c>
      <c r="AL75" s="5">
        <f t="shared" si="83"/>
        <v>8.7752060989161367E-8</v>
      </c>
      <c r="AM75" s="5">
        <f t="shared" si="84"/>
        <v>8.7424991598797509E-3</v>
      </c>
      <c r="AN75" s="5">
        <f t="shared" si="85"/>
        <v>2.2792722008996148E-3</v>
      </c>
      <c r="AO75" s="5">
        <f t="shared" si="86"/>
        <v>2.9711651501406773E-4</v>
      </c>
      <c r="AP75" s="5">
        <f t="shared" si="87"/>
        <v>2.5820588244283077E-5</v>
      </c>
      <c r="AQ75" s="5">
        <f t="shared" si="88"/>
        <v>1.6829326465980265E-6</v>
      </c>
      <c r="AR75" s="5">
        <f t="shared" si="89"/>
        <v>1.8876528932107978E-6</v>
      </c>
      <c r="AS75" s="5">
        <f t="shared" si="90"/>
        <v>2.6621064931005365E-6</v>
      </c>
      <c r="AT75" s="5">
        <f t="shared" si="91"/>
        <v>1.8771488672776452E-6</v>
      </c>
      <c r="AU75" s="5">
        <f t="shared" si="92"/>
        <v>8.8243098189452508E-7</v>
      </c>
      <c r="AV75" s="5">
        <f t="shared" si="93"/>
        <v>3.1111721533437748E-7</v>
      </c>
      <c r="AW75" s="5">
        <f t="shared" si="94"/>
        <v>8.9622840777215742E-10</v>
      </c>
      <c r="AX75" s="5">
        <f t="shared" si="95"/>
        <v>2.0548855374089205E-3</v>
      </c>
      <c r="AY75" s="5">
        <f t="shared" si="96"/>
        <v>5.3573279171024123E-4</v>
      </c>
      <c r="AZ75" s="5">
        <f t="shared" si="97"/>
        <v>6.9835915161374279E-5</v>
      </c>
      <c r="BA75" s="5">
        <f t="shared" si="98"/>
        <v>6.0690144065507559E-6</v>
      </c>
      <c r="BB75" s="5">
        <f t="shared" si="99"/>
        <v>3.9556583222767722E-7</v>
      </c>
      <c r="BC75" s="5">
        <f t="shared" si="100"/>
        <v>2.0625731579359219E-8</v>
      </c>
      <c r="BD75" s="5">
        <f t="shared" si="101"/>
        <v>8.2022212904284188E-8</v>
      </c>
      <c r="BE75" s="5">
        <f t="shared" si="102"/>
        <v>1.1567373765394155E-7</v>
      </c>
      <c r="BF75" s="5">
        <f t="shared" si="103"/>
        <v>8.1565792418007349E-8</v>
      </c>
      <c r="BG75" s="5">
        <f t="shared" si="104"/>
        <v>3.8343353341395582E-8</v>
      </c>
      <c r="BH75" s="5">
        <f t="shared" si="105"/>
        <v>1.3518651954564953E-8</v>
      </c>
      <c r="BI75" s="5">
        <f t="shared" si="106"/>
        <v>3.8129988066820671E-9</v>
      </c>
      <c r="BJ75" s="8">
        <f t="shared" si="107"/>
        <v>0.66904798422247169</v>
      </c>
      <c r="BK75" s="8">
        <f t="shared" si="108"/>
        <v>0.26436449081764868</v>
      </c>
      <c r="BL75" s="8">
        <f t="shared" si="109"/>
        <v>6.5918553064417088E-2</v>
      </c>
      <c r="BM75" s="8">
        <f t="shared" si="110"/>
        <v>0.23448854508904776</v>
      </c>
      <c r="BN75" s="8">
        <f t="shared" si="111"/>
        <v>0.76486218318113897</v>
      </c>
    </row>
    <row r="76" spans="1:66" x14ac:dyDescent="0.25">
      <c r="A76" t="s">
        <v>122</v>
      </c>
      <c r="B76" t="s">
        <v>143</v>
      </c>
      <c r="C76" t="s">
        <v>401</v>
      </c>
      <c r="D76" t="s">
        <v>494</v>
      </c>
      <c r="E76">
        <f>VLOOKUP(A76,home!$A$2:$E$405,3,FALSE)</f>
        <v>1.35943060498221</v>
      </c>
      <c r="F76">
        <f>VLOOKUP(B76,home!$B$2:$E$405,3,FALSE)</f>
        <v>0.79</v>
      </c>
      <c r="G76">
        <f>VLOOKUP(C76,away!$B$2:$E$405,4,FALSE)</f>
        <v>0.8</v>
      </c>
      <c r="H76">
        <f>VLOOKUP(A76,away!$A$2:$E$405,3,FALSE)</f>
        <v>1.17437722419929</v>
      </c>
      <c r="I76">
        <f>VLOOKUP(C76,away!$B$2:$E$405,3,FALSE)</f>
        <v>0.98</v>
      </c>
      <c r="J76">
        <f>VLOOKUP(B76,home!$B$2:$E$405,4,FALSE)</f>
        <v>0.98</v>
      </c>
      <c r="K76" s="3">
        <f t="shared" ref="K76:K139" si="112">E76*F76*G76</f>
        <v>0.85916014234875682</v>
      </c>
      <c r="L76" s="3">
        <f t="shared" ref="L76:L139" si="113">H76*I76*J76</f>
        <v>1.1278718861209982</v>
      </c>
      <c r="M76" s="5">
        <f t="shared" si="58"/>
        <v>0.13710173623773173</v>
      </c>
      <c r="N76" s="5">
        <f t="shared" si="59"/>
        <v>0.11779234722227128</v>
      </c>
      <c r="O76" s="5">
        <f t="shared" si="60"/>
        <v>0.15463319384091409</v>
      </c>
      <c r="P76" s="5">
        <f t="shared" si="61"/>
        <v>0.13285467683220265</v>
      </c>
      <c r="Q76" s="5">
        <f t="shared" si="62"/>
        <v>5.0601244903540392E-2</v>
      </c>
      <c r="R76" s="5">
        <f t="shared" si="63"/>
        <v>8.7203215997132877E-2</v>
      </c>
      <c r="S76" s="5">
        <f t="shared" si="64"/>
        <v>3.2184795102783416E-2</v>
      </c>
      <c r="T76" s="5">
        <f t="shared" si="65"/>
        <v>5.7071721529426654E-2</v>
      </c>
      <c r="U76" s="5">
        <f t="shared" si="66"/>
        <v>7.4921527469366048E-2</v>
      </c>
      <c r="V76" s="5">
        <f t="shared" si="67"/>
        <v>3.4653103192059274E-3</v>
      </c>
      <c r="W76" s="5">
        <f t="shared" si="68"/>
        <v>1.4491524258116688E-2</v>
      </c>
      <c r="X76" s="5">
        <f t="shared" si="69"/>
        <v>1.634458279777027E-2</v>
      </c>
      <c r="Y76" s="5">
        <f t="shared" si="70"/>
        <v>9.2172977139909906E-3</v>
      </c>
      <c r="Z76" s="5">
        <f t="shared" si="71"/>
        <v>3.2784685234167686E-2</v>
      </c>
      <c r="AA76" s="5">
        <f t="shared" si="72"/>
        <v>2.8167294832646687E-2</v>
      </c>
      <c r="AB76" s="5">
        <f t="shared" si="73"/>
        <v>1.2100108518998065E-2</v>
      </c>
      <c r="AC76" s="5">
        <f t="shared" si="74"/>
        <v>2.0987274451028196E-4</v>
      </c>
      <c r="AD76" s="5">
        <f t="shared" si="75"/>
        <v>3.1126350111134985E-3</v>
      </c>
      <c r="AE76" s="5">
        <f t="shared" si="76"/>
        <v>3.5106535207908361E-3</v>
      </c>
      <c r="AF76" s="5">
        <f t="shared" si="77"/>
        <v>1.9797837040058421E-3</v>
      </c>
      <c r="AG76" s="5">
        <f t="shared" si="78"/>
        <v>7.4431412678289499E-4</v>
      </c>
      <c r="AH76" s="5">
        <f t="shared" si="79"/>
        <v>9.244231192735989E-3</v>
      </c>
      <c r="AI76" s="5">
        <f t="shared" si="80"/>
        <v>7.9422749874558697E-3</v>
      </c>
      <c r="AJ76" s="5">
        <f t="shared" si="81"/>
        <v>3.4118430543977774E-3</v>
      </c>
      <c r="AK76" s="5">
        <f t="shared" si="82"/>
        <v>9.7710652142933736E-4</v>
      </c>
      <c r="AL76" s="5">
        <f t="shared" si="83"/>
        <v>8.1348570522704723E-6</v>
      </c>
      <c r="AM76" s="5">
        <f t="shared" si="84"/>
        <v>5.3485038784559973E-4</v>
      </c>
      <c r="AN76" s="5">
        <f t="shared" si="85"/>
        <v>6.0324271573196407E-4</v>
      </c>
      <c r="AO76" s="5">
        <f t="shared" si="86"/>
        <v>3.4019024979068183E-4</v>
      </c>
      <c r="AP76" s="5">
        <f t="shared" si="87"/>
        <v>1.278970062237966E-4</v>
      </c>
      <c r="AQ76" s="5">
        <f t="shared" si="88"/>
        <v>3.6062859409715635E-5</v>
      </c>
      <c r="AR76" s="5">
        <f t="shared" si="89"/>
        <v>2.0852616942179411E-3</v>
      </c>
      <c r="AS76" s="5">
        <f t="shared" si="90"/>
        <v>1.7915737340386956E-3</v>
      </c>
      <c r="AT76" s="5">
        <f t="shared" si="91"/>
        <v>7.696243721824898E-4</v>
      </c>
      <c r="AU76" s="5">
        <f t="shared" si="92"/>
        <v>2.2041019505312682E-4</v>
      </c>
      <c r="AV76" s="5">
        <f t="shared" si="93"/>
        <v>4.7341913639240414E-5</v>
      </c>
      <c r="AW76" s="5">
        <f t="shared" si="94"/>
        <v>2.1896833581255318E-7</v>
      </c>
      <c r="AX76" s="5">
        <f t="shared" si="95"/>
        <v>7.6587022559452181E-5</v>
      </c>
      <c r="AY76" s="5">
        <f t="shared" si="96"/>
        <v>8.6380349586520779E-5</v>
      </c>
      <c r="AZ76" s="5">
        <f t="shared" si="97"/>
        <v>4.8712983905970197E-5</v>
      </c>
      <c r="BA76" s="5">
        <f t="shared" si="98"/>
        <v>1.8314001678869477E-5</v>
      </c>
      <c r="BB76" s="5">
        <f t="shared" si="99"/>
        <v>5.163961903992413E-6</v>
      </c>
      <c r="BC76" s="5">
        <f t="shared" si="100"/>
        <v>1.1648574905025807E-6</v>
      </c>
      <c r="BD76" s="5">
        <f t="shared" si="101"/>
        <v>3.9198467335224306E-4</v>
      </c>
      <c r="BE76" s="5">
        <f t="shared" si="102"/>
        <v>3.3677760775584399E-4</v>
      </c>
      <c r="BF76" s="5">
        <f t="shared" si="103"/>
        <v>1.4467294870969236E-4</v>
      </c>
      <c r="BG76" s="5">
        <f t="shared" si="104"/>
        <v>4.1432410402477897E-5</v>
      </c>
      <c r="BH76" s="5">
        <f t="shared" si="105"/>
        <v>8.8992689048112538E-6</v>
      </c>
      <c r="BI76" s="5">
        <f t="shared" si="106"/>
        <v>1.5291794278115009E-6</v>
      </c>
      <c r="BJ76" s="8">
        <f t="shared" si="107"/>
        <v>0.27674467118393647</v>
      </c>
      <c r="BK76" s="8">
        <f t="shared" si="108"/>
        <v>0.30591090644307278</v>
      </c>
      <c r="BL76" s="8">
        <f t="shared" si="109"/>
        <v>0.38444030441276117</v>
      </c>
      <c r="BM76" s="8">
        <f t="shared" si="110"/>
        <v>0.31960799085889435</v>
      </c>
      <c r="BN76" s="8">
        <f t="shared" si="111"/>
        <v>0.68018641503379296</v>
      </c>
    </row>
    <row r="77" spans="1:66" x14ac:dyDescent="0.25">
      <c r="A77" t="s">
        <v>145</v>
      </c>
      <c r="B77" t="s">
        <v>355</v>
      </c>
      <c r="C77" t="s">
        <v>427</v>
      </c>
      <c r="D77" t="s">
        <v>494</v>
      </c>
      <c r="E77">
        <f>VLOOKUP(A77,home!$A$2:$E$405,3,FALSE)</f>
        <v>1.4565217391304299</v>
      </c>
      <c r="F77">
        <f>VLOOKUP(B77,home!$B$2:$E$405,3,FALSE)</f>
        <v>0.38</v>
      </c>
      <c r="G77">
        <f>VLOOKUP(C77,away!$B$2:$E$405,4,FALSE)</f>
        <v>0.76</v>
      </c>
      <c r="H77">
        <f>VLOOKUP(A77,away!$A$2:$E$405,3,FALSE)</f>
        <v>1.2934782608695701</v>
      </c>
      <c r="I77">
        <f>VLOOKUP(C77,away!$B$2:$E$405,3,FALSE)</f>
        <v>1.44</v>
      </c>
      <c r="J77">
        <f>VLOOKUP(B77,home!$B$2:$E$405,4,FALSE)</f>
        <v>1.46</v>
      </c>
      <c r="K77" s="3">
        <f t="shared" si="112"/>
        <v>0.42064347826086823</v>
      </c>
      <c r="L77" s="3">
        <f t="shared" si="113"/>
        <v>2.7194086956521839</v>
      </c>
      <c r="M77" s="5">
        <f t="shared" si="58"/>
        <v>4.3280539727940916E-2</v>
      </c>
      <c r="N77" s="5">
        <f t="shared" si="59"/>
        <v>1.8205676772168757E-2</v>
      </c>
      <c r="O77" s="5">
        <f t="shared" si="60"/>
        <v>0.11769747608868232</v>
      </c>
      <c r="P77" s="5">
        <f t="shared" si="61"/>
        <v>4.9508675724468695E-2</v>
      </c>
      <c r="Q77" s="5">
        <f t="shared" si="62"/>
        <v>3.8290496007690801E-3</v>
      </c>
      <c r="R77" s="5">
        <f t="shared" si="63"/>
        <v>0.16003376996593888</v>
      </c>
      <c r="S77" s="5">
        <f t="shared" si="64"/>
        <v>1.4158262508959754E-2</v>
      </c>
      <c r="T77" s="5">
        <f t="shared" si="65"/>
        <v>1.041275078041496E-2</v>
      </c>
      <c r="U77" s="5">
        <f t="shared" si="66"/>
        <v>6.7317161637672193E-2</v>
      </c>
      <c r="V77" s="5">
        <f t="shared" si="67"/>
        <v>1.7995175758080428E-3</v>
      </c>
      <c r="W77" s="5">
        <f t="shared" si="68"/>
        <v>5.3688824750029837E-4</v>
      </c>
      <c r="X77" s="5">
        <f t="shared" si="69"/>
        <v>1.4600185688457732E-3</v>
      </c>
      <c r="Y77" s="5">
        <f t="shared" si="70"/>
        <v>1.9851935959664265E-3</v>
      </c>
      <c r="Z77" s="5">
        <f t="shared" si="71"/>
        <v>0.14506574188112514</v>
      </c>
      <c r="AA77" s="5">
        <f t="shared" si="72"/>
        <v>6.1020958241369778E-2</v>
      </c>
      <c r="AB77" s="5">
        <f t="shared" si="73"/>
        <v>1.2834034060730486E-2</v>
      </c>
      <c r="AC77" s="5">
        <f t="shared" si="74"/>
        <v>1.2865443205131586E-4</v>
      </c>
      <c r="AD77" s="5">
        <f t="shared" si="75"/>
        <v>5.6459634966476841E-5</v>
      </c>
      <c r="AE77" s="5">
        <f t="shared" si="76"/>
        <v>1.5353682228118521E-4</v>
      </c>
      <c r="AF77" s="5">
        <f t="shared" si="77"/>
        <v>2.0876468480712955E-4</v>
      </c>
      <c r="AG77" s="5">
        <f t="shared" si="78"/>
        <v>1.8923883306986515E-4</v>
      </c>
      <c r="AH77" s="5">
        <f t="shared" si="79"/>
        <v>9.8623259978191741E-2</v>
      </c>
      <c r="AI77" s="5">
        <f t="shared" si="80"/>
        <v>4.1485231114652452E-2</v>
      </c>
      <c r="AJ77" s="5">
        <f t="shared" si="81"/>
        <v>8.7252459562616996E-3</v>
      </c>
      <c r="AK77" s="5">
        <f t="shared" si="82"/>
        <v>1.2234059359078327E-3</v>
      </c>
      <c r="AL77" s="5">
        <f t="shared" si="83"/>
        <v>5.886720079724217E-6</v>
      </c>
      <c r="AM77" s="5">
        <f t="shared" si="84"/>
        <v>4.7498754467275523E-6</v>
      </c>
      <c r="AN77" s="5">
        <f t="shared" si="85"/>
        <v>1.2916852593095707E-5</v>
      </c>
      <c r="AO77" s="5">
        <f t="shared" si="86"/>
        <v>1.7563100631060967E-5</v>
      </c>
      <c r="AP77" s="5">
        <f t="shared" si="87"/>
        <v>1.5920416192907181E-5</v>
      </c>
      <c r="AQ77" s="5">
        <f t="shared" si="88"/>
        <v>1.0823529558348408E-5</v>
      </c>
      <c r="AR77" s="5">
        <f t="shared" si="89"/>
        <v>5.3639390155652097E-2</v>
      </c>
      <c r="AS77" s="5">
        <f t="shared" si="90"/>
        <v>2.256305964686527E-2</v>
      </c>
      <c r="AT77" s="5">
        <f t="shared" si="91"/>
        <v>4.7455019450324213E-3</v>
      </c>
      <c r="AU77" s="5">
        <f t="shared" si="92"/>
        <v>6.6538814808405125E-4</v>
      </c>
      <c r="AV77" s="5">
        <f t="shared" si="93"/>
        <v>6.9972796250908226E-5</v>
      </c>
      <c r="AW77" s="5">
        <f t="shared" si="94"/>
        <v>1.8705078113614093E-7</v>
      </c>
      <c r="AX77" s="5">
        <f t="shared" si="95"/>
        <v>3.330006882028954E-7</v>
      </c>
      <c r="AY77" s="5">
        <f t="shared" si="96"/>
        <v>9.0556496715711533E-7</v>
      </c>
      <c r="AZ77" s="5">
        <f t="shared" si="97"/>
        <v>1.231300623082522E-6</v>
      </c>
      <c r="BA77" s="5">
        <f t="shared" si="98"/>
        <v>1.1161365404575208E-6</v>
      </c>
      <c r="BB77" s="5">
        <f t="shared" si="99"/>
        <v>7.5880785341383197E-7</v>
      </c>
      <c r="BC77" s="5">
        <f t="shared" si="100"/>
        <v>4.1270173498054824E-7</v>
      </c>
      <c r="BD77" s="5">
        <f t="shared" si="101"/>
        <v>2.4311237336460071E-2</v>
      </c>
      <c r="BE77" s="5">
        <f t="shared" si="102"/>
        <v>1.0226363434034049E-2</v>
      </c>
      <c r="BF77" s="5">
        <f t="shared" si="103"/>
        <v>2.1508265424259191E-3</v>
      </c>
      <c r="BG77" s="5">
        <f t="shared" si="104"/>
        <v>3.015770526472786E-4</v>
      </c>
      <c r="BH77" s="5">
        <f t="shared" si="105"/>
        <v>3.1714105097303054E-5</v>
      </c>
      <c r="BI77" s="5">
        <f t="shared" si="106"/>
        <v>2.6680662956120581E-6</v>
      </c>
      <c r="BJ77" s="8">
        <f t="shared" si="107"/>
        <v>3.7104308827619385E-2</v>
      </c>
      <c r="BK77" s="8">
        <f t="shared" si="108"/>
        <v>0.10888244225427561</v>
      </c>
      <c r="BL77" s="8">
        <f t="shared" si="109"/>
        <v>0.68766824220825229</v>
      </c>
      <c r="BM77" s="8">
        <f t="shared" si="110"/>
        <v>0.58616482877711762</v>
      </c>
      <c r="BN77" s="8">
        <f t="shared" si="111"/>
        <v>0.39255518787996863</v>
      </c>
    </row>
    <row r="78" spans="1:66" x14ac:dyDescent="0.25">
      <c r="A78" t="s">
        <v>145</v>
      </c>
      <c r="B78" t="s">
        <v>357</v>
      </c>
      <c r="C78" t="s">
        <v>375</v>
      </c>
      <c r="D78" t="s">
        <v>494</v>
      </c>
      <c r="E78">
        <f>VLOOKUP(A78,home!$A$2:$E$405,3,FALSE)</f>
        <v>1.4565217391304299</v>
      </c>
      <c r="F78">
        <f>VLOOKUP(B78,home!$B$2:$E$405,3,FALSE)</f>
        <v>0.55000000000000004</v>
      </c>
      <c r="G78">
        <f>VLOOKUP(C78,away!$B$2:$E$405,4,FALSE)</f>
        <v>1.1200000000000001</v>
      </c>
      <c r="H78">
        <f>VLOOKUP(A78,away!$A$2:$E$405,3,FALSE)</f>
        <v>1.2934782608695701</v>
      </c>
      <c r="I78">
        <f>VLOOKUP(C78,away!$B$2:$E$405,3,FALSE)</f>
        <v>1.2</v>
      </c>
      <c r="J78">
        <f>VLOOKUP(B78,home!$B$2:$E$405,4,FALSE)</f>
        <v>0.62</v>
      </c>
      <c r="K78" s="3">
        <f t="shared" si="112"/>
        <v>0.89721739130434508</v>
      </c>
      <c r="L78" s="3">
        <f t="shared" si="113"/>
        <v>0.96234782608696001</v>
      </c>
      <c r="M78" s="5">
        <f t="shared" si="58"/>
        <v>0.15574032883632297</v>
      </c>
      <c r="N78" s="5">
        <f t="shared" si="59"/>
        <v>0.13973293155940658</v>
      </c>
      <c r="O78" s="5">
        <f t="shared" si="60"/>
        <v>0.14987636688970371</v>
      </c>
      <c r="P78" s="5">
        <f t="shared" si="61"/>
        <v>0.1344716829189529</v>
      </c>
      <c r="Q78" s="5">
        <f t="shared" si="62"/>
        <v>6.2685408166519671E-2</v>
      </c>
      <c r="R78" s="5">
        <f t="shared" si="63"/>
        <v>7.2116597929058987E-2</v>
      </c>
      <c r="S78" s="5">
        <f t="shared" si="64"/>
        <v>2.9026896312225495E-2</v>
      </c>
      <c r="T78" s="5">
        <f t="shared" si="65"/>
        <v>6.032516627642398E-2</v>
      </c>
      <c r="U78" s="5">
        <f t="shared" si="66"/>
        <v>6.4704265863654631E-2</v>
      </c>
      <c r="V78" s="5">
        <f t="shared" si="67"/>
        <v>2.7847604664793042E-3</v>
      </c>
      <c r="W78" s="5">
        <f t="shared" si="68"/>
        <v>1.8747479462670958E-2</v>
      </c>
      <c r="X78" s="5">
        <f t="shared" si="69"/>
        <v>1.8041596105511325E-2</v>
      </c>
      <c r="Y78" s="5">
        <f t="shared" si="70"/>
        <v>8.6811453956388927E-3</v>
      </c>
      <c r="Z78" s="5">
        <f t="shared" si="71"/>
        <v>2.3133750413939096E-2</v>
      </c>
      <c r="AA78" s="5">
        <f t="shared" si="72"/>
        <v>2.0756003197480249E-2</v>
      </c>
      <c r="AB78" s="5">
        <f t="shared" si="73"/>
        <v>9.3113235213739369E-3</v>
      </c>
      <c r="AC78" s="5">
        <f t="shared" si="74"/>
        <v>1.5027876419825524E-4</v>
      </c>
      <c r="AD78" s="5">
        <f t="shared" si="75"/>
        <v>4.2051411542573551E-3</v>
      </c>
      <c r="AE78" s="5">
        <f t="shared" si="76"/>
        <v>4.0468084481883751E-3</v>
      </c>
      <c r="AF78" s="5">
        <f t="shared" si="77"/>
        <v>1.9472186563522132E-3</v>
      </c>
      <c r="AG78" s="5">
        <f t="shared" si="78"/>
        <v>6.2463388028550799E-4</v>
      </c>
      <c r="AH78" s="5">
        <f t="shared" si="79"/>
        <v>5.5656786050231498E-3</v>
      </c>
      <c r="AI78" s="5">
        <f t="shared" si="80"/>
        <v>4.9936236388372765E-3</v>
      </c>
      <c r="AJ78" s="5">
        <f t="shared" si="81"/>
        <v>2.2401829871966459E-3</v>
      </c>
      <c r="AK78" s="5">
        <f t="shared" si="82"/>
        <v>6.699770452723167E-4</v>
      </c>
      <c r="AL78" s="5">
        <f t="shared" si="83"/>
        <v>5.190239029213287E-6</v>
      </c>
      <c r="AM78" s="5">
        <f t="shared" si="84"/>
        <v>7.545851552978655E-4</v>
      </c>
      <c r="AN78" s="5">
        <f t="shared" si="85"/>
        <v>7.2617338379839204E-4</v>
      </c>
      <c r="AO78" s="5">
        <f t="shared" si="86"/>
        <v>3.4941568863029705E-4</v>
      </c>
      <c r="AP78" s="5">
        <f t="shared" si="87"/>
        <v>1.1208647611801484E-4</v>
      </c>
      <c r="AQ78" s="5">
        <f t="shared" si="88"/>
        <v>2.6966544156479885E-5</v>
      </c>
      <c r="AR78" s="5">
        <f t="shared" si="89"/>
        <v>1.0712237412485465E-3</v>
      </c>
      <c r="AS78" s="5">
        <f t="shared" si="90"/>
        <v>9.6112057062630173E-4</v>
      </c>
      <c r="AT78" s="5">
        <f t="shared" si="91"/>
        <v>4.3116704555313699E-4</v>
      </c>
      <c r="AU78" s="5">
        <f t="shared" si="92"/>
        <v>1.2895019060919579E-4</v>
      </c>
      <c r="AV78" s="5">
        <f t="shared" si="93"/>
        <v>2.8924088406645167E-5</v>
      </c>
      <c r="AW78" s="5">
        <f t="shared" si="94"/>
        <v>1.244843084898086E-7</v>
      </c>
      <c r="AX78" s="5">
        <f t="shared" si="95"/>
        <v>1.1283782075888912E-4</v>
      </c>
      <c r="AY78" s="5">
        <f t="shared" si="96"/>
        <v>1.0858923150770699E-4</v>
      </c>
      <c r="AZ78" s="5">
        <f t="shared" si="97"/>
        <v>5.225030543894771E-5</v>
      </c>
      <c r="BA78" s="5">
        <f t="shared" si="98"/>
        <v>1.6760989283850333E-5</v>
      </c>
      <c r="BB78" s="5">
        <f t="shared" si="99"/>
        <v>4.0324754000950503E-6</v>
      </c>
      <c r="BC78" s="5">
        <f t="shared" si="100"/>
        <v>7.761287870061233E-7</v>
      </c>
      <c r="BD78" s="5">
        <f t="shared" si="101"/>
        <v>1.7181497310721309E-4</v>
      </c>
      <c r="BE78" s="5">
        <f t="shared" si="102"/>
        <v>1.5415538195827995E-4</v>
      </c>
      <c r="BF78" s="5">
        <f t="shared" si="103"/>
        <v>6.9155444828066415E-5</v>
      </c>
      <c r="BG78" s="5">
        <f t="shared" si="104"/>
        <v>2.0682489267709771E-5</v>
      </c>
      <c r="BH78" s="5">
        <f t="shared" si="105"/>
        <v>4.6391722666136681E-6</v>
      </c>
      <c r="BI78" s="5">
        <f t="shared" si="106"/>
        <v>8.3246920777251647E-7</v>
      </c>
      <c r="BJ78" s="8">
        <f t="shared" si="107"/>
        <v>0.32130200330443232</v>
      </c>
      <c r="BK78" s="8">
        <f t="shared" si="108"/>
        <v>0.32228772676871587</v>
      </c>
      <c r="BL78" s="8">
        <f t="shared" si="109"/>
        <v>0.3332766852446804</v>
      </c>
      <c r="BM78" s="8">
        <f t="shared" si="110"/>
        <v>0.28526838468460364</v>
      </c>
      <c r="BN78" s="8">
        <f t="shared" si="111"/>
        <v>0.71462331629996478</v>
      </c>
    </row>
    <row r="79" spans="1:66" x14ac:dyDescent="0.25">
      <c r="A79" t="s">
        <v>145</v>
      </c>
      <c r="B79" t="s">
        <v>371</v>
      </c>
      <c r="C79" t="s">
        <v>366</v>
      </c>
      <c r="D79" t="s">
        <v>494</v>
      </c>
      <c r="E79">
        <f>VLOOKUP(A79,home!$A$2:$E$405,3,FALSE)</f>
        <v>1.4565217391304299</v>
      </c>
      <c r="F79">
        <f>VLOOKUP(B79,home!$B$2:$E$405,3,FALSE)</f>
        <v>0.49</v>
      </c>
      <c r="G79">
        <f>VLOOKUP(C79,away!$B$2:$E$405,4,FALSE)</f>
        <v>1.08</v>
      </c>
      <c r="H79">
        <f>VLOOKUP(A79,away!$A$2:$E$405,3,FALSE)</f>
        <v>1.2934782608695701</v>
      </c>
      <c r="I79">
        <f>VLOOKUP(C79,away!$B$2:$E$405,3,FALSE)</f>
        <v>0.98</v>
      </c>
      <c r="J79">
        <f>VLOOKUP(B79,home!$B$2:$E$405,4,FALSE)</f>
        <v>0.77</v>
      </c>
      <c r="K79" s="3">
        <f t="shared" si="112"/>
        <v>0.7707913043478235</v>
      </c>
      <c r="L79" s="3">
        <f t="shared" si="113"/>
        <v>0.97605869565217751</v>
      </c>
      <c r="M79" s="5">
        <f t="shared" si="58"/>
        <v>0.1743221944142469</v>
      </c>
      <c r="N79" s="5">
        <f t="shared" si="59"/>
        <v>0.13436603160933225</v>
      </c>
      <c r="O79" s="5">
        <f t="shared" si="60"/>
        <v>0.17014869370319513</v>
      </c>
      <c r="P79" s="5">
        <f t="shared" si="61"/>
        <v>0.13114913355256408</v>
      </c>
      <c r="Q79" s="5">
        <f t="shared" si="62"/>
        <v>5.1784084382099027E-2</v>
      </c>
      <c r="R79" s="5">
        <f t="shared" si="63"/>
        <v>8.3037556021431244E-2</v>
      </c>
      <c r="S79" s="5">
        <f t="shared" si="64"/>
        <v>2.466710462397461E-2</v>
      </c>
      <c r="T79" s="5">
        <f t="shared" si="65"/>
        <v>5.0544305857533875E-2</v>
      </c>
      <c r="U79" s="5">
        <f t="shared" si="66"/>
        <v>6.4004626115614444E-2</v>
      </c>
      <c r="V79" s="5">
        <f t="shared" si="67"/>
        <v>2.0619987983586099E-3</v>
      </c>
      <c r="W79" s="5">
        <f t="shared" si="68"/>
        <v>1.3304907315111957E-2</v>
      </c>
      <c r="X79" s="5">
        <f t="shared" si="69"/>
        <v>1.2986370479761292E-2</v>
      </c>
      <c r="Y79" s="5">
        <f t="shared" si="70"/>
        <v>6.337729915865873E-3</v>
      </c>
      <c r="Z79" s="5">
        <f t="shared" si="71"/>
        <v>2.7016509540140937E-2</v>
      </c>
      <c r="AA79" s="5">
        <f t="shared" si="72"/>
        <v>2.0824090627370648E-2</v>
      </c>
      <c r="AB79" s="5">
        <f t="shared" si="73"/>
        <v>8.0255139882641525E-3</v>
      </c>
      <c r="AC79" s="5">
        <f t="shared" si="74"/>
        <v>9.6957445916399915E-5</v>
      </c>
      <c r="AD79" s="5">
        <f t="shared" si="75"/>
        <v>2.5638267159105101E-3</v>
      </c>
      <c r="AE79" s="5">
        <f t="shared" si="76"/>
        <v>2.5024453602098184E-3</v>
      </c>
      <c r="AF79" s="5">
        <f t="shared" si="77"/>
        <v>1.2212667771136193E-3</v>
      </c>
      <c r="AG79" s="5">
        <f t="shared" si="78"/>
        <v>3.973426858376193E-4</v>
      </c>
      <c r="AH79" s="5">
        <f t="shared" si="79"/>
        <v>6.592424765706143E-3</v>
      </c>
      <c r="AI79" s="5">
        <f t="shared" si="80"/>
        <v>5.0813836839735324E-3</v>
      </c>
      <c r="AJ79" s="5">
        <f t="shared" si="81"/>
        <v>1.9583431788308533E-3</v>
      </c>
      <c r="AK79" s="5">
        <f t="shared" si="82"/>
        <v>5.0315796439056551E-4</v>
      </c>
      <c r="AL79" s="5">
        <f t="shared" si="83"/>
        <v>2.9177891125414181E-6</v>
      </c>
      <c r="AM79" s="5">
        <f t="shared" si="84"/>
        <v>3.9523506769569195E-4</v>
      </c>
      <c r="AN79" s="5">
        <f t="shared" si="85"/>
        <v>3.8577262465105716E-4</v>
      </c>
      <c r="AO79" s="5">
        <f t="shared" si="86"/>
        <v>1.8826836241761391E-4</v>
      </c>
      <c r="AP79" s="5">
        <f t="shared" si="87"/>
        <v>6.125365741796923E-5</v>
      </c>
      <c r="AQ79" s="5">
        <f t="shared" si="88"/>
        <v>1.4946791240827094E-5</v>
      </c>
      <c r="AR79" s="5">
        <f t="shared" si="89"/>
        <v>1.2869187036000504E-3</v>
      </c>
      <c r="AS79" s="5">
        <f t="shared" si="90"/>
        <v>9.9194574613749287E-4</v>
      </c>
      <c r="AT79" s="5">
        <f t="shared" si="91"/>
        <v>3.8229157775379651E-4</v>
      </c>
      <c r="AU79" s="5">
        <f t="shared" si="92"/>
        <v>9.8222341286012061E-5</v>
      </c>
      <c r="AV79" s="5">
        <f t="shared" si="93"/>
        <v>1.8927231638985574E-5</v>
      </c>
      <c r="AW79" s="5">
        <f t="shared" si="94"/>
        <v>6.0976731315241795E-8</v>
      </c>
      <c r="AX79" s="5">
        <f t="shared" si="95"/>
        <v>5.0773958892193773E-5</v>
      </c>
      <c r="AY79" s="5">
        <f t="shared" si="96"/>
        <v>4.9558364089411928E-5</v>
      </c>
      <c r="AZ79" s="5">
        <f t="shared" si="97"/>
        <v>2.4185936105883557E-5</v>
      </c>
      <c r="BA79" s="5">
        <f t="shared" si="98"/>
        <v>7.8689644162118718E-6</v>
      </c>
      <c r="BB79" s="5">
        <f t="shared" si="99"/>
        <v>1.9201427860552893E-6</v>
      </c>
      <c r="BC79" s="5">
        <f t="shared" si="100"/>
        <v>3.7483441264461287E-7</v>
      </c>
      <c r="BD79" s="5">
        <f t="shared" si="101"/>
        <v>2.093513652077093E-4</v>
      </c>
      <c r="BE79" s="5">
        <f t="shared" si="102"/>
        <v>1.6136621185544779E-4</v>
      </c>
      <c r="BF79" s="5">
        <f t="shared" si="103"/>
        <v>6.2189836456863907E-5</v>
      </c>
      <c r="BG79" s="5">
        <f t="shared" si="104"/>
        <v>1.5978461719921318E-5</v>
      </c>
      <c r="BH79" s="5">
        <f t="shared" si="105"/>
        <v>3.0790148376424792E-6</v>
      </c>
      <c r="BI79" s="5">
        <f t="shared" si="106"/>
        <v>4.7465557256254991E-7</v>
      </c>
      <c r="BJ79" s="8">
        <f t="shared" si="107"/>
        <v>0.2771884698029014</v>
      </c>
      <c r="BK79" s="8">
        <f t="shared" si="108"/>
        <v>0.33234986498826258</v>
      </c>
      <c r="BL79" s="8">
        <f t="shared" si="109"/>
        <v>0.36340653519484334</v>
      </c>
      <c r="BM79" s="8">
        <f t="shared" si="110"/>
        <v>0.25510418845592137</v>
      </c>
      <c r="BN79" s="8">
        <f t="shared" si="111"/>
        <v>0.7448076936828687</v>
      </c>
    </row>
    <row r="80" spans="1:66" x14ac:dyDescent="0.25">
      <c r="A80" t="s">
        <v>145</v>
      </c>
      <c r="B80" t="s">
        <v>388</v>
      </c>
      <c r="C80" t="s">
        <v>146</v>
      </c>
      <c r="D80" t="s">
        <v>494</v>
      </c>
      <c r="E80">
        <f>VLOOKUP(A80,home!$A$2:$E$405,3,FALSE)</f>
        <v>1.4565217391304299</v>
      </c>
      <c r="F80">
        <f>VLOOKUP(B80,home!$B$2:$E$405,3,FALSE)</f>
        <v>1.37</v>
      </c>
      <c r="G80">
        <f>VLOOKUP(C80,away!$B$2:$E$405,4,FALSE)</f>
        <v>0.76</v>
      </c>
      <c r="H80">
        <f>VLOOKUP(A80,away!$A$2:$E$405,3,FALSE)</f>
        <v>1.2934782608695701</v>
      </c>
      <c r="I80">
        <f>VLOOKUP(C80,away!$B$2:$E$405,3,FALSE)</f>
        <v>0.61</v>
      </c>
      <c r="J80">
        <f>VLOOKUP(B80,home!$B$2:$E$405,4,FALSE)</f>
        <v>0.97</v>
      </c>
      <c r="K80" s="3">
        <f t="shared" si="112"/>
        <v>1.5165304347826039</v>
      </c>
      <c r="L80" s="3">
        <f t="shared" si="113"/>
        <v>0.76535108695652454</v>
      </c>
      <c r="M80" s="5">
        <f t="shared" si="58"/>
        <v>0.10209193769292693</v>
      </c>
      <c r="N80" s="5">
        <f t="shared" si="59"/>
        <v>0.15482553065725299</v>
      </c>
      <c r="O80" s="5">
        <f t="shared" si="60"/>
        <v>7.8136175482779402E-2</v>
      </c>
      <c r="P80" s="5">
        <f t="shared" si="61"/>
        <v>0.11849588817714928</v>
      </c>
      <c r="Q80" s="5">
        <f t="shared" si="62"/>
        <v>0.11739881466154564</v>
      </c>
      <c r="R80" s="5">
        <f t="shared" si="63"/>
        <v>2.9900803418185479E-2</v>
      </c>
      <c r="S80" s="5">
        <f t="shared" si="64"/>
        <v>3.4383899042853286E-2</v>
      </c>
      <c r="T80" s="5">
        <f t="shared" si="65"/>
        <v>8.9851310408621515E-2</v>
      </c>
      <c r="U80" s="5">
        <f t="shared" si="66"/>
        <v>4.534547840812999E-2</v>
      </c>
      <c r="V80" s="5">
        <f t="shared" si="67"/>
        <v>4.4342936247774812E-3</v>
      </c>
      <c r="W80" s="5">
        <f t="shared" si="68"/>
        <v>5.9346291813878696E-2</v>
      </c>
      <c r="X80" s="5">
        <f t="shared" si="69"/>
        <v>4.5420748946591157E-2</v>
      </c>
      <c r="Y80" s="5">
        <f t="shared" si="70"/>
        <v>1.7381409788326477E-2</v>
      </c>
      <c r="Z80" s="5">
        <f t="shared" si="71"/>
        <v>7.6282041323272052E-3</v>
      </c>
      <c r="AA80" s="5">
        <f t="shared" si="72"/>
        <v>1.1568403729408632E-2</v>
      </c>
      <c r="AB80" s="5">
        <f t="shared" si="73"/>
        <v>8.771918168750387E-3</v>
      </c>
      <c r="AC80" s="5">
        <f t="shared" si="74"/>
        <v>3.2167425103557046E-4</v>
      </c>
      <c r="AD80" s="5">
        <f t="shared" si="75"/>
        <v>2.2500114431809184E-2</v>
      </c>
      <c r="AE80" s="5">
        <f t="shared" si="76"/>
        <v>1.7220487037031343E-2</v>
      </c>
      <c r="AF80" s="5">
        <f t="shared" si="77"/>
        <v>6.5898592358563397E-3</v>
      </c>
      <c r="AG80" s="5">
        <f t="shared" si="78"/>
        <v>1.6811853096843801E-3</v>
      </c>
      <c r="AH80" s="5">
        <f t="shared" si="79"/>
        <v>1.4595635810507198E-3</v>
      </c>
      <c r="AI80" s="5">
        <f t="shared" si="80"/>
        <v>2.2134725921637024E-3</v>
      </c>
      <c r="AJ80" s="5">
        <f t="shared" si="81"/>
        <v>1.6783992762866987E-3</v>
      </c>
      <c r="AK80" s="5">
        <f t="shared" si="82"/>
        <v>8.4844786140195812E-4</v>
      </c>
      <c r="AL80" s="5">
        <f t="shared" si="83"/>
        <v>1.4934411841541542E-5</v>
      </c>
      <c r="AM80" s="5">
        <f t="shared" si="84"/>
        <v>6.8244216643859879E-3</v>
      </c>
      <c r="AN80" s="5">
        <f t="shared" si="85"/>
        <v>5.2230785386874696E-3</v>
      </c>
      <c r="AO80" s="5">
        <f t="shared" si="86"/>
        <v>1.9987444184218755E-3</v>
      </c>
      <c r="AP80" s="5">
        <f t="shared" si="87"/>
        <v>5.0991373772915616E-4</v>
      </c>
      <c r="AQ80" s="5">
        <f t="shared" si="88"/>
        <v>9.7565758356268467E-5</v>
      </c>
      <c r="AR80" s="5">
        <f t="shared" si="89"/>
        <v>2.2341571464786522E-4</v>
      </c>
      <c r="AS80" s="5">
        <f t="shared" si="90"/>
        <v>3.3881673087219325E-4</v>
      </c>
      <c r="AT80" s="5">
        <f t="shared" si="91"/>
        <v>2.5691294209061389E-4</v>
      </c>
      <c r="AU80" s="5">
        <f t="shared" si="92"/>
        <v>1.2987209858998552E-4</v>
      </c>
      <c r="AV80" s="5">
        <f t="shared" si="93"/>
        <v>4.9238747535199972E-5</v>
      </c>
      <c r="AW80" s="5">
        <f t="shared" si="94"/>
        <v>4.8150129175441518E-7</v>
      </c>
      <c r="AX80" s="5">
        <f t="shared" si="95"/>
        <v>1.7249071923051849E-3</v>
      </c>
      <c r="AY80" s="5">
        <f t="shared" si="96"/>
        <v>1.3201595945298999E-3</v>
      </c>
      <c r="AZ80" s="5">
        <f t="shared" si="97"/>
        <v>5.0519279031477186E-4</v>
      </c>
      <c r="BA80" s="5">
        <f t="shared" si="98"/>
        <v>1.2888328373000338E-4</v>
      </c>
      <c r="BB80" s="5">
        <f t="shared" si="99"/>
        <v>2.4660240323321062E-5</v>
      </c>
      <c r="BC80" s="5">
        <f t="shared" si="100"/>
        <v>3.7747483472125796E-6</v>
      </c>
      <c r="BD80" s="5">
        <f t="shared" si="101"/>
        <v>2.8498576674818718E-5</v>
      </c>
      <c r="BE80" s="5">
        <f t="shared" si="102"/>
        <v>4.3218958875348208E-5</v>
      </c>
      <c r="BF80" s="5">
        <f t="shared" si="103"/>
        <v>3.2771433247041651E-5</v>
      </c>
      <c r="BG80" s="5">
        <f t="shared" si="104"/>
        <v>1.6566291970195048E-5</v>
      </c>
      <c r="BH80" s="5">
        <f t="shared" si="105"/>
        <v>6.2808214910738632E-6</v>
      </c>
      <c r="BI80" s="5">
        <f t="shared" si="106"/>
        <v>1.9050113893300344E-6</v>
      </c>
      <c r="BJ80" s="8">
        <f t="shared" si="107"/>
        <v>0.55057705425772896</v>
      </c>
      <c r="BK80" s="8">
        <f t="shared" si="108"/>
        <v>0.26106278679511397</v>
      </c>
      <c r="BL80" s="8">
        <f t="shared" si="109"/>
        <v>0.1810501598455406</v>
      </c>
      <c r="BM80" s="8">
        <f t="shared" si="110"/>
        <v>0.3981493768476328</v>
      </c>
      <c r="BN80" s="8">
        <f t="shared" si="111"/>
        <v>0.60084915008983975</v>
      </c>
    </row>
    <row r="81" spans="1:66" x14ac:dyDescent="0.25">
      <c r="A81" t="s">
        <v>145</v>
      </c>
      <c r="B81" t="s">
        <v>389</v>
      </c>
      <c r="C81" t="s">
        <v>425</v>
      </c>
      <c r="D81" t="s">
        <v>494</v>
      </c>
      <c r="E81">
        <f>VLOOKUP(A81,home!$A$2:$E$405,3,FALSE)</f>
        <v>1.4565217391304299</v>
      </c>
      <c r="F81">
        <f>VLOOKUP(B81,home!$B$2:$E$405,3,FALSE)</f>
        <v>1.1000000000000001</v>
      </c>
      <c r="G81">
        <f>VLOOKUP(C81,away!$B$2:$E$405,4,FALSE)</f>
        <v>1.03</v>
      </c>
      <c r="H81">
        <f>VLOOKUP(A81,away!$A$2:$E$405,3,FALSE)</f>
        <v>1.2934782608695701</v>
      </c>
      <c r="I81">
        <f>VLOOKUP(C81,away!$B$2:$E$405,3,FALSE)</f>
        <v>1.03</v>
      </c>
      <c r="J81">
        <f>VLOOKUP(B81,home!$B$2:$E$405,4,FALSE)</f>
        <v>0.93</v>
      </c>
      <c r="K81" s="3">
        <f t="shared" si="112"/>
        <v>1.6502391304347774</v>
      </c>
      <c r="L81" s="3">
        <f t="shared" si="113"/>
        <v>1.2390228260869613</v>
      </c>
      <c r="M81" s="5">
        <f t="shared" si="58"/>
        <v>5.5617245412880593E-2</v>
      </c>
      <c r="N81" s="5">
        <f t="shared" si="59"/>
        <v>9.1781754707329674E-2</v>
      </c>
      <c r="O81" s="5">
        <f t="shared" si="60"/>
        <v>6.8911036590639393E-2</v>
      </c>
      <c r="P81" s="5">
        <f t="shared" si="61"/>
        <v>0.11371968910069588</v>
      </c>
      <c r="Q81" s="5">
        <f t="shared" si="62"/>
        <v>7.5730921539000906E-2</v>
      </c>
      <c r="R81" s="5">
        <f t="shared" si="63"/>
        <v>4.2691173652558013E-2</v>
      </c>
      <c r="S81" s="5">
        <f t="shared" si="64"/>
        <v>5.8130205807369634E-2</v>
      </c>
      <c r="T81" s="5">
        <f t="shared" si="65"/>
        <v>9.383234042742282E-2</v>
      </c>
      <c r="U81" s="5">
        <f t="shared" si="66"/>
        <v>7.0450645285637423E-2</v>
      </c>
      <c r="V81" s="5">
        <f t="shared" si="67"/>
        <v>1.3206433209898239E-2</v>
      </c>
      <c r="W81" s="5">
        <f t="shared" si="68"/>
        <v>4.1658043369181733E-2</v>
      </c>
      <c r="X81" s="5">
        <f t="shared" si="69"/>
        <v>5.1615266624536742E-2</v>
      </c>
      <c r="Y81" s="5">
        <f t="shared" si="70"/>
        <v>3.1976246761182769E-2</v>
      </c>
      <c r="Z81" s="5">
        <f t="shared" si="71"/>
        <v>1.7631779542653887E-2</v>
      </c>
      <c r="AA81" s="5">
        <f t="shared" si="72"/>
        <v>2.9096652540486847E-2</v>
      </c>
      <c r="AB81" s="5">
        <f t="shared" si="73"/>
        <v>2.4008217293487941E-2</v>
      </c>
      <c r="AC81" s="5">
        <f t="shared" si="74"/>
        <v>1.6876863772308009E-3</v>
      </c>
      <c r="AD81" s="5">
        <f t="shared" si="75"/>
        <v>1.7186433316293177E-2</v>
      </c>
      <c r="AE81" s="5">
        <f t="shared" si="76"/>
        <v>2.1294383177908674E-2</v>
      </c>
      <c r="AF81" s="5">
        <f t="shared" si="77"/>
        <v>1.3192113412435529E-2</v>
      </c>
      <c r="AG81" s="5">
        <f t="shared" si="78"/>
        <v>5.4484432141118592E-3</v>
      </c>
      <c r="AH81" s="5">
        <f t="shared" si="79"/>
        <v>5.461544329470323E-3</v>
      </c>
      <c r="AI81" s="5">
        <f t="shared" si="80"/>
        <v>9.0128541650960955E-3</v>
      </c>
      <c r="AJ81" s="5">
        <f t="shared" si="81"/>
        <v>7.4366823100718233E-3</v>
      </c>
      <c r="AK81" s="5">
        <f t="shared" si="82"/>
        <v>4.090768049564205E-3</v>
      </c>
      <c r="AL81" s="5">
        <f t="shared" si="83"/>
        <v>1.3803141000127134E-4</v>
      </c>
      <c r="AM81" s="5">
        <f t="shared" si="84"/>
        <v>5.6723449542309817E-3</v>
      </c>
      <c r="AN81" s="5">
        <f t="shared" si="85"/>
        <v>7.0281648757313858E-3</v>
      </c>
      <c r="AO81" s="5">
        <f t="shared" si="86"/>
        <v>4.3540283532669099E-3</v>
      </c>
      <c r="AP81" s="5">
        <f t="shared" si="87"/>
        <v>1.7982468383758419E-3</v>
      </c>
      <c r="AQ81" s="5">
        <f t="shared" si="88"/>
        <v>5.5701721992159486E-4</v>
      </c>
      <c r="AR81" s="5">
        <f t="shared" si="89"/>
        <v>1.3533956179799073E-3</v>
      </c>
      <c r="AS81" s="5">
        <f t="shared" si="90"/>
        <v>2.2334264077494004E-3</v>
      </c>
      <c r="AT81" s="5">
        <f t="shared" si="91"/>
        <v>1.8428438265072199E-3</v>
      </c>
      <c r="AU81" s="5">
        <f t="shared" si="92"/>
        <v>1.0137109979274574E-3</v>
      </c>
      <c r="AV81" s="5">
        <f t="shared" si="93"/>
        <v>4.1821638893299443E-4</v>
      </c>
      <c r="AW81" s="5">
        <f t="shared" si="94"/>
        <v>7.8397391327434871E-6</v>
      </c>
      <c r="AX81" s="5">
        <f t="shared" si="95"/>
        <v>1.5601209341327079E-3</v>
      </c>
      <c r="AY81" s="5">
        <f t="shared" si="96"/>
        <v>1.9330254488465377E-3</v>
      </c>
      <c r="AZ81" s="5">
        <f t="shared" si="97"/>
        <v>1.1975313272639271E-3</v>
      </c>
      <c r="BA81" s="5">
        <f t="shared" si="98"/>
        <v>4.9458954981140694E-4</v>
      </c>
      <c r="BB81" s="5">
        <f t="shared" si="99"/>
        <v>1.5320193544010187E-4</v>
      </c>
      <c r="BC81" s="5">
        <f t="shared" si="100"/>
        <v>3.7964139002197432E-5</v>
      </c>
      <c r="BD81" s="5">
        <f t="shared" si="101"/>
        <v>2.7948134390052919E-4</v>
      </c>
      <c r="BE81" s="5">
        <f t="shared" si="102"/>
        <v>4.612110499311522E-4</v>
      </c>
      <c r="BF81" s="5">
        <f t="shared" si="103"/>
        <v>3.8055426099264776E-4</v>
      </c>
      <c r="BG81" s="5">
        <f t="shared" si="104"/>
        <v>2.0933517758125211E-4</v>
      </c>
      <c r="BH81" s="5">
        <f t="shared" si="105"/>
        <v>8.6363275355273792E-5</v>
      </c>
      <c r="BI81" s="5">
        <f t="shared" si="106"/>
        <v>2.8504011284757227E-5</v>
      </c>
      <c r="BJ81" s="8">
        <f t="shared" si="107"/>
        <v>0.46850218212542744</v>
      </c>
      <c r="BK81" s="8">
        <f t="shared" si="108"/>
        <v>0.24443231676692295</v>
      </c>
      <c r="BL81" s="8">
        <f t="shared" si="109"/>
        <v>0.26946661657515458</v>
      </c>
      <c r="BM81" s="8">
        <f t="shared" si="110"/>
        <v>0.54965588829734058</v>
      </c>
      <c r="BN81" s="8">
        <f t="shared" si="111"/>
        <v>0.44845182100310449</v>
      </c>
    </row>
    <row r="82" spans="1:66" x14ac:dyDescent="0.25">
      <c r="A82" t="s">
        <v>145</v>
      </c>
      <c r="B82" t="s">
        <v>391</v>
      </c>
      <c r="C82" t="s">
        <v>148</v>
      </c>
      <c r="D82" t="s">
        <v>494</v>
      </c>
      <c r="E82">
        <f>VLOOKUP(A82,home!$A$2:$E$405,3,FALSE)</f>
        <v>1.4565217391304299</v>
      </c>
      <c r="F82">
        <f>VLOOKUP(B82,home!$B$2:$E$405,3,FALSE)</f>
        <v>0.94</v>
      </c>
      <c r="G82">
        <f>VLOOKUP(C82,away!$B$2:$E$405,4,FALSE)</f>
        <v>1.1399999999999999</v>
      </c>
      <c r="H82">
        <f>VLOOKUP(A82,away!$A$2:$E$405,3,FALSE)</f>
        <v>1.2934782608695701</v>
      </c>
      <c r="I82">
        <f>VLOOKUP(C82,away!$B$2:$E$405,3,FALSE)</f>
        <v>0.84</v>
      </c>
      <c r="J82">
        <f>VLOOKUP(B82,home!$B$2:$E$405,4,FALSE)</f>
        <v>1.45</v>
      </c>
      <c r="K82" s="3">
        <f t="shared" si="112"/>
        <v>1.5608086956521685</v>
      </c>
      <c r="L82" s="3">
        <f t="shared" si="113"/>
        <v>1.5754565217391363</v>
      </c>
      <c r="M82" s="5">
        <f t="shared" si="58"/>
        <v>4.3444751986221775E-2</v>
      </c>
      <c r="N82" s="5">
        <f t="shared" si="59"/>
        <v>6.7808946680546767E-2</v>
      </c>
      <c r="O82" s="5">
        <f t="shared" si="60"/>
        <v>6.8445317852032395E-2</v>
      </c>
      <c r="P82" s="5">
        <f t="shared" si="61"/>
        <v>0.10683004728012875</v>
      </c>
      <c r="Q82" s="5">
        <f t="shared" si="62"/>
        <v>5.2918396811005824E-2</v>
      </c>
      <c r="R82" s="5">
        <f t="shared" si="63"/>
        <v>5.3916311196246292E-2</v>
      </c>
      <c r="S82" s="5">
        <f t="shared" si="64"/>
        <v>6.5673404036775268E-2</v>
      </c>
      <c r="T82" s="5">
        <f t="shared" si="65"/>
        <v>8.3370633375878633E-2</v>
      </c>
      <c r="U82" s="5">
        <f t="shared" si="66"/>
        <v>8.4153047352589577E-2</v>
      </c>
      <c r="V82" s="5">
        <f t="shared" si="67"/>
        <v>1.7943332975383815E-2</v>
      </c>
      <c r="W82" s="5">
        <f t="shared" si="68"/>
        <v>2.7531831300863289E-2</v>
      </c>
      <c r="X82" s="5">
        <f t="shared" si="69"/>
        <v>4.337520317836676E-2</v>
      </c>
      <c r="Y82" s="5">
        <f t="shared" si="70"/>
        <v>3.4167873364559016E-2</v>
      </c>
      <c r="Z82" s="5">
        <f t="shared" si="71"/>
        <v>2.8314268034081019E-2</v>
      </c>
      <c r="AA82" s="5">
        <f t="shared" si="72"/>
        <v>4.419315575861988E-2</v>
      </c>
      <c r="AB82" s="5">
        <f t="shared" si="73"/>
        <v>3.4488530898182317E-2</v>
      </c>
      <c r="AC82" s="5">
        <f t="shared" si="74"/>
        <v>2.7576505539887676E-3</v>
      </c>
      <c r="AD82" s="5">
        <f t="shared" si="75"/>
        <v>1.0742980425403992E-2</v>
      </c>
      <c r="AE82" s="5">
        <f t="shared" si="76"/>
        <v>1.6925098574118603E-2</v>
      </c>
      <c r="AF82" s="5">
        <f t="shared" si="77"/>
        <v>1.3332378464836456E-2</v>
      </c>
      <c r="AG82" s="5">
        <f t="shared" si="78"/>
        <v>7.0015275342403382E-3</v>
      </c>
      <c r="AH82" s="5">
        <f t="shared" si="79"/>
        <v>1.115197455814072E-2</v>
      </c>
      <c r="AI82" s="5">
        <f t="shared" si="80"/>
        <v>1.7406098864037784E-2</v>
      </c>
      <c r="AJ82" s="5">
        <f t="shared" si="81"/>
        <v>1.3583795232185754E-2</v>
      </c>
      <c r="AK82" s="5">
        <f t="shared" si="82"/>
        <v>7.0672352394513301E-3</v>
      </c>
      <c r="AL82" s="5">
        <f t="shared" si="83"/>
        <v>2.7124099054184859E-4</v>
      </c>
      <c r="AM82" s="5">
        <f t="shared" si="84"/>
        <v>3.3535474530383179E-3</v>
      </c>
      <c r="AN82" s="5">
        <f t="shared" si="85"/>
        <v>5.2833682058508876E-3</v>
      </c>
      <c r="AO82" s="5">
        <f t="shared" si="86"/>
        <v>4.1618584483284916E-3</v>
      </c>
      <c r="AP82" s="5">
        <f t="shared" si="87"/>
        <v>2.1856090116580819E-3</v>
      </c>
      <c r="AQ82" s="5">
        <f t="shared" si="88"/>
        <v>8.6083299284713791E-4</v>
      </c>
      <c r="AR82" s="5">
        <f t="shared" si="89"/>
        <v>3.5138902095783447E-3</v>
      </c>
      <c r="AS82" s="5">
        <f t="shared" si="90"/>
        <v>5.4845103946769003E-3</v>
      </c>
      <c r="AT82" s="5">
        <f t="shared" si="91"/>
        <v>4.2801357577032075E-3</v>
      </c>
      <c r="AU82" s="5">
        <f t="shared" si="92"/>
        <v>2.2268243697316495E-3</v>
      </c>
      <c r="AV82" s="5">
        <f t="shared" si="93"/>
        <v>8.6891170999182942E-4</v>
      </c>
      <c r="AW82" s="5">
        <f t="shared" si="94"/>
        <v>1.8527162864665687E-5</v>
      </c>
      <c r="AX82" s="5">
        <f t="shared" si="95"/>
        <v>8.723743376640639E-4</v>
      </c>
      <c r="AY82" s="5">
        <f t="shared" si="96"/>
        <v>1.374387839670709E-3</v>
      </c>
      <c r="AZ82" s="5">
        <f t="shared" si="97"/>
        <v>1.0826441427040907E-3</v>
      </c>
      <c r="BA82" s="5">
        <f t="shared" si="98"/>
        <v>5.6855292511527871E-4</v>
      </c>
      <c r="BB82" s="5">
        <f t="shared" si="99"/>
        <v>2.2393260345668207E-4</v>
      </c>
      <c r="BC82" s="5">
        <f t="shared" si="100"/>
        <v>7.0559216109170747E-5</v>
      </c>
      <c r="BD82" s="5">
        <f t="shared" si="101"/>
        <v>9.2266354122591684E-4</v>
      </c>
      <c r="BE82" s="5">
        <f t="shared" si="102"/>
        <v>1.4401012783066341E-3</v>
      </c>
      <c r="BF82" s="5">
        <f t="shared" si="103"/>
        <v>1.1238612989003991E-3</v>
      </c>
      <c r="BG82" s="5">
        <f t="shared" si="104"/>
        <v>5.8471082934356128E-4</v>
      </c>
      <c r="BH82" s="5">
        <f t="shared" si="105"/>
        <v>2.2815543672035537E-4</v>
      </c>
      <c r="BI82" s="5">
        <f t="shared" si="106"/>
        <v>7.1221397918689767E-5</v>
      </c>
      <c r="BJ82" s="8">
        <f t="shared" si="107"/>
        <v>0.37721253688626261</v>
      </c>
      <c r="BK82" s="8">
        <f t="shared" si="108"/>
        <v>0.23829481566271091</v>
      </c>
      <c r="BL82" s="8">
        <f t="shared" si="109"/>
        <v>0.35515045317558358</v>
      </c>
      <c r="BM82" s="8">
        <f t="shared" si="110"/>
        <v>0.60425244127565025</v>
      </c>
      <c r="BN82" s="8">
        <f t="shared" si="111"/>
        <v>0.39336377180618176</v>
      </c>
    </row>
    <row r="83" spans="1:66" x14ac:dyDescent="0.25">
      <c r="A83" t="s">
        <v>145</v>
      </c>
      <c r="B83" t="s">
        <v>419</v>
      </c>
      <c r="C83" t="s">
        <v>432</v>
      </c>
      <c r="D83" t="s">
        <v>494</v>
      </c>
      <c r="E83">
        <f>VLOOKUP(A83,home!$A$2:$E$405,3,FALSE)</f>
        <v>1.4565217391304299</v>
      </c>
      <c r="F83">
        <f>VLOOKUP(B83,home!$B$2:$E$405,3,FALSE)</f>
        <v>1.28</v>
      </c>
      <c r="G83">
        <f>VLOOKUP(C83,away!$B$2:$E$405,4,FALSE)</f>
        <v>1.3</v>
      </c>
      <c r="H83">
        <f>VLOOKUP(A83,away!$A$2:$E$405,3,FALSE)</f>
        <v>1.2934782608695701</v>
      </c>
      <c r="I83">
        <f>VLOOKUP(C83,away!$B$2:$E$405,3,FALSE)</f>
        <v>0.53</v>
      </c>
      <c r="J83">
        <f>VLOOKUP(B83,home!$B$2:$E$405,4,FALSE)</f>
        <v>0.33</v>
      </c>
      <c r="K83" s="3">
        <f t="shared" si="112"/>
        <v>2.4236521739130357</v>
      </c>
      <c r="L83" s="3">
        <f t="shared" si="113"/>
        <v>0.22622934782608781</v>
      </c>
      <c r="M83" s="5">
        <f t="shared" si="58"/>
        <v>7.0659584189170399E-2</v>
      </c>
      <c r="N83" s="5">
        <f t="shared" si="59"/>
        <v>0.17125425482787399</v>
      </c>
      <c r="O83" s="5">
        <f t="shared" si="60"/>
        <v>1.5985271648778564E-2</v>
      </c>
      <c r="P83" s="5">
        <f t="shared" si="61"/>
        <v>3.8742738382152579E-2</v>
      </c>
      <c r="Q83" s="5">
        <f t="shared" si="62"/>
        <v>0.20753037350271691</v>
      </c>
      <c r="R83" s="5">
        <f t="shared" si="63"/>
        <v>1.8081687899630127E-3</v>
      </c>
      <c r="S83" s="5">
        <f t="shared" si="64"/>
        <v>5.3106729772476107E-3</v>
      </c>
      <c r="T83" s="5">
        <f t="shared" si="65"/>
        <v>4.6949461051624057E-2</v>
      </c>
      <c r="U83" s="5">
        <f t="shared" si="66"/>
        <v>4.382372218595559E-3</v>
      </c>
      <c r="V83" s="5">
        <f t="shared" si="67"/>
        <v>3.2353873725330745E-4</v>
      </c>
      <c r="W83" s="5">
        <f t="shared" si="68"/>
        <v>0.16766048029761471</v>
      </c>
      <c r="X83" s="5">
        <f t="shared" si="69"/>
        <v>3.7929721113938018E-2</v>
      </c>
      <c r="Y83" s="5">
        <f t="shared" si="70"/>
        <v>4.2904080354157952E-3</v>
      </c>
      <c r="Z83" s="5">
        <f t="shared" si="71"/>
        <v>1.3635361537093962E-4</v>
      </c>
      <c r="AA83" s="5">
        <f t="shared" si="72"/>
        <v>3.3047373631467971E-4</v>
      </c>
      <c r="AB83" s="5">
        <f t="shared" si="73"/>
        <v>4.0047669472011849E-4</v>
      </c>
      <c r="AC83" s="5">
        <f t="shared" si="74"/>
        <v>1.1087293392091974E-5</v>
      </c>
      <c r="AD83" s="5">
        <f t="shared" si="75"/>
        <v>0.10158767188815437</v>
      </c>
      <c r="AE83" s="5">
        <f t="shared" si="76"/>
        <v>2.2982112758427761E-2</v>
      </c>
      <c r="AF83" s="5">
        <f t="shared" si="77"/>
        <v>2.5996141905023618E-3</v>
      </c>
      <c r="AG83" s="5">
        <f t="shared" si="78"/>
        <v>1.9603634097226422E-4</v>
      </c>
      <c r="AH83" s="5">
        <f t="shared" si="79"/>
        <v>7.71179736977422E-6</v>
      </c>
      <c r="AI83" s="5">
        <f t="shared" si="80"/>
        <v>1.8690714460030118E-5</v>
      </c>
      <c r="AJ83" s="5">
        <f t="shared" si="81"/>
        <v>2.2649895366519906E-5</v>
      </c>
      <c r="AK83" s="5">
        <f t="shared" si="82"/>
        <v>1.8298489381322924E-5</v>
      </c>
      <c r="AL83" s="5">
        <f t="shared" si="83"/>
        <v>2.4316707333345654E-7</v>
      </c>
      <c r="AM83" s="5">
        <f t="shared" si="84"/>
        <v>4.9242636362897912E-2</v>
      </c>
      <c r="AN83" s="5">
        <f t="shared" si="85"/>
        <v>1.1140129509615591E-2</v>
      </c>
      <c r="AO83" s="5">
        <f t="shared" si="86"/>
        <v>1.2601121168292451E-3</v>
      </c>
      <c r="AP83" s="5">
        <f t="shared" si="87"/>
        <v>9.5024780792677058E-5</v>
      </c>
      <c r="AQ83" s="5">
        <f t="shared" si="88"/>
        <v>5.3743485465110701E-6</v>
      </c>
      <c r="AR83" s="5">
        <f t="shared" si="89"/>
        <v>3.4892697790619236E-7</v>
      </c>
      <c r="AS83" s="5">
        <f t="shared" si="90"/>
        <v>8.4567762853924887E-7</v>
      </c>
      <c r="AT83" s="5">
        <f t="shared" si="91"/>
        <v>1.0248142114193858E-6</v>
      </c>
      <c r="AU83" s="5">
        <f t="shared" si="92"/>
        <v>8.2793106378785591E-7</v>
      </c>
      <c r="AV83" s="5">
        <f t="shared" si="93"/>
        <v>5.0165423064989226E-7</v>
      </c>
      <c r="AW83" s="5">
        <f t="shared" si="94"/>
        <v>3.7035780674572609E-9</v>
      </c>
      <c r="AX83" s="5">
        <f t="shared" si="95"/>
        <v>1.989117044502442E-2</v>
      </c>
      <c r="AY83" s="5">
        <f t="shared" si="96"/>
        <v>4.4999665172754276E-3</v>
      </c>
      <c r="AZ83" s="5">
        <f t="shared" si="97"/>
        <v>5.090122452212258E-4</v>
      </c>
      <c r="BA83" s="5">
        <f t="shared" si="98"/>
        <v>3.8384502757296878E-5</v>
      </c>
      <c r="BB83" s="5">
        <f t="shared" si="99"/>
        <v>2.1709252563529844E-6</v>
      </c>
      <c r="BC83" s="5">
        <f t="shared" si="100"/>
        <v>9.8225400984783682E-8</v>
      </c>
      <c r="BD83" s="5">
        <f t="shared" si="101"/>
        <v>1.3156253775107605E-8</v>
      </c>
      <c r="BE83" s="5">
        <f t="shared" si="102"/>
        <v>3.1886183062591123E-8</v>
      </c>
      <c r="BF83" s="5">
        <f t="shared" si="103"/>
        <v>3.8640508448719003E-8</v>
      </c>
      <c r="BG83" s="5">
        <f t="shared" si="104"/>
        <v>3.1217050767614281E-8</v>
      </c>
      <c r="BH83" s="5">
        <f t="shared" si="105"/>
        <v>1.8914818239020484E-8</v>
      </c>
      <c r="BI83" s="5">
        <f t="shared" si="106"/>
        <v>9.1685880688343875E-9</v>
      </c>
      <c r="BJ83" s="8">
        <f t="shared" si="107"/>
        <v>0.8496642139868581</v>
      </c>
      <c r="BK83" s="8">
        <f t="shared" si="108"/>
        <v>0.11954783126356476</v>
      </c>
      <c r="BL83" s="8">
        <f t="shared" si="109"/>
        <v>2.2977805972464248E-2</v>
      </c>
      <c r="BM83" s="8">
        <f t="shared" si="110"/>
        <v>0.48184585068390484</v>
      </c>
      <c r="BN83" s="8">
        <f t="shared" si="111"/>
        <v>0.50598039134065542</v>
      </c>
    </row>
    <row r="84" spans="1:66" x14ac:dyDescent="0.25">
      <c r="A84" t="s">
        <v>145</v>
      </c>
      <c r="B84" t="s">
        <v>433</v>
      </c>
      <c r="C84" t="s">
        <v>404</v>
      </c>
      <c r="D84" t="s">
        <v>494</v>
      </c>
      <c r="E84">
        <f>VLOOKUP(A84,home!$A$2:$E$405,3,FALSE)</f>
        <v>1.4565217391304299</v>
      </c>
      <c r="F84">
        <f>VLOOKUP(B84,home!$B$2:$E$405,3,FALSE)</f>
        <v>0.81</v>
      </c>
      <c r="G84">
        <f>VLOOKUP(C84,away!$B$2:$E$405,4,FALSE)</f>
        <v>0.56999999999999995</v>
      </c>
      <c r="H84">
        <f>VLOOKUP(A84,away!$A$2:$E$405,3,FALSE)</f>
        <v>1.2934782608695701</v>
      </c>
      <c r="I84">
        <f>VLOOKUP(C84,away!$B$2:$E$405,3,FALSE)</f>
        <v>0.56999999999999995</v>
      </c>
      <c r="J84">
        <f>VLOOKUP(B84,home!$B$2:$E$405,4,FALSE)</f>
        <v>1.69</v>
      </c>
      <c r="K84" s="3">
        <f t="shared" si="112"/>
        <v>0.67247608695651939</v>
      </c>
      <c r="L84" s="3">
        <f t="shared" si="113"/>
        <v>1.2460076086956566</v>
      </c>
      <c r="M84" s="5">
        <f t="shared" si="58"/>
        <v>0.14682943152748199</v>
      </c>
      <c r="N84" s="5">
        <f t="shared" si="59"/>
        <v>9.873928156365129E-2</v>
      </c>
      <c r="O84" s="5">
        <f t="shared" si="60"/>
        <v>0.18295058886370047</v>
      </c>
      <c r="P84" s="5">
        <f t="shared" si="61"/>
        <v>0.12302989610545227</v>
      </c>
      <c r="Q84" s="5">
        <f t="shared" si="62"/>
        <v>3.3199902847411103E-2</v>
      </c>
      <c r="R84" s="5">
        <f t="shared" si="63"/>
        <v>0.11397891286976088</v>
      </c>
      <c r="S84" s="5">
        <f t="shared" si="64"/>
        <v>2.5772004935000582E-2</v>
      </c>
      <c r="T84" s="5">
        <f t="shared" si="65"/>
        <v>4.1367331555830826E-2</v>
      </c>
      <c r="U84" s="5">
        <f t="shared" si="66"/>
        <v>7.6648093322214852E-2</v>
      </c>
      <c r="V84" s="5">
        <f t="shared" si="67"/>
        <v>2.3994032142503493E-3</v>
      </c>
      <c r="W84" s="5">
        <f t="shared" si="68"/>
        <v>7.4420469180545429E-3</v>
      </c>
      <c r="X84" s="5">
        <f t="shared" si="69"/>
        <v>9.2728470841660221E-3</v>
      </c>
      <c r="Y84" s="5">
        <f t="shared" si="70"/>
        <v>5.7770190105711E-3</v>
      </c>
      <c r="Z84" s="5">
        <f t="shared" si="71"/>
        <v>4.7339530888860462E-2</v>
      </c>
      <c r="AA84" s="5">
        <f t="shared" si="72"/>
        <v>3.1834702490498162E-2</v>
      </c>
      <c r="AB84" s="5">
        <f t="shared" si="73"/>
        <v>1.0704038080117582E-2</v>
      </c>
      <c r="AC84" s="5">
        <f t="shared" si="74"/>
        <v>1.2565529484336409E-4</v>
      </c>
      <c r="AD84" s="5">
        <f t="shared" si="75"/>
        <v>1.2511496476000359E-3</v>
      </c>
      <c r="AE84" s="5">
        <f t="shared" si="76"/>
        <v>1.558941980526534E-3</v>
      </c>
      <c r="AF84" s="5">
        <f t="shared" si="77"/>
        <v>9.7122678462556911E-4</v>
      </c>
      <c r="AG84" s="5">
        <f t="shared" si="78"/>
        <v>4.0338532113749244E-4</v>
      </c>
      <c r="AH84" s="5">
        <f t="shared" si="79"/>
        <v>1.4746353919900796E-2</v>
      </c>
      <c r="AI84" s="5">
        <f t="shared" si="80"/>
        <v>9.9165703809308177E-3</v>
      </c>
      <c r="AJ84" s="5">
        <f t="shared" si="81"/>
        <v>3.3343282228986385E-3</v>
      </c>
      <c r="AK84" s="5">
        <f t="shared" si="82"/>
        <v>7.4741866532118727E-4</v>
      </c>
      <c r="AL84" s="5">
        <f t="shared" si="83"/>
        <v>4.2115147375709957E-6</v>
      </c>
      <c r="AM84" s="5">
        <f t="shared" si="84"/>
        <v>1.6827364384302014E-4</v>
      </c>
      <c r="AN84" s="5">
        <f t="shared" si="85"/>
        <v>2.0967024057134612E-4</v>
      </c>
      <c r="AO84" s="5">
        <f t="shared" si="86"/>
        <v>1.3062535753447305E-4</v>
      </c>
      <c r="AP84" s="5">
        <f t="shared" si="87"/>
        <v>5.4253396458848E-5</v>
      </c>
      <c r="AQ84" s="5">
        <f t="shared" si="88"/>
        <v>1.6900036196326648E-5</v>
      </c>
      <c r="AR84" s="5">
        <f t="shared" si="89"/>
        <v>3.6748138369430785E-3</v>
      </c>
      <c r="AS84" s="5">
        <f t="shared" si="90"/>
        <v>2.471224429361154E-3</v>
      </c>
      <c r="AT84" s="5">
        <f t="shared" si="91"/>
        <v>8.3091966712407316E-4</v>
      </c>
      <c r="AU84" s="5">
        <f t="shared" si="92"/>
        <v>1.8625786877427016E-4</v>
      </c>
      <c r="AV84" s="5">
        <f t="shared" si="93"/>
        <v>3.1313490689545518E-5</v>
      </c>
      <c r="AW84" s="5">
        <f t="shared" si="94"/>
        <v>9.8024212936446294E-8</v>
      </c>
      <c r="AX84" s="5">
        <f t="shared" si="95"/>
        <v>1.8860000258244857E-5</v>
      </c>
      <c r="AY84" s="5">
        <f t="shared" si="96"/>
        <v>2.3499703821775139E-5</v>
      </c>
      <c r="AZ84" s="5">
        <f t="shared" si="97"/>
        <v>1.4640404882013116E-5</v>
      </c>
      <c r="BA84" s="5">
        <f t="shared" si="98"/>
        <v>6.0806852924577956E-6</v>
      </c>
      <c r="BB84" s="5">
        <f t="shared" si="99"/>
        <v>1.8941450351215463E-6</v>
      </c>
      <c r="BC84" s="5">
        <f t="shared" si="100"/>
        <v>4.7202382514690915E-7</v>
      </c>
      <c r="BD84" s="5">
        <f t="shared" si="101"/>
        <v>7.63141000228527E-4</v>
      </c>
      <c r="BE84" s="5">
        <f t="shared" si="102"/>
        <v>5.1319407362976409E-4</v>
      </c>
      <c r="BF84" s="5">
        <f t="shared" si="103"/>
        <v>1.7255537124190982E-4</v>
      </c>
      <c r="BG84" s="5">
        <f t="shared" si="104"/>
        <v>3.8679786945363014E-5</v>
      </c>
      <c r="BH84" s="5">
        <f t="shared" si="105"/>
        <v>6.5028079423323944E-6</v>
      </c>
      <c r="BI84" s="5">
        <f t="shared" si="106"/>
        <v>8.7459656785789328E-7</v>
      </c>
      <c r="BJ84" s="8">
        <f t="shared" si="107"/>
        <v>0.20062830235129331</v>
      </c>
      <c r="BK84" s="8">
        <f t="shared" si="108"/>
        <v>0.29818410229558789</v>
      </c>
      <c r="BL84" s="8">
        <f t="shared" si="109"/>
        <v>0.45355048374479123</v>
      </c>
      <c r="BM84" s="8">
        <f t="shared" si="110"/>
        <v>0.30095100382346601</v>
      </c>
      <c r="BN84" s="8">
        <f t="shared" si="111"/>
        <v>0.69872801377745808</v>
      </c>
    </row>
    <row r="85" spans="1:66" x14ac:dyDescent="0.25">
      <c r="A85" t="s">
        <v>145</v>
      </c>
      <c r="B85" t="s">
        <v>434</v>
      </c>
      <c r="C85" t="s">
        <v>423</v>
      </c>
      <c r="D85" t="s">
        <v>494</v>
      </c>
      <c r="E85">
        <f>VLOOKUP(A85,home!$A$2:$E$405,3,FALSE)</f>
        <v>1.4565217391304299</v>
      </c>
      <c r="F85">
        <f>VLOOKUP(B85,home!$B$2:$E$405,3,FALSE)</f>
        <v>0.82</v>
      </c>
      <c r="G85">
        <f>VLOOKUP(C85,away!$B$2:$E$405,4,FALSE)</f>
        <v>0.84</v>
      </c>
      <c r="H85">
        <f>VLOOKUP(A85,away!$A$2:$E$405,3,FALSE)</f>
        <v>1.2934782608695701</v>
      </c>
      <c r="I85">
        <f>VLOOKUP(C85,away!$B$2:$E$405,3,FALSE)</f>
        <v>1.07</v>
      </c>
      <c r="J85">
        <f>VLOOKUP(B85,home!$B$2:$E$405,4,FALSE)</f>
        <v>0.39</v>
      </c>
      <c r="K85" s="3">
        <f t="shared" si="112"/>
        <v>1.00325217391304</v>
      </c>
      <c r="L85" s="3">
        <f t="shared" si="113"/>
        <v>0.53976847826087171</v>
      </c>
      <c r="M85" s="5">
        <f t="shared" si="58"/>
        <v>0.2137345077458562</v>
      </c>
      <c r="N85" s="5">
        <f t="shared" si="59"/>
        <v>0.21442960953626372</v>
      </c>
      <c r="O85" s="5">
        <f t="shared" si="60"/>
        <v>0.11536714999781728</v>
      </c>
      <c r="P85" s="5">
        <f t="shared" si="61"/>
        <v>0.11574234403346194</v>
      </c>
      <c r="Q85" s="5">
        <f t="shared" si="62"/>
        <v>0.10756348595929044</v>
      </c>
      <c r="R85" s="5">
        <f t="shared" si="63"/>
        <v>3.1135775497807779E-2</v>
      </c>
      <c r="S85" s="5">
        <f t="shared" si="64"/>
        <v>1.5669311361609067E-2</v>
      </c>
      <c r="T85" s="5">
        <f t="shared" si="65"/>
        <v>5.8059379132680826E-2</v>
      </c>
      <c r="U85" s="5">
        <f t="shared" si="66"/>
        <v>3.1237034454644017E-2</v>
      </c>
      <c r="V85" s="5">
        <f t="shared" si="67"/>
        <v>9.4281184296760056E-4</v>
      </c>
      <c r="W85" s="5">
        <f t="shared" si="68"/>
        <v>3.5971100374107633E-2</v>
      </c>
      <c r="X85" s="5">
        <f t="shared" si="69"/>
        <v>1.9416066110301146E-2</v>
      </c>
      <c r="Y85" s="5">
        <f t="shared" si="70"/>
        <v>5.2400902290848659E-3</v>
      </c>
      <c r="Z85" s="5">
        <f t="shared" si="71"/>
        <v>5.602036719974615E-3</v>
      </c>
      <c r="AA85" s="5">
        <f t="shared" si="72"/>
        <v>5.620255517655208E-3</v>
      </c>
      <c r="AB85" s="5">
        <f t="shared" si="73"/>
        <v>2.8192667830171723E-3</v>
      </c>
      <c r="AC85" s="5">
        <f t="shared" si="74"/>
        <v>3.1909696589954937E-5</v>
      </c>
      <c r="AD85" s="5">
        <f t="shared" si="75"/>
        <v>9.0220211620919109E-3</v>
      </c>
      <c r="AE85" s="5">
        <f t="shared" si="76"/>
        <v>4.8698026334997313E-3</v>
      </c>
      <c r="AF85" s="5">
        <f t="shared" si="77"/>
        <v>1.3142829784574678E-3</v>
      </c>
      <c r="AG85" s="5">
        <f t="shared" si="78"/>
        <v>2.3646950776205121E-4</v>
      </c>
      <c r="AH85" s="5">
        <f t="shared" si="79"/>
        <v>7.5595070887555572E-4</v>
      </c>
      <c r="AI85" s="5">
        <f t="shared" si="80"/>
        <v>7.5840919205050477E-4</v>
      </c>
      <c r="AJ85" s="5">
        <f t="shared" si="81"/>
        <v>3.8043783532015052E-4</v>
      </c>
      <c r="AK85" s="5">
        <f t="shared" si="82"/>
        <v>1.2722502844123739E-4</v>
      </c>
      <c r="AL85" s="5">
        <f t="shared" si="83"/>
        <v>6.9119453281910374E-7</v>
      </c>
      <c r="AM85" s="5">
        <f t="shared" si="84"/>
        <v>1.8102724687916328E-3</v>
      </c>
      <c r="AN85" s="5">
        <f t="shared" si="85"/>
        <v>9.771280157172108E-4</v>
      </c>
      <c r="AO85" s="5">
        <f t="shared" si="86"/>
        <v>2.6371145105487202E-4</v>
      </c>
      <c r="AP85" s="5">
        <f t="shared" si="87"/>
        <v>4.7447709545284888E-5</v>
      </c>
      <c r="AQ85" s="5">
        <f t="shared" si="88"/>
        <v>6.4026944945555641E-6</v>
      </c>
      <c r="AR85" s="5">
        <f t="shared" si="89"/>
        <v>8.1607672753997198E-5</v>
      </c>
      <c r="AS85" s="5">
        <f t="shared" si="90"/>
        <v>8.1873075098431644E-5</v>
      </c>
      <c r="AT85" s="5">
        <f t="shared" si="91"/>
        <v>4.1069670288723562E-5</v>
      </c>
      <c r="AU85" s="5">
        <f t="shared" si="92"/>
        <v>1.373441199968457E-5</v>
      </c>
      <c r="AV85" s="5">
        <f t="shared" si="93"/>
        <v>3.4447696740252216E-6</v>
      </c>
      <c r="AW85" s="5">
        <f t="shared" si="94"/>
        <v>1.0397176625976959E-8</v>
      </c>
      <c r="AX85" s="5">
        <f t="shared" si="95"/>
        <v>3.0269329828168845E-4</v>
      </c>
      <c r="AY85" s="5">
        <f t="shared" si="96"/>
        <v>1.6338430099327106E-4</v>
      </c>
      <c r="AZ85" s="5">
        <f t="shared" si="97"/>
        <v>4.4094847759427079E-5</v>
      </c>
      <c r="BA85" s="5">
        <f t="shared" si="98"/>
        <v>7.9336696247502568E-6</v>
      </c>
      <c r="BB85" s="5">
        <f t="shared" si="99"/>
        <v>1.0705861950939865E-6</v>
      </c>
      <c r="BC85" s="5">
        <f t="shared" si="100"/>
        <v>1.155737362745956E-7</v>
      </c>
      <c r="BD85" s="5">
        <f t="shared" si="101"/>
        <v>7.3415415561393771E-6</v>
      </c>
      <c r="BE85" s="5">
        <f t="shared" si="102"/>
        <v>7.3654175260697524E-6</v>
      </c>
      <c r="BF85" s="5">
        <f t="shared" si="103"/>
        <v>3.6946855724033411E-6</v>
      </c>
      <c r="BG85" s="5">
        <f t="shared" si="104"/>
        <v>1.2355671108129325E-6</v>
      </c>
      <c r="BH85" s="5">
        <f t="shared" si="105"/>
        <v>3.098963474846321E-7</v>
      </c>
      <c r="BI85" s="5">
        <f t="shared" si="106"/>
        <v>6.2180836860333621E-8</v>
      </c>
      <c r="BJ85" s="8">
        <f t="shared" si="107"/>
        <v>0.45974656223973381</v>
      </c>
      <c r="BK85" s="8">
        <f t="shared" si="108"/>
        <v>0.34628496017601085</v>
      </c>
      <c r="BL85" s="8">
        <f t="shared" si="109"/>
        <v>0.18844324390439351</v>
      </c>
      <c r="BM85" s="8">
        <f t="shared" si="110"/>
        <v>0.20194055636579888</v>
      </c>
      <c r="BN85" s="8">
        <f t="shared" si="111"/>
        <v>0.79797287277049733</v>
      </c>
    </row>
    <row r="86" spans="1:66" x14ac:dyDescent="0.25">
      <c r="A86" t="s">
        <v>145</v>
      </c>
      <c r="B86" t="s">
        <v>147</v>
      </c>
      <c r="C86" t="s">
        <v>149</v>
      </c>
      <c r="D86" t="s">
        <v>494</v>
      </c>
      <c r="E86">
        <f>VLOOKUP(A86,home!$A$2:$E$405,3,FALSE)</f>
        <v>1.4565217391304299</v>
      </c>
      <c r="F86">
        <f>VLOOKUP(B86,home!$B$2:$E$405,3,FALSE)</f>
        <v>0.86</v>
      </c>
      <c r="G86">
        <f>VLOOKUP(C86,away!$B$2:$E$405,4,FALSE)</f>
        <v>1.92</v>
      </c>
      <c r="H86">
        <f>VLOOKUP(A86,away!$A$2:$E$405,3,FALSE)</f>
        <v>1.2934782608695701</v>
      </c>
      <c r="I86">
        <f>VLOOKUP(C86,away!$B$2:$E$405,3,FALSE)</f>
        <v>0.27</v>
      </c>
      <c r="J86">
        <f>VLOOKUP(B86,home!$B$2:$E$405,4,FALSE)</f>
        <v>1.26</v>
      </c>
      <c r="K86" s="3">
        <f t="shared" si="112"/>
        <v>2.4050086956521661</v>
      </c>
      <c r="L86" s="3">
        <f t="shared" si="113"/>
        <v>0.44004130434782779</v>
      </c>
      <c r="M86" s="5">
        <f t="shared" si="58"/>
        <v>5.8131360099151465E-2</v>
      </c>
      <c r="N86" s="5">
        <f t="shared" si="59"/>
        <v>0.13980642652854663</v>
      </c>
      <c r="O86" s="5">
        <f t="shared" si="60"/>
        <v>2.5580199521543882E-2</v>
      </c>
      <c r="P86" s="5">
        <f t="shared" si="61"/>
        <v>6.1520602285830416E-2</v>
      </c>
      <c r="Q86" s="5">
        <f t="shared" si="62"/>
        <v>0.16811783575460523</v>
      </c>
      <c r="R86" s="5">
        <f t="shared" si="63"/>
        <v>5.6281721814689257E-3</v>
      </c>
      <c r="S86" s="5">
        <f t="shared" si="64"/>
        <v>1.627686200338262E-2</v>
      </c>
      <c r="T86" s="5">
        <f t="shared" si="65"/>
        <v>7.3978791729590362E-2</v>
      </c>
      <c r="U86" s="5">
        <f t="shared" si="66"/>
        <v>1.3535803037060387E-2</v>
      </c>
      <c r="V86" s="5">
        <f t="shared" si="67"/>
        <v>1.9139838387164645E-3</v>
      </c>
      <c r="W86" s="5">
        <f t="shared" si="68"/>
        <v>0.13477495229468273</v>
      </c>
      <c r="X86" s="5">
        <f t="shared" si="69"/>
        <v>5.9306545801168453E-2</v>
      </c>
      <c r="Y86" s="5">
        <f t="shared" si="70"/>
        <v>1.3048664885355178E-2</v>
      </c>
      <c r="Z86" s="5">
        <f t="shared" si="71"/>
        <v>8.2554274260924869E-4</v>
      </c>
      <c r="AA86" s="5">
        <f t="shared" si="72"/>
        <v>1.9854374746077811E-3</v>
      </c>
      <c r="AB86" s="5">
        <f t="shared" si="73"/>
        <v>2.3874971955526957E-3</v>
      </c>
      <c r="AC86" s="5">
        <f t="shared" si="74"/>
        <v>1.2659844695094854E-4</v>
      </c>
      <c r="AD86" s="5">
        <f t="shared" si="75"/>
        <v>8.1033733056204496E-2</v>
      </c>
      <c r="AE86" s="5">
        <f t="shared" si="76"/>
        <v>3.5658189590225917E-2</v>
      </c>
      <c r="AF86" s="5">
        <f t="shared" si="77"/>
        <v>7.8455381289825737E-3</v>
      </c>
      <c r="AG86" s="5">
        <f t="shared" si="78"/>
        <v>1.1507869438627031E-3</v>
      </c>
      <c r="AH86" s="5">
        <f t="shared" si="79"/>
        <v>9.0818226313164183E-5</v>
      </c>
      <c r="AI86" s="5">
        <f t="shared" si="80"/>
        <v>2.1841862400686623E-4</v>
      </c>
      <c r="AJ86" s="5">
        <f t="shared" si="81"/>
        <v>2.6264934501444719E-4</v>
      </c>
      <c r="AK86" s="5">
        <f t="shared" si="82"/>
        <v>2.1055798622236378E-4</v>
      </c>
      <c r="AL86" s="5">
        <f t="shared" si="83"/>
        <v>5.3591814756020381E-6</v>
      </c>
      <c r="AM86" s="5">
        <f t="shared" si="84"/>
        <v>3.8977366528265611E-2</v>
      </c>
      <c r="AN86" s="5">
        <f t="shared" si="85"/>
        <v>1.7151651207141363E-2</v>
      </c>
      <c r="AO86" s="5">
        <f t="shared" si="86"/>
        <v>3.77371748445474E-3</v>
      </c>
      <c r="AP86" s="5">
        <f t="shared" si="87"/>
        <v>5.5353052136655604E-4</v>
      </c>
      <c r="AQ86" s="5">
        <f t="shared" si="88"/>
        <v>6.0894073154618095E-5</v>
      </c>
      <c r="AR86" s="5">
        <f t="shared" si="89"/>
        <v>7.992754153080197E-6</v>
      </c>
      <c r="AS86" s="5">
        <f t="shared" si="90"/>
        <v>1.9222643240367837E-5</v>
      </c>
      <c r="AT86" s="5">
        <f t="shared" si="91"/>
        <v>2.3115312073251997E-5</v>
      </c>
      <c r="AU86" s="5">
        <f t="shared" si="92"/>
        <v>1.8530842179628184E-5</v>
      </c>
      <c r="AV86" s="5">
        <f t="shared" si="93"/>
        <v>1.1141709144940936E-5</v>
      </c>
      <c r="AW86" s="5">
        <f t="shared" si="94"/>
        <v>1.5754551969106967E-7</v>
      </c>
      <c r="AX86" s="5">
        <f t="shared" si="95"/>
        <v>1.5623484239016753E-2</v>
      </c>
      <c r="AY86" s="5">
        <f t="shared" si="96"/>
        <v>6.8749783829946615E-3</v>
      </c>
      <c r="AZ86" s="5">
        <f t="shared" si="97"/>
        <v>1.5126372275080454E-3</v>
      </c>
      <c r="BA86" s="5">
        <f t="shared" si="98"/>
        <v>2.2187428619924084E-4</v>
      </c>
      <c r="BB86" s="5">
        <f t="shared" si="99"/>
        <v>2.4408462575089287E-5</v>
      </c>
      <c r="BC86" s="5">
        <f t="shared" si="100"/>
        <v>2.1481463417334857E-6</v>
      </c>
      <c r="BD86" s="5">
        <f t="shared" si="101"/>
        <v>5.8619032714215474E-7</v>
      </c>
      <c r="BE86" s="5">
        <f t="shared" si="102"/>
        <v>1.40979283408407E-6</v>
      </c>
      <c r="BF86" s="5">
        <f t="shared" si="103"/>
        <v>1.6952820125201505E-6</v>
      </c>
      <c r="BG86" s="5">
        <f t="shared" si="104"/>
        <v>1.3590559938978888E-6</v>
      </c>
      <c r="BH86" s="5">
        <f t="shared" si="105"/>
        <v>8.1713537080065531E-7</v>
      </c>
      <c r="BI86" s="5">
        <f t="shared" si="106"/>
        <v>3.9304353446010632E-7</v>
      </c>
      <c r="BJ86" s="8">
        <f t="shared" si="107"/>
        <v>0.79949815527224277</v>
      </c>
      <c r="BK86" s="8">
        <f t="shared" si="108"/>
        <v>0.14484974423850219</v>
      </c>
      <c r="BL86" s="8">
        <f t="shared" si="109"/>
        <v>4.9985817352654678E-2</v>
      </c>
      <c r="BM86" s="8">
        <f t="shared" si="110"/>
        <v>0.52949984239738745</v>
      </c>
      <c r="BN86" s="8">
        <f t="shared" si="111"/>
        <v>0.45878459637114655</v>
      </c>
    </row>
    <row r="87" spans="1:66" x14ac:dyDescent="0.25">
      <c r="A87" t="s">
        <v>145</v>
      </c>
      <c r="B87" t="s">
        <v>360</v>
      </c>
      <c r="C87" t="s">
        <v>347</v>
      </c>
      <c r="D87" t="s">
        <v>494</v>
      </c>
      <c r="E87">
        <f>VLOOKUP(A87,home!$A$2:$E$405,3,FALSE)</f>
        <v>1.4565217391304299</v>
      </c>
      <c r="F87">
        <f>VLOOKUP(B87,home!$B$2:$E$405,3,FALSE)</f>
        <v>0.99</v>
      </c>
      <c r="G87">
        <f>VLOOKUP(C87,away!$B$2:$E$405,4,FALSE)</f>
        <v>1.03</v>
      </c>
      <c r="H87">
        <f>VLOOKUP(A87,away!$A$2:$E$405,3,FALSE)</f>
        <v>1.2934782608695701</v>
      </c>
      <c r="I87">
        <f>VLOOKUP(C87,away!$B$2:$E$405,3,FALSE)</f>
        <v>1.17</v>
      </c>
      <c r="J87">
        <f>VLOOKUP(B87,home!$B$2:$E$405,4,FALSE)</f>
        <v>1.29</v>
      </c>
      <c r="K87" s="3">
        <f t="shared" si="112"/>
        <v>1.4852152173912996</v>
      </c>
      <c r="L87" s="3">
        <f t="shared" si="113"/>
        <v>1.9522467391304419</v>
      </c>
      <c r="M87" s="5">
        <f t="shared" si="58"/>
        <v>3.2146170255742908E-2</v>
      </c>
      <c r="N87" s="5">
        <f t="shared" si="59"/>
        <v>4.7743981244680926E-2</v>
      </c>
      <c r="O87" s="5">
        <f t="shared" si="60"/>
        <v>6.2757256057306102E-2</v>
      </c>
      <c r="P87" s="5">
        <f t="shared" si="61"/>
        <v>9.3208031698033322E-2</v>
      </c>
      <c r="Q87" s="5">
        <f t="shared" si="62"/>
        <v>3.5455043741722467E-2</v>
      </c>
      <c r="R87" s="5">
        <f t="shared" si="63"/>
        <v>6.1258824247325011E-2</v>
      </c>
      <c r="S87" s="5">
        <f t="shared" si="64"/>
        <v>6.7564324956170527E-2</v>
      </c>
      <c r="T87" s="5">
        <f t="shared" si="65"/>
        <v>6.9216993530504867E-2</v>
      </c>
      <c r="U87" s="5">
        <f t="shared" si="66"/>
        <v>9.0982537971626226E-2</v>
      </c>
      <c r="V87" s="5">
        <f t="shared" si="67"/>
        <v>2.1767022641577906E-2</v>
      </c>
      <c r="W87" s="5">
        <f t="shared" si="68"/>
        <v>1.7552790166160123E-2</v>
      </c>
      <c r="X87" s="5">
        <f t="shared" si="69"/>
        <v>3.4267377364526994E-2</v>
      </c>
      <c r="Y87" s="5">
        <f t="shared" si="70"/>
        <v>3.3449187859225071E-2</v>
      </c>
      <c r="Z87" s="5">
        <f t="shared" si="71"/>
        <v>3.9864113293268368E-2</v>
      </c>
      <c r="AA87" s="5">
        <f t="shared" si="72"/>
        <v>5.920678769097297E-2</v>
      </c>
      <c r="AB87" s="5">
        <f t="shared" si="73"/>
        <v>4.3967411025744481E-2</v>
      </c>
      <c r="AC87" s="5">
        <f t="shared" si="74"/>
        <v>3.9446015656902887E-3</v>
      </c>
      <c r="AD87" s="5">
        <f t="shared" si="75"/>
        <v>6.5174177656143403E-3</v>
      </c>
      <c r="AE87" s="5">
        <f t="shared" si="76"/>
        <v>1.2723607580471407E-2</v>
      </c>
      <c r="AF87" s="5">
        <f t="shared" si="77"/>
        <v>1.2419810704475341E-2</v>
      </c>
      <c r="AG87" s="5">
        <f t="shared" si="78"/>
        <v>8.0821783161431123E-3</v>
      </c>
      <c r="AH87" s="5">
        <f t="shared" si="79"/>
        <v>1.9456146296277413E-2</v>
      </c>
      <c r="AI87" s="5">
        <f t="shared" si="80"/>
        <v>2.8896564551022588E-2</v>
      </c>
      <c r="AJ87" s="5">
        <f t="shared" si="81"/>
        <v>2.1458808700754374E-2</v>
      </c>
      <c r="AK87" s="5">
        <f t="shared" si="82"/>
        <v>1.062364974314974E-2</v>
      </c>
      <c r="AL87" s="5">
        <f t="shared" si="83"/>
        <v>4.5749592545045171E-4</v>
      </c>
      <c r="AM87" s="5">
        <f t="shared" si="84"/>
        <v>1.9359536087173636E-3</v>
      </c>
      <c r="AN87" s="5">
        <f t="shared" si="85"/>
        <v>3.7794591197262851E-3</v>
      </c>
      <c r="AO87" s="5">
        <f t="shared" si="86"/>
        <v>3.6892183710812258E-3</v>
      </c>
      <c r="AP87" s="5">
        <f t="shared" si="87"/>
        <v>2.4007548449611477E-3</v>
      </c>
      <c r="AQ87" s="5">
        <f t="shared" si="88"/>
        <v>1.1717164543817524E-3</v>
      </c>
      <c r="AR87" s="5">
        <f t="shared" si="89"/>
        <v>7.5966396325904788E-3</v>
      </c>
      <c r="AS87" s="5">
        <f t="shared" si="90"/>
        <v>1.128264478336123E-2</v>
      </c>
      <c r="AT87" s="5">
        <f t="shared" si="91"/>
        <v>8.3785778623343323E-3</v>
      </c>
      <c r="AU87" s="5">
        <f t="shared" si="92"/>
        <v>4.1479971137456054E-3</v>
      </c>
      <c r="AV87" s="5">
        <f t="shared" si="93"/>
        <v>1.5401671087575399E-3</v>
      </c>
      <c r="AW87" s="5">
        <f t="shared" si="94"/>
        <v>3.6847567759204541E-5</v>
      </c>
      <c r="AX87" s="5">
        <f t="shared" si="95"/>
        <v>4.7921795997177188E-4</v>
      </c>
      <c r="AY87" s="5">
        <f t="shared" si="96"/>
        <v>9.355516996876344E-4</v>
      </c>
      <c r="AZ87" s="5">
        <f t="shared" si="97"/>
        <v>9.1321387750156345E-4</v>
      </c>
      <c r="BA87" s="5">
        <f t="shared" si="98"/>
        <v>5.9427293816036468E-4</v>
      </c>
      <c r="BB87" s="5">
        <f t="shared" si="99"/>
        <v>2.9004185141925964E-4</v>
      </c>
      <c r="BC87" s="5">
        <f t="shared" si="100"/>
        <v>1.1324665172892111E-4</v>
      </c>
      <c r="BD87" s="5">
        <f t="shared" si="101"/>
        <v>2.4717524918456421E-3</v>
      </c>
      <c r="BE87" s="5">
        <f t="shared" si="102"/>
        <v>3.6710844145140115E-3</v>
      </c>
      <c r="BF87" s="5">
        <f t="shared" si="103"/>
        <v>2.7261752183821205E-3</v>
      </c>
      <c r="BG87" s="5">
        <f t="shared" si="104"/>
        <v>1.349652306538725E-3</v>
      </c>
      <c r="BH87" s="5">
        <f t="shared" si="105"/>
        <v>5.0113103596464504E-4</v>
      </c>
      <c r="BI87" s="5">
        <f t="shared" si="106"/>
        <v>1.4885748810435147E-4</v>
      </c>
      <c r="BJ87" s="8">
        <f t="shared" si="107"/>
        <v>0.29373103565086184</v>
      </c>
      <c r="BK87" s="8">
        <f t="shared" si="108"/>
        <v>0.22002319874235304</v>
      </c>
      <c r="BL87" s="8">
        <f t="shared" si="109"/>
        <v>0.44242266574031758</v>
      </c>
      <c r="BM87" s="8">
        <f t="shared" si="110"/>
        <v>0.66257300205006187</v>
      </c>
      <c r="BN87" s="8">
        <f t="shared" si="111"/>
        <v>0.33256930724481071</v>
      </c>
    </row>
    <row r="88" spans="1:66" x14ac:dyDescent="0.25">
      <c r="A88" t="s">
        <v>21</v>
      </c>
      <c r="B88" t="s">
        <v>22</v>
      </c>
      <c r="C88" t="s">
        <v>267</v>
      </c>
      <c r="D88" t="s">
        <v>494</v>
      </c>
      <c r="E88">
        <f>VLOOKUP(A88,home!$A$2:$E$405,3,FALSE)</f>
        <v>1.4057971014492801</v>
      </c>
      <c r="F88">
        <f>VLOOKUP(B88,home!$B$2:$E$405,3,FALSE)</f>
        <v>1.23</v>
      </c>
      <c r="G88">
        <f>VLOOKUP(C88,away!$B$2:$E$405,4,FALSE)</f>
        <v>0.97</v>
      </c>
      <c r="H88">
        <f>VLOOKUP(A88,away!$A$2:$E$405,3,FALSE)</f>
        <v>1.32850241545894</v>
      </c>
      <c r="I88">
        <f>VLOOKUP(C88,away!$B$2:$E$405,3,FALSE)</f>
        <v>0.97</v>
      </c>
      <c r="J88">
        <f>VLOOKUP(B88,home!$B$2:$E$405,4,FALSE)</f>
        <v>1.57</v>
      </c>
      <c r="K88" s="3">
        <f t="shared" si="112"/>
        <v>1.677256521739136</v>
      </c>
      <c r="L88" s="3">
        <f t="shared" si="113"/>
        <v>2.0231763285024198</v>
      </c>
      <c r="M88" s="5">
        <f t="shared" ref="M88:M151" si="114">_xlfn.POISSON.DIST(0,K88,FALSE) * _xlfn.POISSON.DIST(0,L88,FALSE)</f>
        <v>2.4712827201692152E-2</v>
      </c>
      <c r="N88" s="5">
        <f t="shared" ref="N88:N151" si="115">_xlfn.POISSON.DIST(1,K88,FALSE) * _xlfn.POISSON.DIST(0,L88,FALSE)</f>
        <v>4.1449750594650489E-2</v>
      </c>
      <c r="O88" s="5">
        <f t="shared" ref="O88:O151" si="116">_xlfn.POISSON.DIST(0,K88,FALSE) * _xlfn.POISSON.DIST(1,L88,FALSE)</f>
        <v>4.9998407004834253E-2</v>
      </c>
      <c r="P88" s="5">
        <f t="shared" ref="P88:P151" si="117">_xlfn.POISSON.DIST(1,K88,FALSE) * _xlfn.POISSON.DIST(1,L88,FALSE)</f>
        <v>8.3860154225425962E-2</v>
      </c>
      <c r="Q88" s="5">
        <f t="shared" ref="Q88:Q151" si="118">_xlfn.POISSON.DIST(2,K88,FALSE) * _xlfn.POISSON.DIST(0,L88,FALSE)</f>
        <v>3.4760932254669086E-2</v>
      </c>
      <c r="R88" s="5">
        <f t="shared" ref="R88:R151" si="119">_xlfn.POISSON.DIST(0,K88,FALSE) * _xlfn.POISSON.DIST(2,L88,FALSE)</f>
        <v>5.0577796757505129E-2</v>
      </c>
      <c r="S88" s="5">
        <f t="shared" ref="S88:S151" si="120">_xlfn.POISSON.DIST(2,K88,FALSE) * _xlfn.POISSON.DIST(2,L88,FALSE)</f>
        <v>7.1142461861169556E-2</v>
      </c>
      <c r="T88" s="5">
        <f t="shared" ref="T88:T151" si="121">_xlfn.POISSON.DIST(2,K88,FALSE) * _xlfn.POISSON.DIST(1,L88,FALSE)</f>
        <v>7.0327495294322737E-2</v>
      </c>
      <c r="U88" s="5">
        <f t="shared" ref="U88:U151" si="122">_xlfn.POISSON.DIST(1,K88,FALSE) * _xlfn.POISSON.DIST(2,L88,FALSE)</f>
        <v>8.4831939466722017E-2</v>
      </c>
      <c r="V88" s="5">
        <f t="shared" ref="V88:V151" si="123">_xlfn.POISSON.DIST(3,K88,FALSE) * _xlfn.POISSON.DIST(3,L88,FALSE)</f>
        <v>2.6823756905058477E-2</v>
      </c>
      <c r="W88" s="5">
        <f t="shared" ref="W88:W151" si="124">_xlfn.POISSON.DIST(3,K88,FALSE) * _xlfn.POISSON.DIST(0,L88,FALSE)</f>
        <v>1.9434333441958669E-2</v>
      </c>
      <c r="X88" s="5">
        <f t="shared" ref="X88:X151" si="125">_xlfn.POISSON.DIST(3,K88,FALSE) * _xlfn.POISSON.DIST(1,L88,FALSE)</f>
        <v>3.9319083379993729E-2</v>
      </c>
      <c r="Y88" s="5">
        <f t="shared" ref="Y88:Y151" si="126">_xlfn.POISSON.DIST(3,K88,FALSE) * _xlfn.POISSON.DIST(2,L88,FALSE)</f>
        <v>3.9774719376408127E-2</v>
      </c>
      <c r="Z88" s="5">
        <f t="shared" ref="Z88:Z151" si="127">_xlfn.POISSON.DIST(0,K88,FALSE) * _xlfn.POISSON.DIST(3,L88,FALSE)</f>
        <v>3.4109267049196937E-2</v>
      </c>
      <c r="AA88" s="5">
        <f t="shared" ref="AA88:AA151" si="128">_xlfn.POISSON.DIST(1,K88,FALSE) * _xlfn.POISSON.DIST(3,L88,FALSE)</f>
        <v>5.720999061000738E-2</v>
      </c>
      <c r="AB88" s="5">
        <f t="shared" ref="AB88:AB151" si="129">_xlfn.POISSON.DIST(2,K88,FALSE) * _xlfn.POISSON.DIST(3,L88,FALSE)</f>
        <v>4.7977914929634817E-2</v>
      </c>
      <c r="AC88" s="5">
        <f t="shared" ref="AC88:AC151" si="130">_xlfn.POISSON.DIST(4,K88,FALSE) * _xlfn.POISSON.DIST(4,L88,FALSE)</f>
        <v>5.6889595548013476E-3</v>
      </c>
      <c r="AD88" s="5">
        <f t="shared" ref="AD88:AD151" si="131">_xlfn.POISSON.DIST(4,K88,FALSE) * _xlfn.POISSON.DIST(0,L88,FALSE)</f>
        <v>8.1490906277945432E-3</v>
      </c>
      <c r="AE88" s="5">
        <f t="shared" ref="AE88:AE151" si="132">_xlfn.POISSON.DIST(4,K88,FALSE) * _xlfn.POISSON.DIST(1,L88,FALSE)</f>
        <v>1.6487047256974842E-2</v>
      </c>
      <c r="AF88" s="5">
        <f t="shared" ref="AF88:AF151" si="133">_xlfn.POISSON.DIST(4,K88,FALSE) * _xlfn.POISSON.DIST(2,L88,FALSE)</f>
        <v>1.6678101868606129E-2</v>
      </c>
      <c r="AG88" s="5">
        <f t="shared" ref="AG88:AG151" si="134">_xlfn.POISSON.DIST(4,K88,FALSE) * _xlfn.POISSON.DIST(3,L88,FALSE)</f>
        <v>1.1247580301638631E-2</v>
      </c>
      <c r="AH88" s="5">
        <f t="shared" ref="AH88:AH151" si="135">_xlfn.POISSON.DIST(0,K88,FALSE) * _xlfn.POISSON.DIST(4,L88,FALSE)</f>
        <v>1.7252265419125709E-2</v>
      </c>
      <c r="AI88" s="5">
        <f t="shared" ref="AI88:AI151" si="136">_xlfn.POISSON.DIST(1,K88,FALSE) * _xlfn.POISSON.DIST(4,L88,FALSE)</f>
        <v>2.8936474689003167E-2</v>
      </c>
      <c r="AJ88" s="5">
        <f t="shared" ref="AJ88:AJ151" si="137">_xlfn.POISSON.DIST(2,K88,FALSE) * _xlfn.POISSON.DIST(4,L88,FALSE)</f>
        <v>2.4266945444135005E-2</v>
      </c>
      <c r="AK88" s="5">
        <f t="shared" ref="AK88:AK151" si="138">_xlfn.POISSON.DIST(3,K88,FALSE) * _xlfn.POISSON.DIST(4,L88,FALSE)</f>
        <v>1.3567297502954413E-2</v>
      </c>
      <c r="AL88" s="5">
        <f t="shared" ref="AL88:AL151" si="139">_xlfn.POISSON.DIST(5,K88,FALSE) * _xlfn.POISSON.DIST(5,L88,FALSE)</f>
        <v>7.7219335813619053E-4</v>
      </c>
      <c r="AM88" s="5">
        <f t="shared" ref="AM88:AM151" si="140">_xlfn.POISSON.DIST(5,K88,FALSE) * _xlfn.POISSON.DIST(0,L88,FALSE)</f>
        <v>2.7336230803423336E-3</v>
      </c>
      <c r="AN88" s="5">
        <f t="shared" ref="AN88:AN151" si="141">_xlfn.POISSON.DIST(5,K88,FALSE) * _xlfn.POISSON.DIST(1,L88,FALSE)</f>
        <v>5.5306015071964771E-3</v>
      </c>
      <c r="AO88" s="5">
        <f t="shared" ref="AO88:AO151" si="142">_xlfn.POISSON.DIST(5,K88,FALSE) * _xlfn.POISSON.DIST(2,L88,FALSE)</f>
        <v>5.5946910258698607E-3</v>
      </c>
      <c r="AP88" s="5">
        <f t="shared" ref="AP88:AP151" si="143">_xlfn.POISSON.DIST(5,K88,FALSE) * _xlfn.POISSON.DIST(3,L88,FALSE)</f>
        <v>3.7730154829416066E-3</v>
      </c>
      <c r="AQ88" s="5">
        <f t="shared" ref="AQ88:AQ151" si="144">_xlfn.POISSON.DIST(5,K88,FALSE) * _xlfn.POISSON.DIST(4,L88,FALSE)</f>
        <v>1.9083689030401463E-3</v>
      </c>
      <c r="AR88" s="5">
        <f t="shared" ref="AR88:AR151" si="145">_xlfn.POISSON.DIST(0,K88,FALSE) * _xlfn.POISSON.DIST(5,L88,FALSE)</f>
        <v>6.9808750018032009E-3</v>
      </c>
      <c r="AS88" s="5">
        <f t="shared" ref="AS88:AS151" si="146">_xlfn.POISSON.DIST(1,K88,FALSE) * _xlfn.POISSON.DIST(5,L88,FALSE)</f>
        <v>1.1708718124220124E-2</v>
      </c>
      <c r="AT88" s="5">
        <f t="shared" ref="AT88:AT151" si="147">_xlfn.POISSON.DIST(2,K88,FALSE) * _xlfn.POISSON.DIST(5,L88,FALSE)</f>
        <v>9.8192619175267136E-3</v>
      </c>
      <c r="AU88" s="5">
        <f t="shared" ref="AU88:AU151" si="148">_xlfn.POISSON.DIST(3,K88,FALSE) * _xlfn.POISSON.DIST(5,L88,FALSE)</f>
        <v>5.4898070299454708E-3</v>
      </c>
      <c r="AV88" s="5">
        <f t="shared" ref="AV88:AV151" si="149">_xlfn.POISSON.DIST(4,K88,FALSE) * _xlfn.POISSON.DIST(5,L88,FALSE)</f>
        <v>2.3019536610163495E-3</v>
      </c>
      <c r="AW88" s="5">
        <f t="shared" ref="AW88:AW151" si="150">_xlfn.POISSON.DIST(6,K88,FALSE) * _xlfn.POISSON.DIST(6,L88,FALSE)</f>
        <v>7.2787497018188724E-5</v>
      </c>
      <c r="AX88" s="5">
        <f t="shared" ref="AX88:AX151" si="151">_xlfn.POISSON.DIST(6,K88,FALSE) * _xlfn.POISSON.DIST(0,L88,FALSE)</f>
        <v>7.6416452324680061E-4</v>
      </c>
      <c r="AY88" s="5">
        <f t="shared" ref="AY88:AY151" si="152">_xlfn.POISSON.DIST(6,K88,FALSE) * _xlfn.POISSON.DIST(1,L88,FALSE)</f>
        <v>1.546039574514264E-3</v>
      </c>
      <c r="AZ88" s="5">
        <f t="shared" ref="AZ88:AZ151" si="153">_xlfn.POISSON.DIST(6,K88,FALSE) * _xlfn.POISSON.DIST(2,L88,FALSE)</f>
        <v>1.5639553350426062E-3</v>
      </c>
      <c r="BA88" s="5">
        <f t="shared" ref="BA88:BA151" si="154">_xlfn.POISSON.DIST(6,K88,FALSE) * _xlfn.POISSON.DIST(3,L88,FALSE)</f>
        <v>1.0547191375644238E-3</v>
      </c>
      <c r="BB88" s="5">
        <f t="shared" ref="BB88:BB151" si="155">_xlfn.POISSON.DIST(6,K88,FALSE) * _xlfn.POISSON.DIST(4,L88,FALSE)</f>
        <v>5.3347069808470753E-4</v>
      </c>
      <c r="BC88" s="5">
        <f t="shared" ref="BC88:BC151" si="156">_xlfn.POISSON.DIST(6,K88,FALSE) * _xlfn.POISSON.DIST(5,L88,FALSE)</f>
        <v>2.1586105766292825E-4</v>
      </c>
      <c r="BD88" s="5">
        <f t="shared" ref="BD88:BD151" si="157">_xlfn.POISSON.DIST(0,K88,FALSE) * _xlfn.POISSON.DIST(6,L88,FALSE)</f>
        <v>2.3539235093137539E-3</v>
      </c>
      <c r="BE88" s="5">
        <f t="shared" ref="BE88:BE151" si="158">_xlfn.POISSON.DIST(1,K88,FALSE) * _xlfn.POISSON.DIST(6,L88,FALSE)</f>
        <v>3.9481335576715682E-3</v>
      </c>
      <c r="BF88" s="5">
        <f t="shared" ref="BF88:BF151" si="159">_xlfn.POISSON.DIST(2,K88,FALSE) * _xlfn.POISSON.DIST(6,L88,FALSE)</f>
        <v>3.3110163791508877E-3</v>
      </c>
      <c r="BG88" s="5">
        <f t="shared" ref="BG88:BG151" si="160">_xlfn.POISSON.DIST(3,K88,FALSE) * _xlfn.POISSON.DIST(6,L88,FALSE)</f>
        <v>1.8511412718386418E-3</v>
      </c>
      <c r="BH88" s="5">
        <f t="shared" ref="BH88:BH151" si="161">_xlfn.POISSON.DIST(4,K88,FALSE) * _xlfn.POISSON.DIST(6,L88,FALSE)</f>
        <v>7.7620969271296038E-4</v>
      </c>
      <c r="BI88" s="5">
        <f t="shared" ref="BI88:BI151" si="162">_xlfn.POISSON.DIST(5,K88,FALSE) * _xlfn.POISSON.DIST(6,L88,FALSE)</f>
        <v>2.6038055386798869E-4</v>
      </c>
      <c r="BJ88" s="8">
        <f t="shared" ref="BJ88:BJ151" si="163">SUM(N88,Q88,T88,W88,X88,Y88,AD88,AE88,AF88,AG88,AM88,AN88,AO88,AP88,AQ88,AX88,AY88,AZ88,BA88,BB88,BC88)</f>
        <v>0.32284664472252311</v>
      </c>
      <c r="BK88" s="8">
        <f t="shared" ref="BK88:BK151" si="164">SUM(M88,P88,S88,V88,AC88,AL88,AY88)</f>
        <v>0.21454639268079795</v>
      </c>
      <c r="BL88" s="8">
        <f t="shared" ref="BL88:BL151" si="165">SUM(O88,R88,U88,AA88,AB88,AH88,AI88,AJ88,AK88,AR88,AS88,AT88,AU88,AV88,BD88,BE88,BF88,BG88,BH88,BI88)</f>
        <v>0.4234204525229896</v>
      </c>
      <c r="BM88" s="8">
        <f t="shared" ref="BM88:BM151" si="166">SUM(S88:BI88)</f>
        <v>0.70808963685923432</v>
      </c>
      <c r="BN88" s="8">
        <f t="shared" ref="BN88:BN151" si="167">SUM(M88:R88)</f>
        <v>0.28535986803877705</v>
      </c>
    </row>
    <row r="89" spans="1:66" x14ac:dyDescent="0.25">
      <c r="A89" t="s">
        <v>21</v>
      </c>
      <c r="B89" t="s">
        <v>150</v>
      </c>
      <c r="C89" t="s">
        <v>265</v>
      </c>
      <c r="D89" t="s">
        <v>494</v>
      </c>
      <c r="E89">
        <f>VLOOKUP(A89,home!$A$2:$E$405,3,FALSE)</f>
        <v>1.4057971014492801</v>
      </c>
      <c r="F89">
        <f>VLOOKUP(B89,home!$B$2:$E$405,3,FALSE)</f>
        <v>1.07</v>
      </c>
      <c r="G89">
        <f>VLOOKUP(C89,away!$B$2:$E$405,4,FALSE)</f>
        <v>0.64</v>
      </c>
      <c r="H89">
        <f>VLOOKUP(A89,away!$A$2:$E$405,3,FALSE)</f>
        <v>1.32850241545894</v>
      </c>
      <c r="I89">
        <f>VLOOKUP(C89,away!$B$2:$E$405,3,FALSE)</f>
        <v>1.1399999999999999</v>
      </c>
      <c r="J89">
        <f>VLOOKUP(B89,home!$B$2:$E$405,4,FALSE)</f>
        <v>0.9</v>
      </c>
      <c r="K89" s="3">
        <f t="shared" si="112"/>
        <v>0.96268985507246696</v>
      </c>
      <c r="L89" s="3">
        <f t="shared" si="113"/>
        <v>1.3630434782608722</v>
      </c>
      <c r="M89" s="5">
        <f t="shared" si="114"/>
        <v>9.7711762478834147E-2</v>
      </c>
      <c r="N89" s="5">
        <f t="shared" si="115"/>
        <v>9.406612245962416E-2</v>
      </c>
      <c r="O89" s="5">
        <f t="shared" si="116"/>
        <v>0.13318538059615029</v>
      </c>
      <c r="P89" s="5">
        <f t="shared" si="117"/>
        <v>0.12821621474387926</v>
      </c>
      <c r="Q89" s="5">
        <f t="shared" si="118"/>
        <v>4.5278250898942253E-2</v>
      </c>
      <c r="R89" s="5">
        <f t="shared" si="119"/>
        <v>9.0768732210637387E-2</v>
      </c>
      <c r="S89" s="5">
        <f t="shared" si="120"/>
        <v>4.2060948718455435E-2</v>
      </c>
      <c r="T89" s="5">
        <f t="shared" si="121"/>
        <v>6.1716224594862708E-2</v>
      </c>
      <c r="U89" s="5">
        <f t="shared" si="122"/>
        <v>8.738213765697006E-2</v>
      </c>
      <c r="V89" s="5">
        <f t="shared" si="123"/>
        <v>6.1324308426303695E-3</v>
      </c>
      <c r="W89" s="5">
        <f t="shared" si="124"/>
        <v>1.4529637598612508E-2</v>
      </c>
      <c r="X89" s="5">
        <f t="shared" si="125"/>
        <v>1.9804527770282739E-2</v>
      </c>
      <c r="Y89" s="5">
        <f t="shared" si="126"/>
        <v>1.3497216208660111E-2</v>
      </c>
      <c r="Z89" s="5">
        <f t="shared" si="127"/>
        <v>4.1240576156572298E-2</v>
      </c>
      <c r="AA89" s="5">
        <f t="shared" si="128"/>
        <v>3.9701884283275625E-2</v>
      </c>
      <c r="AB89" s="5">
        <f t="shared" si="129"/>
        <v>1.9110300613385228E-2</v>
      </c>
      <c r="AC89" s="5">
        <f t="shared" si="130"/>
        <v>5.0293143442620538E-4</v>
      </c>
      <c r="AD89" s="5">
        <f t="shared" si="131"/>
        <v>3.4968836785159345E-3</v>
      </c>
      <c r="AE89" s="5">
        <f t="shared" si="132"/>
        <v>4.7664044922380326E-3</v>
      </c>
      <c r="AF89" s="5">
        <f t="shared" si="133"/>
        <v>3.2484082789491879E-3</v>
      </c>
      <c r="AG89" s="5">
        <f t="shared" si="134"/>
        <v>1.4759072397834386E-3</v>
      </c>
      <c r="AH89" s="5">
        <f t="shared" si="135"/>
        <v>1.4053174592484176E-2</v>
      </c>
      <c r="AI89" s="5">
        <f t="shared" si="136"/>
        <v>1.3528848611746667E-2</v>
      </c>
      <c r="AJ89" s="5">
        <f t="shared" si="137"/>
        <v>6.5120426546698713E-3</v>
      </c>
      <c r="AK89" s="5">
        <f t="shared" si="138"/>
        <v>2.0896924664832875E-3</v>
      </c>
      <c r="AL89" s="5">
        <f t="shared" si="139"/>
        <v>2.639762630903556E-5</v>
      </c>
      <c r="AM89" s="5">
        <f t="shared" si="140"/>
        <v>6.7328288833515639E-4</v>
      </c>
      <c r="AN89" s="5">
        <f t="shared" si="141"/>
        <v>9.1771384996987791E-4</v>
      </c>
      <c r="AO89" s="5">
        <f t="shared" si="142"/>
        <v>6.2544193905555946E-4</v>
      </c>
      <c r="AP89" s="5">
        <f t="shared" si="143"/>
        <v>2.841681853535048E-4</v>
      </c>
      <c r="AQ89" s="5">
        <f t="shared" si="144"/>
        <v>9.683339794383038E-5</v>
      </c>
      <c r="AR89" s="5">
        <f t="shared" si="145"/>
        <v>3.8310175954293911E-3</v>
      </c>
      <c r="AS89" s="5">
        <f t="shared" si="146"/>
        <v>3.6880817737239909E-3</v>
      </c>
      <c r="AT89" s="5">
        <f t="shared" si="147"/>
        <v>1.7752394541208777E-3</v>
      </c>
      <c r="AU89" s="5">
        <f t="shared" si="148"/>
        <v>5.6966833760218455E-4</v>
      </c>
      <c r="AV89" s="5">
        <f t="shared" si="149"/>
        <v>1.3710348234140501E-4</v>
      </c>
      <c r="AW89" s="5">
        <f t="shared" si="150"/>
        <v>9.6218477401301457E-7</v>
      </c>
      <c r="AX89" s="5">
        <f t="shared" si="151"/>
        <v>1.0802710103235722E-4</v>
      </c>
      <c r="AY89" s="5">
        <f t="shared" si="152"/>
        <v>1.4724563553758282E-4</v>
      </c>
      <c r="AZ89" s="5">
        <f t="shared" si="153"/>
        <v>1.0035110161093981E-4</v>
      </c>
      <c r="BA89" s="5">
        <f t="shared" si="154"/>
        <v>4.5594304862361888E-5</v>
      </c>
      <c r="BB89" s="5">
        <f t="shared" si="155"/>
        <v>1.5536754972120087E-5</v>
      </c>
      <c r="BC89" s="5">
        <f t="shared" si="156"/>
        <v>4.2354545076170946E-6</v>
      </c>
      <c r="BD89" s="5">
        <f t="shared" si="157"/>
        <v>8.703072580921122E-4</v>
      </c>
      <c r="BE89" s="5">
        <f t="shared" si="158"/>
        <v>8.3783596816121156E-4</v>
      </c>
      <c r="BF89" s="5">
        <f t="shared" si="159"/>
        <v>4.0328809338180838E-4</v>
      </c>
      <c r="BG89" s="5">
        <f t="shared" si="160"/>
        <v>1.2941378539006157E-4</v>
      </c>
      <c r="BH89" s="5">
        <f t="shared" si="161"/>
        <v>3.1146334575384423E-5</v>
      </c>
      <c r="BI89" s="5">
        <f t="shared" si="162"/>
        <v>5.9968520636830825E-6</v>
      </c>
      <c r="BJ89" s="8">
        <f t="shared" si="163"/>
        <v>0.26489801383365191</v>
      </c>
      <c r="BK89" s="8">
        <f t="shared" si="164"/>
        <v>0.27479793148007203</v>
      </c>
      <c r="BL89" s="8">
        <f t="shared" si="165"/>
        <v>0.41861129262068481</v>
      </c>
      <c r="BM89" s="8">
        <f t="shared" si="166"/>
        <v>0.41017506725214997</v>
      </c>
      <c r="BN89" s="8">
        <f t="shared" si="167"/>
        <v>0.5892264633880675</v>
      </c>
    </row>
    <row r="90" spans="1:66" x14ac:dyDescent="0.25">
      <c r="A90" t="s">
        <v>154</v>
      </c>
      <c r="B90" t="s">
        <v>155</v>
      </c>
      <c r="C90" t="s">
        <v>167</v>
      </c>
      <c r="D90" t="s">
        <v>494</v>
      </c>
      <c r="E90">
        <f>VLOOKUP(A90,home!$A$2:$E$405,3,FALSE)</f>
        <v>1.33009708737864</v>
      </c>
      <c r="F90">
        <f>VLOOKUP(B90,home!$B$2:$E$405,3,FALSE)</f>
        <v>1.44</v>
      </c>
      <c r="G90">
        <f>VLOOKUP(C90,away!$B$2:$E$405,4,FALSE)</f>
        <v>0.38</v>
      </c>
      <c r="H90">
        <f>VLOOKUP(A90,away!$A$2:$E$405,3,FALSE)</f>
        <v>1.0485436893203901</v>
      </c>
      <c r="I90">
        <f>VLOOKUP(C90,away!$B$2:$E$405,3,FALSE)</f>
        <v>0.75</v>
      </c>
      <c r="J90">
        <f>VLOOKUP(B90,home!$B$2:$E$405,4,FALSE)</f>
        <v>1.1299999999999999</v>
      </c>
      <c r="K90" s="3">
        <f t="shared" si="112"/>
        <v>0.72782912621359175</v>
      </c>
      <c r="L90" s="3">
        <f t="shared" si="113"/>
        <v>0.88864077669903052</v>
      </c>
      <c r="M90" s="5">
        <f t="shared" si="114"/>
        <v>0.19859853522284845</v>
      </c>
      <c r="N90" s="5">
        <f t="shared" si="115"/>
        <v>0.144545798358545</v>
      </c>
      <c r="O90" s="5">
        <f t="shared" si="116"/>
        <v>0.17648275659172183</v>
      </c>
      <c r="P90" s="5">
        <f t="shared" si="117"/>
        <v>0.12844929052191889</v>
      </c>
      <c r="Q90" s="5">
        <f t="shared" si="118"/>
        <v>5.2602321058572911E-2</v>
      </c>
      <c r="R90" s="5">
        <f t="shared" si="119"/>
        <v>7.8414886945826795E-2</v>
      </c>
      <c r="S90" s="5">
        <f t="shared" si="120"/>
        <v>2.0769564358909365E-2</v>
      </c>
      <c r="T90" s="5">
        <f t="shared" si="121"/>
        <v>4.6744567441662006E-2</v>
      </c>
      <c r="U90" s="5">
        <f t="shared" si="122"/>
        <v>5.7072638647918693E-2</v>
      </c>
      <c r="V90" s="5">
        <f t="shared" si="123"/>
        <v>1.4925900655464158E-3</v>
      </c>
      <c r="W90" s="5">
        <f t="shared" si="124"/>
        <v>1.276183379095598E-2</v>
      </c>
      <c r="X90" s="5">
        <f t="shared" si="125"/>
        <v>1.1340685892099056E-2</v>
      </c>
      <c r="Y90" s="5">
        <f t="shared" si="126"/>
        <v>5.0388979597273207E-3</v>
      </c>
      <c r="Z90" s="5">
        <f t="shared" si="127"/>
        <v>2.3227555346768739E-2</v>
      </c>
      <c r="AA90" s="5">
        <f t="shared" si="128"/>
        <v>1.6905691312116531E-2</v>
      </c>
      <c r="AB90" s="5">
        <f t="shared" si="129"/>
        <v>6.152227267867242E-3</v>
      </c>
      <c r="AC90" s="5">
        <f t="shared" si="130"/>
        <v>6.0335960794086765E-5</v>
      </c>
      <c r="AD90" s="5">
        <f t="shared" si="131"/>
        <v>2.3221085842386451E-3</v>
      </c>
      <c r="AE90" s="5">
        <f t="shared" si="132"/>
        <v>2.0635203758773155E-3</v>
      </c>
      <c r="AF90" s="5">
        <f t="shared" si="133"/>
        <v>9.1686417477694648E-4</v>
      </c>
      <c r="AG90" s="5">
        <f t="shared" si="134"/>
        <v>2.7158763080043386E-4</v>
      </c>
      <c r="AH90" s="5">
        <f t="shared" si="135"/>
        <v>5.1602382060430716E-3</v>
      </c>
      <c r="AI90" s="5">
        <f t="shared" si="136"/>
        <v>3.7557716645583209E-3</v>
      </c>
      <c r="AJ90" s="5">
        <f t="shared" si="137"/>
        <v>1.3667800044366248E-3</v>
      </c>
      <c r="AK90" s="5">
        <f t="shared" si="138"/>
        <v>3.3159409878510591E-4</v>
      </c>
      <c r="AL90" s="5">
        <f t="shared" si="139"/>
        <v>1.5609604266743102E-6</v>
      </c>
      <c r="AM90" s="5">
        <f t="shared" si="140"/>
        <v>3.3801965236789885E-4</v>
      </c>
      <c r="AN90" s="5">
        <f t="shared" si="141"/>
        <v>3.0037804641974594E-4</v>
      </c>
      <c r="AO90" s="5">
        <f t="shared" si="142"/>
        <v>1.3346409023689019E-4</v>
      </c>
      <c r="AP90" s="5">
        <f t="shared" si="143"/>
        <v>3.9533877603179881E-5</v>
      </c>
      <c r="AQ90" s="5">
        <f t="shared" si="144"/>
        <v>8.7828539248035433E-6</v>
      </c>
      <c r="AR90" s="5">
        <f t="shared" si="145"/>
        <v>9.1711961747402567E-4</v>
      </c>
      <c r="AS90" s="5">
        <f t="shared" si="146"/>
        <v>6.6750636981946357E-4</v>
      </c>
      <c r="AT90" s="5">
        <f t="shared" si="147"/>
        <v>2.429152889438534E-4</v>
      </c>
      <c r="AU90" s="5">
        <f t="shared" si="148"/>
        <v>5.8933607498642326E-5</v>
      </c>
      <c r="AV90" s="5">
        <f t="shared" si="149"/>
        <v>1.0723399012587906E-5</v>
      </c>
      <c r="AW90" s="5">
        <f t="shared" si="150"/>
        <v>2.8044329497042846E-8</v>
      </c>
      <c r="AX90" s="5">
        <f t="shared" si="151"/>
        <v>4.1003424704324952E-5</v>
      </c>
      <c r="AY90" s="5">
        <f t="shared" si="152"/>
        <v>3.6437315176571545E-5</v>
      </c>
      <c r="AZ90" s="5">
        <f t="shared" si="153"/>
        <v>1.6189842029667953E-5</v>
      </c>
      <c r="BA90" s="5">
        <f t="shared" si="154"/>
        <v>4.7956512652929135E-6</v>
      </c>
      <c r="BB90" s="5">
        <f t="shared" si="155"/>
        <v>1.0654028162918956E-6</v>
      </c>
      <c r="BC90" s="5">
        <f t="shared" si="156"/>
        <v>1.89352077233393E-7</v>
      </c>
      <c r="BD90" s="5">
        <f t="shared" si="157"/>
        <v>1.3583164819967259E-4</v>
      </c>
      <c r="BE90" s="5">
        <f t="shared" si="158"/>
        <v>9.8862229821319693E-5</v>
      </c>
      <c r="BF90" s="5">
        <f t="shared" si="159"/>
        <v>3.5977405173189201E-5</v>
      </c>
      <c r="BG90" s="5">
        <f t="shared" si="160"/>
        <v>8.7284677902115505E-6</v>
      </c>
      <c r="BH90" s="5">
        <f t="shared" si="161"/>
        <v>1.588208271233288E-6</v>
      </c>
      <c r="BI90" s="5">
        <f t="shared" si="162"/>
        <v>2.3118884765938473E-7</v>
      </c>
      <c r="BJ90" s="8">
        <f t="shared" si="163"/>
        <v>0.2795280447758775</v>
      </c>
      <c r="BK90" s="8">
        <f t="shared" si="164"/>
        <v>0.34940831440562042</v>
      </c>
      <c r="BL90" s="8">
        <f t="shared" si="165"/>
        <v>0.34782100217012607</v>
      </c>
      <c r="BM90" s="8">
        <f t="shared" si="166"/>
        <v>0.22085491872811183</v>
      </c>
      <c r="BN90" s="8">
        <f t="shared" si="167"/>
        <v>0.77909358869943379</v>
      </c>
    </row>
    <row r="91" spans="1:66" x14ac:dyDescent="0.25">
      <c r="A91" t="s">
        <v>154</v>
      </c>
      <c r="B91" t="s">
        <v>157</v>
      </c>
      <c r="C91" t="s">
        <v>163</v>
      </c>
      <c r="D91" t="s">
        <v>494</v>
      </c>
      <c r="E91">
        <f>VLOOKUP(A91,home!$A$2:$E$405,3,FALSE)</f>
        <v>1.33009708737864</v>
      </c>
      <c r="F91">
        <f>VLOOKUP(B91,home!$B$2:$E$405,3,FALSE)</f>
        <v>1.28</v>
      </c>
      <c r="G91">
        <f>VLOOKUP(C91,away!$B$2:$E$405,4,FALSE)</f>
        <v>1.05</v>
      </c>
      <c r="H91">
        <f>VLOOKUP(A91,away!$A$2:$E$405,3,FALSE)</f>
        <v>1.0485436893203901</v>
      </c>
      <c r="I91">
        <f>VLOOKUP(C91,away!$B$2:$E$405,3,FALSE)</f>
        <v>1.05</v>
      </c>
      <c r="J91">
        <f>VLOOKUP(B91,home!$B$2:$E$405,4,FALSE)</f>
        <v>0.56999999999999995</v>
      </c>
      <c r="K91" s="3">
        <f t="shared" si="112"/>
        <v>1.7876504854368922</v>
      </c>
      <c r="L91" s="3">
        <f t="shared" si="113"/>
        <v>0.6275533980582535</v>
      </c>
      <c r="M91" s="5">
        <f t="shared" si="114"/>
        <v>8.9349120253647926E-2</v>
      </c>
      <c r="N91" s="5">
        <f t="shared" si="115"/>
        <v>0.15972499819479294</v>
      </c>
      <c r="O91" s="5">
        <f t="shared" si="116"/>
        <v>5.6071344028692287E-2</v>
      </c>
      <c r="P91" s="5">
        <f t="shared" si="117"/>
        <v>0.10023596537199073</v>
      </c>
      <c r="Q91" s="5">
        <f t="shared" si="118"/>
        <v>0.14276623527966423</v>
      </c>
      <c r="R91" s="5">
        <f t="shared" si="119"/>
        <v>1.7593881239449598E-2</v>
      </c>
      <c r="S91" s="5">
        <f t="shared" si="120"/>
        <v>2.8112332627149506E-2</v>
      </c>
      <c r="T91" s="5">
        <f t="shared" si="121"/>
        <v>8.9593436077737398E-2</v>
      </c>
      <c r="U91" s="5">
        <f t="shared" si="122"/>
        <v>3.1451710338421097E-2</v>
      </c>
      <c r="V91" s="5">
        <f t="shared" si="123"/>
        <v>3.5041901945255353E-3</v>
      </c>
      <c r="W91" s="5">
        <f t="shared" si="124"/>
        <v>8.5072043267229766E-2</v>
      </c>
      <c r="X91" s="5">
        <f t="shared" si="125"/>
        <v>5.3387249832108817E-2</v>
      </c>
      <c r="Y91" s="5">
        <f t="shared" si="126"/>
        <v>1.67516750225624E-2</v>
      </c>
      <c r="Z91" s="5">
        <f t="shared" si="127"/>
        <v>3.6803666522833177E-3</v>
      </c>
      <c r="AA91" s="5">
        <f t="shared" si="128"/>
        <v>6.579209232540021E-3</v>
      </c>
      <c r="AB91" s="5">
        <f t="shared" si="129"/>
        <v>5.8806632891705282E-3</v>
      </c>
      <c r="AC91" s="5">
        <f t="shared" si="130"/>
        <v>2.4569763949423905E-4</v>
      </c>
      <c r="AD91" s="5">
        <f t="shared" si="131"/>
        <v>3.8019769860942916E-2</v>
      </c>
      <c r="AE91" s="5">
        <f t="shared" si="132"/>
        <v>2.3859435769627502E-2</v>
      </c>
      <c r="AF91" s="5">
        <f t="shared" si="133"/>
        <v>7.4865349964911877E-3</v>
      </c>
      <c r="AG91" s="5">
        <f t="shared" si="134"/>
        <v>1.5660668255766935E-3</v>
      </c>
      <c r="AH91" s="5">
        <f t="shared" si="135"/>
        <v>5.7740664968516855E-4</v>
      </c>
      <c r="AI91" s="5">
        <f t="shared" si="136"/>
        <v>1.0322012776041809E-3</v>
      </c>
      <c r="AJ91" s="5">
        <f t="shared" si="137"/>
        <v>9.226075574888476E-4</v>
      </c>
      <c r="AK91" s="5">
        <f t="shared" si="138"/>
        <v>5.4976661600422791E-4</v>
      </c>
      <c r="AL91" s="5">
        <f t="shared" si="139"/>
        <v>1.102539790628499E-5</v>
      </c>
      <c r="AM91" s="5">
        <f t="shared" si="140"/>
        <v>1.3593212009622695E-2</v>
      </c>
      <c r="AN91" s="5">
        <f t="shared" si="141"/>
        <v>8.5304663871649845E-3</v>
      </c>
      <c r="AO91" s="5">
        <f t="shared" si="142"/>
        <v>2.676661584143549E-3</v>
      </c>
      <c r="AP91" s="5">
        <f t="shared" si="143"/>
        <v>5.5991602419375739E-4</v>
      </c>
      <c r="AQ91" s="5">
        <f t="shared" si="144"/>
        <v>8.7844300902514908E-5</v>
      </c>
      <c r="AR91" s="5">
        <f t="shared" si="145"/>
        <v>7.2470701014271848E-5</v>
      </c>
      <c r="AS91" s="5">
        <f t="shared" si="146"/>
        <v>1.2955228384811489E-4</v>
      </c>
      <c r="AT91" s="5">
        <f t="shared" si="147"/>
        <v>1.1579710155527037E-4</v>
      </c>
      <c r="AU91" s="5">
        <f t="shared" si="148"/>
        <v>6.9001581602488066E-5</v>
      </c>
      <c r="AV91" s="5">
        <f t="shared" si="149"/>
        <v>3.0837677711900294E-5</v>
      </c>
      <c r="AW91" s="5">
        <f t="shared" si="150"/>
        <v>3.4357777906905494E-7</v>
      </c>
      <c r="AX91" s="5">
        <f t="shared" si="151"/>
        <v>4.0499853412747696E-3</v>
      </c>
      <c r="AY91" s="5">
        <f t="shared" si="152"/>
        <v>2.5415820630030972E-3</v>
      </c>
      <c r="AZ91" s="5">
        <f t="shared" si="153"/>
        <v>7.9748923004074965E-4</v>
      </c>
      <c r="BA91" s="5">
        <f t="shared" si="154"/>
        <v>1.6682235874231091E-4</v>
      </c>
      <c r="BB91" s="5">
        <f t="shared" si="155"/>
        <v>2.617248452520755E-5</v>
      </c>
      <c r="BC91" s="5">
        <f t="shared" si="156"/>
        <v>3.2849263198842113E-6</v>
      </c>
      <c r="BD91" s="5">
        <f t="shared" si="157"/>
        <v>7.5798724468616674E-6</v>
      </c>
      <c r="BE91" s="5">
        <f t="shared" si="158"/>
        <v>1.355016265918198E-5</v>
      </c>
      <c r="BF91" s="5">
        <f t="shared" si="159"/>
        <v>1.2111477427717763E-5</v>
      </c>
      <c r="BG91" s="5">
        <f t="shared" si="160"/>
        <v>7.217029501005874E-6</v>
      </c>
      <c r="BH91" s="5">
        <f t="shared" si="161"/>
        <v>3.2253815727213821E-6</v>
      </c>
      <c r="BI91" s="5">
        <f t="shared" si="162"/>
        <v>1.1531709868389163E-6</v>
      </c>
      <c r="BJ91" s="8">
        <f t="shared" si="163"/>
        <v>0.65126088183666742</v>
      </c>
      <c r="BK91" s="8">
        <f t="shared" si="164"/>
        <v>0.22399991354771731</v>
      </c>
      <c r="BL91" s="8">
        <f t="shared" si="165"/>
        <v>0.12112128666938234</v>
      </c>
      <c r="BM91" s="8">
        <f t="shared" si="166"/>
        <v>0.43177966585258865</v>
      </c>
      <c r="BN91" s="8">
        <f t="shared" si="167"/>
        <v>0.56574154436823776</v>
      </c>
    </row>
    <row r="92" spans="1:66" x14ac:dyDescent="0.25">
      <c r="A92" t="s">
        <v>154</v>
      </c>
      <c r="B92" t="s">
        <v>159</v>
      </c>
      <c r="C92" t="s">
        <v>156</v>
      </c>
      <c r="D92" t="s">
        <v>494</v>
      </c>
      <c r="E92">
        <f>VLOOKUP(A92,home!$A$2:$E$405,3,FALSE)</f>
        <v>1.33009708737864</v>
      </c>
      <c r="F92">
        <f>VLOOKUP(B92,home!$B$2:$E$405,3,FALSE)</f>
        <v>0.68</v>
      </c>
      <c r="G92">
        <f>VLOOKUP(C92,away!$B$2:$E$405,4,FALSE)</f>
        <v>0.75</v>
      </c>
      <c r="H92">
        <f>VLOOKUP(A92,away!$A$2:$E$405,3,FALSE)</f>
        <v>1.0485436893203901</v>
      </c>
      <c r="I92">
        <f>VLOOKUP(C92,away!$B$2:$E$405,3,FALSE)</f>
        <v>0.48</v>
      </c>
      <c r="J92">
        <f>VLOOKUP(B92,home!$B$2:$E$405,4,FALSE)</f>
        <v>0.86</v>
      </c>
      <c r="K92" s="3">
        <f t="shared" si="112"/>
        <v>0.67834951456310644</v>
      </c>
      <c r="L92" s="3">
        <f t="shared" si="113"/>
        <v>0.43283883495145703</v>
      </c>
      <c r="M92" s="5">
        <f t="shared" si="114"/>
        <v>0.32916756244901929</v>
      </c>
      <c r="N92" s="5">
        <f t="shared" si="115"/>
        <v>0.22329065619721322</v>
      </c>
      <c r="O92" s="5">
        <f t="shared" si="116"/>
        <v>0.14247650423424449</v>
      </c>
      <c r="P92" s="5">
        <f t="shared" si="117"/>
        <v>9.6648867483948117E-2</v>
      </c>
      <c r="Q92" s="5">
        <f t="shared" si="118"/>
        <v>7.5734554118928543E-2</v>
      </c>
      <c r="R92" s="5">
        <f t="shared" si="119"/>
        <v>3.0834682050353356E-2</v>
      </c>
      <c r="S92" s="5">
        <f t="shared" si="120"/>
        <v>7.0944137967547125E-3</v>
      </c>
      <c r="T92" s="5">
        <f t="shared" si="121"/>
        <v>3.2780856170405104E-2</v>
      </c>
      <c r="U92" s="5">
        <f t="shared" si="122"/>
        <v>2.0916691600564929E-2</v>
      </c>
      <c r="V92" s="5">
        <f t="shared" si="123"/>
        <v>2.3144816640479065E-4</v>
      </c>
      <c r="W92" s="5">
        <f t="shared" si="124"/>
        <v>1.7124832674076162E-2</v>
      </c>
      <c r="X92" s="5">
        <f t="shared" si="125"/>
        <v>7.412292623385771E-3</v>
      </c>
      <c r="Y92" s="5">
        <f t="shared" si="126"/>
        <v>1.6041640517127881E-3</v>
      </c>
      <c r="Z92" s="5">
        <f t="shared" si="127"/>
        <v>4.4488159515911835E-3</v>
      </c>
      <c r="AA92" s="5">
        <f t="shared" si="128"/>
        <v>3.0178521411424832E-3</v>
      </c>
      <c r="AB92" s="5">
        <f t="shared" si="129"/>
        <v>1.0235792674836174E-3</v>
      </c>
      <c r="AC92" s="5">
        <f t="shared" si="130"/>
        <v>4.247305498040203E-6</v>
      </c>
      <c r="AD92" s="5">
        <f t="shared" si="131"/>
        <v>2.9041554828584974E-3</v>
      </c>
      <c r="AE92" s="5">
        <f t="shared" si="132"/>
        <v>1.2570312757183581E-3</v>
      </c>
      <c r="AF92" s="5">
        <f t="shared" si="133"/>
        <v>2.7204597643973896E-4</v>
      </c>
      <c r="AG92" s="5">
        <f t="shared" si="134"/>
        <v>3.9250687831802703E-5</v>
      </c>
      <c r="AH92" s="5">
        <f t="shared" si="135"/>
        <v>4.814050783500463E-4</v>
      </c>
      <c r="AI92" s="5">
        <f t="shared" si="136"/>
        <v>3.2656090120696809E-4</v>
      </c>
      <c r="AJ92" s="5">
        <f t="shared" si="137"/>
        <v>1.1076121440451868E-4</v>
      </c>
      <c r="AK92" s="5">
        <f t="shared" si="138"/>
        <v>2.5044938674575134E-5</v>
      </c>
      <c r="AL92" s="5">
        <f t="shared" si="139"/>
        <v>4.9883076350514828E-8</v>
      </c>
      <c r="AM92" s="5">
        <f t="shared" si="140"/>
        <v>3.9400649240256926E-4</v>
      </c>
      <c r="AN92" s="5">
        <f t="shared" si="141"/>
        <v>1.7054131113483818E-4</v>
      </c>
      <c r="AO92" s="5">
        <f t="shared" si="142"/>
        <v>3.6908451211348652E-5</v>
      </c>
      <c r="AP92" s="5">
        <f t="shared" si="143"/>
        <v>5.3251370073942804E-6</v>
      </c>
      <c r="AQ92" s="5">
        <f t="shared" si="144"/>
        <v>5.7623152455935715E-7</v>
      </c>
      <c r="AR92" s="5">
        <f t="shared" si="145"/>
        <v>4.1674162650549802E-5</v>
      </c>
      <c r="AS92" s="5">
        <f t="shared" si="146"/>
        <v>2.8269648003824397E-5</v>
      </c>
      <c r="AT92" s="5">
        <f t="shared" si="147"/>
        <v>9.5883510001320851E-6</v>
      </c>
      <c r="AU92" s="5">
        <f t="shared" si="148"/>
        <v>2.1680844154667587E-6</v>
      </c>
      <c r="AV92" s="5">
        <f t="shared" si="149"/>
        <v>3.6767975269092803E-7</v>
      </c>
      <c r="AW92" s="5">
        <f t="shared" si="150"/>
        <v>4.0684638952263236E-10</v>
      </c>
      <c r="AX92" s="5">
        <f t="shared" si="151"/>
        <v>4.4545685475999159E-5</v>
      </c>
      <c r="AY92" s="5">
        <f t="shared" si="152"/>
        <v>1.9281102603545516E-5</v>
      </c>
      <c r="AZ92" s="5">
        <f t="shared" si="153"/>
        <v>4.1728049937490726E-6</v>
      </c>
      <c r="BA92" s="5">
        <f t="shared" si="154"/>
        <v>6.0205068399132348E-7</v>
      </c>
      <c r="BB92" s="5">
        <f t="shared" si="155"/>
        <v>6.5147729160133066E-8</v>
      </c>
      <c r="BC92" s="5">
        <f t="shared" si="156"/>
        <v>5.6396934378810143E-9</v>
      </c>
      <c r="BD92" s="5">
        <f t="shared" si="157"/>
        <v>3.0063660015402486E-6</v>
      </c>
      <c r="BE92" s="5">
        <f t="shared" si="158"/>
        <v>2.0393669177438547E-6</v>
      </c>
      <c r="BF92" s="5">
        <f t="shared" si="159"/>
        <v>6.9170177933380115E-7</v>
      </c>
      <c r="BG92" s="5">
        <f t="shared" si="160"/>
        <v>1.5640518874450699E-7</v>
      </c>
      <c r="BH92" s="5">
        <f t="shared" si="161"/>
        <v>2.6524345964996841E-8</v>
      </c>
      <c r="BI92" s="5">
        <f t="shared" si="162"/>
        <v>3.5985554418919006E-9</v>
      </c>
      <c r="BJ92" s="8">
        <f t="shared" si="163"/>
        <v>0.36309586931303056</v>
      </c>
      <c r="BK92" s="8">
        <f t="shared" si="164"/>
        <v>0.43316587018730485</v>
      </c>
      <c r="BL92" s="8">
        <f t="shared" si="165"/>
        <v>0.19930107331503641</v>
      </c>
      <c r="BM92" s="8">
        <f t="shared" si="166"/>
        <v>0.10183952153749887</v>
      </c>
      <c r="BN92" s="8">
        <f t="shared" si="167"/>
        <v>0.89815282653370709</v>
      </c>
    </row>
    <row r="93" spans="1:66" x14ac:dyDescent="0.25">
      <c r="A93" t="s">
        <v>154</v>
      </c>
      <c r="B93" t="s">
        <v>161</v>
      </c>
      <c r="C93" t="s">
        <v>164</v>
      </c>
      <c r="D93" t="s">
        <v>494</v>
      </c>
      <c r="E93">
        <f>VLOOKUP(A93,home!$A$2:$E$405,3,FALSE)</f>
        <v>1.33009708737864</v>
      </c>
      <c r="F93">
        <f>VLOOKUP(B93,home!$B$2:$E$405,3,FALSE)</f>
        <v>0.45</v>
      </c>
      <c r="G93">
        <f>VLOOKUP(C93,away!$B$2:$E$405,4,FALSE)</f>
        <v>1.2</v>
      </c>
      <c r="H93">
        <f>VLOOKUP(A93,away!$A$2:$E$405,3,FALSE)</f>
        <v>1.0485436893203901</v>
      </c>
      <c r="I93">
        <f>VLOOKUP(C93,away!$B$2:$E$405,3,FALSE)</f>
        <v>0.53</v>
      </c>
      <c r="J93">
        <f>VLOOKUP(B93,home!$B$2:$E$405,4,FALSE)</f>
        <v>0.48</v>
      </c>
      <c r="K93" s="3">
        <f t="shared" si="112"/>
        <v>0.71825242718446558</v>
      </c>
      <c r="L93" s="3">
        <f t="shared" si="113"/>
        <v>0.26674951456310725</v>
      </c>
      <c r="M93" s="5">
        <f t="shared" si="114"/>
        <v>0.37343850181265242</v>
      </c>
      <c r="N93" s="5">
        <f t="shared" si="115"/>
        <v>0.2682231103310681</v>
      </c>
      <c r="O93" s="5">
        <f t="shared" si="116"/>
        <v>9.9614539077699057E-2</v>
      </c>
      <c r="P93" s="5">
        <f t="shared" si="117"/>
        <v>7.1548384475419155E-2</v>
      </c>
      <c r="Q93" s="5">
        <f t="shared" si="118"/>
        <v>9.6325950011128161E-2</v>
      </c>
      <c r="R93" s="5">
        <f t="shared" si="119"/>
        <v>1.3286064971201949E-2</v>
      </c>
      <c r="S93" s="5">
        <f t="shared" si="120"/>
        <v>3.4270511049303899E-3</v>
      </c>
      <c r="T93" s="5">
        <f t="shared" si="121"/>
        <v>2.5694900405298565E-2</v>
      </c>
      <c r="U93" s="5">
        <f t="shared" si="122"/>
        <v>9.5427484132963071E-3</v>
      </c>
      <c r="V93" s="5">
        <f t="shared" si="123"/>
        <v>7.2955629874584709E-5</v>
      </c>
      <c r="W93" s="5">
        <f t="shared" si="124"/>
        <v>2.3062115798780772E-2</v>
      </c>
      <c r="X93" s="5">
        <f t="shared" si="125"/>
        <v>6.1518081941229355E-3</v>
      </c>
      <c r="Y93" s="5">
        <f t="shared" si="126"/>
        <v>8.2049592473381922E-4</v>
      </c>
      <c r="Z93" s="5">
        <f t="shared" si="127"/>
        <v>1.1813504605073415E-3</v>
      </c>
      <c r="AA93" s="5">
        <f t="shared" si="128"/>
        <v>8.4850783561488433E-4</v>
      </c>
      <c r="AB93" s="5">
        <f t="shared" si="129"/>
        <v>3.0472140620771404E-4</v>
      </c>
      <c r="AC93" s="5">
        <f t="shared" si="130"/>
        <v>8.7361396698790833E-7</v>
      </c>
      <c r="AD93" s="5">
        <f t="shared" si="131"/>
        <v>4.1411051621208731E-3</v>
      </c>
      <c r="AE93" s="5">
        <f t="shared" si="132"/>
        <v>1.1046377917505203E-3</v>
      </c>
      <c r="AF93" s="5">
        <f t="shared" si="133"/>
        <v>1.47330797358757E-4</v>
      </c>
      <c r="AG93" s="5">
        <f t="shared" si="134"/>
        <v>1.310013955854799E-5</v>
      </c>
      <c r="AH93" s="5">
        <f t="shared" si="135"/>
        <v>7.8781165467309115E-5</v>
      </c>
      <c r="AI93" s="5">
        <f t="shared" si="136"/>
        <v>5.6584763313315779E-5</v>
      </c>
      <c r="AJ93" s="5">
        <f t="shared" si="137"/>
        <v>2.0321071795723779E-5</v>
      </c>
      <c r="AK93" s="5">
        <f t="shared" si="138"/>
        <v>4.8652197134227976E-6</v>
      </c>
      <c r="AL93" s="5">
        <f t="shared" si="139"/>
        <v>6.695149824107319E-9</v>
      </c>
      <c r="AM93" s="5">
        <f t="shared" si="140"/>
        <v>5.9487176678388765E-4</v>
      </c>
      <c r="AN93" s="5">
        <f t="shared" si="141"/>
        <v>1.5868175501689995E-4</v>
      </c>
      <c r="AO93" s="5">
        <f t="shared" si="142"/>
        <v>2.116414056038998E-5</v>
      </c>
      <c r="AP93" s="5">
        <f t="shared" si="143"/>
        <v>1.8818414068764661E-6</v>
      </c>
      <c r="AQ93" s="5">
        <f t="shared" si="144"/>
        <v>1.25495070442263E-7</v>
      </c>
      <c r="AR93" s="5">
        <f t="shared" si="145"/>
        <v>4.2029675290241062E-6</v>
      </c>
      <c r="AS93" s="5">
        <f t="shared" si="146"/>
        <v>3.0187916290990603E-6</v>
      </c>
      <c r="AT93" s="5">
        <f t="shared" si="147"/>
        <v>1.0841272073822734E-6</v>
      </c>
      <c r="AU93" s="5">
        <f t="shared" si="148"/>
        <v>2.5955899935967814E-7</v>
      </c>
      <c r="AV93" s="5">
        <f t="shared" si="149"/>
        <v>4.6607220321914983E-8</v>
      </c>
      <c r="AW93" s="5">
        <f t="shared" si="150"/>
        <v>3.5631863777851768E-11</v>
      </c>
      <c r="AX93" s="5">
        <f t="shared" si="151"/>
        <v>7.1211348392673089E-5</v>
      </c>
      <c r="AY93" s="5">
        <f t="shared" si="152"/>
        <v>1.8995592615129847E-5</v>
      </c>
      <c r="AZ93" s="5">
        <f t="shared" si="153"/>
        <v>2.5335325544622158E-6</v>
      </c>
      <c r="BA93" s="5">
        <f t="shared" si="154"/>
        <v>2.2527285967754179E-7</v>
      </c>
      <c r="BB93" s="5">
        <f t="shared" si="155"/>
        <v>1.5022856490806808E-8</v>
      </c>
      <c r="BC93" s="5">
        <f t="shared" si="156"/>
        <v>8.0146793525478799E-10</v>
      </c>
      <c r="BD93" s="5">
        <f t="shared" si="157"/>
        <v>1.8685659134861384E-7</v>
      </c>
      <c r="BE93" s="5">
        <f t="shared" si="158"/>
        <v>1.342102002715577E-7</v>
      </c>
      <c r="BF93" s="5">
        <f t="shared" si="159"/>
        <v>4.8198401048979764E-8</v>
      </c>
      <c r="BG93" s="5">
        <f t="shared" si="160"/>
        <v>1.1539539513280006E-8</v>
      </c>
      <c r="BH93" s="5">
        <f t="shared" si="161"/>
        <v>2.0720755660011017E-9</v>
      </c>
      <c r="BI93" s="5">
        <f t="shared" si="162"/>
        <v>2.9765466091798346E-10</v>
      </c>
      <c r="BJ93" s="8">
        <f t="shared" si="163"/>
        <v>0.42655426112550593</v>
      </c>
      <c r="BK93" s="8">
        <f t="shared" si="164"/>
        <v>0.44850676892460856</v>
      </c>
      <c r="BL93" s="8">
        <f t="shared" si="165"/>
        <v>0.12376612915135729</v>
      </c>
      <c r="BM93" s="8">
        <f t="shared" si="166"/>
        <v>7.7552963425826918E-2</v>
      </c>
      <c r="BN93" s="8">
        <f t="shared" si="167"/>
        <v>0.92243655067916885</v>
      </c>
    </row>
    <row r="94" spans="1:66" x14ac:dyDescent="0.25">
      <c r="A94" t="s">
        <v>154</v>
      </c>
      <c r="B94" t="s">
        <v>165</v>
      </c>
      <c r="C94" t="s">
        <v>160</v>
      </c>
      <c r="D94" t="s">
        <v>494</v>
      </c>
      <c r="E94">
        <f>VLOOKUP(A94,home!$A$2:$E$405,3,FALSE)</f>
        <v>1.33009708737864</v>
      </c>
      <c r="F94">
        <f>VLOOKUP(B94,home!$B$2:$E$405,3,FALSE)</f>
        <v>0.68</v>
      </c>
      <c r="G94">
        <f>VLOOKUP(C94,away!$B$2:$E$405,4,FALSE)</f>
        <v>0.98</v>
      </c>
      <c r="H94">
        <f>VLOOKUP(A94,away!$A$2:$E$405,3,FALSE)</f>
        <v>1.0485436893203901</v>
      </c>
      <c r="I94">
        <f>VLOOKUP(C94,away!$B$2:$E$405,3,FALSE)</f>
        <v>0.75</v>
      </c>
      <c r="J94">
        <f>VLOOKUP(B94,home!$B$2:$E$405,4,FALSE)</f>
        <v>1.34</v>
      </c>
      <c r="K94" s="3">
        <f t="shared" si="112"/>
        <v>0.88637669902912575</v>
      </c>
      <c r="L94" s="3">
        <f t="shared" si="113"/>
        <v>1.0537864077669921</v>
      </c>
      <c r="M94" s="5">
        <f t="shared" si="114"/>
        <v>0.14368051259829878</v>
      </c>
      <c r="N94" s="5">
        <f t="shared" si="115"/>
        <v>0.12735505847169279</v>
      </c>
      <c r="O94" s="5">
        <f t="shared" si="116"/>
        <v>0.15140857123708129</v>
      </c>
      <c r="P94" s="5">
        <f t="shared" si="117"/>
        <v>0.13420502957784036</v>
      </c>
      <c r="Q94" s="5">
        <f t="shared" si="118"/>
        <v>5.644227816640017E-2</v>
      </c>
      <c r="R94" s="5">
        <f t="shared" si="119"/>
        <v>7.9776147194528316E-2</v>
      </c>
      <c r="S94" s="5">
        <f t="shared" si="120"/>
        <v>3.1338609596876989E-2</v>
      </c>
      <c r="T94" s="5">
        <f t="shared" si="121"/>
        <v>5.9478105555156154E-2</v>
      </c>
      <c r="U94" s="5">
        <f t="shared" si="122"/>
        <v>7.0711718011547658E-2</v>
      </c>
      <c r="V94" s="5">
        <f t="shared" si="123"/>
        <v>3.2524313467893872E-3</v>
      </c>
      <c r="W94" s="5">
        <f t="shared" si="124"/>
        <v>1.6676373402272498E-2</v>
      </c>
      <c r="X94" s="5">
        <f t="shared" si="125"/>
        <v>1.7573335622161741E-2</v>
      </c>
      <c r="Y94" s="5">
        <f t="shared" si="126"/>
        <v>9.2592711088807702E-3</v>
      </c>
      <c r="Z94" s="5">
        <f t="shared" si="127"/>
        <v>2.8022339859204267E-2</v>
      </c>
      <c r="AA94" s="5">
        <f t="shared" si="128"/>
        <v>2.4838349103473774E-2</v>
      </c>
      <c r="AB94" s="5">
        <f t="shared" si="129"/>
        <v>1.1008066943835063E-2</v>
      </c>
      <c r="AC94" s="5">
        <f t="shared" si="130"/>
        <v>1.8987119286494188E-4</v>
      </c>
      <c r="AD94" s="5">
        <f t="shared" si="131"/>
        <v>3.6953872020208511E-3</v>
      </c>
      <c r="AE94" s="5">
        <f t="shared" si="132"/>
        <v>3.8941488049256678E-3</v>
      </c>
      <c r="AF94" s="5">
        <f t="shared" si="133"/>
        <v>2.0518005402263722E-3</v>
      </c>
      <c r="AG94" s="5">
        <f t="shared" si="134"/>
        <v>7.2071984024650766E-4</v>
      </c>
      <c r="AH94" s="5">
        <f t="shared" si="135"/>
        <v>7.3823902143641644E-3</v>
      </c>
      <c r="AI94" s="5">
        <f t="shared" si="136"/>
        <v>6.5435786691530277E-3</v>
      </c>
      <c r="AJ94" s="5">
        <f t="shared" si="137"/>
        <v>2.9000378303006302E-3</v>
      </c>
      <c r="AK94" s="5">
        <f t="shared" si="138"/>
        <v>8.5684198636048689E-4</v>
      </c>
      <c r="AL94" s="5">
        <f t="shared" si="139"/>
        <v>7.0939805527172327E-6</v>
      </c>
      <c r="AM94" s="5">
        <f t="shared" si="140"/>
        <v>6.5510102195234386E-4</v>
      </c>
      <c r="AN94" s="5">
        <f t="shared" si="141"/>
        <v>6.9033655264764569E-4</v>
      </c>
      <c r="AO94" s="5">
        <f t="shared" si="142"/>
        <v>3.6373363798240582E-4</v>
      </c>
      <c r="AP94" s="5">
        <f t="shared" si="143"/>
        <v>1.2776585458449966E-4</v>
      </c>
      <c r="AQ94" s="5">
        <f t="shared" si="144"/>
        <v>3.3659480234469938E-5</v>
      </c>
      <c r="AR94" s="5">
        <f t="shared" si="145"/>
        <v>1.5558924929458019E-3</v>
      </c>
      <c r="AS94" s="5">
        <f t="shared" si="146"/>
        <v>1.3791068519414973E-3</v>
      </c>
      <c r="AT94" s="5">
        <f t="shared" si="147"/>
        <v>6.1120408951617676E-4</v>
      </c>
      <c r="AU94" s="5">
        <f t="shared" si="148"/>
        <v>1.8058568776615038E-4</v>
      </c>
      <c r="AV94" s="5">
        <f t="shared" si="149"/>
        <v>4.0016736453516183E-5</v>
      </c>
      <c r="AW94" s="5">
        <f t="shared" si="150"/>
        <v>1.8405957555206192E-7</v>
      </c>
      <c r="AX94" s="5">
        <f t="shared" si="151"/>
        <v>9.6777713561454213E-5</v>
      </c>
      <c r="AY94" s="5">
        <f t="shared" si="152"/>
        <v>1.0198303912582772E-4</v>
      </c>
      <c r="AZ94" s="5">
        <f t="shared" si="153"/>
        <v>5.3734170226783303E-5</v>
      </c>
      <c r="BA94" s="5">
        <f t="shared" si="154"/>
        <v>1.8874779405874014E-5</v>
      </c>
      <c r="BB94" s="5">
        <f t="shared" si="155"/>
        <v>4.9724964968775933E-6</v>
      </c>
      <c r="BC94" s="5">
        <f t="shared" si="156"/>
        <v>1.0479898442157187E-6</v>
      </c>
      <c r="BD94" s="5">
        <f t="shared" si="157"/>
        <v>2.7326306016883106E-4</v>
      </c>
      <c r="BE94" s="5">
        <f t="shared" si="158"/>
        <v>2.4221400923904584E-4</v>
      </c>
      <c r="BF94" s="5">
        <f t="shared" si="159"/>
        <v>1.0734642698395779E-4</v>
      </c>
      <c r="BG94" s="5">
        <f t="shared" si="160"/>
        <v>3.1716457200870532E-5</v>
      </c>
      <c r="BH94" s="5">
        <f t="shared" si="161"/>
        <v>7.0281821596515412E-6</v>
      </c>
      <c r="BI94" s="5">
        <f t="shared" si="162"/>
        <v>1.2459233805694652E-6</v>
      </c>
      <c r="BJ94" s="8">
        <f t="shared" si="163"/>
        <v>0.29929446545004601</v>
      </c>
      <c r="BK94" s="8">
        <f t="shared" si="164"/>
        <v>0.31277553133234903</v>
      </c>
      <c r="BL94" s="8">
        <f t="shared" si="165"/>
        <v>0.35985532110840041</v>
      </c>
      <c r="BM94" s="8">
        <f t="shared" si="166"/>
        <v>0.30697826152460772</v>
      </c>
      <c r="BN94" s="8">
        <f t="shared" si="167"/>
        <v>0.69286759724584157</v>
      </c>
    </row>
    <row r="95" spans="1:66" x14ac:dyDescent="0.25">
      <c r="A95" t="s">
        <v>154</v>
      </c>
      <c r="B95" t="s">
        <v>169</v>
      </c>
      <c r="C95" t="s">
        <v>172</v>
      </c>
      <c r="D95" t="s">
        <v>494</v>
      </c>
      <c r="E95">
        <f>VLOOKUP(A95,home!$A$2:$E$405,3,FALSE)</f>
        <v>1.33009708737864</v>
      </c>
      <c r="F95">
        <f>VLOOKUP(B95,home!$B$2:$E$405,3,FALSE)</f>
        <v>0.75</v>
      </c>
      <c r="G95">
        <f>VLOOKUP(C95,away!$B$2:$E$405,4,FALSE)</f>
        <v>1.3</v>
      </c>
      <c r="H95">
        <f>VLOOKUP(A95,away!$A$2:$E$405,3,FALSE)</f>
        <v>1.0485436893203901</v>
      </c>
      <c r="I95">
        <f>VLOOKUP(C95,away!$B$2:$E$405,3,FALSE)</f>
        <v>0.48</v>
      </c>
      <c r="J95">
        <f>VLOOKUP(B95,home!$B$2:$E$405,4,FALSE)</f>
        <v>1.05</v>
      </c>
      <c r="K95" s="3">
        <f t="shared" si="112"/>
        <v>1.2968446601941741</v>
      </c>
      <c r="L95" s="3">
        <f t="shared" si="113"/>
        <v>0.52846601941747662</v>
      </c>
      <c r="M95" s="5">
        <f t="shared" si="114"/>
        <v>0.16116756487441189</v>
      </c>
      <c r="N95" s="5">
        <f t="shared" si="115"/>
        <v>0.20900929590387921</v>
      </c>
      <c r="O95" s="5">
        <f t="shared" si="116"/>
        <v>8.517158146838838E-2</v>
      </c>
      <c r="P95" s="5">
        <f t="shared" si="117"/>
        <v>0.11045431062757254</v>
      </c>
      <c r="Q95" s="5">
        <f t="shared" si="118"/>
        <v>0.13552629466194491</v>
      </c>
      <c r="R95" s="5">
        <f t="shared" si="119"/>
        <v>2.2505143313045255E-2</v>
      </c>
      <c r="S95" s="5">
        <f t="shared" si="120"/>
        <v>1.8924643345140695E-2</v>
      </c>
      <c r="T95" s="5">
        <f t="shared" si="121"/>
        <v>7.1621041466398028E-2</v>
      </c>
      <c r="U95" s="5">
        <f t="shared" si="122"/>
        <v>2.9185674932427363E-2</v>
      </c>
      <c r="V95" s="5">
        <f t="shared" si="123"/>
        <v>1.4410870630817928E-3</v>
      </c>
      <c r="W95" s="5">
        <f t="shared" si="124"/>
        <v>5.8585517182748501E-2</v>
      </c>
      <c r="X95" s="5">
        <f t="shared" si="125"/>
        <v>3.096045506108128E-2</v>
      </c>
      <c r="Y95" s="5">
        <f t="shared" si="126"/>
        <v>8.1807742227416429E-3</v>
      </c>
      <c r="Z95" s="5">
        <f t="shared" si="127"/>
        <v>3.9644011676882897E-3</v>
      </c>
      <c r="AA95" s="5">
        <f t="shared" si="128"/>
        <v>5.1412124851841073E-3</v>
      </c>
      <c r="AB95" s="5">
        <f t="shared" si="129"/>
        <v>3.3336769791673148E-3</v>
      </c>
      <c r="AC95" s="5">
        <f t="shared" si="130"/>
        <v>6.172701305898899E-5</v>
      </c>
      <c r="AD95" s="5">
        <f t="shared" si="131"/>
        <v>1.8994078780790347E-2</v>
      </c>
      <c r="AE95" s="5">
        <f t="shared" si="132"/>
        <v>1.0037725205786231E-2</v>
      </c>
      <c r="AF95" s="5">
        <f t="shared" si="133"/>
        <v>2.6522983417541597E-3</v>
      </c>
      <c r="AG95" s="5">
        <f t="shared" si="134"/>
        <v>4.6721651565813171E-4</v>
      </c>
      <c r="AH95" s="5">
        <f t="shared" si="135"/>
        <v>5.237628261155566E-4</v>
      </c>
      <c r="AI95" s="5">
        <f t="shared" si="136"/>
        <v>6.7923902425616933E-4</v>
      </c>
      <c r="AJ95" s="5">
        <f t="shared" si="137"/>
        <v>4.4043375080105712E-4</v>
      </c>
      <c r="AK95" s="5">
        <f t="shared" si="138"/>
        <v>1.9039138596521423E-4</v>
      </c>
      <c r="AL95" s="5">
        <f t="shared" si="139"/>
        <v>1.6921555351022793E-6</v>
      </c>
      <c r="AM95" s="5">
        <f t="shared" si="140"/>
        <v>4.9264739284350847E-3</v>
      </c>
      <c r="AN95" s="5">
        <f t="shared" si="141"/>
        <v>2.6034740667240678E-3</v>
      </c>
      <c r="AO95" s="5">
        <f t="shared" si="142"/>
        <v>6.8792378834914877E-4</v>
      </c>
      <c r="AP95" s="5">
        <f t="shared" si="143"/>
        <v>1.2118144869715513E-4</v>
      </c>
      <c r="AQ95" s="5">
        <f t="shared" si="144"/>
        <v>1.6010069455057182E-5</v>
      </c>
      <c r="AR95" s="5">
        <f t="shared" si="145"/>
        <v>5.5358171167227237E-5</v>
      </c>
      <c r="AS95" s="5">
        <f t="shared" si="146"/>
        <v>7.1790948676333727E-5</v>
      </c>
      <c r="AT95" s="5">
        <f t="shared" si="147"/>
        <v>4.65508542205887E-5</v>
      </c>
      <c r="AU95" s="5">
        <f t="shared" si="148"/>
        <v>2.0123075574482636E-5</v>
      </c>
      <c r="AV95" s="5">
        <f t="shared" si="149"/>
        <v>6.5241257763629014E-6</v>
      </c>
      <c r="AW95" s="5">
        <f t="shared" si="150"/>
        <v>3.2213862711767949E-8</v>
      </c>
      <c r="AX95" s="5">
        <f t="shared" si="151"/>
        <v>1.0648119012794757E-3</v>
      </c>
      <c r="AY95" s="5">
        <f t="shared" si="152"/>
        <v>5.6271690689751954E-4</v>
      </c>
      <c r="AZ95" s="5">
        <f t="shared" si="153"/>
        <v>1.4868838192352344E-4</v>
      </c>
      <c r="BA95" s="5">
        <f t="shared" si="154"/>
        <v>2.6192252442916644E-5</v>
      </c>
      <c r="BB95" s="5">
        <f t="shared" si="155"/>
        <v>3.4604288470214584E-6</v>
      </c>
      <c r="BC95" s="5">
        <f t="shared" si="156"/>
        <v>3.6574381165256763E-7</v>
      </c>
      <c r="BD95" s="5">
        <f t="shared" si="157"/>
        <v>4.875818726495983E-6</v>
      </c>
      <c r="BE95" s="5">
        <f t="shared" si="158"/>
        <v>6.3231794795310741E-6</v>
      </c>
      <c r="BF95" s="5">
        <f t="shared" si="159"/>
        <v>4.1000907717396245E-6</v>
      </c>
      <c r="BG95" s="5">
        <f t="shared" si="160"/>
        <v>1.7723936078806483E-6</v>
      </c>
      <c r="BH95" s="5">
        <f t="shared" si="161"/>
        <v>5.7462979653557603E-7</v>
      </c>
      <c r="BI95" s="5">
        <f t="shared" si="162"/>
        <v>1.4904111664512527E-7</v>
      </c>
      <c r="BJ95" s="8">
        <f t="shared" si="163"/>
        <v>0.55619599625964522</v>
      </c>
      <c r="BK95" s="8">
        <f t="shared" si="164"/>
        <v>0.29261374198569851</v>
      </c>
      <c r="BL95" s="8">
        <f t="shared" si="165"/>
        <v>0.14738925849426421</v>
      </c>
      <c r="BM95" s="8">
        <f t="shared" si="166"/>
        <v>0.27576652236501892</v>
      </c>
      <c r="BN95" s="8">
        <f t="shared" si="167"/>
        <v>0.72383419084924205</v>
      </c>
    </row>
    <row r="96" spans="1:66" x14ac:dyDescent="0.25">
      <c r="A96" t="s">
        <v>154</v>
      </c>
      <c r="B96" t="s">
        <v>170</v>
      </c>
      <c r="C96" t="s">
        <v>174</v>
      </c>
      <c r="D96" t="s">
        <v>494</v>
      </c>
      <c r="E96">
        <f>VLOOKUP(A96,home!$A$2:$E$405,3,FALSE)</f>
        <v>1.33009708737864</v>
      </c>
      <c r="F96">
        <f>VLOOKUP(B96,home!$B$2:$E$405,3,FALSE)</f>
        <v>1.35</v>
      </c>
      <c r="G96">
        <f>VLOOKUP(C96,away!$B$2:$E$405,4,FALSE)</f>
        <v>0.84</v>
      </c>
      <c r="H96">
        <f>VLOOKUP(A96,away!$A$2:$E$405,3,FALSE)</f>
        <v>1.0485436893203901</v>
      </c>
      <c r="I96">
        <f>VLOOKUP(C96,away!$B$2:$E$405,3,FALSE)</f>
        <v>1.0900000000000001</v>
      </c>
      <c r="J96">
        <f>VLOOKUP(B96,home!$B$2:$E$405,4,FALSE)</f>
        <v>1.91</v>
      </c>
      <c r="K96" s="3">
        <f t="shared" si="112"/>
        <v>1.5083300970873776</v>
      </c>
      <c r="L96" s="3">
        <f t="shared" si="113"/>
        <v>2.1829631067961204</v>
      </c>
      <c r="M96" s="5">
        <f t="shared" si="114"/>
        <v>2.4939729024550012E-2</v>
      </c>
      <c r="N96" s="5">
        <f t="shared" si="115"/>
        <v>3.7617343900932403E-2</v>
      </c>
      <c r="O96" s="5">
        <f t="shared" si="116"/>
        <v>5.444250835408506E-2</v>
      </c>
      <c r="P96" s="5">
        <f t="shared" si="117"/>
        <v>8.2117273911397476E-2</v>
      </c>
      <c r="Q96" s="5">
        <f t="shared" si="118"/>
        <v>2.8369685989131328E-2</v>
      </c>
      <c r="R96" s="5">
        <f t="shared" si="119"/>
        <v>5.9422993589203645E-2</v>
      </c>
      <c r="S96" s="5">
        <f t="shared" si="120"/>
        <v>6.7595428442722968E-2</v>
      </c>
      <c r="T96" s="5">
        <f t="shared" si="121"/>
        <v>6.1929977865664482E-2</v>
      </c>
      <c r="U96" s="5">
        <f t="shared" si="122"/>
        <v>8.9629489689626154E-2</v>
      </c>
      <c r="V96" s="5">
        <f t="shared" si="123"/>
        <v>2.4729629433714369E-2</v>
      </c>
      <c r="W96" s="5">
        <f t="shared" si="124"/>
        <v>1.4263617074108297E-2</v>
      </c>
      <c r="X96" s="5">
        <f t="shared" si="125"/>
        <v>3.1136949842245631E-2</v>
      </c>
      <c r="Y96" s="5">
        <f t="shared" si="126"/>
        <v>3.3985406381891757E-2</v>
      </c>
      <c r="Z96" s="5">
        <f t="shared" si="127"/>
        <v>4.3239400900204637E-2</v>
      </c>
      <c r="AA96" s="5">
        <f t="shared" si="128"/>
        <v>6.5219289757805707E-2</v>
      </c>
      <c r="AB96" s="5">
        <f t="shared" si="129"/>
        <v>4.918610882618045E-2</v>
      </c>
      <c r="AC96" s="5">
        <f t="shared" si="130"/>
        <v>5.0890933697011198E-3</v>
      </c>
      <c r="AD96" s="5">
        <f t="shared" si="131"/>
        <v>5.378560731551736E-3</v>
      </c>
      <c r="AE96" s="5">
        <f t="shared" si="132"/>
        <v>1.1741199644639789E-2</v>
      </c>
      <c r="AF96" s="5">
        <f t="shared" si="133"/>
        <v>1.2815302826888192E-2</v>
      </c>
      <c r="AG96" s="5">
        <f t="shared" si="134"/>
        <v>9.3251110911723167E-3</v>
      </c>
      <c r="AH96" s="5">
        <f t="shared" si="135"/>
        <v>2.3597504231278422E-2</v>
      </c>
      <c r="AI96" s="5">
        <f t="shared" si="136"/>
        <v>3.5592825848183983E-2</v>
      </c>
      <c r="AJ96" s="5">
        <f t="shared" si="137"/>
        <v>2.6842865233602738E-2</v>
      </c>
      <c r="AK96" s="5">
        <f t="shared" si="138"/>
        <v>1.3495967174634476E-2</v>
      </c>
      <c r="AL96" s="5">
        <f t="shared" si="139"/>
        <v>6.702598473127783E-4</v>
      </c>
      <c r="AM96" s="5">
        <f t="shared" si="140"/>
        <v>1.6225290060823579E-3</v>
      </c>
      <c r="AN96" s="5">
        <f t="shared" si="141"/>
        <v>3.5419209599843646E-3</v>
      </c>
      <c r="AO96" s="5">
        <f t="shared" si="142"/>
        <v>3.8659413914168841E-3</v>
      </c>
      <c r="AP96" s="5">
        <f t="shared" si="143"/>
        <v>2.8130691434997057E-3</v>
      </c>
      <c r="AQ96" s="5">
        <f t="shared" si="144"/>
        <v>1.5352065392816045E-3</v>
      </c>
      <c r="AR96" s="5">
        <f t="shared" si="145"/>
        <v>1.0302496229869227E-2</v>
      </c>
      <c r="AS96" s="5">
        <f t="shared" si="146"/>
        <v>1.5539565138640993E-2</v>
      </c>
      <c r="AT96" s="5">
        <f t="shared" si="147"/>
        <v>1.1719396897131E-2</v>
      </c>
      <c r="AU96" s="5">
        <f t="shared" si="148"/>
        <v>5.8922396865517066E-3</v>
      </c>
      <c r="AV96" s="5">
        <f t="shared" si="149"/>
        <v>2.2218606146196585E-3</v>
      </c>
      <c r="AW96" s="5">
        <f t="shared" si="150"/>
        <v>6.1303249458608154E-5</v>
      </c>
      <c r="AX96" s="5">
        <f t="shared" si="151"/>
        <v>4.0788488887854804E-4</v>
      </c>
      <c r="AY96" s="5">
        <f t="shared" si="152"/>
        <v>8.9039766424150546E-4</v>
      </c>
      <c r="AZ96" s="5">
        <f t="shared" si="153"/>
        <v>9.7185262570832309E-4</v>
      </c>
      <c r="BA96" s="5">
        <f t="shared" si="154"/>
        <v>7.0717280905473591E-4</v>
      </c>
      <c r="BB96" s="5">
        <f t="shared" si="155"/>
        <v>3.8593303807396648E-4</v>
      </c>
      <c r="BC96" s="5">
        <f t="shared" si="156"/>
        <v>1.6849551676184225E-4</v>
      </c>
      <c r="BD96" s="5">
        <f t="shared" si="157"/>
        <v>3.7483281962851079E-3</v>
      </c>
      <c r="BE96" s="5">
        <f t="shared" si="158"/>
        <v>5.6537162322180716E-3</v>
      </c>
      <c r="BF96" s="5">
        <f t="shared" si="159"/>
        <v>4.263835176722984E-3</v>
      </c>
      <c r="BG96" s="5">
        <f t="shared" si="160"/>
        <v>2.1437569753570522E-3</v>
      </c>
      <c r="BH96" s="5">
        <f t="shared" si="161"/>
        <v>8.0837329169301136E-4</v>
      </c>
      <c r="BI96" s="5">
        <f t="shared" si="162"/>
        <v>2.4385875310843267E-4</v>
      </c>
      <c r="BJ96" s="8">
        <f t="shared" si="163"/>
        <v>0.26347355893120988</v>
      </c>
      <c r="BK96" s="8">
        <f t="shared" si="164"/>
        <v>0.20603181169364024</v>
      </c>
      <c r="BL96" s="8">
        <f t="shared" si="165"/>
        <v>0.47996697989679793</v>
      </c>
      <c r="BM96" s="8">
        <f t="shared" si="166"/>
        <v>0.70497312223776976</v>
      </c>
      <c r="BN96" s="8">
        <f t="shared" si="167"/>
        <v>0.28690953476929992</v>
      </c>
    </row>
    <row r="97" spans="1:66" x14ac:dyDescent="0.25">
      <c r="A97" t="s">
        <v>154</v>
      </c>
      <c r="B97" t="s">
        <v>166</v>
      </c>
      <c r="C97" t="s">
        <v>162</v>
      </c>
      <c r="D97" t="s">
        <v>494</v>
      </c>
      <c r="E97">
        <f>VLOOKUP(A97,home!$A$2:$E$405,3,FALSE)</f>
        <v>1.33009708737864</v>
      </c>
      <c r="F97">
        <f>VLOOKUP(B97,home!$B$2:$E$405,3,FALSE)</f>
        <v>0.92</v>
      </c>
      <c r="G97">
        <f>VLOOKUP(C97,away!$B$2:$E$405,4,FALSE)</f>
        <v>1.1599999999999999</v>
      </c>
      <c r="H97">
        <f>VLOOKUP(A97,away!$A$2:$E$405,3,FALSE)</f>
        <v>1.0485436893203901</v>
      </c>
      <c r="I97">
        <f>VLOOKUP(C97,away!$B$2:$E$405,3,FALSE)</f>
        <v>0.75</v>
      </c>
      <c r="J97">
        <f>VLOOKUP(B97,home!$B$2:$E$405,4,FALSE)</f>
        <v>0.74</v>
      </c>
      <c r="K97" s="3">
        <f t="shared" si="112"/>
        <v>1.4194796116504844</v>
      </c>
      <c r="L97" s="3">
        <f t="shared" si="113"/>
        <v>0.58194174757281647</v>
      </c>
      <c r="M97" s="5">
        <f t="shared" si="114"/>
        <v>0.1351430598251675</v>
      </c>
      <c r="N97" s="5">
        <f t="shared" si="115"/>
        <v>0.19183281807788694</v>
      </c>
      <c r="O97" s="5">
        <f t="shared" si="116"/>
        <v>7.8645388406995642E-2</v>
      </c>
      <c r="P97" s="5">
        <f t="shared" si="117"/>
        <v>0.11163552539406367</v>
      </c>
      <c r="Q97" s="5">
        <f t="shared" si="118"/>
        <v>0.13615138705350852</v>
      </c>
      <c r="R97" s="5">
        <f t="shared" si="119"/>
        <v>2.2883517384054981E-2</v>
      </c>
      <c r="S97" s="5">
        <f t="shared" si="120"/>
        <v>2.3054255516582158E-2</v>
      </c>
      <c r="T97" s="5">
        <f t="shared" si="121"/>
        <v>7.923217611638167E-2</v>
      </c>
      <c r="U97" s="5">
        <f t="shared" si="122"/>
        <v>3.2482686369515471E-2</v>
      </c>
      <c r="V97" s="5">
        <f t="shared" si="123"/>
        <v>2.1160078072428191E-3</v>
      </c>
      <c r="W97" s="5">
        <f t="shared" si="124"/>
        <v>6.4421372673462998E-2</v>
      </c>
      <c r="X97" s="5">
        <f t="shared" si="125"/>
        <v>3.7489486194634734E-2</v>
      </c>
      <c r="Y97" s="5">
        <f t="shared" si="126"/>
        <v>1.0908348555856356E-2</v>
      </c>
      <c r="Z97" s="5">
        <f t="shared" si="127"/>
        <v>4.4389580323632941E-3</v>
      </c>
      <c r="AA97" s="5">
        <f t="shared" si="128"/>
        <v>6.3010104239118467E-3</v>
      </c>
      <c r="AB97" s="5">
        <f t="shared" si="129"/>
        <v>4.4720779147700224E-3</v>
      </c>
      <c r="AC97" s="5">
        <f t="shared" si="130"/>
        <v>1.092461035388578E-4</v>
      </c>
      <c r="AD97" s="5">
        <f t="shared" si="131"/>
        <v>2.2861206266129606E-2</v>
      </c>
      <c r="AE97" s="5">
        <f t="shared" si="132"/>
        <v>1.3303890326134082E-2</v>
      </c>
      <c r="AF97" s="5">
        <f t="shared" si="133"/>
        <v>3.8710445929537769E-3</v>
      </c>
      <c r="AG97" s="5">
        <f t="shared" si="134"/>
        <v>7.5090748511860781E-4</v>
      </c>
      <c r="AH97" s="5">
        <f t="shared" si="135"/>
        <v>6.4580374868897152E-4</v>
      </c>
      <c r="AI97" s="5">
        <f t="shared" si="136"/>
        <v>9.1670525439144809E-4</v>
      </c>
      <c r="AJ97" s="5">
        <f t="shared" si="137"/>
        <v>6.5062220925076581E-4</v>
      </c>
      <c r="AK97" s="5">
        <f t="shared" si="138"/>
        <v>3.0784832030615231E-4</v>
      </c>
      <c r="AL97" s="5">
        <f t="shared" si="139"/>
        <v>3.6097291807931904E-6</v>
      </c>
      <c r="AM97" s="5">
        <f t="shared" si="140"/>
        <v>6.490203238501452E-3</v>
      </c>
      <c r="AN97" s="5">
        <f t="shared" si="141"/>
        <v>3.7769202147162873E-3</v>
      </c>
      <c r="AO97" s="5">
        <f t="shared" si="142"/>
        <v>1.0989737750975465E-3</v>
      </c>
      <c r="AP97" s="5">
        <f t="shared" si="143"/>
        <v>2.1317957307232058E-4</v>
      </c>
      <c r="AQ97" s="5">
        <f t="shared" si="144"/>
        <v>3.1014523325133287E-5</v>
      </c>
      <c r="AR97" s="5">
        <f t="shared" si="145"/>
        <v>7.5164032420227243E-5</v>
      </c>
      <c r="AS97" s="5">
        <f t="shared" si="146"/>
        <v>1.0669381154994858E-4</v>
      </c>
      <c r="AT97" s="5">
        <f t="shared" si="147"/>
        <v>7.5724845092215508E-5</v>
      </c>
      <c r="AU97" s="5">
        <f t="shared" si="148"/>
        <v>3.5829957901263706E-5</v>
      </c>
      <c r="AV97" s="5">
        <f t="shared" si="149"/>
        <v>1.2714973681784758E-5</v>
      </c>
      <c r="AW97" s="5">
        <f t="shared" si="150"/>
        <v>8.2828689947249601E-8</v>
      </c>
      <c r="AX97" s="5">
        <f t="shared" si="151"/>
        <v>1.5354518620867919E-3</v>
      </c>
      <c r="AY97" s="5">
        <f t="shared" si="152"/>
        <v>8.9354353993672262E-4</v>
      </c>
      <c r="AZ97" s="5">
        <f t="shared" si="153"/>
        <v>2.5999514458158852E-4</v>
      </c>
      <c r="BA97" s="5">
        <f t="shared" si="154"/>
        <v>5.0434009599418908E-5</v>
      </c>
      <c r="BB97" s="5">
        <f t="shared" si="155"/>
        <v>7.3374139208475089E-6</v>
      </c>
      <c r="BC97" s="5">
        <f t="shared" si="156"/>
        <v>8.5398949595262249E-7</v>
      </c>
      <c r="BD97" s="5">
        <f t="shared" si="157"/>
        <v>7.2901813968744759E-6</v>
      </c>
      <c r="BE97" s="5">
        <f t="shared" si="158"/>
        <v>1.0348263858096965E-5</v>
      </c>
      <c r="BF97" s="5">
        <f t="shared" si="159"/>
        <v>7.3445747812741141E-6</v>
      </c>
      <c r="BG97" s="5">
        <f t="shared" si="160"/>
        <v>3.4751580527536392E-6</v>
      </c>
      <c r="BH97" s="5">
        <f t="shared" si="161"/>
        <v>1.2332290007866978E-6</v>
      </c>
      <c r="BI97" s="5">
        <f t="shared" si="162"/>
        <v>3.5010868462256323E-7</v>
      </c>
      <c r="BJ97" s="8">
        <f t="shared" si="163"/>
        <v>0.57518054462640156</v>
      </c>
      <c r="BK97" s="8">
        <f t="shared" si="164"/>
        <v>0.27295524791571246</v>
      </c>
      <c r="BL97" s="8">
        <f t="shared" si="165"/>
        <v>0.14764182916830509</v>
      </c>
      <c r="BM97" s="8">
        <f t="shared" si="166"/>
        <v>0.32303142288985837</v>
      </c>
      <c r="BN97" s="8">
        <f t="shared" si="167"/>
        <v>0.67629169614167728</v>
      </c>
    </row>
    <row r="98" spans="1:66" x14ac:dyDescent="0.25">
      <c r="A98" t="s">
        <v>154</v>
      </c>
      <c r="B98" t="s">
        <v>171</v>
      </c>
      <c r="C98" t="s">
        <v>158</v>
      </c>
      <c r="D98" t="s">
        <v>494</v>
      </c>
      <c r="E98">
        <f>VLOOKUP(A98,home!$A$2:$E$405,3,FALSE)</f>
        <v>1.33009708737864</v>
      </c>
      <c r="F98">
        <f>VLOOKUP(B98,home!$B$2:$E$405,3,FALSE)</f>
        <v>0.68</v>
      </c>
      <c r="G98">
        <f>VLOOKUP(C98,away!$B$2:$E$405,4,FALSE)</f>
        <v>0.45</v>
      </c>
      <c r="H98">
        <f>VLOOKUP(A98,away!$A$2:$E$405,3,FALSE)</f>
        <v>1.0485436893203901</v>
      </c>
      <c r="I98">
        <f>VLOOKUP(C98,away!$B$2:$E$405,3,FALSE)</f>
        <v>0.68</v>
      </c>
      <c r="J98">
        <f>VLOOKUP(B98,home!$B$2:$E$405,4,FALSE)</f>
        <v>1.1299999999999999</v>
      </c>
      <c r="K98" s="3">
        <f t="shared" si="112"/>
        <v>0.40700970873786391</v>
      </c>
      <c r="L98" s="3">
        <f t="shared" si="113"/>
        <v>0.80570097087378767</v>
      </c>
      <c r="M98" s="5">
        <f t="shared" si="114"/>
        <v>0.29739005669966007</v>
      </c>
      <c r="N98" s="5">
        <f t="shared" si="115"/>
        <v>0.12104064035886547</v>
      </c>
      <c r="O98" s="5">
        <f t="shared" si="116"/>
        <v>0.23960745741112685</v>
      </c>
      <c r="P98" s="5">
        <f t="shared" si="117"/>
        <v>9.7522561452322867E-2</v>
      </c>
      <c r="Q98" s="5">
        <f t="shared" si="118"/>
        <v>2.4632357888953182E-2</v>
      </c>
      <c r="R98" s="5">
        <f t="shared" si="119"/>
        <v>9.652598053237231E-2</v>
      </c>
      <c r="S98" s="5">
        <f t="shared" si="120"/>
        <v>7.9950974973476314E-3</v>
      </c>
      <c r="T98" s="5">
        <f t="shared" si="121"/>
        <v>1.9846314666040178E-2</v>
      </c>
      <c r="U98" s="5">
        <f t="shared" si="122"/>
        <v>3.9287011222117571E-2</v>
      </c>
      <c r="V98" s="5">
        <f t="shared" si="123"/>
        <v>2.9131303015727552E-4</v>
      </c>
      <c r="W98" s="5">
        <f t="shared" si="124"/>
        <v>3.3418696033032207E-3</v>
      </c>
      <c r="X98" s="5">
        <f t="shared" si="125"/>
        <v>2.6925475839150045E-3</v>
      </c>
      <c r="Y98" s="5">
        <f t="shared" si="126"/>
        <v>1.084694101242095E-3</v>
      </c>
      <c r="Z98" s="5">
        <f t="shared" si="127"/>
        <v>2.5923692076492231E-2</v>
      </c>
      <c r="AA98" s="5">
        <f t="shared" si="128"/>
        <v>1.0551194361463173E-2</v>
      </c>
      <c r="AB98" s="5">
        <f t="shared" si="129"/>
        <v>2.1472192719478589E-3</v>
      </c>
      <c r="AC98" s="5">
        <f t="shared" si="130"/>
        <v>5.9706083486482083E-6</v>
      </c>
      <c r="AD98" s="5">
        <f t="shared" si="131"/>
        <v>3.4004334347009102E-4</v>
      </c>
      <c r="AE98" s="5">
        <f t="shared" si="132"/>
        <v>2.7397325197302112E-4</v>
      </c>
      <c r="AF98" s="5">
        <f t="shared" si="133"/>
        <v>1.1037025755405599E-4</v>
      </c>
      <c r="AG98" s="5">
        <f t="shared" si="134"/>
        <v>2.9641807888964304E-5</v>
      </c>
      <c r="AH98" s="5">
        <f t="shared" si="135"/>
        <v>5.221685968665726E-3</v>
      </c>
      <c r="AI98" s="5">
        <f t="shared" si="136"/>
        <v>2.1252768852272281E-3</v>
      </c>
      <c r="AJ98" s="5">
        <f t="shared" si="137"/>
        <v>4.3250416302182429E-4</v>
      </c>
      <c r="AK98" s="5">
        <f t="shared" si="138"/>
        <v>5.8677797806475459E-5</v>
      </c>
      <c r="AL98" s="5">
        <f t="shared" si="139"/>
        <v>7.8317214240534204E-8</v>
      </c>
      <c r="AM98" s="5">
        <f t="shared" si="140"/>
        <v>2.7680188436802233E-5</v>
      </c>
      <c r="AN98" s="5">
        <f t="shared" si="141"/>
        <v>2.2301954697500948E-5</v>
      </c>
      <c r="AO98" s="5">
        <f t="shared" si="142"/>
        <v>8.9843532760798721E-6</v>
      </c>
      <c r="AP98" s="5">
        <f t="shared" si="143"/>
        <v>2.4129007190702156E-6</v>
      </c>
      <c r="AQ98" s="5">
        <f t="shared" si="144"/>
        <v>4.8601911299423326E-7</v>
      </c>
      <c r="AR98" s="5">
        <f t="shared" si="145"/>
        <v>8.4142349091040239E-4</v>
      </c>
      <c r="AS98" s="5">
        <f t="shared" si="146"/>
        <v>3.4246752996063955E-4</v>
      </c>
      <c r="AT98" s="5">
        <f t="shared" si="147"/>
        <v>6.9693804810727785E-5</v>
      </c>
      <c r="AU98" s="5">
        <f t="shared" si="148"/>
        <v>9.455351732282621E-6</v>
      </c>
      <c r="AV98" s="5">
        <f t="shared" si="149"/>
        <v>9.6210498864260108E-7</v>
      </c>
      <c r="AW98" s="5">
        <f t="shared" si="150"/>
        <v>7.1340046201610852E-10</v>
      </c>
      <c r="AX98" s="5">
        <f t="shared" si="151"/>
        <v>1.8776842389120114E-6</v>
      </c>
      <c r="AY98" s="5">
        <f t="shared" si="152"/>
        <v>1.5128520142858164E-6</v>
      </c>
      <c r="AZ98" s="5">
        <f t="shared" si="153"/>
        <v>6.0945316834922374E-7</v>
      </c>
      <c r="BA98" s="5">
        <f t="shared" si="154"/>
        <v>1.6367900314702518E-7</v>
      </c>
      <c r="BB98" s="5">
        <f t="shared" si="155"/>
        <v>3.2969082936802983E-8</v>
      </c>
      <c r="BC98" s="5">
        <f t="shared" si="156"/>
        <v>5.3126444262001197E-9</v>
      </c>
      <c r="BD98" s="5">
        <f t="shared" si="157"/>
        <v>1.1298928725708709E-4</v>
      </c>
      <c r="BE98" s="5">
        <f t="shared" si="158"/>
        <v>4.5987736897005857E-5</v>
      </c>
      <c r="BF98" s="5">
        <f t="shared" si="159"/>
        <v>9.3587276999819336E-6</v>
      </c>
      <c r="BG98" s="5">
        <f t="shared" si="160"/>
        <v>1.2696976784422092E-6</v>
      </c>
      <c r="BH98" s="5">
        <f t="shared" si="161"/>
        <v>1.291948205719763E-7</v>
      </c>
      <c r="BI98" s="5">
        <f t="shared" si="162"/>
        <v>1.0516709258288135E-8</v>
      </c>
      <c r="BJ98" s="8">
        <f t="shared" si="163"/>
        <v>0.17345852022959976</v>
      </c>
      <c r="BK98" s="8">
        <f t="shared" si="164"/>
        <v>0.40320659045706497</v>
      </c>
      <c r="BL98" s="8">
        <f t="shared" si="165"/>
        <v>0.39739075505721411</v>
      </c>
      <c r="BM98" s="8">
        <f t="shared" si="166"/>
        <v>0.12325899133845654</v>
      </c>
      <c r="BN98" s="8">
        <f t="shared" si="167"/>
        <v>0.87671905434330066</v>
      </c>
    </row>
    <row r="99" spans="1:66" x14ac:dyDescent="0.25">
      <c r="A99" t="s">
        <v>154</v>
      </c>
      <c r="B99" t="s">
        <v>173</v>
      </c>
      <c r="C99" t="s">
        <v>168</v>
      </c>
      <c r="D99" t="s">
        <v>494</v>
      </c>
      <c r="E99">
        <f>VLOOKUP(A99,home!$A$2:$E$405,3,FALSE)</f>
        <v>1.33009708737864</v>
      </c>
      <c r="F99">
        <f>VLOOKUP(B99,home!$B$2:$E$405,3,FALSE)</f>
        <v>0.84</v>
      </c>
      <c r="G99">
        <f>VLOOKUP(C99,away!$B$2:$E$405,4,FALSE)</f>
        <v>1.28</v>
      </c>
      <c r="H99">
        <f>VLOOKUP(A99,away!$A$2:$E$405,3,FALSE)</f>
        <v>1.0485436893203901</v>
      </c>
      <c r="I99">
        <f>VLOOKUP(C99,away!$B$2:$E$405,3,FALSE)</f>
        <v>0.45</v>
      </c>
      <c r="J99">
        <f>VLOOKUP(B99,home!$B$2:$E$405,4,FALSE)</f>
        <v>1.06</v>
      </c>
      <c r="K99" s="3">
        <f t="shared" si="112"/>
        <v>1.4301203883495137</v>
      </c>
      <c r="L99" s="3">
        <f t="shared" si="113"/>
        <v>0.50015533980582605</v>
      </c>
      <c r="M99" s="5">
        <f t="shared" si="114"/>
        <v>0.14510818255561747</v>
      </c>
      <c r="N99" s="5">
        <f t="shared" si="115"/>
        <v>0.20752217038913179</v>
      </c>
      <c r="O99" s="5">
        <f t="shared" si="116"/>
        <v>7.2576632354710693E-2</v>
      </c>
      <c r="P99" s="5">
        <f t="shared" si="117"/>
        <v>0.10379332164821874</v>
      </c>
      <c r="Q99" s="5">
        <f t="shared" si="118"/>
        <v>0.14839084345401959</v>
      </c>
      <c r="R99" s="5">
        <f t="shared" si="119"/>
        <v>1.8149795108666416E-2</v>
      </c>
      <c r="S99" s="5">
        <f t="shared" si="120"/>
        <v>1.8560382724526009E-2</v>
      </c>
      <c r="T99" s="5">
        <f t="shared" si="121"/>
        <v>7.4218472731818308E-2</v>
      </c>
      <c r="U99" s="5">
        <f t="shared" si="122"/>
        <v>2.5956392029270116E-2</v>
      </c>
      <c r="V99" s="5">
        <f t="shared" si="123"/>
        <v>1.4751015721991485E-3</v>
      </c>
      <c r="W99" s="5">
        <f t="shared" si="124"/>
        <v>7.0738923555991484E-2</v>
      </c>
      <c r="X99" s="5">
        <f t="shared" si="125"/>
        <v>3.5380450348645273E-2</v>
      </c>
      <c r="Y99" s="5">
        <f t="shared" si="126"/>
        <v>8.8478605833049156E-3</v>
      </c>
      <c r="Z99" s="5">
        <f t="shared" si="127"/>
        <v>3.0259056466603908E-3</v>
      </c>
      <c r="AA99" s="5">
        <f t="shared" si="128"/>
        <v>4.327409358510944E-3</v>
      </c>
      <c r="AB99" s="5">
        <f t="shared" si="129"/>
        <v>3.0943581761704968E-3</v>
      </c>
      <c r="AC99" s="5">
        <f t="shared" si="130"/>
        <v>6.5944632329906891E-5</v>
      </c>
      <c r="AD99" s="5">
        <f t="shared" si="131"/>
        <v>2.5291294206830264E-2</v>
      </c>
      <c r="AE99" s="5">
        <f t="shared" si="132"/>
        <v>1.264957584814631E-2</v>
      </c>
      <c r="AF99" s="5">
        <f t="shared" si="133"/>
        <v>3.1633764533645936E-3</v>
      </c>
      <c r="AG99" s="5">
        <f t="shared" si="134"/>
        <v>5.2739320832210579E-4</v>
      </c>
      <c r="AH99" s="5">
        <f t="shared" si="135"/>
        <v>3.783557167314488E-4</v>
      </c>
      <c r="AI99" s="5">
        <f t="shared" si="136"/>
        <v>5.4109422454623815E-4</v>
      </c>
      <c r="AJ99" s="5">
        <f t="shared" si="137"/>
        <v>3.8691494127087264E-4</v>
      </c>
      <c r="AK99" s="5">
        <f t="shared" si="138"/>
        <v>1.8444498202284328E-4</v>
      </c>
      <c r="AL99" s="5">
        <f t="shared" si="139"/>
        <v>1.886761260142757E-6</v>
      </c>
      <c r="AM99" s="5">
        <f t="shared" si="140"/>
        <v>7.2339190985867795E-3</v>
      </c>
      <c r="AN99" s="5">
        <f t="shared" si="141"/>
        <v>3.6180832648815254E-3</v>
      </c>
      <c r="AO99" s="5">
        <f t="shared" si="142"/>
        <v>9.0480183239629577E-4</v>
      </c>
      <c r="AP99" s="5">
        <f t="shared" si="143"/>
        <v>1.5084715597970117E-4</v>
      </c>
      <c r="AQ99" s="5">
        <f t="shared" si="144"/>
        <v>1.8861752639442467E-5</v>
      </c>
      <c r="AR99" s="5">
        <f t="shared" si="145"/>
        <v>3.784732641385894E-5</v>
      </c>
      <c r="AS99" s="5">
        <f t="shared" si="146"/>
        <v>5.4126233148978751E-5</v>
      </c>
      <c r="AT99" s="5">
        <f t="shared" si="147"/>
        <v>3.8703514785456916E-5</v>
      </c>
      <c r="AU99" s="5">
        <f t="shared" si="148"/>
        <v>1.8450228531822936E-5</v>
      </c>
      <c r="AV99" s="5">
        <f t="shared" si="149"/>
        <v>6.5965119982669704E-6</v>
      </c>
      <c r="AW99" s="5">
        <f t="shared" si="150"/>
        <v>3.7487972938231816E-8</v>
      </c>
      <c r="AX99" s="5">
        <f t="shared" si="151"/>
        <v>1.7242291984266482E-3</v>
      </c>
      <c r="AY99" s="5">
        <f t="shared" si="152"/>
        <v>8.6238244064220726E-4</v>
      </c>
      <c r="AZ99" s="5">
        <f t="shared" si="153"/>
        <v>2.1566259132099037E-4</v>
      </c>
      <c r="BA99" s="5">
        <f t="shared" si="154"/>
        <v>3.5954932215184984E-5</v>
      </c>
      <c r="BB99" s="5">
        <f t="shared" si="155"/>
        <v>4.4957628349453208E-6</v>
      </c>
      <c r="BC99" s="5">
        <f t="shared" si="156"/>
        <v>4.4971595767969627E-7</v>
      </c>
      <c r="BD99" s="5">
        <f t="shared" si="157"/>
        <v>3.1549237338776041E-6</v>
      </c>
      <c r="BE99" s="5">
        <f t="shared" si="158"/>
        <v>4.5119207555061369E-6</v>
      </c>
      <c r="BF99" s="5">
        <f t="shared" si="159"/>
        <v>3.226294931533335E-6</v>
      </c>
      <c r="BG99" s="5">
        <f t="shared" si="160"/>
        <v>1.537996720138174E-6</v>
      </c>
      <c r="BH99" s="5">
        <f t="shared" si="161"/>
        <v>5.4988011667107064E-7</v>
      </c>
      <c r="BI99" s="5">
        <f t="shared" si="162"/>
        <v>1.5727895319986148E-7</v>
      </c>
      <c r="BJ99" s="8">
        <f t="shared" si="163"/>
        <v>0.6015000485254558</v>
      </c>
      <c r="BK99" s="8">
        <f t="shared" si="164"/>
        <v>0.26986720233479361</v>
      </c>
      <c r="BL99" s="8">
        <f t="shared" si="165"/>
        <v>0.12576425900198943</v>
      </c>
      <c r="BM99" s="8">
        <f t="shared" si="166"/>
        <v>0.30375412504586541</v>
      </c>
      <c r="BN99" s="8">
        <f t="shared" si="167"/>
        <v>0.69554094551036472</v>
      </c>
    </row>
    <row r="100" spans="1:66" x14ac:dyDescent="0.25">
      <c r="A100" t="s">
        <v>175</v>
      </c>
      <c r="B100" t="s">
        <v>178</v>
      </c>
      <c r="C100" t="s">
        <v>280</v>
      </c>
      <c r="D100" t="s">
        <v>494</v>
      </c>
      <c r="E100">
        <f>VLOOKUP(A100,home!$A$2:$E$405,3,FALSE)</f>
        <v>1.19354838709677</v>
      </c>
      <c r="F100">
        <f>VLOOKUP(B100,home!$B$2:$E$405,3,FALSE)</f>
        <v>0.31</v>
      </c>
      <c r="G100">
        <f>VLOOKUP(C100,away!$B$2:$E$405,4,FALSE)</f>
        <v>1.42</v>
      </c>
      <c r="H100">
        <f>VLOOKUP(A100,away!$A$2:$E$405,3,FALSE)</f>
        <v>1.0967741935483899</v>
      </c>
      <c r="I100">
        <f>VLOOKUP(C100,away!$B$2:$E$405,3,FALSE)</f>
        <v>1.17</v>
      </c>
      <c r="J100">
        <f>VLOOKUP(B100,home!$B$2:$E$405,4,FALSE)</f>
        <v>1.1399999999999999</v>
      </c>
      <c r="K100" s="3">
        <f t="shared" si="112"/>
        <v>0.5253999999999982</v>
      </c>
      <c r="L100" s="3">
        <f t="shared" si="113"/>
        <v>1.4628774193548422</v>
      </c>
      <c r="M100" s="5">
        <f t="shared" si="114"/>
        <v>0.13693109726325867</v>
      </c>
      <c r="N100" s="5">
        <f t="shared" si="115"/>
        <v>7.194359850211586E-2</v>
      </c>
      <c r="O100" s="5">
        <f t="shared" si="116"/>
        <v>0.20031341019390272</v>
      </c>
      <c r="P100" s="5">
        <f t="shared" si="117"/>
        <v>0.10524466571587612</v>
      </c>
      <c r="Q100" s="5">
        <f t="shared" si="118"/>
        <v>1.8899583326505768E-2</v>
      </c>
      <c r="R100" s="5">
        <f t="shared" si="119"/>
        <v>0.1465169822833122</v>
      </c>
      <c r="S100" s="5">
        <f t="shared" si="120"/>
        <v>2.0222651908556901E-2</v>
      </c>
      <c r="T100" s="5">
        <f t="shared" si="121"/>
        <v>2.7647773683560559E-2</v>
      </c>
      <c r="U100" s="5">
        <f t="shared" si="122"/>
        <v>7.6980022491651964E-2</v>
      </c>
      <c r="V100" s="5">
        <f t="shared" si="123"/>
        <v>1.7270050270552855E-3</v>
      </c>
      <c r="W100" s="5">
        <f t="shared" si="124"/>
        <v>3.3099470265820336E-3</v>
      </c>
      <c r="X100" s="5">
        <f t="shared" si="125"/>
        <v>4.8420467644475582E-3</v>
      </c>
      <c r="Y100" s="5">
        <f t="shared" si="126"/>
        <v>3.5416604375852544E-3</v>
      </c>
      <c r="Z100" s="5">
        <f t="shared" si="127"/>
        <v>7.1445461644756944E-2</v>
      </c>
      <c r="AA100" s="5">
        <f t="shared" si="128"/>
        <v>3.753744554815517E-2</v>
      </c>
      <c r="AB100" s="5">
        <f t="shared" si="129"/>
        <v>9.8610869455003289E-3</v>
      </c>
      <c r="AC100" s="5">
        <f t="shared" si="130"/>
        <v>8.2960550230524804E-5</v>
      </c>
      <c r="AD100" s="5">
        <f t="shared" si="131"/>
        <v>4.3476154194154848E-4</v>
      </c>
      <c r="AE100" s="5">
        <f t="shared" si="132"/>
        <v>6.3600284251018443E-4</v>
      </c>
      <c r="AF100" s="5">
        <f t="shared" si="133"/>
        <v>4.6519709847682141E-4</v>
      </c>
      <c r="AG100" s="5">
        <f t="shared" si="134"/>
        <v>2.2684211030371093E-4</v>
      </c>
      <c r="AH100" s="5">
        <f t="shared" si="135"/>
        <v>2.6128988138874359E-2</v>
      </c>
      <c r="AI100" s="5">
        <f t="shared" si="136"/>
        <v>1.3728170368164542E-2</v>
      </c>
      <c r="AJ100" s="5">
        <f t="shared" si="137"/>
        <v>3.606390355716812E-3</v>
      </c>
      <c r="AK100" s="5">
        <f t="shared" si="138"/>
        <v>6.3159916429786909E-4</v>
      </c>
      <c r="AL100" s="5">
        <f t="shared" si="139"/>
        <v>2.5505252060693082E-6</v>
      </c>
      <c r="AM100" s="5">
        <f t="shared" si="140"/>
        <v>4.5684742827217765E-5</v>
      </c>
      <c r="AN100" s="5">
        <f t="shared" si="141"/>
        <v>6.6831178690969964E-5</v>
      </c>
      <c r="AO100" s="5">
        <f t="shared" si="142"/>
        <v>4.8882911107944235E-5</v>
      </c>
      <c r="AP100" s="5">
        <f t="shared" si="143"/>
        <v>2.3836568950713867E-5</v>
      </c>
      <c r="AQ100" s="5">
        <f t="shared" si="144"/>
        <v>8.7174946182235182E-6</v>
      </c>
      <c r="AR100" s="5">
        <f t="shared" si="145"/>
        <v>7.6447013477899586E-3</v>
      </c>
      <c r="AS100" s="5">
        <f t="shared" si="146"/>
        <v>4.0165260881288301E-3</v>
      </c>
      <c r="AT100" s="5">
        <f t="shared" si="147"/>
        <v>1.05514140335144E-3</v>
      </c>
      <c r="AU100" s="5">
        <f t="shared" si="148"/>
        <v>1.8479043110694829E-4</v>
      </c>
      <c r="AV100" s="5">
        <f t="shared" si="149"/>
        <v>2.4272223125897571E-5</v>
      </c>
      <c r="AW100" s="5">
        <f t="shared" si="150"/>
        <v>5.4453415314055578E-8</v>
      </c>
      <c r="AX100" s="5">
        <f t="shared" si="151"/>
        <v>4.0004606469033562E-6</v>
      </c>
      <c r="AY100" s="5">
        <f t="shared" si="152"/>
        <v>5.8521835473725846E-6</v>
      </c>
      <c r="AZ100" s="5">
        <f t="shared" si="153"/>
        <v>4.280513582685637E-6</v>
      </c>
      <c r="BA100" s="5">
        <f t="shared" si="154"/>
        <v>2.0872888877841712E-6</v>
      </c>
      <c r="BB100" s="5">
        <f t="shared" si="155"/>
        <v>7.6336194540243699E-7</v>
      </c>
      <c r="BC100" s="5">
        <f t="shared" si="156"/>
        <v>2.2334099054480172E-7</v>
      </c>
      <c r="BD100" s="5">
        <f t="shared" si="157"/>
        <v>1.863876829898908E-3</v>
      </c>
      <c r="BE100" s="5">
        <f t="shared" si="158"/>
        <v>9.7928088642888311E-4</v>
      </c>
      <c r="BF100" s="5">
        <f t="shared" si="159"/>
        <v>2.5725708886486663E-4</v>
      </c>
      <c r="BG100" s="5">
        <f t="shared" si="160"/>
        <v>4.5054291496533508E-5</v>
      </c>
      <c r="BH100" s="5">
        <f t="shared" si="161"/>
        <v>5.9178811880696546E-6</v>
      </c>
      <c r="BI100" s="5">
        <f t="shared" si="162"/>
        <v>6.218509552423573E-7</v>
      </c>
      <c r="BJ100" s="8">
        <f t="shared" si="163"/>
        <v>0.13215857337982503</v>
      </c>
      <c r="BK100" s="8">
        <f t="shared" si="164"/>
        <v>0.26421678317373098</v>
      </c>
      <c r="BL100" s="8">
        <f t="shared" si="165"/>
        <v>0.5313815358119115</v>
      </c>
      <c r="BM100" s="8">
        <f t="shared" si="166"/>
        <v>0.31934721899512131</v>
      </c>
      <c r="BN100" s="8">
        <f t="shared" si="167"/>
        <v>0.67984933728497132</v>
      </c>
    </row>
    <row r="101" spans="1:66" x14ac:dyDescent="0.25">
      <c r="A101" t="s">
        <v>175</v>
      </c>
      <c r="B101" t="s">
        <v>176</v>
      </c>
      <c r="C101" t="s">
        <v>282</v>
      </c>
      <c r="D101" t="s">
        <v>494</v>
      </c>
      <c r="E101">
        <f>VLOOKUP(A101,home!$A$2:$E$405,3,FALSE)</f>
        <v>1.19354838709677</v>
      </c>
      <c r="F101">
        <f>VLOOKUP(B101,home!$B$2:$E$405,3,FALSE)</f>
        <v>0.84</v>
      </c>
      <c r="G101">
        <f>VLOOKUP(C101,away!$B$2:$E$405,4,FALSE)</f>
        <v>0.37</v>
      </c>
      <c r="H101">
        <f>VLOOKUP(A101,away!$A$2:$E$405,3,FALSE)</f>
        <v>1.0967741935483899</v>
      </c>
      <c r="I101">
        <f>VLOOKUP(C101,away!$B$2:$E$405,3,FALSE)</f>
        <v>1.1200000000000001</v>
      </c>
      <c r="J101">
        <f>VLOOKUP(B101,home!$B$2:$E$405,4,FALSE)</f>
        <v>0.71</v>
      </c>
      <c r="K101" s="3">
        <f t="shared" si="112"/>
        <v>0.37095483870967616</v>
      </c>
      <c r="L101" s="3">
        <f t="shared" si="113"/>
        <v>0.87215483870967969</v>
      </c>
      <c r="M101" s="5">
        <f t="shared" si="114"/>
        <v>0.28848572410803963</v>
      </c>
      <c r="N101" s="5">
        <f t="shared" si="115"/>
        <v>0.10701517525654197</v>
      </c>
      <c r="O101" s="5">
        <f t="shared" si="116"/>
        <v>0.25160422017949247</v>
      </c>
      <c r="P101" s="5">
        <f t="shared" si="117"/>
        <v>9.3333802915357464E-2</v>
      </c>
      <c r="Q101" s="5">
        <f t="shared" si="118"/>
        <v>1.9848898538389125E-2</v>
      </c>
      <c r="R101" s="5">
        <f t="shared" si="119"/>
        <v>0.10971891903466</v>
      </c>
      <c r="S101" s="5">
        <f t="shared" si="120"/>
        <v>7.54907265652112E-3</v>
      </c>
      <c r="T101" s="5">
        <f t="shared" si="121"/>
        <v>1.7311312903313565E-2</v>
      </c>
      <c r="U101" s="5">
        <f t="shared" si="122"/>
        <v>4.0700763913902316E-2</v>
      </c>
      <c r="V101" s="5">
        <f t="shared" si="123"/>
        <v>2.7137243453474464E-4</v>
      </c>
      <c r="W101" s="5">
        <f t="shared" si="124"/>
        <v>2.4543483186242887E-3</v>
      </c>
      <c r="X101" s="5">
        <f t="shared" si="125"/>
        <v>2.14057176196714E-3</v>
      </c>
      <c r="Y101" s="5">
        <f t="shared" si="126"/>
        <v>9.3345500990247297E-4</v>
      </c>
      <c r="Z101" s="5">
        <f t="shared" si="127"/>
        <v>3.189729537802477E-2</v>
      </c>
      <c r="AA101" s="5">
        <f t="shared" si="128"/>
        <v>1.1832456062230077E-2</v>
      </c>
      <c r="AB101" s="5">
        <f t="shared" si="129"/>
        <v>2.1946534150519437E-3</v>
      </c>
      <c r="AC101" s="5">
        <f t="shared" si="130"/>
        <v>5.4873212097059055E-6</v>
      </c>
      <c r="AD101" s="5">
        <f t="shared" si="131"/>
        <v>2.2761309616815945E-4</v>
      </c>
      <c r="AE101" s="5">
        <f t="shared" si="132"/>
        <v>1.9851386317675191E-4</v>
      </c>
      <c r="AF101" s="5">
        <f t="shared" si="133"/>
        <v>8.6567413160277746E-5</v>
      </c>
      <c r="AG101" s="5">
        <f t="shared" si="134"/>
        <v>2.5166729420772084E-5</v>
      </c>
      <c r="AH101" s="5">
        <f t="shared" si="135"/>
        <v>6.9548451264240495E-3</v>
      </c>
      <c r="AI101" s="5">
        <f t="shared" si="136"/>
        <v>2.5799334521234103E-3</v>
      </c>
      <c r="AJ101" s="5">
        <f t="shared" si="137"/>
        <v>4.7851939880706886E-4</v>
      </c>
      <c r="AK101" s="5">
        <f t="shared" si="138"/>
        <v>5.916969546797582E-5</v>
      </c>
      <c r="AL101" s="5">
        <f t="shared" si="139"/>
        <v>7.101253386502381E-8</v>
      </c>
      <c r="AM101" s="5">
        <f t="shared" si="140"/>
        <v>1.688683587545392E-5</v>
      </c>
      <c r="AN101" s="5">
        <f t="shared" si="141"/>
        <v>1.4727935619273346E-5</v>
      </c>
      <c r="AO101" s="5">
        <f t="shared" si="142"/>
        <v>6.422520157276946E-6</v>
      </c>
      <c r="AP101" s="5">
        <f t="shared" si="143"/>
        <v>1.8671440106265141E-6</v>
      </c>
      <c r="AQ101" s="5">
        <f t="shared" si="144"/>
        <v>4.071096708589279E-7</v>
      </c>
      <c r="AR101" s="5">
        <f t="shared" si="145"/>
        <v>1.2131403658974338E-3</v>
      </c>
      <c r="AS101" s="5">
        <f t="shared" si="146"/>
        <v>4.500202887636801E-4</v>
      </c>
      <c r="AT101" s="5">
        <f t="shared" si="147"/>
        <v>8.3468601817206415E-5</v>
      </c>
      <c r="AU101" s="5">
        <f t="shared" si="148"/>
        <v>1.0321027241474664E-5</v>
      </c>
      <c r="AV101" s="5">
        <f t="shared" si="149"/>
        <v>9.5715874891985172E-7</v>
      </c>
      <c r="AW101" s="5">
        <f t="shared" si="150"/>
        <v>6.3818581017317904E-10</v>
      </c>
      <c r="AX101" s="5">
        <f t="shared" si="151"/>
        <v>1.0440422464159635E-6</v>
      </c>
      <c r="AY101" s="5">
        <f t="shared" si="152"/>
        <v>9.1056649702900625E-7</v>
      </c>
      <c r="AZ101" s="5">
        <f t="shared" si="153"/>
        <v>3.9707748817538548E-7</v>
      </c>
      <c r="BA101" s="5">
        <f t="shared" si="154"/>
        <v>1.1543768421828272E-7</v>
      </c>
      <c r="BB101" s="5">
        <f t="shared" si="155"/>
        <v>2.5169883715103819E-8</v>
      </c>
      <c r="BC101" s="5">
        <f t="shared" si="156"/>
        <v>4.3904071743775535E-9</v>
      </c>
      <c r="BD101" s="5">
        <f t="shared" si="157"/>
        <v>1.7634104002524633E-4</v>
      </c>
      <c r="BE101" s="5">
        <f t="shared" si="158"/>
        <v>6.5414562060461793E-5</v>
      </c>
      <c r="BF101" s="5">
        <f t="shared" si="159"/>
        <v>1.2132924159201353E-5</v>
      </c>
      <c r="BG101" s="5">
        <f t="shared" si="160"/>
        <v>1.5002556415177573E-6</v>
      </c>
      <c r="BH101" s="5">
        <f t="shared" si="161"/>
        <v>1.3913177238062532E-7</v>
      </c>
      <c r="BI101" s="5">
        <f t="shared" si="162"/>
        <v>1.0322320836569249E-8</v>
      </c>
      <c r="BJ101" s="8">
        <f t="shared" si="163"/>
        <v>0.1502844311202047</v>
      </c>
      <c r="BK101" s="8">
        <f t="shared" si="164"/>
        <v>0.38964644101469353</v>
      </c>
      <c r="BL101" s="8">
        <f t="shared" si="165"/>
        <v>0.42813692595660757</v>
      </c>
      <c r="BM101" s="8">
        <f t="shared" si="166"/>
        <v>0.12995744350873883</v>
      </c>
      <c r="BN101" s="8">
        <f t="shared" si="167"/>
        <v>0.87000674003248057</v>
      </c>
    </row>
    <row r="102" spans="1:66" x14ac:dyDescent="0.25">
      <c r="A102" t="s">
        <v>175</v>
      </c>
      <c r="B102" t="s">
        <v>283</v>
      </c>
      <c r="C102" t="s">
        <v>281</v>
      </c>
      <c r="D102" t="s">
        <v>494</v>
      </c>
      <c r="E102">
        <f>VLOOKUP(A102,home!$A$2:$E$405,3,FALSE)</f>
        <v>1.19354838709677</v>
      </c>
      <c r="F102">
        <f>VLOOKUP(B102,home!$B$2:$E$405,3,FALSE)</f>
        <v>0.93</v>
      </c>
      <c r="G102">
        <f>VLOOKUP(C102,away!$B$2:$E$405,4,FALSE)</f>
        <v>1.56</v>
      </c>
      <c r="H102">
        <f>VLOOKUP(A102,away!$A$2:$E$405,3,FALSE)</f>
        <v>1.0967741935483899</v>
      </c>
      <c r="I102">
        <f>VLOOKUP(C102,away!$B$2:$E$405,3,FALSE)</f>
        <v>0.36</v>
      </c>
      <c r="J102">
        <f>VLOOKUP(B102,home!$B$2:$E$405,4,FALSE)</f>
        <v>0.41</v>
      </c>
      <c r="K102" s="3">
        <f t="shared" si="112"/>
        <v>1.731599999999994</v>
      </c>
      <c r="L102" s="3">
        <f t="shared" si="113"/>
        <v>0.16188387096774234</v>
      </c>
      <c r="M102" s="5">
        <f t="shared" si="114"/>
        <v>0.15054640989000304</v>
      </c>
      <c r="N102" s="5">
        <f t="shared" si="115"/>
        <v>0.26068616336552836</v>
      </c>
      <c r="O102" s="5">
        <f t="shared" si="116"/>
        <v>2.4371035593290097E-2</v>
      </c>
      <c r="P102" s="5">
        <f t="shared" si="117"/>
        <v>4.2200885233340979E-2</v>
      </c>
      <c r="Q102" s="5">
        <f t="shared" si="118"/>
        <v>0.22570208024187371</v>
      </c>
      <c r="R102" s="5">
        <f t="shared" si="119"/>
        <v>1.9726387906672149E-3</v>
      </c>
      <c r="S102" s="5">
        <f t="shared" si="120"/>
        <v>2.9574181074441528E-3</v>
      </c>
      <c r="T102" s="5">
        <f t="shared" si="121"/>
        <v>3.6537526435026509E-2</v>
      </c>
      <c r="U102" s="5">
        <f t="shared" si="122"/>
        <v>3.415821329919337E-3</v>
      </c>
      <c r="V102" s="5">
        <f t="shared" si="123"/>
        <v>9.2113095246726471E-5</v>
      </c>
      <c r="W102" s="5">
        <f t="shared" si="124"/>
        <v>0.13027524071560906</v>
      </c>
      <c r="X102" s="5">
        <f t="shared" si="125"/>
        <v>2.1089460258297225E-2</v>
      </c>
      <c r="Y102" s="5">
        <f t="shared" si="126"/>
        <v>1.7070217316167589E-3</v>
      </c>
      <c r="Z102" s="5">
        <f t="shared" si="127"/>
        <v>1.064461344847782E-4</v>
      </c>
      <c r="AA102" s="5">
        <f t="shared" si="128"/>
        <v>1.8432212647384128E-4</v>
      </c>
      <c r="AB102" s="5">
        <f t="shared" si="129"/>
        <v>1.5958609710105129E-4</v>
      </c>
      <c r="AC102" s="5">
        <f t="shared" si="130"/>
        <v>1.613810553434627E-6</v>
      </c>
      <c r="AD102" s="5">
        <f t="shared" si="131"/>
        <v>5.6396151705786969E-2</v>
      </c>
      <c r="AE102" s="5">
        <f t="shared" si="132"/>
        <v>9.1296273458168382E-3</v>
      </c>
      <c r="AF102" s="5">
        <f t="shared" si="133"/>
        <v>7.389697076168924E-4</v>
      </c>
      <c r="AG102" s="5">
        <f t="shared" si="134"/>
        <v>3.9875758932307752E-5</v>
      </c>
      <c r="AH102" s="5">
        <f t="shared" si="135"/>
        <v>4.3079780749871957E-6</v>
      </c>
      <c r="AI102" s="5">
        <f t="shared" si="136"/>
        <v>7.4596948346478028E-6</v>
      </c>
      <c r="AJ102" s="5">
        <f t="shared" si="137"/>
        <v>6.4586037878380474E-6</v>
      </c>
      <c r="AK102" s="5">
        <f t="shared" si="138"/>
        <v>3.7279061063401073E-6</v>
      </c>
      <c r="AL102" s="5">
        <f t="shared" si="139"/>
        <v>1.8095213031944021E-8</v>
      </c>
      <c r="AM102" s="5">
        <f t="shared" si="140"/>
        <v>1.9531115258748066E-2</v>
      </c>
      <c r="AN102" s="5">
        <f t="shared" si="141"/>
        <v>3.1617725424032748E-3</v>
      </c>
      <c r="AO102" s="5">
        <f t="shared" si="142"/>
        <v>2.5591998914188116E-4</v>
      </c>
      <c r="AP102" s="5">
        <f t="shared" si="143"/>
        <v>1.3809772833436767E-5</v>
      </c>
      <c r="AQ102" s="5">
        <f t="shared" si="144"/>
        <v>5.5889487086547781E-7</v>
      </c>
      <c r="AR102" s="5">
        <f t="shared" si="145"/>
        <v>1.3947843336461815E-7</v>
      </c>
      <c r="AS102" s="5">
        <f t="shared" si="146"/>
        <v>2.4152085521417195E-7</v>
      </c>
      <c r="AT102" s="5">
        <f t="shared" si="147"/>
        <v>2.0910875644442941E-7</v>
      </c>
      <c r="AU102" s="5">
        <f t="shared" si="148"/>
        <v>1.2069757421972424E-7</v>
      </c>
      <c r="AV102" s="5">
        <f t="shared" si="149"/>
        <v>5.2249979879718444E-8</v>
      </c>
      <c r="AW102" s="5">
        <f t="shared" si="150"/>
        <v>1.4090044262981667E-10</v>
      </c>
      <c r="AX102" s="5">
        <f t="shared" si="151"/>
        <v>5.6366798636746721E-3</v>
      </c>
      <c r="AY102" s="5">
        <f t="shared" si="152"/>
        <v>9.1248755573758184E-4</v>
      </c>
      <c r="AZ102" s="5">
        <f t="shared" si="153"/>
        <v>7.3858508866346653E-5</v>
      </c>
      <c r="BA102" s="5">
        <f t="shared" si="154"/>
        <v>3.9855004397298373E-6</v>
      </c>
      <c r="BB102" s="5">
        <f t="shared" si="155"/>
        <v>1.6129705973177635E-7</v>
      </c>
      <c r="BC102" s="5">
        <f t="shared" si="156"/>
        <v>5.2222784810190254E-9</v>
      </c>
      <c r="BD102" s="5">
        <f t="shared" si="157"/>
        <v>3.7632181182634427E-9</v>
      </c>
      <c r="BE102" s="5">
        <f t="shared" si="158"/>
        <v>6.5163884935849538E-9</v>
      </c>
      <c r="BF102" s="5">
        <f t="shared" si="159"/>
        <v>5.6418891577458355E-9</v>
      </c>
      <c r="BG102" s="5">
        <f t="shared" si="160"/>
        <v>3.2564984218508845E-9</v>
      </c>
      <c r="BH102" s="5">
        <f t="shared" si="161"/>
        <v>1.4097381668192433E-9</v>
      </c>
      <c r="BI102" s="5">
        <f t="shared" si="162"/>
        <v>4.8822052193283834E-10</v>
      </c>
      <c r="BJ102" s="8">
        <f t="shared" si="163"/>
        <v>0.77189247167215846</v>
      </c>
      <c r="BK102" s="8">
        <f t="shared" si="164"/>
        <v>0.19671094578753895</v>
      </c>
      <c r="BL102" s="8">
        <f t="shared" si="165"/>
        <v>3.0126142251807368E-2</v>
      </c>
      <c r="BM102" s="8">
        <f t="shared" si="166"/>
        <v>0.29244430531644927</v>
      </c>
      <c r="BN102" s="8">
        <f t="shared" si="167"/>
        <v>0.70547921311470352</v>
      </c>
    </row>
    <row r="103" spans="1:66" x14ac:dyDescent="0.25">
      <c r="A103" t="s">
        <v>24</v>
      </c>
      <c r="B103" t="s">
        <v>180</v>
      </c>
      <c r="C103" t="s">
        <v>327</v>
      </c>
      <c r="D103" t="s">
        <v>494</v>
      </c>
      <c r="E103">
        <f>VLOOKUP(A103,home!$A$2:$E$405,3,FALSE)</f>
        <v>1.61578947368421</v>
      </c>
      <c r="F103">
        <f>VLOOKUP(B103,home!$B$2:$E$405,3,FALSE)</f>
        <v>1.17</v>
      </c>
      <c r="G103">
        <f>VLOOKUP(C103,away!$B$2:$E$405,4,FALSE)</f>
        <v>0.48</v>
      </c>
      <c r="H103">
        <f>VLOOKUP(A103,away!$A$2:$E$405,3,FALSE)</f>
        <v>1.46315789473684</v>
      </c>
      <c r="I103">
        <f>VLOOKUP(C103,away!$B$2:$E$405,3,FALSE)</f>
        <v>1.31</v>
      </c>
      <c r="J103">
        <f>VLOOKUP(B103,home!$B$2:$E$405,4,FALSE)</f>
        <v>1.29</v>
      </c>
      <c r="K103" s="3">
        <f t="shared" si="112"/>
        <v>0.90742736842105232</v>
      </c>
      <c r="L103" s="3">
        <f t="shared" si="113"/>
        <v>2.4725905263157859</v>
      </c>
      <c r="M103" s="5">
        <f t="shared" si="114"/>
        <v>3.4046845469808192E-2</v>
      </c>
      <c r="N103" s="5">
        <f t="shared" si="115"/>
        <v>3.0895039387706272E-2</v>
      </c>
      <c r="O103" s="5">
        <f t="shared" si="116"/>
        <v>8.4183907559585242E-2</v>
      </c>
      <c r="P103" s="5">
        <f t="shared" si="117"/>
        <v>7.6390781700195573E-2</v>
      </c>
      <c r="Q103" s="5">
        <f t="shared" si="118"/>
        <v>1.401750214442553E-2</v>
      </c>
      <c r="R103" s="5">
        <f t="shared" si="119"/>
        <v>0.1040761661500372</v>
      </c>
      <c r="S103" s="5">
        <f t="shared" si="120"/>
        <v>4.2849428840197136E-2</v>
      </c>
      <c r="T103" s="5">
        <f t="shared" si="121"/>
        <v>3.4659543004917769E-2</v>
      </c>
      <c r="U103" s="5">
        <f t="shared" si="122"/>
        <v>9.4441561564880469E-2</v>
      </c>
      <c r="V103" s="5">
        <f t="shared" si="123"/>
        <v>1.0682345062913193E-2</v>
      </c>
      <c r="W103" s="5">
        <f t="shared" si="124"/>
        <v>4.2399550275841729E-3</v>
      </c>
      <c r="X103" s="5">
        <f t="shared" si="125"/>
        <v>1.0483672633209609E-2</v>
      </c>
      <c r="Y103" s="5">
        <f t="shared" si="126"/>
        <v>1.2960914816935079E-2</v>
      </c>
      <c r="Z103" s="5">
        <f t="shared" si="127"/>
        <v>8.5779247479283241E-2</v>
      </c>
      <c r="AA103" s="5">
        <f t="shared" si="128"/>
        <v>7.7838436805264172E-2</v>
      </c>
      <c r="AB103" s="5">
        <f t="shared" si="129"/>
        <v>3.5316363936104621E-2</v>
      </c>
      <c r="AC103" s="5">
        <f t="shared" si="130"/>
        <v>1.4979961404772417E-3</v>
      </c>
      <c r="AD103" s="5">
        <f t="shared" si="131"/>
        <v>9.618628082260788E-4</v>
      </c>
      <c r="AE103" s="5">
        <f t="shared" si="132"/>
        <v>2.3782928672352994E-3</v>
      </c>
      <c r="AF103" s="5">
        <f t="shared" si="133"/>
        <v>2.9402722061652054E-3</v>
      </c>
      <c r="AG103" s="5">
        <f t="shared" si="134"/>
        <v>2.4233630672512341E-3</v>
      </c>
      <c r="AH103" s="5">
        <f t="shared" si="135"/>
        <v>5.3024238667943258E-2</v>
      </c>
      <c r="AI103" s="5">
        <f t="shared" si="136"/>
        <v>4.8115645356981554E-2</v>
      </c>
      <c r="AJ103" s="5">
        <f t="shared" si="137"/>
        <v>2.1830726723083196E-2</v>
      </c>
      <c r="AK103" s="5">
        <f t="shared" si="138"/>
        <v>6.603266300348843E-3</v>
      </c>
      <c r="AL103" s="5">
        <f t="shared" si="139"/>
        <v>1.3444193677961583E-4</v>
      </c>
      <c r="AM103" s="5">
        <f t="shared" si="140"/>
        <v>1.7456412737013486E-4</v>
      </c>
      <c r="AN103" s="5">
        <f t="shared" si="141"/>
        <v>4.3162560756997755E-4</v>
      </c>
      <c r="AO103" s="5">
        <f t="shared" si="142"/>
        <v>5.3361669409641098E-4</v>
      </c>
      <c r="AP103" s="5">
        <f t="shared" si="143"/>
        <v>4.3980519416891162E-4</v>
      </c>
      <c r="AQ103" s="5">
        <f t="shared" si="144"/>
        <v>2.718645391316314E-4</v>
      </c>
      <c r="AR103" s="5">
        <f t="shared" si="145"/>
        <v>2.6221446039092735E-2</v>
      </c>
      <c r="AS103" s="5">
        <f t="shared" si="146"/>
        <v>2.3794057775448546E-2</v>
      </c>
      <c r="AT103" s="5">
        <f t="shared" si="147"/>
        <v>1.0795689615616874E-2</v>
      </c>
      <c r="AU103" s="5">
        <f t="shared" si="148"/>
        <v>3.2654347393965681E-3</v>
      </c>
      <c r="AV103" s="5">
        <f t="shared" si="149"/>
        <v>7.4078621308032791E-4</v>
      </c>
      <c r="AW103" s="5">
        <f t="shared" si="150"/>
        <v>8.3790799462124654E-6</v>
      </c>
      <c r="AX103" s="5">
        <f t="shared" si="151"/>
        <v>2.6400711120033137E-5</v>
      </c>
      <c r="AY103" s="5">
        <f t="shared" si="152"/>
        <v>6.5278148203393738E-5</v>
      </c>
      <c r="AZ103" s="5">
        <f t="shared" si="153"/>
        <v>8.0703065411574624E-5</v>
      </c>
      <c r="BA103" s="5">
        <f t="shared" si="154"/>
        <v>6.6515211660434211E-5</v>
      </c>
      <c r="BB103" s="5">
        <f t="shared" si="155"/>
        <v>4.1116220551869733E-5</v>
      </c>
      <c r="BC103" s="5">
        <f t="shared" si="156"/>
        <v>2.0332715482892704E-5</v>
      </c>
      <c r="BD103" s="5">
        <f t="shared" si="157"/>
        <v>1.0805816510426879E-2</v>
      </c>
      <c r="BE103" s="5">
        <f t="shared" si="158"/>
        <v>9.8054936396974202E-3</v>
      </c>
      <c r="BF103" s="5">
        <f t="shared" si="159"/>
        <v>4.4488866447699978E-3</v>
      </c>
      <c r="BG103" s="5">
        <f t="shared" si="160"/>
        <v>1.3456805001557349E-3</v>
      </c>
      <c r="BH103" s="5">
        <f t="shared" si="161"/>
        <v>3.0527682874796093E-4</v>
      </c>
      <c r="BI103" s="5">
        <f t="shared" si="162"/>
        <v>5.5403309870137312E-5</v>
      </c>
      <c r="BJ103" s="8">
        <f t="shared" si="163"/>
        <v>0.11811224019842351</v>
      </c>
      <c r="BK103" s="8">
        <f t="shared" si="164"/>
        <v>0.16566711729857433</v>
      </c>
      <c r="BL103" s="8">
        <f t="shared" si="165"/>
        <v>0.61701428488053145</v>
      </c>
      <c r="BM103" s="8">
        <f t="shared" si="166"/>
        <v>0.64290574837679715</v>
      </c>
      <c r="BN103" s="8">
        <f t="shared" si="167"/>
        <v>0.34361024241175808</v>
      </c>
    </row>
    <row r="104" spans="1:66" x14ac:dyDescent="0.25">
      <c r="A104" t="s">
        <v>24</v>
      </c>
      <c r="B104" t="s">
        <v>184</v>
      </c>
      <c r="C104" t="s">
        <v>295</v>
      </c>
      <c r="D104" t="s">
        <v>494</v>
      </c>
      <c r="E104">
        <f>VLOOKUP(A104,home!$A$2:$E$405,3,FALSE)</f>
        <v>1.61578947368421</v>
      </c>
      <c r="F104">
        <f>VLOOKUP(B104,home!$B$2:$E$405,3,FALSE)</f>
        <v>1.17</v>
      </c>
      <c r="G104">
        <f>VLOOKUP(C104,away!$B$2:$E$405,4,FALSE)</f>
        <v>0.69</v>
      </c>
      <c r="H104">
        <f>VLOOKUP(A104,away!$A$2:$E$405,3,FALSE)</f>
        <v>1.46315789473684</v>
      </c>
      <c r="I104">
        <f>VLOOKUP(C104,away!$B$2:$E$405,3,FALSE)</f>
        <v>1.31</v>
      </c>
      <c r="J104">
        <f>VLOOKUP(B104,home!$B$2:$E$405,4,FALSE)</f>
        <v>1.06</v>
      </c>
      <c r="K104" s="3">
        <f t="shared" si="112"/>
        <v>1.3044268421052625</v>
      </c>
      <c r="L104" s="3">
        <f t="shared" si="113"/>
        <v>2.0317410526315762</v>
      </c>
      <c r="M104" s="5">
        <f t="shared" si="114"/>
        <v>3.5573016402886203E-2</v>
      </c>
      <c r="N104" s="5">
        <f t="shared" si="115"/>
        <v>4.6402397450575554E-2</v>
      </c>
      <c r="O104" s="5">
        <f t="shared" si="116"/>
        <v>7.2275157791680353E-2</v>
      </c>
      <c r="P104" s="5">
        <f t="shared" si="117"/>
        <v>9.427765584086116E-2</v>
      </c>
      <c r="Q104" s="5">
        <f t="shared" si="118"/>
        <v>3.0264266386283784E-2</v>
      </c>
      <c r="R104" s="5">
        <f t="shared" si="119"/>
        <v>7.3422202585390978E-2</v>
      </c>
      <c r="S104" s="5">
        <f t="shared" si="120"/>
        <v>6.2465017656801222E-2</v>
      </c>
      <c r="T104" s="5">
        <f t="shared" si="121"/>
        <v>6.1489152444790654E-2</v>
      </c>
      <c r="U104" s="5">
        <f t="shared" si="122"/>
        <v>9.5773891858874374E-2</v>
      </c>
      <c r="V104" s="5">
        <f t="shared" si="123"/>
        <v>1.8394265067669585E-2</v>
      </c>
      <c r="W104" s="5">
        <f t="shared" si="124"/>
        <v>1.3159173810297535E-2</v>
      </c>
      <c r="X104" s="5">
        <f t="shared" si="125"/>
        <v>2.673603364909579E-2</v>
      </c>
      <c r="Y104" s="5">
        <f t="shared" si="126"/>
        <v>2.7160348574703567E-2</v>
      </c>
      <c r="Z104" s="5">
        <f t="shared" si="127"/>
        <v>4.9724967722457027E-2</v>
      </c>
      <c r="AA104" s="5">
        <f t="shared" si="128"/>
        <v>6.4862582619990727E-2</v>
      </c>
      <c r="AB104" s="5">
        <f t="shared" si="129"/>
        <v>4.2304246908893103E-2</v>
      </c>
      <c r="AC104" s="5">
        <f t="shared" si="130"/>
        <v>3.0468462595616202E-3</v>
      </c>
      <c r="AD104" s="5">
        <f t="shared" si="131"/>
        <v>4.2912948845201734E-3</v>
      </c>
      <c r="AE104" s="5">
        <f t="shared" si="132"/>
        <v>8.7187999858275161E-3</v>
      </c>
      <c r="AF104" s="5">
        <f t="shared" si="133"/>
        <v>8.8571719304446871E-3</v>
      </c>
      <c r="AG104" s="5">
        <f t="shared" si="134"/>
        <v>5.9984932737668457E-3</v>
      </c>
      <c r="AH104" s="5">
        <f t="shared" si="135"/>
        <v>2.5257064565623995E-2</v>
      </c>
      <c r="AI104" s="5">
        <f t="shared" si="136"/>
        <v>3.2945992972185631E-2</v>
      </c>
      <c r="AJ104" s="5">
        <f t="shared" si="137"/>
        <v>2.1487818786365142E-2</v>
      </c>
      <c r="AK104" s="5">
        <f t="shared" si="138"/>
        <v>9.3430958677428073E-3</v>
      </c>
      <c r="AL104" s="5">
        <f t="shared" si="139"/>
        <v>3.229970939834721E-4</v>
      </c>
      <c r="AM104" s="5">
        <f t="shared" si="140"/>
        <v>1.1195360469514238E-3</v>
      </c>
      <c r="AN104" s="5">
        <f t="shared" si="141"/>
        <v>2.2746073464920799E-3</v>
      </c>
      <c r="AO104" s="5">
        <f t="shared" si="142"/>
        <v>2.3107065622426678E-3</v>
      </c>
      <c r="AP104" s="5">
        <f t="shared" si="143"/>
        <v>1.5649191276978695E-3</v>
      </c>
      <c r="AQ104" s="5">
        <f t="shared" si="144"/>
        <v>7.9487760894803928E-4</v>
      </c>
      <c r="AR104" s="5">
        <f t="shared" si="145"/>
        <v>1.0263162989388921E-2</v>
      </c>
      <c r="AS104" s="5">
        <f t="shared" si="146"/>
        <v>1.3387545288260194E-2</v>
      </c>
      <c r="AT104" s="5">
        <f t="shared" si="147"/>
        <v>8.7315367119532184E-3</v>
      </c>
      <c r="AU104" s="5">
        <f t="shared" si="148"/>
        <v>3.7965502866331015E-3</v>
      </c>
      <c r="AV104" s="5">
        <f t="shared" si="149"/>
        <v>1.2380805253216617E-3</v>
      </c>
      <c r="AW104" s="5">
        <f t="shared" si="150"/>
        <v>2.3778485885739858E-5</v>
      </c>
      <c r="AX104" s="5">
        <f t="shared" si="151"/>
        <v>2.4339214505797547E-4</v>
      </c>
      <c r="AY104" s="5">
        <f t="shared" si="152"/>
        <v>4.9450981300234846E-4</v>
      </c>
      <c r="AZ104" s="5">
        <f t="shared" si="153"/>
        <v>5.0235794400301772E-4</v>
      </c>
      <c r="BA104" s="5">
        <f t="shared" si="154"/>
        <v>3.4022041931550855E-4</v>
      </c>
      <c r="BB104" s="5">
        <f t="shared" si="155"/>
        <v>1.7280994821671189E-4</v>
      </c>
      <c r="BC104" s="5">
        <f t="shared" si="156"/>
        <v>7.0221013219006108E-5</v>
      </c>
      <c r="BD104" s="5">
        <f t="shared" si="157"/>
        <v>3.4753482625650765E-3</v>
      </c>
      <c r="BE104" s="5">
        <f t="shared" si="158"/>
        <v>4.5333375593537726E-3</v>
      </c>
      <c r="BF104" s="5">
        <f t="shared" si="159"/>
        <v>2.956703598372511E-3</v>
      </c>
      <c r="BG104" s="5">
        <f t="shared" si="160"/>
        <v>1.2856011792887736E-3</v>
      </c>
      <c r="BH104" s="5">
        <f t="shared" si="161"/>
        <v>4.1924317162661426E-4</v>
      </c>
      <c r="BI104" s="5">
        <f t="shared" si="162"/>
        <v>1.0937440928781985E-4</v>
      </c>
      <c r="BJ104" s="8">
        <f t="shared" si="163"/>
        <v>0.24296529036545275</v>
      </c>
      <c r="BK104" s="8">
        <f t="shared" si="164"/>
        <v>0.21457430813476561</v>
      </c>
      <c r="BL104" s="8">
        <f t="shared" si="165"/>
        <v>0.4878685379387987</v>
      </c>
      <c r="BM104" s="8">
        <f t="shared" si="166"/>
        <v>0.64244767637667954</v>
      </c>
      <c r="BN104" s="8">
        <f t="shared" si="167"/>
        <v>0.352214696457678</v>
      </c>
    </row>
    <row r="105" spans="1:66" x14ac:dyDescent="0.25">
      <c r="A105" t="s">
        <v>24</v>
      </c>
      <c r="B105" t="s">
        <v>294</v>
      </c>
      <c r="C105" t="s">
        <v>289</v>
      </c>
      <c r="D105" t="s">
        <v>494</v>
      </c>
      <c r="E105">
        <f>VLOOKUP(A105,home!$A$2:$E$405,3,FALSE)</f>
        <v>1.61578947368421</v>
      </c>
      <c r="F105">
        <f>VLOOKUP(B105,home!$B$2:$E$405,3,FALSE)</f>
        <v>1.72</v>
      </c>
      <c r="G105">
        <f>VLOOKUP(C105,away!$B$2:$E$405,4,FALSE)</f>
        <v>1.1000000000000001</v>
      </c>
      <c r="H105">
        <f>VLOOKUP(A105,away!$A$2:$E$405,3,FALSE)</f>
        <v>1.46315789473684</v>
      </c>
      <c r="I105">
        <f>VLOOKUP(C105,away!$B$2:$E$405,3,FALSE)</f>
        <v>0.83</v>
      </c>
      <c r="J105">
        <f>VLOOKUP(B105,home!$B$2:$E$405,4,FALSE)</f>
        <v>0.99</v>
      </c>
      <c r="K105" s="3">
        <f t="shared" si="112"/>
        <v>3.0570736842105255</v>
      </c>
      <c r="L105" s="3">
        <f t="shared" si="113"/>
        <v>1.2022768421052612</v>
      </c>
      <c r="M105" s="5">
        <f t="shared" si="114"/>
        <v>1.4131477453091812E-2</v>
      </c>
      <c r="N105" s="5">
        <f t="shared" si="115"/>
        <v>4.320096784086136E-2</v>
      </c>
      <c r="O105" s="5">
        <f t="shared" si="116"/>
        <v>1.6989948086584925E-2</v>
      </c>
      <c r="P105" s="5">
        <f t="shared" si="117"/>
        <v>5.1939523191601743E-2</v>
      </c>
      <c r="Q105" s="5">
        <f t="shared" si="118"/>
        <v>6.6034270959361249E-2</v>
      </c>
      <c r="R105" s="5">
        <f t="shared" si="119"/>
        <v>1.0213310566535827E-2</v>
      </c>
      <c r="S105" s="5">
        <f t="shared" si="120"/>
        <v>4.7725265782112301E-2</v>
      </c>
      <c r="T105" s="5">
        <f t="shared" si="121"/>
        <v>7.9391474759744007E-2</v>
      </c>
      <c r="U105" s="5">
        <f t="shared" si="122"/>
        <v>3.122284296162597E-2</v>
      </c>
      <c r="V105" s="5">
        <f t="shared" si="123"/>
        <v>1.9490197265435948E-2</v>
      </c>
      <c r="W105" s="5">
        <f t="shared" si="124"/>
        <v>6.7290544001963534E-2</v>
      </c>
      <c r="X105" s="5">
        <f t="shared" si="125"/>
        <v>8.090186274622585E-2</v>
      </c>
      <c r="Y105" s="5">
        <f t="shared" si="126"/>
        <v>4.8633218031482857E-2</v>
      </c>
      <c r="Z105" s="5">
        <f t="shared" si="127"/>
        <v>4.0930755917916624E-3</v>
      </c>
      <c r="AA105" s="5">
        <f t="shared" si="128"/>
        <v>1.2512833679150716E-2</v>
      </c>
      <c r="AB105" s="5">
        <f t="shared" si="129"/>
        <v>1.9126327277717414E-2</v>
      </c>
      <c r="AC105" s="5">
        <f t="shared" si="130"/>
        <v>4.4772015003264947E-3</v>
      </c>
      <c r="AD105" s="5">
        <f t="shared" si="131"/>
        <v>5.1428037816153294E-2</v>
      </c>
      <c r="AE105" s="5">
        <f t="shared" si="132"/>
        <v>6.1830738901274739E-2</v>
      </c>
      <c r="AF105" s="5">
        <f t="shared" si="133"/>
        <v>3.7168832755629773E-2</v>
      </c>
      <c r="AG105" s="5">
        <f t="shared" si="134"/>
        <v>1.489574229005905E-2</v>
      </c>
      <c r="AH105" s="5">
        <f t="shared" si="135"/>
        <v>1.2302524992493502E-3</v>
      </c>
      <c r="AI105" s="5">
        <f t="shared" si="136"/>
        <v>3.7609725403894181E-3</v>
      </c>
      <c r="AJ105" s="5">
        <f t="shared" si="137"/>
        <v>5.7487850901314502E-3</v>
      </c>
      <c r="AK105" s="5">
        <f t="shared" si="138"/>
        <v>5.8581532050742298E-3</v>
      </c>
      <c r="AL105" s="5">
        <f t="shared" si="139"/>
        <v>6.5822901230700099E-4</v>
      </c>
      <c r="AM105" s="5">
        <f t="shared" si="140"/>
        <v>3.1443860207669191E-2</v>
      </c>
      <c r="AN105" s="5">
        <f t="shared" si="141"/>
        <v>3.7804224954075795E-2</v>
      </c>
      <c r="AO105" s="5">
        <f t="shared" si="142"/>
        <v>2.2725572098011588E-2</v>
      </c>
      <c r="AP105" s="5">
        <f t="shared" si="143"/>
        <v>9.1074763523442681E-3</v>
      </c>
      <c r="AQ105" s="5">
        <f t="shared" si="144"/>
        <v>2.7374269771112012E-3</v>
      </c>
      <c r="AR105" s="5">
        <f t="shared" si="145"/>
        <v>2.9582081795792272E-4</v>
      </c>
      <c r="AS105" s="5">
        <f t="shared" si="146"/>
        <v>9.0434603782079803E-4</v>
      </c>
      <c r="AT105" s="5">
        <f t="shared" si="147"/>
        <v>1.3823262368210093E-3</v>
      </c>
      <c r="AU105" s="5">
        <f t="shared" si="148"/>
        <v>1.4086243871930914E-3</v>
      </c>
      <c r="AV105" s="5">
        <f t="shared" si="149"/>
        <v>1.0765671362562947E-3</v>
      </c>
      <c r="AW105" s="5">
        <f t="shared" si="150"/>
        <v>6.7202419334168027E-5</v>
      </c>
      <c r="AX105" s="5">
        <f t="shared" si="151"/>
        <v>1.6021032928476665E-2</v>
      </c>
      <c r="AY105" s="5">
        <f t="shared" si="152"/>
        <v>1.9261716876513332E-2</v>
      </c>
      <c r="AZ105" s="5">
        <f t="shared" si="153"/>
        <v>1.1578958069910035E-2</v>
      </c>
      <c r="BA105" s="5">
        <f t="shared" si="154"/>
        <v>4.6403710477202218E-3</v>
      </c>
      <c r="BB105" s="5">
        <f t="shared" si="155"/>
        <v>1.394752662362437E-3</v>
      </c>
      <c r="BC105" s="5">
        <f t="shared" si="156"/>
        <v>3.3537576528460311E-4</v>
      </c>
      <c r="BD105" s="5">
        <f t="shared" si="157"/>
        <v>5.9276419807241141E-5</v>
      </c>
      <c r="BE105" s="5">
        <f t="shared" si="158"/>
        <v>1.8121238308693244E-4</v>
      </c>
      <c r="BF105" s="5">
        <f t="shared" si="159"/>
        <v>2.7698980379406885E-4</v>
      </c>
      <c r="BG105" s="5">
        <f t="shared" si="160"/>
        <v>2.8225941332449489E-4</v>
      </c>
      <c r="BH105" s="5">
        <f t="shared" si="161"/>
        <v>2.1572195614875383E-4</v>
      </c>
      <c r="BI105" s="5">
        <f t="shared" si="162"/>
        <v>1.3189558304975443E-4</v>
      </c>
      <c r="BJ105" s="8">
        <f t="shared" si="163"/>
        <v>0.7078264580422351</v>
      </c>
      <c r="BK105" s="8">
        <f t="shared" si="164"/>
        <v>0.15768361108138862</v>
      </c>
      <c r="BL105" s="8">
        <f t="shared" si="165"/>
        <v>0.11287846608171968</v>
      </c>
      <c r="BM105" s="8">
        <f t="shared" si="166"/>
        <v>0.76077759824191893</v>
      </c>
      <c r="BN105" s="8">
        <f t="shared" si="167"/>
        <v>0.20250949809803689</v>
      </c>
    </row>
    <row r="106" spans="1:66" x14ac:dyDescent="0.25">
      <c r="A106" t="s">
        <v>27</v>
      </c>
      <c r="B106" t="s">
        <v>187</v>
      </c>
      <c r="C106" t="s">
        <v>191</v>
      </c>
      <c r="D106" t="s">
        <v>494</v>
      </c>
      <c r="E106">
        <f>VLOOKUP(A106,home!$A$2:$E$405,3,FALSE)</f>
        <v>1.32085561497326</v>
      </c>
      <c r="F106">
        <f>VLOOKUP(B106,home!$B$2:$E$405,3,FALSE)</f>
        <v>0.59</v>
      </c>
      <c r="G106">
        <f>VLOOKUP(C106,away!$B$2:$E$405,4,FALSE)</f>
        <v>1.18</v>
      </c>
      <c r="H106">
        <f>VLOOKUP(A106,away!$A$2:$E$405,3,FALSE)</f>
        <v>1.0855614973262</v>
      </c>
      <c r="I106">
        <f>VLOOKUP(C106,away!$B$2:$E$405,3,FALSE)</f>
        <v>0.84</v>
      </c>
      <c r="J106">
        <f>VLOOKUP(B106,home!$B$2:$E$405,4,FALSE)</f>
        <v>1.1299999999999999</v>
      </c>
      <c r="K106" s="3">
        <f t="shared" si="112"/>
        <v>0.91957967914438354</v>
      </c>
      <c r="L106" s="3">
        <f t="shared" si="113"/>
        <v>1.0304149732620289</v>
      </c>
      <c r="M106" s="5">
        <f t="shared" si="114"/>
        <v>0.14227483241246075</v>
      </c>
      <c r="N106" s="5">
        <f t="shared" si="115"/>
        <v>0.13083304474017163</v>
      </c>
      <c r="O106" s="5">
        <f t="shared" si="116"/>
        <v>0.14660211763614539</v>
      </c>
      <c r="P106" s="5">
        <f t="shared" si="117"/>
        <v>0.13481232829773376</v>
      </c>
      <c r="Q106" s="5">
        <f t="shared" si="118"/>
        <v>6.015570465182489E-2</v>
      </c>
      <c r="R106" s="5">
        <f t="shared" si="119"/>
        <v>7.5530508562102763E-2</v>
      </c>
      <c r="S106" s="5">
        <f t="shared" si="120"/>
        <v>3.1935310611309824E-2</v>
      </c>
      <c r="T106" s="5">
        <f t="shared" si="121"/>
        <v>6.1985338800368647E-2</v>
      </c>
      <c r="U106" s="5">
        <f t="shared" si="122"/>
        <v>6.9456320829150583E-2</v>
      </c>
      <c r="V106" s="5">
        <f t="shared" si="123"/>
        <v>3.3622512346314442E-3</v>
      </c>
      <c r="W106" s="5">
        <f t="shared" si="124"/>
        <v>1.8439321194143144E-2</v>
      </c>
      <c r="X106" s="5">
        <f t="shared" si="125"/>
        <v>1.9000152655232971E-2</v>
      </c>
      <c r="Y106" s="5">
        <f t="shared" si="126"/>
        <v>9.7890208951081723E-3</v>
      </c>
      <c r="Z106" s="5">
        <f t="shared" si="127"/>
        <v>2.5942588986828864E-2</v>
      </c>
      <c r="AA106" s="5">
        <f t="shared" si="128"/>
        <v>2.3856277656682707E-2</v>
      </c>
      <c r="AB106" s="5">
        <f t="shared" si="129"/>
        <v>1.0968874076555803E-2</v>
      </c>
      <c r="AC106" s="5">
        <f t="shared" si="130"/>
        <v>1.9911854295342679E-4</v>
      </c>
      <c r="AD106" s="5">
        <f t="shared" si="131"/>
        <v>4.2391062668375957E-3</v>
      </c>
      <c r="AE106" s="5">
        <f t="shared" si="132"/>
        <v>4.3680385705983597E-3</v>
      </c>
      <c r="AF106" s="5">
        <f t="shared" si="133"/>
        <v>2.2504461734653095E-3</v>
      </c>
      <c r="AG106" s="5">
        <f t="shared" si="134"/>
        <v>7.729644778862976E-4</v>
      </c>
      <c r="AH106" s="5">
        <f t="shared" si="135"/>
        <v>6.682908034302765E-3</v>
      </c>
      <c r="AI106" s="5">
        <f t="shared" si="136"/>
        <v>6.1454664259355607E-3</v>
      </c>
      <c r="AJ106" s="5">
        <f t="shared" si="137"/>
        <v>2.8256230220772014E-3</v>
      </c>
      <c r="AK106" s="5">
        <f t="shared" si="138"/>
        <v>8.6612850400824548E-4</v>
      </c>
      <c r="AL106" s="5">
        <f t="shared" si="139"/>
        <v>7.5469804258796712E-6</v>
      </c>
      <c r="AM106" s="5">
        <f t="shared" si="140"/>
        <v>7.7963919614349266E-4</v>
      </c>
      <c r="AN106" s="5">
        <f t="shared" si="141"/>
        <v>8.0335190144822672E-4</v>
      </c>
      <c r="AO106" s="5">
        <f t="shared" si="142"/>
        <v>4.1389291402538718E-4</v>
      </c>
      <c r="AP106" s="5">
        <f t="shared" si="143"/>
        <v>1.4216048531293755E-4</v>
      </c>
      <c r="AQ106" s="5">
        <f t="shared" si="144"/>
        <v>3.6621073168161892E-5</v>
      </c>
      <c r="AR106" s="5">
        <f t="shared" si="145"/>
        <v>1.377233700695737E-3</v>
      </c>
      <c r="AS106" s="5">
        <f t="shared" si="146"/>
        <v>1.266476124592618E-3</v>
      </c>
      <c r="AT106" s="5">
        <f t="shared" si="147"/>
        <v>5.8231285414845084E-4</v>
      </c>
      <c r="AU106" s="5">
        <f t="shared" si="148"/>
        <v>1.7849435585982757E-4</v>
      </c>
      <c r="AV106" s="5">
        <f t="shared" si="149"/>
        <v>4.1034945622665906E-5</v>
      </c>
      <c r="AW106" s="5">
        <f t="shared" si="150"/>
        <v>1.9864253524488024E-7</v>
      </c>
      <c r="AX106" s="5">
        <f t="shared" si="151"/>
        <v>1.194900603063363E-4</v>
      </c>
      <c r="AY106" s="5">
        <f t="shared" si="152"/>
        <v>1.2312434729563174E-4</v>
      </c>
      <c r="AZ106" s="5">
        <f t="shared" si="153"/>
        <v>6.343458551326655E-5</v>
      </c>
      <c r="BA106" s="5">
        <f t="shared" si="154"/>
        <v>2.1787982245180154E-5</v>
      </c>
      <c r="BB106" s="5">
        <f t="shared" si="155"/>
        <v>5.612665785650215E-6</v>
      </c>
      <c r="BC106" s="5">
        <f t="shared" si="156"/>
        <v>1.1566749730898948E-6</v>
      </c>
      <c r="BD106" s="5">
        <f t="shared" si="157"/>
        <v>2.3652037114632707E-4</v>
      </c>
      <c r="BE106" s="5">
        <f t="shared" si="158"/>
        <v>2.1749932700984998E-4</v>
      </c>
      <c r="BF106" s="5">
        <f t="shared" si="159"/>
        <v>1.0000398067291859E-4</v>
      </c>
      <c r="BG106" s="5">
        <f t="shared" si="160"/>
        <v>3.0653876153454536E-5</v>
      </c>
      <c r="BH106" s="5">
        <f t="shared" si="161"/>
        <v>7.0471703994313472E-6</v>
      </c>
      <c r="BI106" s="5">
        <f t="shared" si="162"/>
        <v>1.2960869389569757E-6</v>
      </c>
      <c r="BJ106" s="8">
        <f t="shared" si="163"/>
        <v>0.31434341031185431</v>
      </c>
      <c r="BK106" s="8">
        <f t="shared" si="164"/>
        <v>0.3127145124268107</v>
      </c>
      <c r="BL106" s="8">
        <f t="shared" si="165"/>
        <v>0.34697279754020133</v>
      </c>
      <c r="BM106" s="8">
        <f t="shared" si="166"/>
        <v>0.3096418472604956</v>
      </c>
      <c r="BN106" s="8">
        <f t="shared" si="167"/>
        <v>0.6902085363004391</v>
      </c>
    </row>
    <row r="107" spans="1:66" x14ac:dyDescent="0.25">
      <c r="A107" t="s">
        <v>27</v>
      </c>
      <c r="B107" t="s">
        <v>298</v>
      </c>
      <c r="C107" t="s">
        <v>31</v>
      </c>
      <c r="D107" t="s">
        <v>494</v>
      </c>
      <c r="E107">
        <f>VLOOKUP(A107,home!$A$2:$E$405,3,FALSE)</f>
        <v>1.32085561497326</v>
      </c>
      <c r="F107">
        <f>VLOOKUP(B107,home!$B$2:$E$405,3,FALSE)</f>
        <v>1.43</v>
      </c>
      <c r="G107">
        <f>VLOOKUP(C107,away!$B$2:$E$405,4,FALSE)</f>
        <v>0.66</v>
      </c>
      <c r="H107">
        <f>VLOOKUP(A107,away!$A$2:$E$405,3,FALSE)</f>
        <v>1.0855614973262</v>
      </c>
      <c r="I107">
        <f>VLOOKUP(C107,away!$B$2:$E$405,3,FALSE)</f>
        <v>0.95</v>
      </c>
      <c r="J107">
        <f>VLOOKUP(B107,home!$B$2:$E$405,4,FALSE)</f>
        <v>0.51</v>
      </c>
      <c r="K107" s="3">
        <f t="shared" si="112"/>
        <v>1.2466235294117627</v>
      </c>
      <c r="L107" s="3">
        <f t="shared" si="113"/>
        <v>0.5259545454545439</v>
      </c>
      <c r="M107" s="5">
        <f t="shared" si="114"/>
        <v>0.16989442319843526</v>
      </c>
      <c r="N107" s="5">
        <f t="shared" si="115"/>
        <v>0.21179438547500901</v>
      </c>
      <c r="O107" s="5">
        <f t="shared" si="116"/>
        <v>8.9356744128594928E-2</v>
      </c>
      <c r="P107" s="5">
        <f t="shared" si="117"/>
        <v>0.11139421974233281</v>
      </c>
      <c r="Q107" s="5">
        <f t="shared" si="118"/>
        <v>0.13201393216522553</v>
      </c>
      <c r="R107" s="5">
        <f t="shared" si="119"/>
        <v>2.3498792870726565E-2</v>
      </c>
      <c r="S107" s="5">
        <f t="shared" si="120"/>
        <v>1.8259387151145487E-2</v>
      </c>
      <c r="T107" s="5">
        <f t="shared" si="121"/>
        <v>6.9433327685628182E-2</v>
      </c>
      <c r="U107" s="5">
        <f t="shared" si="122"/>
        <v>2.9294148105421115E-2</v>
      </c>
      <c r="V107" s="5">
        <f t="shared" si="123"/>
        <v>1.3302314764291692E-3</v>
      </c>
      <c r="W107" s="5">
        <f t="shared" si="124"/>
        <v>5.4857224682446186E-2</v>
      </c>
      <c r="X107" s="5">
        <f t="shared" si="125"/>
        <v>2.8852406672753766E-2</v>
      </c>
      <c r="Y107" s="5">
        <f t="shared" si="126"/>
        <v>7.5875272184189281E-3</v>
      </c>
      <c r="Z107" s="5">
        <f t="shared" si="127"/>
        <v>4.1197656410178231E-3</v>
      </c>
      <c r="AA107" s="5">
        <f t="shared" si="128"/>
        <v>5.1357967837549505E-3</v>
      </c>
      <c r="AB107" s="5">
        <f t="shared" si="129"/>
        <v>3.2012025564530878E-3</v>
      </c>
      <c r="AC107" s="5">
        <f t="shared" si="130"/>
        <v>5.4511831010944032E-5</v>
      </c>
      <c r="AD107" s="5">
        <f t="shared" si="131"/>
        <v>1.7096576761841269E-2</v>
      </c>
      <c r="AE107" s="5">
        <f t="shared" si="132"/>
        <v>8.9920222596029421E-3</v>
      </c>
      <c r="AF107" s="5">
        <f t="shared" si="133"/>
        <v>2.3646974901333031E-3</v>
      </c>
      <c r="AG107" s="5">
        <f t="shared" si="134"/>
        <v>4.1457446452018742E-4</v>
      </c>
      <c r="AH107" s="5">
        <f t="shared" si="135"/>
        <v>5.4170236627519412E-4</v>
      </c>
      <c r="AI107" s="5">
        <f t="shared" si="136"/>
        <v>6.7529891573668587E-4</v>
      </c>
      <c r="AJ107" s="5">
        <f t="shared" si="137"/>
        <v>4.2092175887180192E-4</v>
      </c>
      <c r="AK107" s="5">
        <f t="shared" si="138"/>
        <v>1.7491032288365763E-4</v>
      </c>
      <c r="AL107" s="5">
        <f t="shared" si="139"/>
        <v>1.4296650279326982E-6</v>
      </c>
      <c r="AM107" s="5">
        <f t="shared" si="140"/>
        <v>4.262598972741137E-3</v>
      </c>
      <c r="AN107" s="5">
        <f t="shared" si="141"/>
        <v>2.2419333051630704E-3</v>
      </c>
      <c r="AO107" s="5">
        <f t="shared" si="142"/>
        <v>5.8957750622822295E-4</v>
      </c>
      <c r="AP107" s="5">
        <f t="shared" si="143"/>
        <v>1.0336365643282951E-4</v>
      </c>
      <c r="AQ107" s="5">
        <f t="shared" si="144"/>
        <v>1.3591146233912123E-5</v>
      </c>
      <c r="AR107" s="5">
        <f t="shared" si="145"/>
        <v>5.6982164365184153E-5</v>
      </c>
      <c r="AS107" s="5">
        <f t="shared" si="146"/>
        <v>7.103530685444703E-5</v>
      </c>
      <c r="AT107" s="5">
        <f t="shared" si="147"/>
        <v>4.4277142471869171E-5</v>
      </c>
      <c r="AU107" s="5">
        <f t="shared" si="148"/>
        <v>1.839897587351634E-5</v>
      </c>
      <c r="AV107" s="5">
        <f t="shared" si="149"/>
        <v>5.734149060251199E-6</v>
      </c>
      <c r="AW107" s="5">
        <f t="shared" si="150"/>
        <v>2.603846182190668E-8</v>
      </c>
      <c r="AX107" s="5">
        <f t="shared" si="151"/>
        <v>8.856426959775851E-4</v>
      </c>
      <c r="AY107" s="5">
        <f t="shared" si="152"/>
        <v>4.6580780159802753E-4</v>
      </c>
      <c r="AZ107" s="5">
        <f t="shared" si="153"/>
        <v>1.2249686527933547E-4</v>
      </c>
      <c r="BA107" s="5">
        <f t="shared" si="154"/>
        <v>2.1475927699199795E-5</v>
      </c>
      <c r="BB107" s="5">
        <f t="shared" si="155"/>
        <v>2.8238404478118195E-6</v>
      </c>
      <c r="BC107" s="5">
        <f t="shared" si="156"/>
        <v>2.9704234383300443E-7</v>
      </c>
      <c r="BD107" s="5">
        <f t="shared" si="157"/>
        <v>4.9950047262844201E-6</v>
      </c>
      <c r="BE107" s="5">
        <f t="shared" si="158"/>
        <v>6.2268904213091191E-6</v>
      </c>
      <c r="BF107" s="5">
        <f t="shared" si="159"/>
        <v>3.8812940571363354E-6</v>
      </c>
      <c r="BG107" s="5">
        <f t="shared" si="160"/>
        <v>1.6128374987307335E-6</v>
      </c>
      <c r="BH107" s="5">
        <f t="shared" si="161"/>
        <v>5.0265029375883625E-7</v>
      </c>
      <c r="BI107" s="5">
        <f t="shared" si="162"/>
        <v>1.2532313665309994E-7</v>
      </c>
      <c r="BJ107" s="8">
        <f t="shared" si="163"/>
        <v>0.54211628363572428</v>
      </c>
      <c r="BK107" s="8">
        <f t="shared" si="164"/>
        <v>0.30140001086597967</v>
      </c>
      <c r="BL107" s="8">
        <f t="shared" si="165"/>
        <v>0.15251328954747709</v>
      </c>
      <c r="BM107" s="8">
        <f t="shared" si="166"/>
        <v>0.26173107034673848</v>
      </c>
      <c r="BN107" s="8">
        <f t="shared" si="167"/>
        <v>0.737952497580324</v>
      </c>
    </row>
    <row r="108" spans="1:66" x14ac:dyDescent="0.25">
      <c r="A108" t="s">
        <v>27</v>
      </c>
      <c r="B108" t="s">
        <v>192</v>
      </c>
      <c r="C108" t="s">
        <v>195</v>
      </c>
      <c r="D108" t="s">
        <v>494</v>
      </c>
      <c r="E108">
        <f>VLOOKUP(A108,home!$A$2:$E$405,3,FALSE)</f>
        <v>1.32085561497326</v>
      </c>
      <c r="F108">
        <f>VLOOKUP(B108,home!$B$2:$E$405,3,FALSE)</f>
        <v>1.18</v>
      </c>
      <c r="G108">
        <f>VLOOKUP(C108,away!$B$2:$E$405,4,FALSE)</f>
        <v>0.84</v>
      </c>
      <c r="H108">
        <f>VLOOKUP(A108,away!$A$2:$E$405,3,FALSE)</f>
        <v>1.0855614973262</v>
      </c>
      <c r="I108">
        <f>VLOOKUP(C108,away!$B$2:$E$405,3,FALSE)</f>
        <v>1.18</v>
      </c>
      <c r="J108">
        <f>VLOOKUP(B108,home!$B$2:$E$405,4,FALSE)</f>
        <v>1.02</v>
      </c>
      <c r="K108" s="3">
        <f t="shared" si="112"/>
        <v>1.3092320855614952</v>
      </c>
      <c r="L108" s="3">
        <f t="shared" si="113"/>
        <v>1.3065818181818141</v>
      </c>
      <c r="M108" s="5">
        <f t="shared" si="114"/>
        <v>7.310826138690886E-2</v>
      </c>
      <c r="N108" s="5">
        <f t="shared" si="115"/>
        <v>9.5715681527357613E-2</v>
      </c>
      <c r="O108" s="5">
        <f t="shared" si="116"/>
        <v>9.5521925087018678E-2</v>
      </c>
      <c r="P108" s="5">
        <f t="shared" si="117"/>
        <v>0.12506036919852637</v>
      </c>
      <c r="Q108" s="5">
        <f t="shared" si="118"/>
        <v>6.2657020673501165E-2</v>
      </c>
      <c r="R108" s="5">
        <f t="shared" si="119"/>
        <v>6.2403605278211961E-2</v>
      </c>
      <c r="S108" s="5">
        <f t="shared" si="120"/>
        <v>5.3482655883786097E-2</v>
      </c>
      <c r="T108" s="5">
        <f t="shared" si="121"/>
        <v>8.1866523993438647E-2</v>
      </c>
      <c r="U108" s="5">
        <f t="shared" si="122"/>
        <v>8.1700802284949775E-2</v>
      </c>
      <c r="V108" s="5">
        <f t="shared" si="123"/>
        <v>1.0165382078057792E-2</v>
      </c>
      <c r="W108" s="5">
        <f t="shared" si="124"/>
        <v>2.7344193950479212E-2</v>
      </c>
      <c r="X108" s="5">
        <f t="shared" si="125"/>
        <v>3.5727426648533289E-2</v>
      </c>
      <c r="Y108" s="5">
        <f t="shared" si="126"/>
        <v>2.3340403034699014E-2</v>
      </c>
      <c r="Z108" s="5">
        <f t="shared" si="127"/>
        <v>2.7178472015168816E-2</v>
      </c>
      <c r="AA108" s="5">
        <f t="shared" si="128"/>
        <v>3.5582927598794202E-2</v>
      </c>
      <c r="AB108" s="5">
        <f t="shared" si="129"/>
        <v>2.3293155255276515E-2</v>
      </c>
      <c r="AC108" s="5">
        <f t="shared" si="130"/>
        <v>1.0868183803794044E-3</v>
      </c>
      <c r="AD108" s="5">
        <f t="shared" si="131"/>
        <v>8.9499740184459803E-3</v>
      </c>
      <c r="AE108" s="5">
        <f t="shared" si="132"/>
        <v>1.1693873325701144E-2</v>
      </c>
      <c r="AF108" s="5">
        <f t="shared" si="133"/>
        <v>7.6395011357412099E-3</v>
      </c>
      <c r="AG108" s="5">
        <f t="shared" si="134"/>
        <v>3.3272110946462618E-3</v>
      </c>
      <c r="AH108" s="5">
        <f t="shared" si="135"/>
        <v>8.8777243452457088E-3</v>
      </c>
      <c r="AI108" s="5">
        <f t="shared" si="136"/>
        <v>1.1623001559566097E-2</v>
      </c>
      <c r="AJ108" s="5">
        <f t="shared" si="137"/>
        <v>7.6086032861576187E-3</v>
      </c>
      <c r="AK108" s="5">
        <f t="shared" si="138"/>
        <v>3.3204758495153949E-3</v>
      </c>
      <c r="AL108" s="5">
        <f t="shared" si="139"/>
        <v>7.4365279832153486E-5</v>
      </c>
      <c r="AM108" s="5">
        <f t="shared" si="140"/>
        <v>2.3435186299782425E-3</v>
      </c>
      <c r="AN108" s="5">
        <f t="shared" si="141"/>
        <v>3.0619988324999256E-3</v>
      </c>
      <c r="AO108" s="5">
        <f t="shared" si="142"/>
        <v>2.0003760009191726E-3</v>
      </c>
      <c r="AP108" s="5">
        <f t="shared" si="143"/>
        <v>8.712183041094131E-4</v>
      </c>
      <c r="AQ108" s="5">
        <f t="shared" si="144"/>
        <v>2.8457949895413845E-4</v>
      </c>
      <c r="AR108" s="5">
        <f t="shared" si="145"/>
        <v>2.3198946432656155E-3</v>
      </c>
      <c r="AS108" s="5">
        <f t="shared" si="146"/>
        <v>3.0372805020855826E-3</v>
      </c>
      <c r="AT108" s="5">
        <f t="shared" si="147"/>
        <v>1.9882525430903867E-3</v>
      </c>
      <c r="AU108" s="5">
        <f t="shared" si="148"/>
        <v>8.6769467453772452E-4</v>
      </c>
      <c r="AV108" s="5">
        <f t="shared" si="149"/>
        <v>2.8400342709390696E-4</v>
      </c>
      <c r="AW108" s="5">
        <f t="shared" si="150"/>
        <v>3.5336291286569263E-6</v>
      </c>
      <c r="AX108" s="5">
        <f t="shared" si="151"/>
        <v>5.1136829724643873E-4</v>
      </c>
      <c r="AY108" s="5">
        <f t="shared" si="152"/>
        <v>6.6814451957679019E-4</v>
      </c>
      <c r="AZ108" s="5">
        <f t="shared" si="153"/>
        <v>4.3649274059842863E-4</v>
      </c>
      <c r="BA108" s="5">
        <f t="shared" si="154"/>
        <v>1.9010449287808597E-4</v>
      </c>
      <c r="BB108" s="5">
        <f t="shared" si="155"/>
        <v>6.2096768487295335E-5</v>
      </c>
      <c r="BC108" s="5">
        <f t="shared" si="156"/>
        <v>1.6226901734669085E-5</v>
      </c>
      <c r="BD108" s="5">
        <f t="shared" si="157"/>
        <v>5.0518869349803976E-4</v>
      </c>
      <c r="BE108" s="5">
        <f t="shared" si="158"/>
        <v>6.6140924679052547E-4</v>
      </c>
      <c r="BF108" s="5">
        <f t="shared" si="159"/>
        <v>4.3296910379260874E-4</v>
      </c>
      <c r="BG108" s="5">
        <f t="shared" si="160"/>
        <v>1.889523475806962E-4</v>
      </c>
      <c r="BH108" s="5">
        <f t="shared" si="161"/>
        <v>6.1845619023703853E-5</v>
      </c>
      <c r="BI108" s="5">
        <f t="shared" si="162"/>
        <v>1.6194053755449078E-5</v>
      </c>
      <c r="BJ108" s="8">
        <f t="shared" si="163"/>
        <v>0.36870793438952626</v>
      </c>
      <c r="BK108" s="8">
        <f t="shared" si="164"/>
        <v>0.26364599672706746</v>
      </c>
      <c r="BL108" s="8">
        <f t="shared" si="165"/>
        <v>0.3402959053992502</v>
      </c>
      <c r="BM108" s="8">
        <f t="shared" si="166"/>
        <v>0.48469683448903994</v>
      </c>
      <c r="BN108" s="8">
        <f t="shared" si="167"/>
        <v>0.51446686315152457</v>
      </c>
    </row>
    <row r="109" spans="1:66" x14ac:dyDescent="0.25">
      <c r="A109" t="s">
        <v>27</v>
      </c>
      <c r="B109" t="s">
        <v>29</v>
      </c>
      <c r="C109" t="s">
        <v>189</v>
      </c>
      <c r="D109" t="s">
        <v>494</v>
      </c>
      <c r="E109">
        <f>VLOOKUP(A109,home!$A$2:$E$405,3,FALSE)</f>
        <v>1.32085561497326</v>
      </c>
      <c r="F109">
        <f>VLOOKUP(B109,home!$B$2:$E$405,3,FALSE)</f>
        <v>0.76</v>
      </c>
      <c r="G109">
        <f>VLOOKUP(C109,away!$B$2:$E$405,4,FALSE)</f>
        <v>0.59</v>
      </c>
      <c r="H109">
        <f>VLOOKUP(A109,away!$A$2:$E$405,3,FALSE)</f>
        <v>1.0855614973262</v>
      </c>
      <c r="I109">
        <f>VLOOKUP(C109,away!$B$2:$E$405,3,FALSE)</f>
        <v>0.76</v>
      </c>
      <c r="J109">
        <f>VLOOKUP(B109,home!$B$2:$E$405,4,FALSE)</f>
        <v>1.66</v>
      </c>
      <c r="K109" s="3">
        <f t="shared" si="112"/>
        <v>0.59227165775400981</v>
      </c>
      <c r="L109" s="3">
        <f t="shared" si="113"/>
        <v>1.3695443850267339</v>
      </c>
      <c r="M109" s="5">
        <f t="shared" si="114"/>
        <v>0.14060284813841795</v>
      </c>
      <c r="N109" s="5">
        <f t="shared" si="115"/>
        <v>8.3275081951876079E-2</v>
      </c>
      <c r="O109" s="5">
        <f t="shared" si="116"/>
        <v>0.19256184118673683</v>
      </c>
      <c r="P109" s="5">
        <f t="shared" si="117"/>
        <v>0.11404892089983297</v>
      </c>
      <c r="Q109" s="5">
        <f t="shared" si="118"/>
        <v>2.4660735418619337E-2</v>
      </c>
      <c r="R109" s="5">
        <f t="shared" si="119"/>
        <v>0.13186099418385258</v>
      </c>
      <c r="S109" s="5">
        <f t="shared" si="120"/>
        <v>2.3127476666780136E-2</v>
      </c>
      <c r="T109" s="5">
        <f t="shared" si="121"/>
        <v>3.3773971723200007E-2</v>
      </c>
      <c r="U109" s="5">
        <f t="shared" si="122"/>
        <v>7.8097529618362208E-2</v>
      </c>
      <c r="V109" s="5">
        <f t="shared" si="123"/>
        <v>2.0844083505854451E-3</v>
      </c>
      <c r="W109" s="5">
        <f t="shared" si="124"/>
        <v>4.8686182159395665E-3</v>
      </c>
      <c r="X109" s="5">
        <f t="shared" si="125"/>
        <v>6.6677887404789065E-3</v>
      </c>
      <c r="Y109" s="5">
        <f t="shared" si="126"/>
        <v>4.5659163150336838E-3</v>
      </c>
      <c r="Z109" s="5">
        <f t="shared" si="127"/>
        <v>6.019649472951269E-2</v>
      </c>
      <c r="AA109" s="5">
        <f t="shared" si="128"/>
        <v>3.565267772442899E-2</v>
      </c>
      <c r="AB109" s="5">
        <f t="shared" si="129"/>
        <v>1.0558035269608509E-2</v>
      </c>
      <c r="AC109" s="5">
        <f t="shared" si="130"/>
        <v>1.0567198951085635E-4</v>
      </c>
      <c r="AD109" s="5">
        <f t="shared" si="131"/>
        <v>7.2088614543147406E-4</v>
      </c>
      <c r="AE109" s="5">
        <f t="shared" si="132"/>
        <v>9.8728557271924059E-4</v>
      </c>
      <c r="AF109" s="5">
        <f t="shared" si="133"/>
        <v>6.7606570626776985E-4</v>
      </c>
      <c r="AG109" s="5">
        <f t="shared" si="134"/>
        <v>3.0863399730938568E-4</v>
      </c>
      <c r="AH109" s="5">
        <f t="shared" si="135"/>
        <v>2.0610442838773876E-2</v>
      </c>
      <c r="AI109" s="5">
        <f t="shared" si="136"/>
        <v>1.2206981147164862E-2</v>
      </c>
      <c r="AJ109" s="5">
        <f t="shared" si="137"/>
        <v>3.6149244801016388E-3</v>
      </c>
      <c r="AK109" s="5">
        <f t="shared" si="138"/>
        <v>7.1367243816178327E-4</v>
      </c>
      <c r="AL109" s="5">
        <f t="shared" si="139"/>
        <v>3.4286009231298482E-6</v>
      </c>
      <c r="AM109" s="5">
        <f t="shared" si="140"/>
        <v>8.53920864813195E-5</v>
      </c>
      <c r="AN109" s="5">
        <f t="shared" si="141"/>
        <v>1.1694825256620838E-4</v>
      </c>
      <c r="AO109" s="5">
        <f t="shared" si="142"/>
        <v>8.0082911320369533E-5</v>
      </c>
      <c r="AP109" s="5">
        <f t="shared" si="143"/>
        <v>3.6559033845135306E-5</v>
      </c>
      <c r="AQ109" s="5">
        <f t="shared" si="144"/>
        <v>1.2517304881151848E-5</v>
      </c>
      <c r="AR109" s="5">
        <f t="shared" si="145"/>
        <v>5.6453832525514436E-3</v>
      </c>
      <c r="AS109" s="5">
        <f t="shared" si="146"/>
        <v>3.3436004976453671E-3</v>
      </c>
      <c r="AT109" s="5">
        <f t="shared" si="147"/>
        <v>9.9015990480377683E-4</v>
      </c>
      <c r="AU109" s="5">
        <f t="shared" si="148"/>
        <v>1.9548121608656185E-4</v>
      </c>
      <c r="AV109" s="5">
        <f t="shared" si="149"/>
        <v>2.8944495977839442E-5</v>
      </c>
      <c r="AW109" s="5">
        <f t="shared" si="150"/>
        <v>7.7252314400365022E-8</v>
      </c>
      <c r="AX109" s="5">
        <f t="shared" si="151"/>
        <v>8.4292187698941427E-6</v>
      </c>
      <c r="AY109" s="5">
        <f t="shared" si="152"/>
        <v>1.1544189236470474E-5</v>
      </c>
      <c r="AZ109" s="5">
        <f t="shared" si="153"/>
        <v>7.9051397742471011E-6</v>
      </c>
      <c r="BA109" s="5">
        <f t="shared" si="154"/>
        <v>3.6088132635572054E-6</v>
      </c>
      <c r="BB109" s="5">
        <f t="shared" si="155"/>
        <v>1.2356074854286936E-6</v>
      </c>
      <c r="BC109" s="5">
        <f t="shared" si="156"/>
        <v>3.3844385875317383E-7</v>
      </c>
      <c r="BD109" s="5">
        <f t="shared" si="157"/>
        <v>1.2886004891426313E-3</v>
      </c>
      <c r="BE109" s="5">
        <f t="shared" si="158"/>
        <v>7.6320154788713413E-4</v>
      </c>
      <c r="BF109" s="5">
        <f t="shared" si="159"/>
        <v>2.2601132298376961E-4</v>
      </c>
      <c r="BG109" s="5">
        <f t="shared" si="160"/>
        <v>4.4620033644924726E-5</v>
      </c>
      <c r="BH109" s="5">
        <f t="shared" si="161"/>
        <v>6.6067953239798139E-6</v>
      </c>
      <c r="BI109" s="5">
        <f t="shared" si="162"/>
        <v>7.8260352379499315E-7</v>
      </c>
      <c r="BJ109" s="8">
        <f t="shared" si="163"/>
        <v>0.16086954478835797</v>
      </c>
      <c r="BK109" s="8">
        <f t="shared" si="164"/>
        <v>0.27998429883528692</v>
      </c>
      <c r="BL109" s="8">
        <f t="shared" si="165"/>
        <v>0.49841049104676249</v>
      </c>
      <c r="BM109" s="8">
        <f t="shared" si="166"/>
        <v>0.31243894068366235</v>
      </c>
      <c r="BN109" s="8">
        <f t="shared" si="167"/>
        <v>0.68701042177933569</v>
      </c>
    </row>
    <row r="110" spans="1:66" x14ac:dyDescent="0.25">
      <c r="A110" t="s">
        <v>27</v>
      </c>
      <c r="B110" t="s">
        <v>190</v>
      </c>
      <c r="C110" t="s">
        <v>329</v>
      </c>
      <c r="D110" t="s">
        <v>494</v>
      </c>
      <c r="E110">
        <f>VLOOKUP(A110,home!$A$2:$E$405,3,FALSE)</f>
        <v>1.32085561497326</v>
      </c>
      <c r="F110">
        <f>VLOOKUP(B110,home!$B$2:$E$405,3,FALSE)</f>
        <v>0.85</v>
      </c>
      <c r="G110">
        <f>VLOOKUP(C110,away!$B$2:$E$405,4,FALSE)</f>
        <v>1.68</v>
      </c>
      <c r="H110">
        <f>VLOOKUP(A110,away!$A$2:$E$405,3,FALSE)</f>
        <v>1.0855614973262</v>
      </c>
      <c r="I110">
        <f>VLOOKUP(C110,away!$B$2:$E$405,3,FALSE)</f>
        <v>0.5</v>
      </c>
      <c r="J110">
        <f>VLOOKUP(B110,home!$B$2:$E$405,4,FALSE)</f>
        <v>1.04</v>
      </c>
      <c r="K110" s="3">
        <f t="shared" si="112"/>
        <v>1.8861818181818153</v>
      </c>
      <c r="L110" s="3">
        <f t="shared" si="113"/>
        <v>0.56449197860962397</v>
      </c>
      <c r="M110" s="5">
        <f t="shared" si="114"/>
        <v>8.6235461742002029E-2</v>
      </c>
      <c r="N110" s="5">
        <f t="shared" si="115"/>
        <v>0.16265576002027776</v>
      </c>
      <c r="O110" s="5">
        <f t="shared" si="116"/>
        <v>4.8679226425057252E-2</v>
      </c>
      <c r="P110" s="5">
        <f t="shared" si="117"/>
        <v>9.1817871806098753E-2</v>
      </c>
      <c r="Q110" s="5">
        <f t="shared" si="118"/>
        <v>0.1533991685863963</v>
      </c>
      <c r="R110" s="5">
        <f t="shared" si="119"/>
        <v>1.3739516420933228E-2</v>
      </c>
      <c r="S110" s="5">
        <f t="shared" si="120"/>
        <v>2.4440414107781711E-2</v>
      </c>
      <c r="T110" s="5">
        <f t="shared" si="121"/>
        <v>8.6592600192406111E-2</v>
      </c>
      <c r="U110" s="5">
        <f t="shared" si="122"/>
        <v>2.5915226063774742E-2</v>
      </c>
      <c r="V110" s="5">
        <f t="shared" si="123"/>
        <v>2.8913946950270158E-3</v>
      </c>
      <c r="W110" s="5">
        <f t="shared" si="124"/>
        <v>9.6446240903955913E-2</v>
      </c>
      <c r="X110" s="5">
        <f t="shared" si="125"/>
        <v>5.4443129357334516E-2</v>
      </c>
      <c r="Y110" s="5">
        <f t="shared" si="126"/>
        <v>1.536635490631073E-2</v>
      </c>
      <c r="Z110" s="5">
        <f t="shared" si="127"/>
        <v>2.5852822698640061E-3</v>
      </c>
      <c r="AA110" s="5">
        <f t="shared" si="128"/>
        <v>4.8763124122853004E-3</v>
      </c>
      <c r="AB110" s="5">
        <f t="shared" si="129"/>
        <v>4.5988059059134216E-3</v>
      </c>
      <c r="AC110" s="5">
        <f t="shared" si="130"/>
        <v>1.924104814930203E-4</v>
      </c>
      <c r="AD110" s="5">
        <f t="shared" si="131"/>
        <v>4.5478786506256239E-2</v>
      </c>
      <c r="AE110" s="5">
        <f t="shared" si="132"/>
        <v>2.5672410179681249E-2</v>
      </c>
      <c r="AF110" s="5">
        <f t="shared" si="133"/>
        <v>7.2459348090030597E-3</v>
      </c>
      <c r="AG110" s="5">
        <f t="shared" si="134"/>
        <v>1.3634240257368283E-3</v>
      </c>
      <c r="AH110" s="5">
        <f t="shared" si="135"/>
        <v>3.6484277594497818E-4</v>
      </c>
      <c r="AI110" s="5">
        <f t="shared" si="136"/>
        <v>6.8815981048239955E-4</v>
      </c>
      <c r="AJ110" s="5">
        <f t="shared" si="137"/>
        <v>6.4899726126767298E-4</v>
      </c>
      <c r="AK110" s="5">
        <f t="shared" si="138"/>
        <v>4.0804227808429263E-4</v>
      </c>
      <c r="AL110" s="5">
        <f t="shared" si="139"/>
        <v>8.1946431628004342E-6</v>
      </c>
      <c r="AM110" s="5">
        <f t="shared" si="140"/>
        <v>1.7156252044214605E-2</v>
      </c>
      <c r="AN110" s="5">
        <f t="shared" si="141"/>
        <v>9.6845666619641071E-3</v>
      </c>
      <c r="AO110" s="5">
        <f t="shared" si="142"/>
        <v>2.7334300984944598E-3</v>
      </c>
      <c r="AP110" s="5">
        <f t="shared" si="143"/>
        <v>5.143331215634124E-4</v>
      </c>
      <c r="AQ110" s="5">
        <f t="shared" si="144"/>
        <v>7.2584230363948737E-5</v>
      </c>
      <c r="AR110" s="5">
        <f t="shared" si="145"/>
        <v>4.1190164094921696E-5</v>
      </c>
      <c r="AS110" s="5">
        <f t="shared" si="146"/>
        <v>7.769213860376673E-5</v>
      </c>
      <c r="AT110" s="5">
        <f t="shared" si="147"/>
        <v>7.3270749625043173E-5</v>
      </c>
      <c r="AU110" s="5">
        <f t="shared" si="148"/>
        <v>4.6067318582436166E-5</v>
      </c>
      <c r="AV110" s="5">
        <f t="shared" si="149"/>
        <v>2.1722834680645096E-5</v>
      </c>
      <c r="AW110" s="5">
        <f t="shared" si="150"/>
        <v>2.4236442623343796E-7</v>
      </c>
      <c r="AX110" s="5">
        <f t="shared" si="151"/>
        <v>5.3933017789903588E-3</v>
      </c>
      <c r="AY110" s="5">
        <f t="shared" si="152"/>
        <v>3.0444755924610724E-3</v>
      </c>
      <c r="AZ110" s="5">
        <f t="shared" si="153"/>
        <v>8.5929102550852887E-4</v>
      </c>
      <c r="BA110" s="5">
        <f t="shared" si="154"/>
        <v>1.6168763039693413E-4</v>
      </c>
      <c r="BB110" s="5">
        <f t="shared" si="155"/>
        <v>2.2817842599866733E-5</v>
      </c>
      <c r="BC110" s="5">
        <f t="shared" si="156"/>
        <v>2.5760978233603482E-6</v>
      </c>
      <c r="BD110" s="5">
        <f t="shared" si="157"/>
        <v>3.8752528715329047E-6</v>
      </c>
      <c r="BE110" s="5">
        <f t="shared" si="158"/>
        <v>7.3094315071422345E-6</v>
      </c>
      <c r="BF110" s="5">
        <f t="shared" si="159"/>
        <v>6.893458405008494E-6</v>
      </c>
      <c r="BG110" s="5">
        <f t="shared" si="160"/>
        <v>4.3341053026398789E-6</v>
      </c>
      <c r="BH110" s="5">
        <f t="shared" si="161"/>
        <v>2.0437276549811837E-6</v>
      </c>
      <c r="BI110" s="5">
        <f t="shared" si="162"/>
        <v>7.7096838882817366E-7</v>
      </c>
      <c r="BJ110" s="8">
        <f t="shared" si="163"/>
        <v>0.68830912561173951</v>
      </c>
      <c r="BK110" s="8">
        <f t="shared" si="164"/>
        <v>0.20863022306802639</v>
      </c>
      <c r="BL110" s="8">
        <f t="shared" si="165"/>
        <v>0.10020429950346023</v>
      </c>
      <c r="BM110" s="8">
        <f t="shared" si="166"/>
        <v>0.4401576922242898</v>
      </c>
      <c r="BN110" s="8">
        <f t="shared" si="167"/>
        <v>0.55652700500076524</v>
      </c>
    </row>
    <row r="111" spans="1:66" x14ac:dyDescent="0.25">
      <c r="A111" t="s">
        <v>196</v>
      </c>
      <c r="B111" t="s">
        <v>202</v>
      </c>
      <c r="C111" t="s">
        <v>302</v>
      </c>
      <c r="D111" t="s">
        <v>494</v>
      </c>
      <c r="E111">
        <f>VLOOKUP(A111,home!$A$2:$E$405,3,FALSE)</f>
        <v>1.5925925925925899</v>
      </c>
      <c r="F111">
        <f>VLOOKUP(B111,home!$B$2:$E$405,3,FALSE)</f>
        <v>0.98</v>
      </c>
      <c r="G111">
        <f>VLOOKUP(C111,away!$B$2:$E$405,4,FALSE)</f>
        <v>0.98</v>
      </c>
      <c r="H111">
        <f>VLOOKUP(A111,away!$A$2:$E$405,3,FALSE)</f>
        <v>1.55555555555556</v>
      </c>
      <c r="I111">
        <f>VLOOKUP(C111,away!$B$2:$E$405,3,FALSE)</f>
        <v>1.05</v>
      </c>
      <c r="J111">
        <f>VLOOKUP(B111,home!$B$2:$E$405,4,FALSE)</f>
        <v>0.64</v>
      </c>
      <c r="K111" s="3">
        <f t="shared" si="112"/>
        <v>1.5295259259259233</v>
      </c>
      <c r="L111" s="3">
        <f t="shared" si="113"/>
        <v>1.0453333333333366</v>
      </c>
      <c r="M111" s="5">
        <f t="shared" si="114"/>
        <v>7.6164541498302374E-2</v>
      </c>
      <c r="N111" s="5">
        <f t="shared" si="115"/>
        <v>0.11649564085791435</v>
      </c>
      <c r="O111" s="5">
        <f t="shared" si="116"/>
        <v>7.9617334046225674E-2</v>
      </c>
      <c r="P111" s="5">
        <f t="shared" si="117"/>
        <v>0.12177677657680684</v>
      </c>
      <c r="Q111" s="5">
        <f t="shared" si="118"/>
        <v>8.9091551474767647E-2</v>
      </c>
      <c r="R111" s="5">
        <f t="shared" si="119"/>
        <v>4.1613326594827409E-2</v>
      </c>
      <c r="S111" s="5">
        <f t="shared" si="120"/>
        <v>4.8676139256244547E-2</v>
      </c>
      <c r="T111" s="5">
        <f t="shared" si="121"/>
        <v>9.3130368474957398E-2</v>
      </c>
      <c r="U111" s="5">
        <f t="shared" si="122"/>
        <v>6.3648661890811239E-2</v>
      </c>
      <c r="V111" s="5">
        <f t="shared" si="123"/>
        <v>8.6473942076537753E-3</v>
      </c>
      <c r="W111" s="5">
        <f t="shared" si="124"/>
        <v>4.542261258720702E-2</v>
      </c>
      <c r="X111" s="5">
        <f t="shared" si="125"/>
        <v>4.7481771024493885E-2</v>
      </c>
      <c r="Y111" s="5">
        <f t="shared" si="126"/>
        <v>2.4817138988802213E-2</v>
      </c>
      <c r="Z111" s="5">
        <f t="shared" si="127"/>
        <v>1.4499932466819906E-2</v>
      </c>
      <c r="AA111" s="5">
        <f t="shared" si="128"/>
        <v>2.2178022632176071E-2</v>
      </c>
      <c r="AB111" s="5">
        <f t="shared" si="129"/>
        <v>1.6960930300842596E-2</v>
      </c>
      <c r="AC111" s="5">
        <f t="shared" si="130"/>
        <v>8.6412569064413215E-4</v>
      </c>
      <c r="AD111" s="5">
        <f t="shared" si="131"/>
        <v>1.7368765893855578E-2</v>
      </c>
      <c r="AE111" s="5">
        <f t="shared" si="132"/>
        <v>1.815614994771042E-2</v>
      </c>
      <c r="AF111" s="5">
        <f t="shared" si="133"/>
        <v>9.4896143726700081E-3</v>
      </c>
      <c r="AG111" s="5">
        <f t="shared" si="134"/>
        <v>3.3066034080770261E-3</v>
      </c>
      <c r="AH111" s="5">
        <f t="shared" si="135"/>
        <v>3.7893156846622801E-3</v>
      </c>
      <c r="AI111" s="5">
        <f t="shared" si="136"/>
        <v>5.7958565812086978E-3</v>
      </c>
      <c r="AJ111" s="5">
        <f t="shared" si="137"/>
        <v>4.4324564519535453E-3</v>
      </c>
      <c r="AK111" s="5">
        <f t="shared" si="138"/>
        <v>2.2598523529335267E-3</v>
      </c>
      <c r="AL111" s="5">
        <f t="shared" si="139"/>
        <v>5.526479335069321E-5</v>
      </c>
      <c r="AM111" s="5">
        <f t="shared" si="140"/>
        <v>5.3131955471980115E-3</v>
      </c>
      <c r="AN111" s="5">
        <f t="shared" si="141"/>
        <v>5.5540604120043391E-3</v>
      </c>
      <c r="AO111" s="5">
        <f t="shared" si="142"/>
        <v>2.9029222420076098E-3</v>
      </c>
      <c r="AP111" s="5">
        <f t="shared" si="143"/>
        <v>1.0115071278817658E-3</v>
      </c>
      <c r="AQ111" s="5">
        <f t="shared" si="144"/>
        <v>2.6434052941976894E-4</v>
      </c>
      <c r="AR111" s="5">
        <f t="shared" si="145"/>
        <v>7.9221959914006334E-4</v>
      </c>
      <c r="AS111" s="5">
        <f t="shared" si="146"/>
        <v>1.211720415911369E-3</v>
      </c>
      <c r="AT111" s="5">
        <f t="shared" si="147"/>
        <v>9.2667889555509103E-4</v>
      </c>
      <c r="AU111" s="5">
        <f t="shared" si="148"/>
        <v>4.7245979858663757E-4</v>
      </c>
      <c r="AV111" s="5">
        <f t="shared" si="149"/>
        <v>1.806598777240005E-4</v>
      </c>
      <c r="AW111" s="5">
        <f t="shared" si="150"/>
        <v>2.4544697936713371E-6</v>
      </c>
      <c r="AX111" s="5">
        <f t="shared" si="151"/>
        <v>1.3544450564922557E-3</v>
      </c>
      <c r="AY111" s="5">
        <f t="shared" si="152"/>
        <v>1.4158465657199092E-3</v>
      </c>
      <c r="AZ111" s="5">
        <f t="shared" si="153"/>
        <v>7.4001580501627479E-4</v>
      </c>
      <c r="BA111" s="5">
        <f t="shared" si="154"/>
        <v>2.5785439605900494E-4</v>
      </c>
      <c r="BB111" s="5">
        <f t="shared" si="155"/>
        <v>6.7385948836753504E-5</v>
      </c>
      <c r="BC111" s="5">
        <f t="shared" si="156"/>
        <v>1.4088155703470646E-5</v>
      </c>
      <c r="BD111" s="5">
        <f t="shared" si="157"/>
        <v>1.3802225905018033E-4</v>
      </c>
      <c r="BE111" s="5">
        <f t="shared" si="158"/>
        <v>2.1110862357211468E-4</v>
      </c>
      <c r="BF111" s="5">
        <f t="shared" si="159"/>
        <v>1.6144805647004299E-4</v>
      </c>
      <c r="BG111" s="5">
        <f t="shared" si="160"/>
        <v>8.2312996020427763E-5</v>
      </c>
      <c r="BH111" s="5">
        <f t="shared" si="161"/>
        <v>3.14749653634704E-5</v>
      </c>
      <c r="BI111" s="5">
        <f t="shared" si="162"/>
        <v>9.6283551082096883E-6</v>
      </c>
      <c r="BJ111" s="8">
        <f t="shared" si="163"/>
        <v>0.48365587881679467</v>
      </c>
      <c r="BK111" s="8">
        <f t="shared" si="164"/>
        <v>0.2576000885887223</v>
      </c>
      <c r="BL111" s="8">
        <f t="shared" si="165"/>
        <v>0.24451349037814266</v>
      </c>
      <c r="BM111" s="8">
        <f t="shared" si="166"/>
        <v>0.47409682710570905</v>
      </c>
      <c r="BN111" s="8">
        <f t="shared" si="167"/>
        <v>0.52475917104884429</v>
      </c>
    </row>
    <row r="112" spans="1:66" x14ac:dyDescent="0.25">
      <c r="A112" t="s">
        <v>196</v>
      </c>
      <c r="B112" t="s">
        <v>201</v>
      </c>
      <c r="C112" t="s">
        <v>203</v>
      </c>
      <c r="D112" t="s">
        <v>494</v>
      </c>
      <c r="E112">
        <f>VLOOKUP(A112,home!$A$2:$E$405,3,FALSE)</f>
        <v>1.5925925925925899</v>
      </c>
      <c r="F112">
        <f>VLOOKUP(B112,home!$B$2:$E$405,3,FALSE)</f>
        <v>0.94</v>
      </c>
      <c r="G112">
        <f>VLOOKUP(C112,away!$B$2:$E$405,4,FALSE)</f>
        <v>1.19</v>
      </c>
      <c r="H112">
        <f>VLOOKUP(A112,away!$A$2:$E$405,3,FALSE)</f>
        <v>1.55555555555556</v>
      </c>
      <c r="I112">
        <f>VLOOKUP(C112,away!$B$2:$E$405,3,FALSE)</f>
        <v>0.84</v>
      </c>
      <c r="J112">
        <f>VLOOKUP(B112,home!$B$2:$E$405,4,FALSE)</f>
        <v>0.77</v>
      </c>
      <c r="K112" s="3">
        <f t="shared" si="112"/>
        <v>1.7814740740740709</v>
      </c>
      <c r="L112" s="3">
        <f t="shared" si="113"/>
        <v>1.0061333333333362</v>
      </c>
      <c r="M112" s="5">
        <f t="shared" si="114"/>
        <v>6.1568345799581793E-2</v>
      </c>
      <c r="N112" s="5">
        <f t="shared" si="115"/>
        <v>0.10968241182558217</v>
      </c>
      <c r="O112" s="5">
        <f t="shared" si="116"/>
        <v>6.1945964987152734E-2</v>
      </c>
      <c r="P112" s="5">
        <f t="shared" si="117"/>
        <v>0.11035513061811271</v>
      </c>
      <c r="Q112" s="5">
        <f t="shared" si="118"/>
        <v>9.7698186524594971E-2</v>
      </c>
      <c r="R112" s="5">
        <f t="shared" si="119"/>
        <v>3.1162950119537059E-2</v>
      </c>
      <c r="S112" s="5">
        <f t="shared" si="120"/>
        <v>4.9450146400650277E-2</v>
      </c>
      <c r="T112" s="5">
        <f t="shared" si="121"/>
        <v>9.829740206861276E-2</v>
      </c>
      <c r="U112" s="5">
        <f t="shared" si="122"/>
        <v>5.5515987709618735E-2</v>
      </c>
      <c r="V112" s="5">
        <f t="shared" si="123"/>
        <v>9.8482738424141222E-3</v>
      </c>
      <c r="W112" s="5">
        <f t="shared" si="124"/>
        <v>5.8015595459206232E-2</v>
      </c>
      <c r="X112" s="5">
        <f t="shared" si="125"/>
        <v>5.8371424444689526E-2</v>
      </c>
      <c r="Y112" s="5">
        <f t="shared" si="126"/>
        <v>2.9364717923975232E-2</v>
      </c>
      <c r="Z112" s="5">
        <f t="shared" si="127"/>
        <v>1.0451360960090104E-2</v>
      </c>
      <c r="AA112" s="5">
        <f t="shared" si="128"/>
        <v>1.8618828589190409E-2</v>
      </c>
      <c r="AB112" s="5">
        <f t="shared" si="129"/>
        <v>1.6584480210635914E-2</v>
      </c>
      <c r="AC112" s="5">
        <f t="shared" si="130"/>
        <v>1.1032531531912785E-3</v>
      </c>
      <c r="AD112" s="5">
        <f t="shared" si="131"/>
        <v>2.5838319800636337E-2</v>
      </c>
      <c r="AE112" s="5">
        <f t="shared" si="132"/>
        <v>2.5996794828746981E-2</v>
      </c>
      <c r="AF112" s="5">
        <f t="shared" si="133"/>
        <v>1.307812091851502E-2</v>
      </c>
      <c r="AG112" s="5">
        <f t="shared" si="134"/>
        <v>4.3861111311606499E-3</v>
      </c>
      <c r="AH112" s="5">
        <f t="shared" si="135"/>
        <v>2.6288656601613381E-3</v>
      </c>
      <c r="AI112" s="5">
        <f t="shared" si="136"/>
        <v>4.6832560178010395E-3</v>
      </c>
      <c r="AJ112" s="5">
        <f t="shared" si="137"/>
        <v>4.1715495889819649E-3</v>
      </c>
      <c r="AK112" s="5">
        <f t="shared" si="138"/>
        <v>2.4771691471619055E-3</v>
      </c>
      <c r="AL112" s="5">
        <f t="shared" si="139"/>
        <v>7.9098857858932566E-5</v>
      </c>
      <c r="AM112" s="5">
        <f t="shared" si="140"/>
        <v>9.2060593684936617E-3</v>
      </c>
      <c r="AN112" s="5">
        <f t="shared" si="141"/>
        <v>9.2625231992871163E-3</v>
      </c>
      <c r="AO112" s="5">
        <f t="shared" si="142"/>
        <v>4.6596666707880525E-3</v>
      </c>
      <c r="AP112" s="5">
        <f t="shared" si="143"/>
        <v>1.5627486532340776E-3</v>
      </c>
      <c r="AQ112" s="5">
        <f t="shared" si="144"/>
        <v>3.9308337791014607E-4</v>
      </c>
      <c r="AR112" s="5">
        <f t="shared" si="145"/>
        <v>5.2899787390873381E-4</v>
      </c>
      <c r="AS112" s="5">
        <f t="shared" si="146"/>
        <v>9.4239599760871358E-4</v>
      </c>
      <c r="AT112" s="5">
        <f t="shared" si="147"/>
        <v>8.3942701862554675E-4</v>
      </c>
      <c r="AU112" s="5">
        <f t="shared" si="148"/>
        <v>4.9847249025290123E-4</v>
      </c>
      <c r="AV112" s="5">
        <f t="shared" si="149"/>
        <v>2.2200395450617104E-4</v>
      </c>
      <c r="AW112" s="5">
        <f t="shared" si="150"/>
        <v>3.9382452303857784E-6</v>
      </c>
      <c r="AX112" s="5">
        <f t="shared" si="151"/>
        <v>2.7333926815596948E-3</v>
      </c>
      <c r="AY112" s="5">
        <f t="shared" si="152"/>
        <v>2.7501574900066017E-3</v>
      </c>
      <c r="AZ112" s="5">
        <f t="shared" si="153"/>
        <v>1.3835125613059919E-3</v>
      </c>
      <c r="BA112" s="5">
        <f t="shared" si="154"/>
        <v>4.6399936833844648E-4</v>
      </c>
      <c r="BB112" s="5">
        <f t="shared" si="155"/>
        <v>1.1671130778273088E-4</v>
      </c>
      <c r="BC112" s="5">
        <f t="shared" si="156"/>
        <v>2.3485427427426399E-5</v>
      </c>
      <c r="BD112" s="5">
        <f t="shared" si="157"/>
        <v>8.8707065700340326E-5</v>
      </c>
      <c r="BE112" s="5">
        <f t="shared" si="158"/>
        <v>1.5802933773234154E-4</v>
      </c>
      <c r="BF112" s="5">
        <f t="shared" si="159"/>
        <v>1.4076258405663092E-4</v>
      </c>
      <c r="BG112" s="5">
        <f t="shared" si="160"/>
        <v>8.3588298032186712E-5</v>
      </c>
      <c r="BH112" s="5">
        <f t="shared" si="161"/>
        <v>3.7227596460079347E-5</v>
      </c>
      <c r="BI112" s="5">
        <f t="shared" si="162"/>
        <v>1.3263999586744591E-5</v>
      </c>
      <c r="BJ112" s="8">
        <f t="shared" si="163"/>
        <v>0.5532844250318536</v>
      </c>
      <c r="BK112" s="8">
        <f t="shared" si="164"/>
        <v>0.23515440616181571</v>
      </c>
      <c r="BL112" s="8">
        <f t="shared" si="165"/>
        <v>0.2013419282467114</v>
      </c>
      <c r="BM112" s="8">
        <f t="shared" si="166"/>
        <v>0.52507291128113343</v>
      </c>
      <c r="BN112" s="8">
        <f t="shared" si="167"/>
        <v>0.47241298987456148</v>
      </c>
    </row>
    <row r="113" spans="1:66" x14ac:dyDescent="0.25">
      <c r="A113" t="s">
        <v>196</v>
      </c>
      <c r="B113" t="s">
        <v>204</v>
      </c>
      <c r="C113" t="s">
        <v>304</v>
      </c>
      <c r="D113" t="s">
        <v>494</v>
      </c>
      <c r="E113">
        <f>VLOOKUP(A113,home!$A$2:$E$405,3,FALSE)</f>
        <v>1.5925925925925899</v>
      </c>
      <c r="F113">
        <f>VLOOKUP(B113,home!$B$2:$E$405,3,FALSE)</f>
        <v>0.98</v>
      </c>
      <c r="G113">
        <f>VLOOKUP(C113,away!$B$2:$E$405,4,FALSE)</f>
        <v>1.26</v>
      </c>
      <c r="H113">
        <f>VLOOKUP(A113,away!$A$2:$E$405,3,FALSE)</f>
        <v>1.55555555555556</v>
      </c>
      <c r="I113">
        <f>VLOOKUP(C113,away!$B$2:$E$405,3,FALSE)</f>
        <v>1.19</v>
      </c>
      <c r="J113">
        <f>VLOOKUP(B113,home!$B$2:$E$405,4,FALSE)</f>
        <v>1.43</v>
      </c>
      <c r="K113" s="3">
        <f t="shared" si="112"/>
        <v>1.9665333333333299</v>
      </c>
      <c r="L113" s="3">
        <f t="shared" si="113"/>
        <v>2.6470888888888959</v>
      </c>
      <c r="M113" s="5">
        <f t="shared" si="114"/>
        <v>9.9158358180515844E-3</v>
      </c>
      <c r="N113" s="5">
        <f t="shared" si="115"/>
        <v>1.9499821664059006E-2</v>
      </c>
      <c r="O113" s="5">
        <f t="shared" si="116"/>
        <v>2.6248098818010882E-2</v>
      </c>
      <c r="P113" s="5">
        <f t="shared" si="117"/>
        <v>5.1617761262245578E-2</v>
      </c>
      <c r="Q113" s="5">
        <f t="shared" si="118"/>
        <v>1.9173524648213723E-2</v>
      </c>
      <c r="R113" s="5">
        <f t="shared" si="119"/>
        <v>3.4740525367807189E-2</v>
      </c>
      <c r="S113" s="5">
        <f t="shared" si="120"/>
        <v>6.7175206574006247E-2</v>
      </c>
      <c r="T113" s="5">
        <f t="shared" si="121"/>
        <v>5.0754024057123918E-2</v>
      </c>
      <c r="U113" s="5">
        <f t="shared" si="122"/>
        <v>6.8318401153304981E-2</v>
      </c>
      <c r="V113" s="5">
        <f t="shared" si="123"/>
        <v>3.8854053918331431E-2</v>
      </c>
      <c r="W113" s="5">
        <f t="shared" si="124"/>
        <v>1.2568458446066836E-2</v>
      </c>
      <c r="X113" s="5">
        <f t="shared" si="125"/>
        <v>3.3269826703045319E-2</v>
      </c>
      <c r="Y113" s="5">
        <f t="shared" si="126"/>
        <v>4.4034094300445185E-2</v>
      </c>
      <c r="Z113" s="5">
        <f t="shared" si="127"/>
        <v>3.0653752898428411E-2</v>
      </c>
      <c r="AA113" s="5">
        <f t="shared" si="128"/>
        <v>6.028162686652265E-2</v>
      </c>
      <c r="AB113" s="5">
        <f t="shared" si="129"/>
        <v>5.9272914310289408E-2</v>
      </c>
      <c r="AC113" s="5">
        <f t="shared" si="130"/>
        <v>1.2641138604119027E-2</v>
      </c>
      <c r="AD113" s="5">
        <f t="shared" si="131"/>
        <v>6.1790731207013137E-3</v>
      </c>
      <c r="AE113" s="5">
        <f t="shared" si="132"/>
        <v>1.6356555801440482E-2</v>
      </c>
      <c r="AF113" s="5">
        <f t="shared" si="133"/>
        <v>2.164862856124216E-2</v>
      </c>
      <c r="AG113" s="5">
        <f t="shared" si="134"/>
        <v>1.9101948041382308E-2</v>
      </c>
      <c r="AH113" s="5">
        <f t="shared" si="135"/>
        <v>2.0285802175043909E-2</v>
      </c>
      <c r="AI113" s="5">
        <f t="shared" si="136"/>
        <v>3.9892706170629615E-2</v>
      </c>
      <c r="AJ113" s="5">
        <f t="shared" si="137"/>
        <v>3.9225168220707679E-2</v>
      </c>
      <c r="AK113" s="5">
        <f t="shared" si="138"/>
        <v>2.5712533603876302E-2</v>
      </c>
      <c r="AL113" s="5">
        <f t="shared" si="139"/>
        <v>2.6321826481333871E-3</v>
      </c>
      <c r="AM113" s="5">
        <f t="shared" si="140"/>
        <v>2.4302706521926272E-3</v>
      </c>
      <c r="AN113" s="5">
        <f t="shared" si="141"/>
        <v>6.433142440411873E-3</v>
      </c>
      <c r="AO113" s="5">
        <f t="shared" si="142"/>
        <v>8.5145499373269345E-3</v>
      </c>
      <c r="AP113" s="5">
        <f t="shared" si="143"/>
        <v>7.5129235109959247E-3</v>
      </c>
      <c r="AQ113" s="5">
        <f t="shared" si="144"/>
        <v>4.9718440872573658E-3</v>
      </c>
      <c r="AR113" s="5">
        <f t="shared" si="145"/>
        <v>1.0739664307951391E-2</v>
      </c>
      <c r="AS113" s="5">
        <f t="shared" si="146"/>
        <v>2.1119907850396642E-2</v>
      </c>
      <c r="AT113" s="5">
        <f t="shared" si="147"/>
        <v>2.0766501392366639E-2</v>
      </c>
      <c r="AU113" s="5">
        <f t="shared" si="148"/>
        <v>1.3612672401600672E-2</v>
      </c>
      <c r="AV113" s="5">
        <f t="shared" si="149"/>
        <v>6.6924435083735969E-3</v>
      </c>
      <c r="AW113" s="5">
        <f t="shared" si="150"/>
        <v>3.8061277273781098E-4</v>
      </c>
      <c r="AX113" s="5">
        <f t="shared" si="151"/>
        <v>7.9653470775975532E-4</v>
      </c>
      <c r="AY113" s="5">
        <f t="shared" si="152"/>
        <v>2.1084981745252119E-3</v>
      </c>
      <c r="AZ113" s="5">
        <f t="shared" si="153"/>
        <v>2.7906910450141054E-3</v>
      </c>
      <c r="BA113" s="5">
        <f t="shared" si="154"/>
        <v>2.4624024191928595E-3</v>
      </c>
      <c r="BB113" s="5">
        <f t="shared" si="155"/>
        <v>1.6295495209546391E-3</v>
      </c>
      <c r="BC113" s="5">
        <f t="shared" si="156"/>
        <v>8.6271248616265014E-4</v>
      </c>
      <c r="BD113" s="5">
        <f t="shared" si="157"/>
        <v>4.7381410099957963E-3</v>
      </c>
      <c r="BE113" s="5">
        <f t="shared" si="158"/>
        <v>9.3177122341903829E-3</v>
      </c>
      <c r="BF113" s="5">
        <f t="shared" si="159"/>
        <v>9.1617958494715837E-3</v>
      </c>
      <c r="BG113" s="5">
        <f t="shared" si="160"/>
        <v>6.0056589770602752E-3</v>
      </c>
      <c r="BH113" s="5">
        <f t="shared" si="161"/>
        <v>2.9525821417553939E-3</v>
      </c>
      <c r="BI113" s="5">
        <f t="shared" si="162"/>
        <v>1.1612702402333396E-3</v>
      </c>
      <c r="BJ113" s="8">
        <f t="shared" si="163"/>
        <v>0.28309907432551418</v>
      </c>
      <c r="BK113" s="8">
        <f t="shared" si="164"/>
        <v>0.18494467699941247</v>
      </c>
      <c r="BL113" s="8">
        <f t="shared" si="165"/>
        <v>0.48024612659958832</v>
      </c>
      <c r="BM113" s="8">
        <f t="shared" si="166"/>
        <v>0.81602017784276804</v>
      </c>
      <c r="BN113" s="8">
        <f t="shared" si="167"/>
        <v>0.16119556757838799</v>
      </c>
    </row>
    <row r="114" spans="1:66" x14ac:dyDescent="0.25">
      <c r="A114" t="s">
        <v>196</v>
      </c>
      <c r="B114" t="s">
        <v>198</v>
      </c>
      <c r="C114" t="s">
        <v>300</v>
      </c>
      <c r="D114" t="s">
        <v>494</v>
      </c>
      <c r="E114">
        <f>VLOOKUP(A114,home!$A$2:$E$405,3,FALSE)</f>
        <v>1.5925925925925899</v>
      </c>
      <c r="F114">
        <f>VLOOKUP(B114,home!$B$2:$E$405,3,FALSE)</f>
        <v>1.1200000000000001</v>
      </c>
      <c r="G114">
        <f>VLOOKUP(C114,away!$B$2:$E$405,4,FALSE)</f>
        <v>1.1200000000000001</v>
      </c>
      <c r="H114">
        <f>VLOOKUP(A114,away!$A$2:$E$405,3,FALSE)</f>
        <v>1.55555555555556</v>
      </c>
      <c r="I114">
        <f>VLOOKUP(C114,away!$B$2:$E$405,3,FALSE)</f>
        <v>0.42</v>
      </c>
      <c r="J114">
        <f>VLOOKUP(B114,home!$B$2:$E$405,4,FALSE)</f>
        <v>0.21</v>
      </c>
      <c r="K114" s="3">
        <f t="shared" si="112"/>
        <v>1.9977481481481452</v>
      </c>
      <c r="L114" s="3">
        <f t="shared" si="113"/>
        <v>0.13720000000000038</v>
      </c>
      <c r="M114" s="5">
        <f t="shared" si="114"/>
        <v>0.11825072173657804</v>
      </c>
      <c r="N114" s="5">
        <f t="shared" si="115"/>
        <v>0.23623516036643041</v>
      </c>
      <c r="O114" s="5">
        <f t="shared" si="116"/>
        <v>1.6223999022258549E-2</v>
      </c>
      <c r="P114" s="5">
        <f t="shared" si="117"/>
        <v>3.2411464002274334E-2</v>
      </c>
      <c r="Q114" s="5">
        <f t="shared" si="118"/>
        <v>0.23596917707475826</v>
      </c>
      <c r="R114" s="5">
        <f t="shared" si="119"/>
        <v>1.1129663329269394E-3</v>
      </c>
      <c r="S114" s="5">
        <f t="shared" si="120"/>
        <v>2.2209230170934704E-3</v>
      </c>
      <c r="T114" s="5">
        <f t="shared" si="121"/>
        <v>3.2374971094656917E-2</v>
      </c>
      <c r="U114" s="5">
        <f t="shared" si="122"/>
        <v>2.223426430556025E-3</v>
      </c>
      <c r="V114" s="5">
        <f t="shared" si="123"/>
        <v>6.7637234741790354E-5</v>
      </c>
      <c r="W114" s="5">
        <f t="shared" si="124"/>
        <v>0.15713566217371336</v>
      </c>
      <c r="X114" s="5">
        <f t="shared" si="125"/>
        <v>2.1559012850233528E-2</v>
      </c>
      <c r="Y114" s="5">
        <f t="shared" si="126"/>
        <v>1.478948281526024E-3</v>
      </c>
      <c r="Z114" s="5">
        <f t="shared" si="127"/>
        <v>5.0899660292525505E-5</v>
      </c>
      <c r="AA114" s="5">
        <f t="shared" si="128"/>
        <v>1.0168470209076251E-4</v>
      </c>
      <c r="AB114" s="5">
        <f t="shared" si="129"/>
        <v>1.0157021264840833E-4</v>
      </c>
      <c r="AC114" s="5">
        <f t="shared" si="130"/>
        <v>1.1586725258696697E-6</v>
      </c>
      <c r="AD114" s="5">
        <f t="shared" si="131"/>
        <v>7.8479369528892132E-2</v>
      </c>
      <c r="AE114" s="5">
        <f t="shared" si="132"/>
        <v>1.0767369499364028E-2</v>
      </c>
      <c r="AF114" s="5">
        <f t="shared" si="133"/>
        <v>7.386415476563743E-4</v>
      </c>
      <c r="AG114" s="5">
        <f t="shared" si="134"/>
        <v>3.3780540112818279E-5</v>
      </c>
      <c r="AH114" s="5">
        <f t="shared" si="135"/>
        <v>1.7458583480336289E-6</v>
      </c>
      <c r="AI114" s="5">
        <f t="shared" si="136"/>
        <v>3.4877852817131621E-6</v>
      </c>
      <c r="AJ114" s="5">
        <f t="shared" si="137"/>
        <v>3.4838582938404134E-6</v>
      </c>
      <c r="AK114" s="5">
        <f t="shared" si="138"/>
        <v>2.3199571516434142E-6</v>
      </c>
      <c r="AL114" s="5">
        <f t="shared" si="139"/>
        <v>1.2703270580050093E-8</v>
      </c>
      <c r="AM114" s="5">
        <f t="shared" si="140"/>
        <v>3.1356403028835619E-2</v>
      </c>
      <c r="AN114" s="5">
        <f t="shared" si="141"/>
        <v>4.3020984955562582E-3</v>
      </c>
      <c r="AO114" s="5">
        <f t="shared" si="142"/>
        <v>2.9512395679516008E-4</v>
      </c>
      <c r="AP114" s="5">
        <f t="shared" si="143"/>
        <v>1.3497002290765359E-5</v>
      </c>
      <c r="AQ114" s="5">
        <f t="shared" si="144"/>
        <v>4.6294717857325287E-7</v>
      </c>
      <c r="AR114" s="5">
        <f t="shared" si="145"/>
        <v>4.7906353070042904E-8</v>
      </c>
      <c r="AS114" s="5">
        <f t="shared" si="146"/>
        <v>9.5704828130209432E-8</v>
      </c>
      <c r="AT114" s="5">
        <f t="shared" si="147"/>
        <v>9.5597071582981211E-8</v>
      </c>
      <c r="AU114" s="5">
        <f t="shared" si="148"/>
        <v>6.3659624241095463E-8</v>
      </c>
      <c r="AV114" s="5">
        <f t="shared" si="149"/>
        <v>3.1793974109863824E-8</v>
      </c>
      <c r="AW114" s="5">
        <f t="shared" si="150"/>
        <v>9.6718131110166179E-11</v>
      </c>
      <c r="AX114" s="5">
        <f t="shared" si="151"/>
        <v>1.0440366013907219E-2</v>
      </c>
      <c r="AY114" s="5">
        <f t="shared" si="152"/>
        <v>1.4324182171080741E-3</v>
      </c>
      <c r="AZ114" s="5">
        <f t="shared" si="153"/>
        <v>9.8263889693614141E-5</v>
      </c>
      <c r="BA114" s="5">
        <f t="shared" si="154"/>
        <v>4.4939352219879666E-6</v>
      </c>
      <c r="BB114" s="5">
        <f t="shared" si="155"/>
        <v>1.5414197811418759E-7</v>
      </c>
      <c r="BC114" s="5">
        <f t="shared" si="156"/>
        <v>4.2296558794533191E-9</v>
      </c>
      <c r="BD114" s="5">
        <f t="shared" si="157"/>
        <v>1.0954586068683176E-9</v>
      </c>
      <c r="BE114" s="5">
        <f t="shared" si="158"/>
        <v>2.1884504032441283E-9</v>
      </c>
      <c r="BF114" s="5">
        <f t="shared" si="159"/>
        <v>2.18598637019751E-9</v>
      </c>
      <c r="BG114" s="5">
        <f t="shared" si="160"/>
        <v>1.455683407646387E-9</v>
      </c>
      <c r="BH114" s="5">
        <f t="shared" si="161"/>
        <v>7.2702220797888815E-10</v>
      </c>
      <c r="BI114" s="5">
        <f t="shared" si="162"/>
        <v>2.9048145393047964E-10</v>
      </c>
      <c r="BJ114" s="8">
        <f t="shared" si="163"/>
        <v>0.822715378815565</v>
      </c>
      <c r="BK114" s="8">
        <f t="shared" si="164"/>
        <v>0.15438433558359216</v>
      </c>
      <c r="BL114" s="8">
        <f t="shared" si="165"/>
        <v>1.9775026764489497E-2</v>
      </c>
      <c r="BM114" s="8">
        <f t="shared" si="166"/>
        <v>0.3552897341683231</v>
      </c>
      <c r="BN114" s="8">
        <f t="shared" si="167"/>
        <v>0.64020348853522657</v>
      </c>
    </row>
    <row r="115" spans="1:66" x14ac:dyDescent="0.25">
      <c r="A115" t="s">
        <v>32</v>
      </c>
      <c r="B115" t="s">
        <v>308</v>
      </c>
      <c r="C115" t="s">
        <v>311</v>
      </c>
      <c r="D115" t="s">
        <v>494</v>
      </c>
      <c r="E115">
        <f>VLOOKUP(A115,home!$A$2:$E$405,3,FALSE)</f>
        <v>1.2734375</v>
      </c>
      <c r="F115">
        <f>VLOOKUP(B115,home!$B$2:$E$405,3,FALSE)</f>
        <v>0.88</v>
      </c>
      <c r="G115">
        <f>VLOOKUP(C115,away!$B$2:$E$405,4,FALSE)</f>
        <v>1.01</v>
      </c>
      <c r="H115">
        <f>VLOOKUP(A115,away!$A$2:$E$405,3,FALSE)</f>
        <v>1.1484375</v>
      </c>
      <c r="I115">
        <f>VLOOKUP(C115,away!$B$2:$E$405,3,FALSE)</f>
        <v>0.79</v>
      </c>
      <c r="J115">
        <f>VLOOKUP(B115,home!$B$2:$E$405,4,FALSE)</f>
        <v>1.2</v>
      </c>
      <c r="K115" s="3">
        <f t="shared" si="112"/>
        <v>1.1318312500000001</v>
      </c>
      <c r="L115" s="3">
        <f t="shared" si="113"/>
        <v>1.08871875</v>
      </c>
      <c r="M115" s="5">
        <f t="shared" si="114"/>
        <v>0.10854939023922075</v>
      </c>
      <c r="N115" s="5">
        <f t="shared" si="115"/>
        <v>0.12285959204119502</v>
      </c>
      <c r="O115" s="5">
        <f t="shared" si="116"/>
        <v>0.11817975645450658</v>
      </c>
      <c r="P115" s="5">
        <f t="shared" si="117"/>
        <v>0.13375954147259975</v>
      </c>
      <c r="Q115" s="5">
        <f t="shared" si="118"/>
        <v>6.9528162817237935E-2</v>
      </c>
      <c r="R115" s="5">
        <f t="shared" si="119"/>
        <v>6.4332258361227426E-2</v>
      </c>
      <c r="S115" s="5">
        <f t="shared" si="120"/>
        <v>4.1206161765466098E-2</v>
      </c>
      <c r="T115" s="5">
        <f t="shared" si="121"/>
        <v>7.5696614512179752E-2</v>
      </c>
      <c r="U115" s="5">
        <f t="shared" si="122"/>
        <v>7.2813260396310989E-2</v>
      </c>
      <c r="V115" s="5">
        <f t="shared" si="123"/>
        <v>5.6417915603495378E-3</v>
      </c>
      <c r="W115" s="5">
        <f t="shared" si="124"/>
        <v>2.6231382477212632E-2</v>
      </c>
      <c r="X115" s="5">
        <f t="shared" si="125"/>
        <v>2.8558597941362833E-2</v>
      </c>
      <c r="Y115" s="5">
        <f t="shared" si="126"/>
        <v>1.5546140526236559E-2</v>
      </c>
      <c r="Z115" s="5">
        <f t="shared" si="127"/>
        <v>2.3346578635904194E-2</v>
      </c>
      <c r="AA115" s="5">
        <f t="shared" si="128"/>
        <v>2.6424387280698739E-2</v>
      </c>
      <c r="AB115" s="5">
        <f t="shared" si="129"/>
        <v>1.4953973643198684E-2</v>
      </c>
      <c r="AC115" s="5">
        <f t="shared" si="130"/>
        <v>4.3450465873947844E-4</v>
      </c>
      <c r="AD115" s="5">
        <f t="shared" si="131"/>
        <v>7.4223746046029196E-3</v>
      </c>
      <c r="AE115" s="5">
        <f t="shared" si="132"/>
        <v>8.0808784015550337E-3</v>
      </c>
      <c r="AF115" s="5">
        <f t="shared" si="133"/>
        <v>4.3989019161214966E-3</v>
      </c>
      <c r="AG115" s="5">
        <f t="shared" si="134"/>
        <v>1.5963889984974672E-3</v>
      </c>
      <c r="AH115" s="5">
        <f t="shared" si="135"/>
        <v>6.3544644773145774E-3</v>
      </c>
      <c r="AI115" s="5">
        <f t="shared" si="136"/>
        <v>7.1921814724395551E-3</v>
      </c>
      <c r="AJ115" s="5">
        <f t="shared" si="137"/>
        <v>4.0701678730890528E-3</v>
      </c>
      <c r="AK115" s="5">
        <f t="shared" si="138"/>
        <v>1.5355810638360739E-3</v>
      </c>
      <c r="AL115" s="5">
        <f t="shared" si="139"/>
        <v>2.1416663435001627E-5</v>
      </c>
      <c r="AM115" s="5">
        <f t="shared" si="140"/>
        <v>1.6801751053391934E-3</v>
      </c>
      <c r="AN115" s="5">
        <f t="shared" si="141"/>
        <v>1.8292381404660047E-3</v>
      </c>
      <c r="AO115" s="5">
        <f t="shared" si="142"/>
        <v>9.9576293087023644E-4</v>
      </c>
      <c r="AP115" s="5">
        <f t="shared" si="143"/>
        <v>3.6136859113112684E-4</v>
      </c>
      <c r="AQ115" s="5">
        <f t="shared" si="144"/>
        <v>9.8357190206385344E-5</v>
      </c>
      <c r="AR115" s="5">
        <f t="shared" si="145"/>
        <v>1.3836449245322666E-3</v>
      </c>
      <c r="AS115" s="5">
        <f t="shared" si="146"/>
        <v>1.566052564489511E-3</v>
      </c>
      <c r="AT115" s="5">
        <f t="shared" si="147"/>
        <v>8.8625361581593485E-4</v>
      </c>
      <c r="AU115" s="5">
        <f t="shared" si="148"/>
        <v>3.3436317926865625E-4</v>
      </c>
      <c r="AV115" s="5">
        <f t="shared" si="149"/>
        <v>9.4610673786404346E-5</v>
      </c>
      <c r="AW115" s="5">
        <f t="shared" si="150"/>
        <v>7.3307210524823883E-7</v>
      </c>
      <c r="AX115" s="5">
        <f t="shared" si="151"/>
        <v>3.1694578161582399E-4</v>
      </c>
      <c r="AY115" s="5">
        <f t="shared" si="152"/>
        <v>3.4506481517855282E-4</v>
      </c>
      <c r="AZ115" s="5">
        <f t="shared" si="153"/>
        <v>1.8783926712508751E-4</v>
      </c>
      <c r="BA115" s="5">
        <f t="shared" si="154"/>
        <v>6.8168044035113801E-5</v>
      </c>
      <c r="BB115" s="5">
        <f t="shared" si="155"/>
        <v>1.855395692296351E-5</v>
      </c>
      <c r="BC115" s="5">
        <f t="shared" si="156"/>
        <v>4.040008157744537E-6</v>
      </c>
      <c r="BD115" s="5">
        <f t="shared" si="157"/>
        <v>2.5106669544676879E-4</v>
      </c>
      <c r="BE115" s="5">
        <f t="shared" si="158"/>
        <v>2.8416513174088568E-4</v>
      </c>
      <c r="BF115" s="5">
        <f t="shared" si="159"/>
        <v>1.6081348813235072E-4</v>
      </c>
      <c r="BG115" s="5">
        <f t="shared" si="160"/>
        <v>6.0671243763232861E-5</v>
      </c>
      <c r="BH115" s="5">
        <f t="shared" si="161"/>
        <v>1.7167402416898642E-5</v>
      </c>
      <c r="BI115" s="5">
        <f t="shared" si="162"/>
        <v>3.8861205073542774E-6</v>
      </c>
      <c r="BJ115" s="8">
        <f t="shared" si="163"/>
        <v>0.36582454806724979</v>
      </c>
      <c r="BK115" s="8">
        <f t="shared" si="164"/>
        <v>0.28995787117498917</v>
      </c>
      <c r="BL115" s="8">
        <f t="shared" si="165"/>
        <v>0.32089872606252196</v>
      </c>
      <c r="BM115" s="8">
        <f t="shared" si="166"/>
        <v>0.38247469081160429</v>
      </c>
      <c r="BN115" s="8">
        <f t="shared" si="167"/>
        <v>0.61720870138598749</v>
      </c>
    </row>
    <row r="116" spans="1:66" x14ac:dyDescent="0.25">
      <c r="A116" t="s">
        <v>32</v>
      </c>
      <c r="B116" t="s">
        <v>211</v>
      </c>
      <c r="C116" t="s">
        <v>210</v>
      </c>
      <c r="D116" t="s">
        <v>494</v>
      </c>
      <c r="E116">
        <f>VLOOKUP(A116,home!$A$2:$E$405,3,FALSE)</f>
        <v>1.2734375</v>
      </c>
      <c r="F116">
        <f>VLOOKUP(B116,home!$B$2:$E$405,3,FALSE)</f>
        <v>0.79</v>
      </c>
      <c r="G116">
        <f>VLOOKUP(C116,away!$B$2:$E$405,4,FALSE)</f>
        <v>1.31</v>
      </c>
      <c r="H116">
        <f>VLOOKUP(A116,away!$A$2:$E$405,3,FALSE)</f>
        <v>1.1484375</v>
      </c>
      <c r="I116">
        <f>VLOOKUP(C116,away!$B$2:$E$405,3,FALSE)</f>
        <v>0.39</v>
      </c>
      <c r="J116">
        <f>VLOOKUP(B116,home!$B$2:$E$405,4,FALSE)</f>
        <v>0.87</v>
      </c>
      <c r="K116" s="3">
        <f t="shared" si="112"/>
        <v>1.3178804687500001</v>
      </c>
      <c r="L116" s="3">
        <f t="shared" si="113"/>
        <v>0.38966484375000005</v>
      </c>
      <c r="M116" s="5">
        <f t="shared" si="114"/>
        <v>0.18131030696614356</v>
      </c>
      <c r="N116" s="5">
        <f t="shared" si="115"/>
        <v>0.23894531233374772</v>
      </c>
      <c r="O116" s="5">
        <f t="shared" si="116"/>
        <v>7.0650252434226873E-2</v>
      </c>
      <c r="P116" s="5">
        <f t="shared" si="117"/>
        <v>9.3108587795324757E-2</v>
      </c>
      <c r="Q116" s="5">
        <f t="shared" si="118"/>
        <v>0.15745068011200733</v>
      </c>
      <c r="R116" s="5">
        <f t="shared" si="119"/>
        <v>1.3764959787840534E-2</v>
      </c>
      <c r="S116" s="5">
        <f t="shared" si="120"/>
        <v>1.1953552539705472E-2</v>
      </c>
      <c r="T116" s="5">
        <f t="shared" si="121"/>
        <v>6.1352994664176562E-2</v>
      </c>
      <c r="U116" s="5">
        <f t="shared" si="122"/>
        <v>1.8140571657524189E-2</v>
      </c>
      <c r="V116" s="5">
        <f t="shared" si="123"/>
        <v>6.8205866673341992E-4</v>
      </c>
      <c r="W116" s="5">
        <f t="shared" si="124"/>
        <v>6.916705870367286E-2</v>
      </c>
      <c r="X116" s="5">
        <f t="shared" si="125"/>
        <v>2.6951971122413765E-2</v>
      </c>
      <c r="Y116" s="5">
        <f t="shared" si="126"/>
        <v>5.2511178080849354E-3</v>
      </c>
      <c r="Z116" s="5">
        <f t="shared" si="127"/>
        <v>1.7879069683179726E-3</v>
      </c>
      <c r="AA116" s="5">
        <f t="shared" si="128"/>
        <v>2.3562476734882813E-3</v>
      </c>
      <c r="AB116" s="5">
        <f t="shared" si="129"/>
        <v>1.5526263942139168E-3</v>
      </c>
      <c r="AC116" s="5">
        <f t="shared" si="130"/>
        <v>2.1891171107335756E-5</v>
      </c>
      <c r="AD116" s="5">
        <f t="shared" si="131"/>
        <v>2.2788478936613774E-2</v>
      </c>
      <c r="AE116" s="5">
        <f t="shared" si="132"/>
        <v>8.8798690841357733E-3</v>
      </c>
      <c r="AF116" s="5">
        <f t="shared" si="133"/>
        <v>1.7300863995951107E-3</v>
      </c>
      <c r="AG116" s="5">
        <f t="shared" si="134"/>
        <v>2.2471794885740973E-4</v>
      </c>
      <c r="AH116" s="5">
        <f t="shared" si="135"/>
        <v>1.7417112236228969E-4</v>
      </c>
      <c r="AI116" s="5">
        <f t="shared" si="136"/>
        <v>2.2953672038152797E-4</v>
      </c>
      <c r="AJ116" s="5">
        <f t="shared" si="137"/>
        <v>1.5125098032587291E-4</v>
      </c>
      <c r="AK116" s="5">
        <f t="shared" si="138"/>
        <v>6.6443570950252829E-5</v>
      </c>
      <c r="AL116" s="5">
        <f t="shared" si="139"/>
        <v>4.4967240111075533E-7</v>
      </c>
      <c r="AM116" s="5">
        <f t="shared" si="140"/>
        <v>6.0064982606168101E-3</v>
      </c>
      <c r="AN116" s="5">
        <f t="shared" si="141"/>
        <v>2.3405212062078962E-3</v>
      </c>
      <c r="AO116" s="5">
        <f t="shared" si="142"/>
        <v>4.5600941505528068E-4</v>
      </c>
      <c r="AP116" s="5">
        <f t="shared" si="143"/>
        <v>5.9230279155348306E-5</v>
      </c>
      <c r="AQ116" s="5">
        <f t="shared" si="144"/>
        <v>5.7699893680844181E-6</v>
      </c>
      <c r="AR116" s="5">
        <f t="shared" si="145"/>
        <v>1.3573672636212752E-5</v>
      </c>
      <c r="AS116" s="5">
        <f t="shared" si="146"/>
        <v>1.7888478056471114E-5</v>
      </c>
      <c r="AT116" s="5">
        <f t="shared" si="147"/>
        <v>1.1787437923143121E-5</v>
      </c>
      <c r="AU116" s="5">
        <f t="shared" si="148"/>
        <v>5.1781447385044631E-6</v>
      </c>
      <c r="AV116" s="5">
        <f t="shared" si="149"/>
        <v>1.7060439538089007E-6</v>
      </c>
      <c r="AW116" s="5">
        <f t="shared" si="150"/>
        <v>6.4144729642016197E-9</v>
      </c>
      <c r="AX116" s="5">
        <f t="shared" si="151"/>
        <v>1.3193077905412909E-3</v>
      </c>
      <c r="AY116" s="5">
        <f t="shared" si="152"/>
        <v>5.1408786405942989E-4</v>
      </c>
      <c r="AZ116" s="5">
        <f t="shared" si="153"/>
        <v>1.0016098361124449E-4</v>
      </c>
      <c r="BA116" s="5">
        <f t="shared" si="154"/>
        <v>1.300973800957397E-5</v>
      </c>
      <c r="BB116" s="5">
        <f t="shared" si="155"/>
        <v>1.2673593821822688E-6</v>
      </c>
      <c r="BC116" s="5">
        <f t="shared" si="156"/>
        <v>9.87690791266301E-8</v>
      </c>
      <c r="BD116" s="5">
        <f t="shared" si="157"/>
        <v>8.8153050448391581E-7</v>
      </c>
      <c r="BE116" s="5">
        <f t="shared" si="158"/>
        <v>1.161751834466687E-6</v>
      </c>
      <c r="BF116" s="5">
        <f t="shared" si="159"/>
        <v>7.6552502608906505E-7</v>
      </c>
      <c r="BG116" s="5">
        <f t="shared" si="160"/>
        <v>3.3629016007403783E-7</v>
      </c>
      <c r="BH116" s="5">
        <f t="shared" si="161"/>
        <v>1.1079755844859629E-7</v>
      </c>
      <c r="BI116" s="5">
        <f t="shared" si="162"/>
        <v>2.9203587652918309E-8</v>
      </c>
      <c r="BJ116" s="8">
        <f t="shared" si="163"/>
        <v>0.60355824876839137</v>
      </c>
      <c r="BK116" s="8">
        <f t="shared" si="164"/>
        <v>0.28759093467547509</v>
      </c>
      <c r="BL116" s="8">
        <f t="shared" si="165"/>
        <v>0.10713947921729312</v>
      </c>
      <c r="BM116" s="8">
        <f t="shared" si="166"/>
        <v>0.24433238875060043</v>
      </c>
      <c r="BN116" s="8">
        <f t="shared" si="167"/>
        <v>0.75523009942929076</v>
      </c>
    </row>
    <row r="117" spans="1:66" x14ac:dyDescent="0.25">
      <c r="A117" t="s">
        <v>32</v>
      </c>
      <c r="B117" t="s">
        <v>330</v>
      </c>
      <c r="C117" t="s">
        <v>212</v>
      </c>
      <c r="D117" t="s">
        <v>494</v>
      </c>
      <c r="E117">
        <f>VLOOKUP(A117,home!$A$2:$E$405,3,FALSE)</f>
        <v>1.2734375</v>
      </c>
      <c r="F117">
        <f>VLOOKUP(B117,home!$B$2:$E$405,3,FALSE)</f>
        <v>0.67</v>
      </c>
      <c r="G117">
        <f>VLOOKUP(C117,away!$B$2:$E$405,4,FALSE)</f>
        <v>1.28</v>
      </c>
      <c r="H117">
        <f>VLOOKUP(A117,away!$A$2:$E$405,3,FALSE)</f>
        <v>1.1484375</v>
      </c>
      <c r="I117">
        <f>VLOOKUP(C117,away!$B$2:$E$405,3,FALSE)</f>
        <v>0.88</v>
      </c>
      <c r="J117">
        <f>VLOOKUP(B117,home!$B$2:$E$405,4,FALSE)</f>
        <v>0.62</v>
      </c>
      <c r="K117" s="3">
        <f t="shared" si="112"/>
        <v>1.0921000000000001</v>
      </c>
      <c r="L117" s="3">
        <f t="shared" si="113"/>
        <v>0.62658750000000007</v>
      </c>
      <c r="M117" s="5">
        <f t="shared" si="114"/>
        <v>0.17930132653283629</v>
      </c>
      <c r="N117" s="5">
        <f t="shared" si="115"/>
        <v>0.19581497870651052</v>
      </c>
      <c r="O117" s="5">
        <f t="shared" si="116"/>
        <v>0.11234796993889358</v>
      </c>
      <c r="P117" s="5">
        <f t="shared" si="117"/>
        <v>0.12269521797026568</v>
      </c>
      <c r="Q117" s="5">
        <f t="shared" si="118"/>
        <v>0.10692476912269006</v>
      </c>
      <c r="R117" s="5">
        <f t="shared" si="119"/>
        <v>3.519791680704324E-2</v>
      </c>
      <c r="S117" s="5">
        <f t="shared" si="120"/>
        <v>2.0989968122201916E-2</v>
      </c>
      <c r="T117" s="5">
        <f t="shared" si="121"/>
        <v>6.6997723772663567E-2</v>
      </c>
      <c r="U117" s="5">
        <f t="shared" si="122"/>
        <v>3.8439644944971929E-2</v>
      </c>
      <c r="V117" s="5">
        <f t="shared" si="123"/>
        <v>1.5959284008673484E-3</v>
      </c>
      <c r="W117" s="5">
        <f t="shared" si="124"/>
        <v>3.8924180119629941E-2</v>
      </c>
      <c r="X117" s="5">
        <f t="shared" si="125"/>
        <v>2.4389404710708631E-2</v>
      </c>
      <c r="Y117" s="5">
        <f t="shared" si="126"/>
        <v>7.6410480620855729E-3</v>
      </c>
      <c r="Z117" s="5">
        <f t="shared" si="127"/>
        <v>7.3515248991110711E-3</v>
      </c>
      <c r="AA117" s="5">
        <f t="shared" si="128"/>
        <v>8.0286003423192011E-3</v>
      </c>
      <c r="AB117" s="5">
        <f t="shared" si="129"/>
        <v>4.384017216923399E-3</v>
      </c>
      <c r="AC117" s="5">
        <f t="shared" si="130"/>
        <v>6.8255484634373542E-5</v>
      </c>
      <c r="AD117" s="5">
        <f t="shared" si="131"/>
        <v>1.0627274277161966E-2</v>
      </c>
      <c r="AE117" s="5">
        <f t="shared" si="132"/>
        <v>6.6589172211412246E-3</v>
      </c>
      <c r="AF117" s="5">
        <f t="shared" si="133"/>
        <v>2.0861971471509136E-3</v>
      </c>
      <c r="AG117" s="5">
        <f t="shared" si="134"/>
        <v>4.3572835164680784E-4</v>
      </c>
      <c r="AH117" s="5">
        <f t="shared" si="135"/>
        <v>1.1515934019304395E-3</v>
      </c>
      <c r="AI117" s="5">
        <f t="shared" si="136"/>
        <v>1.257655154248233E-3</v>
      </c>
      <c r="AJ117" s="5">
        <f t="shared" si="137"/>
        <v>6.8674259697724753E-4</v>
      </c>
      <c r="AK117" s="5">
        <f t="shared" si="138"/>
        <v>2.4999719671961739E-4</v>
      </c>
      <c r="AL117" s="5">
        <f t="shared" si="139"/>
        <v>1.8682787744678297E-6</v>
      </c>
      <c r="AM117" s="5">
        <f t="shared" si="140"/>
        <v>2.3212092476177174E-3</v>
      </c>
      <c r="AN117" s="5">
        <f t="shared" si="141"/>
        <v>1.4544406994416667E-3</v>
      </c>
      <c r="AO117" s="5">
        <f t="shared" si="142"/>
        <v>4.5566718088070271E-4</v>
      </c>
      <c r="AP117" s="5">
        <f t="shared" si="143"/>
        <v>9.5171786566695797E-5</v>
      </c>
      <c r="AQ117" s="5">
        <f t="shared" si="144"/>
        <v>1.4908362953839874E-5</v>
      </c>
      <c r="AR117" s="5">
        <f t="shared" si="145"/>
        <v>1.4431480614641794E-4</v>
      </c>
      <c r="AS117" s="5">
        <f t="shared" si="146"/>
        <v>1.5760619979250304E-4</v>
      </c>
      <c r="AT117" s="5">
        <f t="shared" si="147"/>
        <v>8.6060865396696279E-5</v>
      </c>
      <c r="AU117" s="5">
        <f t="shared" si="148"/>
        <v>3.1329023699910677E-5</v>
      </c>
      <c r="AV117" s="5">
        <f t="shared" si="149"/>
        <v>8.5536066956681125E-6</v>
      </c>
      <c r="AW117" s="5">
        <f t="shared" si="150"/>
        <v>3.5512668951567542E-8</v>
      </c>
      <c r="AX117" s="5">
        <f t="shared" si="151"/>
        <v>4.2249876988721804E-4</v>
      </c>
      <c r="AY117" s="5">
        <f t="shared" si="152"/>
        <v>2.6473244797670727E-4</v>
      </c>
      <c r="AZ117" s="5">
        <f t="shared" si="153"/>
        <v>8.2939021373302542E-5</v>
      </c>
      <c r="BA117" s="5">
        <f t="shared" si="154"/>
        <v>1.7322851351581407E-5</v>
      </c>
      <c r="BB117" s="5">
        <f t="shared" si="155"/>
        <v>2.7135705303147534E-6</v>
      </c>
      <c r="BC117" s="5">
        <f t="shared" si="156"/>
        <v>3.4005787493271934E-7</v>
      </c>
      <c r="BD117" s="5">
        <f t="shared" si="157"/>
        <v>1.5070975599378105E-5</v>
      </c>
      <c r="BE117" s="5">
        <f t="shared" si="158"/>
        <v>1.6459012452080829E-5</v>
      </c>
      <c r="BF117" s="5">
        <f t="shared" si="159"/>
        <v>8.9874437494587352E-6</v>
      </c>
      <c r="BG117" s="5">
        <f t="shared" si="160"/>
        <v>3.2717291062612956E-6</v>
      </c>
      <c r="BH117" s="5">
        <f t="shared" si="161"/>
        <v>8.9326383923699029E-7</v>
      </c>
      <c r="BI117" s="5">
        <f t="shared" si="162"/>
        <v>1.951066877661435E-7</v>
      </c>
      <c r="BJ117" s="8">
        <f t="shared" si="163"/>
        <v>0.46563216548784375</v>
      </c>
      <c r="BK117" s="8">
        <f t="shared" si="164"/>
        <v>0.3249172972375568</v>
      </c>
      <c r="BL117" s="8">
        <f t="shared" si="165"/>
        <v>0.20221687963319224</v>
      </c>
      <c r="BM117" s="8">
        <f t="shared" si="166"/>
        <v>0.24757099124415685</v>
      </c>
      <c r="BN117" s="8">
        <f t="shared" si="167"/>
        <v>0.75228217907823935</v>
      </c>
    </row>
    <row r="118" spans="1:66" x14ac:dyDescent="0.25">
      <c r="A118" t="s">
        <v>213</v>
      </c>
      <c r="B118" t="s">
        <v>214</v>
      </c>
      <c r="C118" t="s">
        <v>223</v>
      </c>
      <c r="D118" t="s">
        <v>494</v>
      </c>
      <c r="E118">
        <f>VLOOKUP(A118,home!$A$2:$E$405,3,FALSE)</f>
        <v>1.29285714285714</v>
      </c>
      <c r="F118">
        <f>VLOOKUP(B118,home!$B$2:$E$405,3,FALSE)</f>
        <v>1.62</v>
      </c>
      <c r="G118">
        <f>VLOOKUP(C118,away!$B$2:$E$405,4,FALSE)</f>
        <v>0.77</v>
      </c>
      <c r="H118">
        <f>VLOOKUP(A118,away!$A$2:$E$405,3,FALSE)</f>
        <v>1.1785714285714299</v>
      </c>
      <c r="I118">
        <f>VLOOKUP(C118,away!$B$2:$E$405,3,FALSE)</f>
        <v>0.56000000000000005</v>
      </c>
      <c r="J118">
        <f>VLOOKUP(B118,home!$B$2:$E$405,4,FALSE)</f>
        <v>0.54</v>
      </c>
      <c r="K118" s="3">
        <f t="shared" si="112"/>
        <v>1.6127099999999965</v>
      </c>
      <c r="L118" s="3">
        <f t="shared" si="113"/>
        <v>0.35640000000000044</v>
      </c>
      <c r="M118" s="5">
        <f t="shared" si="114"/>
        <v>0.13958102806535974</v>
      </c>
      <c r="N118" s="5">
        <f t="shared" si="115"/>
        <v>0.22510371977128579</v>
      </c>
      <c r="O118" s="5">
        <f t="shared" si="116"/>
        <v>4.974667840249427E-2</v>
      </c>
      <c r="P118" s="5">
        <f t="shared" si="117"/>
        <v>8.0226965726486354E-2</v>
      </c>
      <c r="Q118" s="5">
        <f t="shared" si="118"/>
        <v>0.18151350995617485</v>
      </c>
      <c r="R118" s="5">
        <f t="shared" si="119"/>
        <v>8.8648580913244894E-3</v>
      </c>
      <c r="S118" s="5">
        <f t="shared" si="120"/>
        <v>1.1528010143801469E-2</v>
      </c>
      <c r="T118" s="5">
        <f t="shared" si="121"/>
        <v>6.4691414948380793E-2</v>
      </c>
      <c r="U118" s="5">
        <f t="shared" si="122"/>
        <v>1.4296445292459882E-2</v>
      </c>
      <c r="V118" s="5">
        <f t="shared" si="123"/>
        <v>7.3621695466479788E-4</v>
      </c>
      <c r="W118" s="5">
        <f t="shared" si="124"/>
        <v>9.7576217547140701E-2</v>
      </c>
      <c r="X118" s="5">
        <f t="shared" si="125"/>
        <v>3.477616393380098E-2</v>
      </c>
      <c r="Y118" s="5">
        <f t="shared" si="126"/>
        <v>6.1971124130033419E-3</v>
      </c>
      <c r="Z118" s="5">
        <f t="shared" si="127"/>
        <v>1.0531451412493507E-3</v>
      </c>
      <c r="AA118" s="5">
        <f t="shared" si="128"/>
        <v>1.6984177007442361E-3</v>
      </c>
      <c r="AB118" s="5">
        <f t="shared" si="129"/>
        <v>1.3695276050836162E-3</v>
      </c>
      <c r="AC118" s="5">
        <f t="shared" si="130"/>
        <v>2.6447206511427539E-5</v>
      </c>
      <c r="AD118" s="5">
        <f t="shared" si="131"/>
        <v>3.9340535450112249E-2</v>
      </c>
      <c r="AE118" s="5">
        <f t="shared" si="132"/>
        <v>1.4020966834420022E-2</v>
      </c>
      <c r="AF118" s="5">
        <f t="shared" si="133"/>
        <v>2.4985362898936503E-3</v>
      </c>
      <c r="AG118" s="5">
        <f t="shared" si="134"/>
        <v>2.9682611123936606E-4</v>
      </c>
      <c r="AH118" s="5">
        <f t="shared" si="135"/>
        <v>9.3835232085317231E-5</v>
      </c>
      <c r="AI118" s="5">
        <f t="shared" si="136"/>
        <v>1.5132901713631159E-4</v>
      </c>
      <c r="AJ118" s="5">
        <f t="shared" si="137"/>
        <v>1.2202490961295032E-4</v>
      </c>
      <c r="AK118" s="5">
        <f t="shared" si="138"/>
        <v>6.559693066063356E-5</v>
      </c>
      <c r="AL118" s="5">
        <f t="shared" si="139"/>
        <v>6.0804227043235861E-7</v>
      </c>
      <c r="AM118" s="5">
        <f t="shared" si="140"/>
        <v>1.2688974985150071E-2</v>
      </c>
      <c r="AN118" s="5">
        <f t="shared" si="141"/>
        <v>4.5223506847074909E-3</v>
      </c>
      <c r="AO118" s="5">
        <f t="shared" si="142"/>
        <v>8.0588289201487565E-4</v>
      </c>
      <c r="AP118" s="5">
        <f t="shared" si="143"/>
        <v>9.5738887571367352E-5</v>
      </c>
      <c r="AQ118" s="5">
        <f t="shared" si="144"/>
        <v>8.5303348826088392E-6</v>
      </c>
      <c r="AR118" s="5">
        <f t="shared" si="145"/>
        <v>6.688575343041418E-6</v>
      </c>
      <c r="AS118" s="5">
        <f t="shared" si="146"/>
        <v>1.07867323414763E-5</v>
      </c>
      <c r="AT118" s="5">
        <f t="shared" si="147"/>
        <v>8.697935557211108E-6</v>
      </c>
      <c r="AU118" s="5">
        <f t="shared" si="148"/>
        <v>4.6757492174899646E-6</v>
      </c>
      <c r="AV118" s="5">
        <f t="shared" si="149"/>
        <v>1.8851568801345569E-6</v>
      </c>
      <c r="AW118" s="5">
        <f t="shared" si="150"/>
        <v>9.7078989144947876E-9</v>
      </c>
      <c r="AX118" s="5">
        <f t="shared" si="151"/>
        <v>3.4106061413835555E-3</v>
      </c>
      <c r="AY118" s="5">
        <f t="shared" si="152"/>
        <v>1.2155400287891006E-3</v>
      </c>
      <c r="AZ118" s="5">
        <f t="shared" si="153"/>
        <v>2.1660923313021797E-4</v>
      </c>
      <c r="BA118" s="5">
        <f t="shared" si="154"/>
        <v>2.5733176895869927E-5</v>
      </c>
      <c r="BB118" s="5">
        <f t="shared" si="155"/>
        <v>2.2928260614220124E-6</v>
      </c>
      <c r="BC118" s="5">
        <f t="shared" si="156"/>
        <v>1.6343264165816122E-7</v>
      </c>
      <c r="BD118" s="5">
        <f t="shared" si="157"/>
        <v>3.9730137537666068E-7</v>
      </c>
      <c r="BE118" s="5">
        <f t="shared" si="158"/>
        <v>6.4073190108369295E-7</v>
      </c>
      <c r="BF118" s="5">
        <f t="shared" si="159"/>
        <v>5.1665737209834033E-7</v>
      </c>
      <c r="BG118" s="5">
        <f t="shared" si="160"/>
        <v>2.7773950351890424E-7</v>
      </c>
      <c r="BH118" s="5">
        <f t="shared" si="161"/>
        <v>1.1197831867999281E-7</v>
      </c>
      <c r="BI118" s="5">
        <f t="shared" si="162"/>
        <v>3.6117710863682141E-8</v>
      </c>
      <c r="BJ118" s="8">
        <f t="shared" si="163"/>
        <v>0.68900742587868025</v>
      </c>
      <c r="BK118" s="8">
        <f t="shared" si="164"/>
        <v>0.23331481616788333</v>
      </c>
      <c r="BL118" s="8">
        <f t="shared" si="165"/>
        <v>7.6443427857122687E-2</v>
      </c>
      <c r="BM118" s="8">
        <f t="shared" si="166"/>
        <v>0.31356652471091961</v>
      </c>
      <c r="BN118" s="8">
        <f t="shared" si="167"/>
        <v>0.68503676001312552</v>
      </c>
    </row>
    <row r="119" spans="1:66" x14ac:dyDescent="0.25">
      <c r="A119" t="s">
        <v>213</v>
      </c>
      <c r="B119" t="s">
        <v>217</v>
      </c>
      <c r="C119" t="s">
        <v>218</v>
      </c>
      <c r="D119" t="s">
        <v>494</v>
      </c>
      <c r="E119">
        <f>VLOOKUP(A119,home!$A$2:$E$405,3,FALSE)</f>
        <v>1.29285714285714</v>
      </c>
      <c r="F119">
        <f>VLOOKUP(B119,home!$B$2:$E$405,3,FALSE)</f>
        <v>0.9</v>
      </c>
      <c r="G119">
        <f>VLOOKUP(C119,away!$B$2:$E$405,4,FALSE)</f>
        <v>0.52</v>
      </c>
      <c r="H119">
        <f>VLOOKUP(A119,away!$A$2:$E$405,3,FALSE)</f>
        <v>1.1785714285714299</v>
      </c>
      <c r="I119">
        <f>VLOOKUP(C119,away!$B$2:$E$405,3,FALSE)</f>
        <v>1.1599999999999999</v>
      </c>
      <c r="J119">
        <f>VLOOKUP(B119,home!$B$2:$E$405,4,FALSE)</f>
        <v>0.92</v>
      </c>
      <c r="K119" s="3">
        <f t="shared" si="112"/>
        <v>0.60505714285714152</v>
      </c>
      <c r="L119" s="3">
        <f t="shared" si="113"/>
        <v>1.2577714285714299</v>
      </c>
      <c r="M119" s="5">
        <f t="shared" si="114"/>
        <v>0.155232921380836</v>
      </c>
      <c r="N119" s="5">
        <f t="shared" si="115"/>
        <v>9.3924787888055916E-2</v>
      </c>
      <c r="O119" s="5">
        <f t="shared" si="116"/>
        <v>0.19524753328649055</v>
      </c>
      <c r="P119" s="5">
        <f t="shared" si="117"/>
        <v>0.11813591464022861</v>
      </c>
      <c r="Q119" s="5">
        <f t="shared" si="118"/>
        <v>2.8414931901505076E-2</v>
      </c>
      <c r="R119" s="5">
        <f t="shared" si="119"/>
        <v>0.12278838443339855</v>
      </c>
      <c r="S119" s="5">
        <f t="shared" si="120"/>
        <v>2.2476054376449922E-2</v>
      </c>
      <c r="T119" s="5">
        <f t="shared" si="121"/>
        <v>3.5739489490515933E-2</v>
      </c>
      <c r="U119" s="5">
        <f t="shared" si="122"/>
        <v>7.4293989061316443E-2</v>
      </c>
      <c r="V119" s="5">
        <f t="shared" si="123"/>
        <v>1.9005341690885406E-3</v>
      </c>
      <c r="W119" s="5">
        <f t="shared" si="124"/>
        <v>5.7308858369349699E-3</v>
      </c>
      <c r="X119" s="5">
        <f t="shared" si="125"/>
        <v>7.2081444661014713E-3</v>
      </c>
      <c r="Y119" s="5">
        <f t="shared" si="126"/>
        <v>4.5330990812388486E-3</v>
      </c>
      <c r="Z119" s="5">
        <f t="shared" si="127"/>
        <v>5.14799072335912E-2</v>
      </c>
      <c r="AA119" s="5">
        <f t="shared" si="128"/>
        <v>3.1148285585307387E-2</v>
      </c>
      <c r="AB119" s="5">
        <f t="shared" si="129"/>
        <v>9.4232463405721847E-3</v>
      </c>
      <c r="AC119" s="5">
        <f t="shared" si="130"/>
        <v>9.0396958153716545E-5</v>
      </c>
      <c r="AD119" s="5">
        <f t="shared" si="131"/>
        <v>8.668783526340826E-4</v>
      </c>
      <c r="AE119" s="5">
        <f t="shared" si="132"/>
        <v>1.0903348239902177E-3</v>
      </c>
      <c r="AF119" s="5">
        <f t="shared" si="133"/>
        <v>6.8569599459567757E-4</v>
      </c>
      <c r="AG119" s="5">
        <f t="shared" si="134"/>
        <v>2.8748294356277092E-4</v>
      </c>
      <c r="AH119" s="5">
        <f t="shared" si="135"/>
        <v>1.6187489115979677E-2</v>
      </c>
      <c r="AI119" s="5">
        <f t="shared" si="136"/>
        <v>9.7943559145457389E-3</v>
      </c>
      <c r="AJ119" s="5">
        <f t="shared" si="137"/>
        <v>2.9630725028904946E-3</v>
      </c>
      <c r="AK119" s="5">
        <f t="shared" si="138"/>
        <v>5.9760939422582747E-4</v>
      </c>
      <c r="AL119" s="5">
        <f t="shared" si="139"/>
        <v>2.7517686936998274E-6</v>
      </c>
      <c r="AM119" s="5">
        <f t="shared" si="140"/>
        <v>1.0490218784989676E-4</v>
      </c>
      <c r="AN119" s="5">
        <f t="shared" si="141"/>
        <v>1.3194297467223313E-4</v>
      </c>
      <c r="AO119" s="5">
        <f t="shared" si="142"/>
        <v>8.2977051871729353E-5</v>
      </c>
      <c r="AP119" s="5">
        <f t="shared" si="143"/>
        <v>3.4788721690450218E-5</v>
      </c>
      <c r="AQ119" s="5">
        <f t="shared" si="144"/>
        <v>1.0939065044692868E-5</v>
      </c>
      <c r="AR119" s="5">
        <f t="shared" si="145"/>
        <v>4.0720322620780448E-3</v>
      </c>
      <c r="AS119" s="5">
        <f t="shared" si="146"/>
        <v>2.4638122061150449E-3</v>
      </c>
      <c r="AT119" s="5">
        <f t="shared" si="147"/>
        <v>7.4537358698425972E-4</v>
      </c>
      <c r="AU119" s="5">
        <f t="shared" si="148"/>
        <v>1.5033120430062513E-4</v>
      </c>
      <c r="AV119" s="5">
        <f t="shared" si="149"/>
        <v>2.2739742239102361E-5</v>
      </c>
      <c r="AW119" s="5">
        <f t="shared" si="150"/>
        <v>5.8171135602924046E-8</v>
      </c>
      <c r="AX119" s="5">
        <f t="shared" si="151"/>
        <v>1.0578636343320276E-5</v>
      </c>
      <c r="AY119" s="5">
        <f t="shared" si="152"/>
        <v>1.330550654587559E-5</v>
      </c>
      <c r="AZ119" s="5">
        <f t="shared" si="153"/>
        <v>8.3676429880362274E-6</v>
      </c>
      <c r="BA119" s="5">
        <f t="shared" si="154"/>
        <v>3.508194091612678E-6</v>
      </c>
      <c r="BB119" s="5">
        <f t="shared" si="155"/>
        <v>1.1031265735783821E-6</v>
      </c>
      <c r="BC119" s="5">
        <f t="shared" si="156"/>
        <v>2.7749621726895761E-7</v>
      </c>
      <c r="BD119" s="5">
        <f t="shared" si="157"/>
        <v>8.5361430591047462E-4</v>
      </c>
      <c r="BE119" s="5">
        <f t="shared" si="158"/>
        <v>5.1648543303617377E-4</v>
      </c>
      <c r="BF119" s="5">
        <f t="shared" si="159"/>
        <v>1.5625160022010037E-4</v>
      </c>
      <c r="BG119" s="5">
        <f t="shared" si="160"/>
        <v>3.1513715598676752E-5</v>
      </c>
      <c r="BH119" s="5">
        <f t="shared" si="161"/>
        <v>4.7668996802369716E-6</v>
      </c>
      <c r="BI119" s="5">
        <f t="shared" si="162"/>
        <v>5.7684934016216093E-7</v>
      </c>
      <c r="BJ119" s="8">
        <f t="shared" si="163"/>
        <v>0.1788844213830236</v>
      </c>
      <c r="BK119" s="8">
        <f t="shared" si="164"/>
        <v>0.29785187879999631</v>
      </c>
      <c r="BL119" s="8">
        <f t="shared" si="165"/>
        <v>0.47146146344022977</v>
      </c>
      <c r="BM119" s="8">
        <f t="shared" si="166"/>
        <v>0.28591994999091591</v>
      </c>
      <c r="BN119" s="8">
        <f t="shared" si="167"/>
        <v>0.71374447353051484</v>
      </c>
    </row>
    <row r="120" spans="1:66" x14ac:dyDescent="0.25">
      <c r="A120" t="s">
        <v>213</v>
      </c>
      <c r="B120" t="s">
        <v>219</v>
      </c>
      <c r="C120" t="s">
        <v>222</v>
      </c>
      <c r="D120" t="s">
        <v>494</v>
      </c>
      <c r="E120">
        <f>VLOOKUP(A120,home!$A$2:$E$405,3,FALSE)</f>
        <v>1.29285714285714</v>
      </c>
      <c r="F120">
        <f>VLOOKUP(B120,home!$B$2:$E$405,3,FALSE)</f>
        <v>1.05</v>
      </c>
      <c r="G120">
        <f>VLOOKUP(C120,away!$B$2:$E$405,4,FALSE)</f>
        <v>1.42</v>
      </c>
      <c r="H120">
        <f>VLOOKUP(A120,away!$A$2:$E$405,3,FALSE)</f>
        <v>1.1785714285714299</v>
      </c>
      <c r="I120">
        <f>VLOOKUP(C120,away!$B$2:$E$405,3,FALSE)</f>
        <v>1.1000000000000001</v>
      </c>
      <c r="J120">
        <f>VLOOKUP(B120,home!$B$2:$E$405,4,FALSE)</f>
        <v>0.93</v>
      </c>
      <c r="K120" s="3">
        <f t="shared" si="112"/>
        <v>1.9276499999999956</v>
      </c>
      <c r="L120" s="3">
        <f t="shared" si="113"/>
        <v>1.2056785714285729</v>
      </c>
      <c r="M120" s="5">
        <f t="shared" si="114"/>
        <v>4.357252135662467E-2</v>
      </c>
      <c r="N120" s="5">
        <f t="shared" si="115"/>
        <v>8.3992570793097354E-2</v>
      </c>
      <c r="O120" s="5">
        <f t="shared" si="116"/>
        <v>5.2534455302796219E-2</v>
      </c>
      <c r="P120" s="5">
        <f t="shared" si="117"/>
        <v>0.10126804276443489</v>
      </c>
      <c r="Q120" s="5">
        <f t="shared" si="118"/>
        <v>8.0954139544656883E-2</v>
      </c>
      <c r="R120" s="5">
        <f t="shared" si="119"/>
        <v>3.1669833510126782E-2</v>
      </c>
      <c r="S120" s="5">
        <f t="shared" si="120"/>
        <v>5.8839930339377969E-2</v>
      </c>
      <c r="T120" s="5">
        <f t="shared" si="121"/>
        <v>9.7604671317431252E-2</v>
      </c>
      <c r="U120" s="5">
        <f t="shared" si="122"/>
        <v>6.1048354565795757E-2</v>
      </c>
      <c r="V120" s="5">
        <f t="shared" si="123"/>
        <v>1.5194603276316084E-2</v>
      </c>
      <c r="W120" s="5">
        <f t="shared" si="124"/>
        <v>5.2017082364419161E-2</v>
      </c>
      <c r="X120" s="5">
        <f t="shared" si="125"/>
        <v>6.2715881555015313E-2</v>
      </c>
      <c r="Y120" s="5">
        <f t="shared" si="126"/>
        <v>3.7807597239567226E-2</v>
      </c>
      <c r="Z120" s="5">
        <f t="shared" si="127"/>
        <v>1.2727879874623465E-2</v>
      </c>
      <c r="AA120" s="5">
        <f t="shared" si="128"/>
        <v>2.4534897640317865E-2</v>
      </c>
      <c r="AB120" s="5">
        <f t="shared" si="129"/>
        <v>2.3647347718179317E-2</v>
      </c>
      <c r="AC120" s="5">
        <f t="shared" si="130"/>
        <v>2.2071360665886991E-3</v>
      </c>
      <c r="AD120" s="5">
        <f t="shared" si="131"/>
        <v>2.5067682204943112E-2</v>
      </c>
      <c r="AE120" s="5">
        <f t="shared" si="132"/>
        <v>3.022356726988127E-2</v>
      </c>
      <c r="AF120" s="5">
        <f t="shared" si="133"/>
        <v>1.8219953704712914E-2</v>
      </c>
      <c r="AG120" s="5">
        <f t="shared" si="134"/>
        <v>7.3224692513976647E-3</v>
      </c>
      <c r="AH120" s="5">
        <f t="shared" si="135"/>
        <v>3.8364330061376292E-3</v>
      </c>
      <c r="AI120" s="5">
        <f t="shared" si="136"/>
        <v>7.3953000842811841E-3</v>
      </c>
      <c r="AJ120" s="5">
        <f t="shared" si="137"/>
        <v>7.1277751037322973E-3</v>
      </c>
      <c r="AK120" s="5">
        <f t="shared" si="138"/>
        <v>4.5799518929031773E-3</v>
      </c>
      <c r="AL120" s="5">
        <f t="shared" si="139"/>
        <v>2.0518651904384089E-4</v>
      </c>
      <c r="AM120" s="5">
        <f t="shared" si="140"/>
        <v>9.6643435204716854E-3</v>
      </c>
      <c r="AN120" s="5">
        <f t="shared" si="141"/>
        <v>1.1652091889557287E-2</v>
      </c>
      <c r="AO120" s="5">
        <f t="shared" si="142"/>
        <v>7.0243387517779461E-3</v>
      </c>
      <c r="AP120" s="5">
        <f t="shared" si="143"/>
        <v>2.8230315704913323E-3</v>
      </c>
      <c r="AQ120" s="5">
        <f t="shared" si="144"/>
        <v>8.5091716775193829E-4</v>
      </c>
      <c r="AR120" s="5">
        <f t="shared" si="145"/>
        <v>9.2510101324428859E-4</v>
      </c>
      <c r="AS120" s="5">
        <f t="shared" si="146"/>
        <v>1.783270968180349E-3</v>
      </c>
      <c r="AT120" s="5">
        <f t="shared" si="147"/>
        <v>1.7187611409064212E-3</v>
      </c>
      <c r="AU120" s="5">
        <f t="shared" si="148"/>
        <v>1.1043899710894184E-3</v>
      </c>
      <c r="AV120" s="5">
        <f t="shared" si="149"/>
        <v>5.3221933194262856E-4</v>
      </c>
      <c r="AW120" s="5">
        <f t="shared" si="150"/>
        <v>1.3246649581912108E-5</v>
      </c>
      <c r="AX120" s="5">
        <f t="shared" si="151"/>
        <v>3.1049119645395373E-3</v>
      </c>
      <c r="AY120" s="5">
        <f t="shared" si="152"/>
        <v>3.7435258218175135E-3</v>
      </c>
      <c r="AZ120" s="5">
        <f t="shared" si="153"/>
        <v>2.2567444324774573E-3</v>
      </c>
      <c r="BA120" s="5">
        <f t="shared" si="154"/>
        <v>9.0696946780960169E-4</v>
      </c>
      <c r="BB120" s="5">
        <f t="shared" si="155"/>
        <v>2.7337841306950369E-4</v>
      </c>
      <c r="BC120" s="5">
        <f t="shared" si="156"/>
        <v>6.5921298905809915E-5</v>
      </c>
      <c r="BD120" s="5">
        <f t="shared" si="157"/>
        <v>1.8589574467924941E-4</v>
      </c>
      <c r="BE120" s="5">
        <f t="shared" si="158"/>
        <v>3.5834193223095435E-4</v>
      </c>
      <c r="BF120" s="5">
        <f t="shared" si="159"/>
        <v>3.4537891283249885E-4</v>
      </c>
      <c r="BG120" s="5">
        <f t="shared" si="160"/>
        <v>2.2192322044052161E-4</v>
      </c>
      <c r="BH120" s="5">
        <f t="shared" si="161"/>
        <v>1.0694757397054272E-4</v>
      </c>
      <c r="BI120" s="5">
        <f t="shared" si="162"/>
        <v>4.1231498192863196E-5</v>
      </c>
      <c r="BJ120" s="8">
        <f t="shared" si="163"/>
        <v>0.53829178954379187</v>
      </c>
      <c r="BK120" s="8">
        <f t="shared" si="164"/>
        <v>0.22503094614420363</v>
      </c>
      <c r="BL120" s="8">
        <f t="shared" si="165"/>
        <v>0.22369781013197987</v>
      </c>
      <c r="BM120" s="8">
        <f t="shared" si="166"/>
        <v>0.60202658325062663</v>
      </c>
      <c r="BN120" s="8">
        <f t="shared" si="167"/>
        <v>0.39399156327173679</v>
      </c>
    </row>
    <row r="121" spans="1:66" x14ac:dyDescent="0.25">
      <c r="A121" t="s">
        <v>213</v>
      </c>
      <c r="B121" t="s">
        <v>215</v>
      </c>
      <c r="C121" t="s">
        <v>221</v>
      </c>
      <c r="D121" t="s">
        <v>494</v>
      </c>
      <c r="E121">
        <f>VLOOKUP(A121,home!$A$2:$E$405,3,FALSE)</f>
        <v>1.29285714285714</v>
      </c>
      <c r="F121">
        <f>VLOOKUP(B121,home!$B$2:$E$405,3,FALSE)</f>
        <v>0.91</v>
      </c>
      <c r="G121">
        <f>VLOOKUP(C121,away!$B$2:$E$405,4,FALSE)</f>
        <v>0.77</v>
      </c>
      <c r="H121">
        <f>VLOOKUP(A121,away!$A$2:$E$405,3,FALSE)</f>
        <v>1.1785714285714299</v>
      </c>
      <c r="I121">
        <f>VLOOKUP(C121,away!$B$2:$E$405,3,FALSE)</f>
        <v>0.77</v>
      </c>
      <c r="J121">
        <f>VLOOKUP(B121,home!$B$2:$E$405,4,FALSE)</f>
        <v>1.1599999999999999</v>
      </c>
      <c r="K121" s="3">
        <f t="shared" si="112"/>
        <v>0.90590499999999807</v>
      </c>
      <c r="L121" s="3">
        <f t="shared" si="113"/>
        <v>1.0527000000000011</v>
      </c>
      <c r="M121" s="5">
        <f t="shared" si="114"/>
        <v>0.14105505553898801</v>
      </c>
      <c r="N121" s="5">
        <f t="shared" si="115"/>
        <v>0.12778248008804663</v>
      </c>
      <c r="O121" s="5">
        <f t="shared" si="116"/>
        <v>0.14848865696589281</v>
      </c>
      <c r="P121" s="5">
        <f t="shared" si="117"/>
        <v>0.13451661678868682</v>
      </c>
      <c r="Q121" s="5">
        <f t="shared" si="118"/>
        <v>5.787939381208082E-2</v>
      </c>
      <c r="R121" s="5">
        <f t="shared" si="119"/>
        <v>7.8157004593997756E-2</v>
      </c>
      <c r="S121" s="5">
        <f t="shared" si="120"/>
        <v>3.2070314890757311E-2</v>
      </c>
      <c r="T121" s="5">
        <f t="shared" si="121"/>
        <v>6.0929637865977535E-2</v>
      </c>
      <c r="U121" s="5">
        <f t="shared" si="122"/>
        <v>7.0802821246725378E-2</v>
      </c>
      <c r="V121" s="5">
        <f t="shared" si="123"/>
        <v>3.3981926355463386E-3</v>
      </c>
      <c r="W121" s="5">
        <f t="shared" si="124"/>
        <v>1.7477744083777655E-2</v>
      </c>
      <c r="X121" s="5">
        <f t="shared" si="125"/>
        <v>1.8398821196992755E-2</v>
      </c>
      <c r="Y121" s="5">
        <f t="shared" si="126"/>
        <v>9.6842195370371482E-3</v>
      </c>
      <c r="Z121" s="5">
        <f t="shared" si="127"/>
        <v>2.7425292912033845E-2</v>
      </c>
      <c r="AA121" s="5">
        <f t="shared" si="128"/>
        <v>2.4844709975475963E-2</v>
      </c>
      <c r="AB121" s="5">
        <f t="shared" si="129"/>
        <v>1.1253473495166753E-2</v>
      </c>
      <c r="AC121" s="5">
        <f t="shared" si="130"/>
        <v>2.0254209197928091E-4</v>
      </c>
      <c r="AD121" s="5">
        <f t="shared" si="131"/>
        <v>3.9582939385536409E-3</v>
      </c>
      <c r="AE121" s="5">
        <f t="shared" si="132"/>
        <v>4.1668960291154208E-3</v>
      </c>
      <c r="AF121" s="5">
        <f t="shared" si="133"/>
        <v>2.1932457249249043E-3</v>
      </c>
      <c r="AG121" s="5">
        <f t="shared" si="134"/>
        <v>7.6960992487614982E-4</v>
      </c>
      <c r="AH121" s="5">
        <f t="shared" si="135"/>
        <v>7.2176514621245143E-3</v>
      </c>
      <c r="AI121" s="5">
        <f t="shared" si="136"/>
        <v>6.5385065477958932E-3</v>
      </c>
      <c r="AJ121" s="5">
        <f t="shared" si="137"/>
        <v>2.9616328870905131E-3</v>
      </c>
      <c r="AK121" s="5">
        <f t="shared" si="138"/>
        <v>8.9431934685990861E-4</v>
      </c>
      <c r="AL121" s="5">
        <f t="shared" si="139"/>
        <v>7.7261398015827183E-6</v>
      </c>
      <c r="AM121" s="5">
        <f t="shared" si="140"/>
        <v>7.1716765408108573E-4</v>
      </c>
      <c r="AN121" s="5">
        <f t="shared" si="141"/>
        <v>7.5496238945115966E-4</v>
      </c>
      <c r="AO121" s="5">
        <f t="shared" si="142"/>
        <v>3.9737445368761832E-4</v>
      </c>
      <c r="AP121" s="5">
        <f t="shared" si="143"/>
        <v>1.3943869579898543E-4</v>
      </c>
      <c r="AQ121" s="5">
        <f t="shared" si="144"/>
        <v>3.6696778766898024E-5</v>
      </c>
      <c r="AR121" s="5">
        <f t="shared" si="145"/>
        <v>1.5196043388356968E-3</v>
      </c>
      <c r="AS121" s="5">
        <f t="shared" si="146"/>
        <v>1.3766171685729489E-3</v>
      </c>
      <c r="AT121" s="5">
        <f t="shared" si="147"/>
        <v>6.2354218804803736E-4</v>
      </c>
      <c r="AU121" s="5">
        <f t="shared" si="148"/>
        <v>1.8828999528788535E-4</v>
      </c>
      <c r="AV121" s="5">
        <f t="shared" si="149"/>
        <v>4.2643212045317853E-5</v>
      </c>
      <c r="AW121" s="5">
        <f t="shared" si="150"/>
        <v>2.0466677256189424E-7</v>
      </c>
      <c r="AX121" s="5">
        <f t="shared" si="151"/>
        <v>1.0828096061172073E-4</v>
      </c>
      <c r="AY121" s="5">
        <f t="shared" si="152"/>
        <v>1.139873672359585E-4</v>
      </c>
      <c r="AZ121" s="5">
        <f t="shared" si="153"/>
        <v>5.9997250744646829E-5</v>
      </c>
      <c r="BA121" s="5">
        <f t="shared" si="154"/>
        <v>2.1053035286296596E-5</v>
      </c>
      <c r="BB121" s="5">
        <f t="shared" si="155"/>
        <v>5.5406325614711119E-6</v>
      </c>
      <c r="BC121" s="5">
        <f t="shared" si="156"/>
        <v>1.1665247794921291E-6</v>
      </c>
      <c r="BD121" s="5">
        <f t="shared" si="157"/>
        <v>2.6661458124872328E-4</v>
      </c>
      <c r="BE121" s="5">
        <f t="shared" si="158"/>
        <v>2.4152748222612411E-4</v>
      </c>
      <c r="BF121" s="5">
        <f t="shared" si="159"/>
        <v>1.0940047689302824E-4</v>
      </c>
      <c r="BG121" s="5">
        <f t="shared" si="160"/>
        <v>3.3035479673259518E-5</v>
      </c>
      <c r="BH121" s="5">
        <f t="shared" si="161"/>
        <v>7.481751553351024E-6</v>
      </c>
      <c r="BI121" s="5">
        <f t="shared" si="162"/>
        <v>1.3555512281876893E-6</v>
      </c>
      <c r="BJ121" s="8">
        <f t="shared" si="163"/>
        <v>0.3055960079443879</v>
      </c>
      <c r="BK121" s="8">
        <f t="shared" si="164"/>
        <v>0.3113644354529953</v>
      </c>
      <c r="BL121" s="8">
        <f t="shared" si="165"/>
        <v>0.35556888874674203</v>
      </c>
      <c r="BM121" s="8">
        <f t="shared" si="166"/>
        <v>0.31196163456800285</v>
      </c>
      <c r="BN121" s="8">
        <f t="shared" si="167"/>
        <v>0.68787920778769285</v>
      </c>
    </row>
    <row r="122" spans="1:66" x14ac:dyDescent="0.25">
      <c r="A122" t="s">
        <v>37</v>
      </c>
      <c r="B122" t="s">
        <v>227</v>
      </c>
      <c r="C122" t="s">
        <v>224</v>
      </c>
      <c r="D122" t="s">
        <v>494</v>
      </c>
      <c r="E122">
        <f>VLOOKUP(A122,home!$A$2:$E$405,3,FALSE)</f>
        <v>1.81034482758621</v>
      </c>
      <c r="F122">
        <f>VLOOKUP(B122,home!$B$2:$E$405,3,FALSE)</f>
        <v>0.55000000000000004</v>
      </c>
      <c r="G122">
        <f>VLOOKUP(C122,away!$B$2:$E$405,4,FALSE)</f>
        <v>0.99</v>
      </c>
      <c r="H122">
        <f>VLOOKUP(A122,away!$A$2:$E$405,3,FALSE)</f>
        <v>1.3448275862068999</v>
      </c>
      <c r="I122">
        <f>VLOOKUP(C122,away!$B$2:$E$405,3,FALSE)</f>
        <v>0.22</v>
      </c>
      <c r="J122">
        <f>VLOOKUP(B122,home!$B$2:$E$405,4,FALSE)</f>
        <v>0.3</v>
      </c>
      <c r="K122" s="3">
        <f t="shared" si="112"/>
        <v>0.98573275862069143</v>
      </c>
      <c r="L122" s="3">
        <f t="shared" si="113"/>
        <v>8.8758620689655385E-2</v>
      </c>
      <c r="M122" s="5">
        <f t="shared" si="114"/>
        <v>0.34147139055416986</v>
      </c>
      <c r="N122" s="5">
        <f t="shared" si="115"/>
        <v>0.33659953580100532</v>
      </c>
      <c r="O122" s="5">
        <f t="shared" si="116"/>
        <v>3.0308529630566731E-2</v>
      </c>
      <c r="P122" s="5">
        <f t="shared" si="117"/>
        <v>2.9876110522475508E-2</v>
      </c>
      <c r="Q122" s="5">
        <f t="shared" si="118"/>
        <v>0.16589859448778457</v>
      </c>
      <c r="R122" s="5">
        <f t="shared" si="119"/>
        <v>1.3450716425703266E-3</v>
      </c>
      <c r="S122" s="5">
        <f t="shared" si="120"/>
        <v>6.5348225696346856E-4</v>
      </c>
      <c r="T122" s="5">
        <f t="shared" si="121"/>
        <v>1.4724930421088224E-2</v>
      </c>
      <c r="U122" s="5">
        <f t="shared" si="122"/>
        <v>1.3258811807733127E-3</v>
      </c>
      <c r="V122" s="5">
        <f t="shared" si="123"/>
        <v>6.3527391796467343E-6</v>
      </c>
      <c r="W122" s="5">
        <f t="shared" si="124"/>
        <v>5.451055973191312E-2</v>
      </c>
      <c r="X122" s="5">
        <f t="shared" si="125"/>
        <v>4.8382820948256787E-3</v>
      </c>
      <c r="Y122" s="5">
        <f t="shared" si="126"/>
        <v>2.1471962262209181E-4</v>
      </c>
      <c r="Z122" s="5">
        <f t="shared" si="127"/>
        <v>3.9795567907770467E-5</v>
      </c>
      <c r="AA122" s="5">
        <f t="shared" si="128"/>
        <v>3.9227794934603632E-5</v>
      </c>
      <c r="AB122" s="5">
        <f t="shared" si="129"/>
        <v>1.9334061257746812E-5</v>
      </c>
      <c r="AC122" s="5">
        <f t="shared" si="130"/>
        <v>3.4738477201481258E-8</v>
      </c>
      <c r="AD122" s="5">
        <f t="shared" si="131"/>
        <v>1.3433211104624173E-2</v>
      </c>
      <c r="AE122" s="5">
        <f t="shared" si="132"/>
        <v>1.1923132890794034E-3</v>
      </c>
      <c r="AF122" s="5">
        <f t="shared" si="133"/>
        <v>5.2914041484317096E-5</v>
      </c>
      <c r="AG122" s="5">
        <f t="shared" si="134"/>
        <v>1.5655257790877307E-6</v>
      </c>
      <c r="AH122" s="5">
        <f t="shared" si="135"/>
        <v>8.8304992926380472E-7</v>
      </c>
      <c r="AI122" s="5">
        <f t="shared" si="136"/>
        <v>8.7045124277301658E-7</v>
      </c>
      <c r="AJ122" s="5">
        <f t="shared" si="137"/>
        <v>4.2901615239172741E-7</v>
      </c>
      <c r="AK122" s="5">
        <f t="shared" si="138"/>
        <v>1.4096509179664415E-7</v>
      </c>
      <c r="AL122" s="5">
        <f t="shared" si="139"/>
        <v>1.2157394299647001E-10</v>
      </c>
      <c r="AM122" s="5">
        <f t="shared" si="140"/>
        <v>2.6483112478590588E-3</v>
      </c>
      <c r="AN122" s="5">
        <f t="shared" si="141"/>
        <v>2.3506045351687012E-4</v>
      </c>
      <c r="AO122" s="5">
        <f t="shared" si="142"/>
        <v>1.0431820816421121E-5</v>
      </c>
      <c r="AP122" s="5">
        <f t="shared" si="143"/>
        <v>3.0863800898239126E-7</v>
      </c>
      <c r="AQ122" s="5">
        <f t="shared" si="144"/>
        <v>6.8485709924196254E-9</v>
      </c>
      <c r="AR122" s="5">
        <f t="shared" si="145"/>
        <v>1.5675658744310609E-8</v>
      </c>
      <c r="AS122" s="5">
        <f t="shared" si="146"/>
        <v>1.5452010337225861E-8</v>
      </c>
      <c r="AT122" s="5">
        <f t="shared" si="147"/>
        <v>7.6157763879745426E-9</v>
      </c>
      <c r="AU122" s="5">
        <f t="shared" si="148"/>
        <v>2.5023734226521576E-9</v>
      </c>
      <c r="AV122" s="5">
        <f t="shared" si="149"/>
        <v>6.1666786425250304E-10</v>
      </c>
      <c r="AW122" s="5">
        <f t="shared" si="150"/>
        <v>2.9546615178451161E-13</v>
      </c>
      <c r="AX122" s="5">
        <f t="shared" si="151"/>
        <v>4.3508785867305238E-4</v>
      </c>
      <c r="AY122" s="5">
        <f t="shared" si="152"/>
        <v>3.8617798214635848E-5</v>
      </c>
      <c r="AZ122" s="5">
        <f t="shared" si="153"/>
        <v>1.7138312518012567E-6</v>
      </c>
      <c r="BA122" s="5">
        <f t="shared" si="154"/>
        <v>5.0705766001568357E-8</v>
      </c>
      <c r="BB122" s="5">
        <f t="shared" si="155"/>
        <v>1.1251434628279066E-9</v>
      </c>
      <c r="BC122" s="5">
        <f t="shared" si="156"/>
        <v>1.9973236367717503E-11</v>
      </c>
      <c r="BD122" s="5">
        <f t="shared" si="157"/>
        <v>2.318916414244577E-10</v>
      </c>
      <c r="BE122" s="5">
        <f t="shared" si="158"/>
        <v>2.2858318740241089E-10</v>
      </c>
      <c r="BF122" s="5">
        <f t="shared" si="159"/>
        <v>1.1266096794624447E-10</v>
      </c>
      <c r="BG122" s="5">
        <f t="shared" si="160"/>
        <v>3.7017868907509623E-11</v>
      </c>
      <c r="BH122" s="5">
        <f t="shared" si="161"/>
        <v>9.1224315091146446E-12</v>
      </c>
      <c r="BI122" s="5">
        <f t="shared" si="162"/>
        <v>1.7984559153615797E-12</v>
      </c>
      <c r="BJ122" s="8">
        <f t="shared" si="163"/>
        <v>0.59483621646800056</v>
      </c>
      <c r="BK122" s="8">
        <f t="shared" si="164"/>
        <v>0.37204598873105427</v>
      </c>
      <c r="BL122" s="8">
        <f t="shared" si="165"/>
        <v>3.3040410276080255E-2</v>
      </c>
      <c r="BM122" s="8">
        <f t="shared" si="166"/>
        <v>9.44245606065513E-2</v>
      </c>
      <c r="BN122" s="8">
        <f t="shared" si="167"/>
        <v>0.90549923263857235</v>
      </c>
    </row>
    <row r="123" spans="1:66" x14ac:dyDescent="0.25">
      <c r="A123" t="s">
        <v>37</v>
      </c>
      <c r="B123" t="s">
        <v>225</v>
      </c>
      <c r="C123" t="s">
        <v>39</v>
      </c>
      <c r="D123" t="s">
        <v>494</v>
      </c>
      <c r="E123">
        <f>VLOOKUP(A123,home!$A$2:$E$405,3,FALSE)</f>
        <v>1.81034482758621</v>
      </c>
      <c r="F123">
        <f>VLOOKUP(B123,home!$B$2:$E$405,3,FALSE)</f>
        <v>2.13</v>
      </c>
      <c r="G123">
        <f>VLOOKUP(C123,away!$B$2:$E$405,4,FALSE)</f>
        <v>0.64</v>
      </c>
      <c r="H123">
        <f>VLOOKUP(A123,away!$A$2:$E$405,3,FALSE)</f>
        <v>1.3448275862068999</v>
      </c>
      <c r="I123">
        <f>VLOOKUP(C123,away!$B$2:$E$405,3,FALSE)</f>
        <v>0.92</v>
      </c>
      <c r="J123">
        <f>VLOOKUP(B123,home!$B$2:$E$405,4,FALSE)</f>
        <v>1.17</v>
      </c>
      <c r="K123" s="3">
        <f t="shared" si="112"/>
        <v>2.4678620689655215</v>
      </c>
      <c r="L123" s="3">
        <f t="shared" si="113"/>
        <v>1.4475724137931072</v>
      </c>
      <c r="M123" s="5">
        <f t="shared" si="114"/>
        <v>1.9931886702934311E-2</v>
      </c>
      <c r="N123" s="5">
        <f t="shared" si="115"/>
        <v>4.9189147157089837E-2</v>
      </c>
      <c r="O123" s="5">
        <f t="shared" si="116"/>
        <v>2.8852849346017357E-2</v>
      </c>
      <c r="P123" s="5">
        <f t="shared" si="117"/>
        <v>7.1204852482612879E-2</v>
      </c>
      <c r="Q123" s="5">
        <f t="shared" si="118"/>
        <v>6.0696015236872618E-2</v>
      </c>
      <c r="R123" s="5">
        <f t="shared" si="119"/>
        <v>2.0883294386311615E-2</v>
      </c>
      <c r="S123" s="5">
        <f t="shared" si="120"/>
        <v>6.3593214890242375E-2</v>
      </c>
      <c r="T123" s="5">
        <f t="shared" si="121"/>
        <v>8.7861877284062903E-2</v>
      </c>
      <c r="U123" s="5">
        <f t="shared" si="122"/>
        <v>5.153709009101904E-2</v>
      </c>
      <c r="V123" s="5">
        <f t="shared" si="123"/>
        <v>2.5242330724980656E-2</v>
      </c>
      <c r="W123" s="5">
        <f t="shared" si="124"/>
        <v>4.9929797913477084E-2</v>
      </c>
      <c r="X123" s="5">
        <f t="shared" si="125"/>
        <v>7.2276998085814073E-2</v>
      </c>
      <c r="Y123" s="5">
        <f t="shared" si="126"/>
        <v>5.2313094290400847E-2</v>
      </c>
      <c r="Z123" s="5">
        <f t="shared" si="127"/>
        <v>1.0076693620915051E-2</v>
      </c>
      <c r="AA123" s="5">
        <f t="shared" si="128"/>
        <v>2.4867889967643088E-2</v>
      </c>
      <c r="AB123" s="5">
        <f t="shared" si="129"/>
        <v>3.0685261193177309E-2</v>
      </c>
      <c r="AC123" s="5">
        <f t="shared" si="130"/>
        <v>5.6359956735962512E-3</v>
      </c>
      <c r="AD123" s="5">
        <f t="shared" si="131"/>
        <v>3.0804963595445996E-2</v>
      </c>
      <c r="AE123" s="5">
        <f t="shared" si="132"/>
        <v>4.4592415508668555E-2</v>
      </c>
      <c r="AF123" s="5">
        <f t="shared" si="133"/>
        <v>3.2275375277374271E-2</v>
      </c>
      <c r="AG123" s="5">
        <f t="shared" si="134"/>
        <v>1.5573647632115684E-2</v>
      </c>
      <c r="AH123" s="5">
        <f t="shared" si="135"/>
        <v>3.6466859269704004E-3</v>
      </c>
      <c r="AI123" s="5">
        <f t="shared" si="136"/>
        <v>8.9995178766006222E-3</v>
      </c>
      <c r="AJ123" s="5">
        <f t="shared" si="137"/>
        <v>1.1104784403319906E-2</v>
      </c>
      <c r="AK123" s="5">
        <f t="shared" si="138"/>
        <v>9.1350254043310389E-3</v>
      </c>
      <c r="AL123" s="5">
        <f t="shared" si="139"/>
        <v>8.0536327847375428E-4</v>
      </c>
      <c r="AM123" s="5">
        <f t="shared" si="140"/>
        <v>1.5204480238612976E-2</v>
      </c>
      <c r="AN123" s="5">
        <f t="shared" si="141"/>
        <v>2.2009586159478584E-2</v>
      </c>
      <c r="AO123" s="5">
        <f t="shared" si="142"/>
        <v>1.5930234881731894E-2</v>
      </c>
      <c r="AP123" s="5">
        <f t="shared" si="143"/>
        <v>7.6867228533465974E-3</v>
      </c>
      <c r="AQ123" s="5">
        <f t="shared" si="144"/>
        <v>2.7817719887443929E-3</v>
      </c>
      <c r="AR123" s="5">
        <f t="shared" si="145"/>
        <v>1.055768389929979E-3</v>
      </c>
      <c r="AS123" s="5">
        <f t="shared" si="146"/>
        <v>2.6054907631209955E-3</v>
      </c>
      <c r="AT123" s="5">
        <f t="shared" si="147"/>
        <v>3.2149959126731679E-3</v>
      </c>
      <c r="AU123" s="5">
        <f t="shared" si="148"/>
        <v>2.6447221549217663E-3</v>
      </c>
      <c r="AV123" s="5">
        <f t="shared" si="149"/>
        <v>1.6317023722710461E-3</v>
      </c>
      <c r="AW123" s="5">
        <f t="shared" si="150"/>
        <v>7.99190851731435E-5</v>
      </c>
      <c r="AX123" s="5">
        <f t="shared" si="151"/>
        <v>6.2537600098681321E-3</v>
      </c>
      <c r="AY123" s="5">
        <f t="shared" si="152"/>
        <v>9.0527704727676184E-3</v>
      </c>
      <c r="AZ123" s="5">
        <f t="shared" si="153"/>
        <v>6.5522704023895963E-3</v>
      </c>
      <c r="BA123" s="5">
        <f t="shared" si="154"/>
        <v>3.1616286274040806E-3</v>
      </c>
      <c r="BB123" s="5">
        <f t="shared" si="155"/>
        <v>1.1441715959221782E-3</v>
      </c>
      <c r="BC123" s="5">
        <f t="shared" si="156"/>
        <v>3.3125424778051568E-4</v>
      </c>
      <c r="BD123" s="5">
        <f t="shared" si="157"/>
        <v>2.5471686610290033E-4</v>
      </c>
      <c r="BE123" s="5">
        <f t="shared" si="158"/>
        <v>6.2860609218111732E-4</v>
      </c>
      <c r="BF123" s="5">
        <f t="shared" si="159"/>
        <v>7.7565656560721178E-4</v>
      </c>
      <c r="BG123" s="5">
        <f t="shared" si="160"/>
        <v>6.3807113893536813E-4</v>
      </c>
      <c r="BH123" s="5">
        <f t="shared" si="161"/>
        <v>3.9366789027005619E-4</v>
      </c>
      <c r="BI123" s="5">
        <f t="shared" si="162"/>
        <v>1.9430361083343044E-4</v>
      </c>
      <c r="BJ123" s="8">
        <f t="shared" si="163"/>
        <v>0.58562198345936833</v>
      </c>
      <c r="BK123" s="8">
        <f t="shared" si="164"/>
        <v>0.19546641422560782</v>
      </c>
      <c r="BL123" s="8">
        <f t="shared" si="165"/>
        <v>0.2037501003522374</v>
      </c>
      <c r="BM123" s="8">
        <f t="shared" si="166"/>
        <v>0.73518429495869531</v>
      </c>
      <c r="BN123" s="8">
        <f t="shared" si="167"/>
        <v>0.2507580453118386</v>
      </c>
    </row>
    <row r="124" spans="1:66" x14ac:dyDescent="0.25">
      <c r="A124" t="s">
        <v>37</v>
      </c>
      <c r="B124" t="s">
        <v>231</v>
      </c>
      <c r="C124" t="s">
        <v>228</v>
      </c>
      <c r="D124" t="s">
        <v>494</v>
      </c>
      <c r="E124">
        <f>VLOOKUP(A124,home!$A$2:$E$405,3,FALSE)</f>
        <v>1.81034482758621</v>
      </c>
      <c r="F124">
        <f>VLOOKUP(B124,home!$B$2:$E$405,3,FALSE)</f>
        <v>0.99</v>
      </c>
      <c r="G124">
        <f>VLOOKUP(C124,away!$B$2:$E$405,4,FALSE)</f>
        <v>1.29</v>
      </c>
      <c r="H124">
        <f>VLOOKUP(A124,away!$A$2:$E$405,3,FALSE)</f>
        <v>1.3448275862068999</v>
      </c>
      <c r="I124">
        <f>VLOOKUP(C124,away!$B$2:$E$405,3,FALSE)</f>
        <v>0.64</v>
      </c>
      <c r="J124">
        <f>VLOOKUP(B124,home!$B$2:$E$405,4,FALSE)</f>
        <v>0.74</v>
      </c>
      <c r="K124" s="3">
        <f t="shared" si="112"/>
        <v>2.3119913793103488</v>
      </c>
      <c r="L124" s="3">
        <f t="shared" si="113"/>
        <v>0.63691034482758779</v>
      </c>
      <c r="M124" s="5">
        <f t="shared" si="114"/>
        <v>5.2397220961997344E-2</v>
      </c>
      <c r="N124" s="5">
        <f t="shared" si="115"/>
        <v>0.12114192316395736</v>
      </c>
      <c r="O124" s="5">
        <f t="shared" si="116"/>
        <v>3.3372332070913037E-2</v>
      </c>
      <c r="P124" s="5">
        <f t="shared" si="117"/>
        <v>7.7156544055433207E-2</v>
      </c>
      <c r="Q124" s="5">
        <f t="shared" si="118"/>
        <v>0.14003954101407307</v>
      </c>
      <c r="R124" s="5">
        <f t="shared" si="119"/>
        <v>1.0627591763492995E-2</v>
      </c>
      <c r="S124" s="5">
        <f t="shared" si="120"/>
        <v>2.8403855115215447E-2</v>
      </c>
      <c r="T124" s="5">
        <f t="shared" si="121"/>
        <v>8.9192632356770385E-2</v>
      </c>
      <c r="U124" s="5">
        <f t="shared" si="122"/>
        <v>2.4570900540025472E-2</v>
      </c>
      <c r="V124" s="5">
        <f t="shared" si="123"/>
        <v>4.6472848459966692E-3</v>
      </c>
      <c r="W124" s="5">
        <f t="shared" si="124"/>
        <v>0.10792340386237165</v>
      </c>
      <c r="X124" s="5">
        <f t="shared" si="125"/>
        <v>6.8737532368950138E-2</v>
      </c>
      <c r="Y124" s="5">
        <f t="shared" si="126"/>
        <v>2.1889822721852758E-2</v>
      </c>
      <c r="Z124" s="5">
        <f t="shared" si="127"/>
        <v>2.2562743782577185E-3</v>
      </c>
      <c r="AA124" s="5">
        <f t="shared" si="128"/>
        <v>5.2164869118906622E-3</v>
      </c>
      <c r="AB124" s="5">
        <f t="shared" si="129"/>
        <v>6.0302363852882384E-3</v>
      </c>
      <c r="AC124" s="5">
        <f t="shared" si="130"/>
        <v>4.2770450342484727E-4</v>
      </c>
      <c r="AD124" s="5">
        <f t="shared" si="131"/>
        <v>6.237949483890811E-2</v>
      </c>
      <c r="AE124" s="5">
        <f t="shared" si="132"/>
        <v>3.9730145568019695E-2</v>
      </c>
      <c r="AF124" s="5">
        <f t="shared" si="133"/>
        <v>1.2652270356888842E-2</v>
      </c>
      <c r="AG124" s="5">
        <f t="shared" si="134"/>
        <v>2.6861206252859799E-3</v>
      </c>
      <c r="AH124" s="5">
        <f t="shared" si="135"/>
        <v>3.5926112307044364E-4</v>
      </c>
      <c r="AI124" s="5">
        <f t="shared" si="136"/>
        <v>8.3060861946021992E-4</v>
      </c>
      <c r="AJ124" s="5">
        <f t="shared" si="137"/>
        <v>9.6017998388644944E-4</v>
      </c>
      <c r="AK124" s="5">
        <f t="shared" si="138"/>
        <v>7.3997594844394039E-4</v>
      </c>
      <c r="AL124" s="5">
        <f t="shared" si="139"/>
        <v>2.5192329482619548E-5</v>
      </c>
      <c r="AM124" s="5">
        <f t="shared" si="140"/>
        <v>2.8844170862657975E-2</v>
      </c>
      <c r="AN124" s="5">
        <f t="shared" si="141"/>
        <v>1.8371150810401349E-2</v>
      </c>
      <c r="AO124" s="5">
        <f t="shared" si="142"/>
        <v>5.8503879987661716E-3</v>
      </c>
      <c r="AP124" s="5">
        <f t="shared" si="143"/>
        <v>1.2420575458897813E-3</v>
      </c>
      <c r="AQ124" s="5">
        <f t="shared" si="144"/>
        <v>1.97769824962092E-4</v>
      </c>
      <c r="AR124" s="5">
        <f t="shared" si="145"/>
        <v>4.5763425155588559E-5</v>
      </c>
      <c r="AS124" s="5">
        <f t="shared" si="146"/>
        <v>1.0580464444743511E-4</v>
      </c>
      <c r="AT124" s="5">
        <f t="shared" si="147"/>
        <v>1.223097129267333E-4</v>
      </c>
      <c r="AU124" s="5">
        <f t="shared" si="148"/>
        <v>9.4259667297510305E-5</v>
      </c>
      <c r="AV124" s="5">
        <f t="shared" si="149"/>
        <v>5.4481884552126352E-5</v>
      </c>
      <c r="AW124" s="5">
        <f t="shared" si="150"/>
        <v>1.0304581065231644E-6</v>
      </c>
      <c r="AX124" s="5">
        <f t="shared" si="151"/>
        <v>1.1114579062969995E-2</v>
      </c>
      <c r="AY124" s="5">
        <f t="shared" si="152"/>
        <v>7.0789903836097068E-3</v>
      </c>
      <c r="AZ124" s="5">
        <f t="shared" si="153"/>
        <v>2.2543411031280183E-3</v>
      </c>
      <c r="BA124" s="5">
        <f t="shared" si="154"/>
        <v>4.786043897840903E-4</v>
      </c>
      <c r="BB124" s="5">
        <f t="shared" si="155"/>
        <v>7.6207021733345535E-5</v>
      </c>
      <c r="BC124" s="5">
        <f t="shared" si="156"/>
        <v>9.7074080980937199E-6</v>
      </c>
      <c r="BD124" s="5">
        <f t="shared" si="157"/>
        <v>4.8578664827229001E-6</v>
      </c>
      <c r="BE124" s="5">
        <f t="shared" si="158"/>
        <v>1.1231345429896031E-5</v>
      </c>
      <c r="BF124" s="5">
        <f t="shared" si="159"/>
        <v>1.2983386905988157E-5</v>
      </c>
      <c r="BG124" s="5">
        <f t="shared" si="160"/>
        <v>1.0005826200298494E-5</v>
      </c>
      <c r="BH124" s="5">
        <f t="shared" si="161"/>
        <v>5.7833459794919349E-6</v>
      </c>
      <c r="BI124" s="5">
        <f t="shared" si="162"/>
        <v>2.6742092096309023E-6</v>
      </c>
      <c r="BJ124" s="8">
        <f t="shared" si="163"/>
        <v>0.74189085328907878</v>
      </c>
      <c r="BK124" s="8">
        <f t="shared" si="164"/>
        <v>0.17013679219515984</v>
      </c>
      <c r="BL124" s="8">
        <f t="shared" si="165"/>
        <v>8.3177728661058867E-2</v>
      </c>
      <c r="BM124" s="8">
        <f t="shared" si="166"/>
        <v>0.55564853556818472</v>
      </c>
      <c r="BN124" s="8">
        <f t="shared" si="167"/>
        <v>0.43473515302986698</v>
      </c>
    </row>
    <row r="125" spans="1:66" x14ac:dyDescent="0.25">
      <c r="A125" t="s">
        <v>37</v>
      </c>
      <c r="B125" t="s">
        <v>38</v>
      </c>
      <c r="C125" t="s">
        <v>229</v>
      </c>
      <c r="D125" t="s">
        <v>494</v>
      </c>
      <c r="E125">
        <f>VLOOKUP(A125,home!$A$2:$E$405,3,FALSE)</f>
        <v>1.81034482758621</v>
      </c>
      <c r="F125">
        <f>VLOOKUP(B125,home!$B$2:$E$405,3,FALSE)</f>
        <v>0.66</v>
      </c>
      <c r="G125">
        <f>VLOOKUP(C125,away!$B$2:$E$405,4,FALSE)</f>
        <v>1.2</v>
      </c>
      <c r="H125">
        <f>VLOOKUP(A125,away!$A$2:$E$405,3,FALSE)</f>
        <v>1.3448275862068999</v>
      </c>
      <c r="I125">
        <f>VLOOKUP(C125,away!$B$2:$E$405,3,FALSE)</f>
        <v>0.37</v>
      </c>
      <c r="J125">
        <f>VLOOKUP(B125,home!$B$2:$E$405,4,FALSE)</f>
        <v>0.59</v>
      </c>
      <c r="K125" s="3">
        <f t="shared" si="112"/>
        <v>1.4337931034482783</v>
      </c>
      <c r="L125" s="3">
        <f t="shared" si="113"/>
        <v>0.29357586206896624</v>
      </c>
      <c r="M125" s="5">
        <f t="shared" si="114"/>
        <v>0.17775146551596058</v>
      </c>
      <c r="N125" s="5">
        <f t="shared" si="115"/>
        <v>0.25485882538460869</v>
      </c>
      <c r="O125" s="5">
        <f t="shared" si="116"/>
        <v>5.2183539722870237E-2</v>
      </c>
      <c r="P125" s="5">
        <f t="shared" si="117"/>
        <v>7.4820399368170629E-2</v>
      </c>
      <c r="Q125" s="5">
        <f t="shared" si="118"/>
        <v>0.18270741309469052</v>
      </c>
      <c r="R125" s="5">
        <f t="shared" si="119"/>
        <v>7.6599138299758857E-3</v>
      </c>
      <c r="S125" s="5">
        <f t="shared" si="120"/>
        <v>7.8734824286299451E-3</v>
      </c>
      <c r="T125" s="5">
        <f t="shared" si="121"/>
        <v>5.3638486305664493E-2</v>
      </c>
      <c r="U125" s="5">
        <f t="shared" si="122"/>
        <v>1.0982731622427513E-2</v>
      </c>
      <c r="V125" s="5">
        <f t="shared" si="123"/>
        <v>3.6824018926175626E-4</v>
      </c>
      <c r="W125" s="5">
        <f t="shared" si="124"/>
        <v>8.7321542948014336E-2</v>
      </c>
      <c r="X125" s="5">
        <f t="shared" si="125"/>
        <v>2.5635497248155562E-2</v>
      </c>
      <c r="Y125" s="5">
        <f t="shared" si="126"/>
        <v>3.7629816020969403E-3</v>
      </c>
      <c r="Z125" s="5">
        <f t="shared" si="127"/>
        <v>7.4958860200305573E-4</v>
      </c>
      <c r="AA125" s="5">
        <f t="shared" si="128"/>
        <v>1.0747549679754175E-3</v>
      </c>
      <c r="AB125" s="5">
        <f t="shared" si="129"/>
        <v>7.7048813048996459E-4</v>
      </c>
      <c r="AC125" s="5">
        <f t="shared" si="130"/>
        <v>9.6876409513700384E-6</v>
      </c>
      <c r="AD125" s="5">
        <f t="shared" si="131"/>
        <v>3.1300256515331394E-2</v>
      </c>
      <c r="AE125" s="5">
        <f t="shared" si="132"/>
        <v>9.1889997894681885E-3</v>
      </c>
      <c r="AF125" s="5">
        <f t="shared" si="133"/>
        <v>1.3488342673723364E-3</v>
      </c>
      <c r="AG125" s="5">
        <f t="shared" si="134"/>
        <v>1.3199506094399869E-4</v>
      </c>
      <c r="AH125" s="5">
        <f t="shared" si="135"/>
        <v>5.5015280007529581E-5</v>
      </c>
      <c r="AI125" s="5">
        <f t="shared" si="136"/>
        <v>7.8880529059071851E-5</v>
      </c>
      <c r="AJ125" s="5">
        <f t="shared" si="137"/>
        <v>5.654917928062438E-5</v>
      </c>
      <c r="AK125" s="5">
        <f t="shared" si="138"/>
        <v>2.7026607752739843E-5</v>
      </c>
      <c r="AL125" s="5">
        <f t="shared" si="139"/>
        <v>1.6311160367943462E-7</v>
      </c>
      <c r="AM125" s="5">
        <f t="shared" si="140"/>
        <v>8.9756183855688385E-3</v>
      </c>
      <c r="AN125" s="5">
        <f t="shared" si="141"/>
        <v>2.6350249051454344E-3</v>
      </c>
      <c r="AO125" s="5">
        <f t="shared" si="142"/>
        <v>3.867898540506334E-4</v>
      </c>
      <c r="AP125" s="5">
        <f t="shared" si="143"/>
        <v>3.7850721614148107E-5</v>
      </c>
      <c r="AQ125" s="5">
        <f t="shared" si="144"/>
        <v>2.778014556951496E-6</v>
      </c>
      <c r="AR125" s="5">
        <f t="shared" si="145"/>
        <v>3.2302316510352134E-6</v>
      </c>
      <c r="AS125" s="5">
        <f t="shared" si="146"/>
        <v>4.6314838637946347E-6</v>
      </c>
      <c r="AT125" s="5">
        <f t="shared" si="147"/>
        <v>3.3202948113203666E-6</v>
      </c>
      <c r="AU125" s="5">
        <f t="shared" si="148"/>
        <v>1.586871933962082E-6</v>
      </c>
      <c r="AV125" s="5">
        <f t="shared" si="149"/>
        <v>5.6881150874261611E-7</v>
      </c>
      <c r="AW125" s="5">
        <f t="shared" si="150"/>
        <v>1.9071690435002077E-9</v>
      </c>
      <c r="AX125" s="5">
        <f t="shared" si="151"/>
        <v>2.1448632900686942E-3</v>
      </c>
      <c r="AY125" s="5">
        <f t="shared" si="152"/>
        <v>6.2968008940199598E-4</v>
      </c>
      <c r="AZ125" s="5">
        <f t="shared" si="153"/>
        <v>9.2429437536927335E-5</v>
      </c>
      <c r="BA125" s="5">
        <f t="shared" si="154"/>
        <v>9.0450172684843692E-6</v>
      </c>
      <c r="BB125" s="5">
        <f t="shared" si="155"/>
        <v>6.6384968550599623E-7</v>
      </c>
      <c r="BC125" s="5">
        <f t="shared" si="156"/>
        <v>3.8978048741327009E-8</v>
      </c>
      <c r="BD125" s="5">
        <f t="shared" si="157"/>
        <v>1.5805300693918697E-7</v>
      </c>
      <c r="BE125" s="5">
        <f t="shared" si="158"/>
        <v>2.2661531132866912E-7</v>
      </c>
      <c r="BF125" s="5">
        <f t="shared" si="159"/>
        <v>1.6245973525941517E-7</v>
      </c>
      <c r="BG125" s="5">
        <f t="shared" si="160"/>
        <v>7.7644549334327554E-8</v>
      </c>
      <c r="BH125" s="5">
        <f t="shared" si="161"/>
        <v>2.7831554838977106E-8</v>
      </c>
      <c r="BI125" s="5">
        <f t="shared" si="162"/>
        <v>7.9809382772735872E-9</v>
      </c>
      <c r="BJ125" s="8">
        <f t="shared" si="163"/>
        <v>0.6648096147592929</v>
      </c>
      <c r="BK125" s="8">
        <f t="shared" si="164"/>
        <v>0.26145311834397994</v>
      </c>
      <c r="BL125" s="8">
        <f t="shared" si="165"/>
        <v>7.2902898148703793E-2</v>
      </c>
      <c r="BM125" s="8">
        <f t="shared" si="166"/>
        <v>0.24930398475547011</v>
      </c>
      <c r="BN125" s="8">
        <f t="shared" si="167"/>
        <v>0.74998155691627655</v>
      </c>
    </row>
    <row r="126" spans="1:66" x14ac:dyDescent="0.25">
      <c r="A126" t="s">
        <v>37</v>
      </c>
      <c r="B126" t="s">
        <v>230</v>
      </c>
      <c r="C126" t="s">
        <v>226</v>
      </c>
      <c r="D126" t="s">
        <v>494</v>
      </c>
      <c r="E126">
        <f>VLOOKUP(A126,home!$A$2:$E$405,3,FALSE)</f>
        <v>1.81034482758621</v>
      </c>
      <c r="F126">
        <f>VLOOKUP(B126,home!$B$2:$E$405,3,FALSE)</f>
        <v>1.38</v>
      </c>
      <c r="G126">
        <f>VLOOKUP(C126,away!$B$2:$E$405,4,FALSE)</f>
        <v>1.38</v>
      </c>
      <c r="H126">
        <f>VLOOKUP(A126,away!$A$2:$E$405,3,FALSE)</f>
        <v>1.3448275862068999</v>
      </c>
      <c r="I126">
        <f>VLOOKUP(C126,away!$B$2:$E$405,3,FALSE)</f>
        <v>1.01</v>
      </c>
      <c r="J126">
        <f>VLOOKUP(B126,home!$B$2:$E$405,4,FALSE)</f>
        <v>0.74</v>
      </c>
      <c r="K126" s="3">
        <f t="shared" si="112"/>
        <v>3.4476206896551775</v>
      </c>
      <c r="L126" s="3">
        <f t="shared" si="113"/>
        <v>1.0051241379310369</v>
      </c>
      <c r="M126" s="5">
        <f t="shared" si="114"/>
        <v>1.1646555271003655E-2</v>
      </c>
      <c r="N126" s="5">
        <f t="shared" si="115"/>
        <v>4.0152904915524763E-2</v>
      </c>
      <c r="O126" s="5">
        <f t="shared" si="116"/>
        <v>1.1706233826633723E-2</v>
      </c>
      <c r="P126" s="5">
        <f t="shared" si="117"/>
        <v>4.035865393864372E-2</v>
      </c>
      <c r="Q126" s="5">
        <f t="shared" si="118"/>
        <v>6.9215992868260162E-2</v>
      </c>
      <c r="R126" s="5">
        <f t="shared" si="119"/>
        <v>5.883109091707181E-3</v>
      </c>
      <c r="S126" s="5">
        <f t="shared" si="120"/>
        <v>3.4963577423499349E-2</v>
      </c>
      <c r="T126" s="5">
        <f t="shared" si="121"/>
        <v>6.9570665162750789E-2</v>
      </c>
      <c r="U126" s="5">
        <f t="shared" si="122"/>
        <v>2.0282728624068158E-2</v>
      </c>
      <c r="V126" s="5">
        <f t="shared" si="123"/>
        <v>1.3462091378165789E-2</v>
      </c>
      <c r="W126" s="5">
        <f t="shared" si="124"/>
        <v>7.9543496355879623E-2</v>
      </c>
      <c r="X126" s="5">
        <f t="shared" si="125"/>
        <v>7.9951088202724077E-2</v>
      </c>
      <c r="Y126" s="5">
        <f t="shared" si="126"/>
        <v>4.0180384303205668E-2</v>
      </c>
      <c r="Z126" s="5">
        <f t="shared" si="127"/>
        <v>1.9710849847188092E-3</v>
      </c>
      <c r="AA126" s="5">
        <f t="shared" si="128"/>
        <v>6.7955533743852253E-3</v>
      </c>
      <c r="AB126" s="5">
        <f t="shared" si="129"/>
        <v>1.1714245205593285E-2</v>
      </c>
      <c r="AC126" s="5">
        <f t="shared" si="130"/>
        <v>2.915625449861944E-3</v>
      </c>
      <c r="AD126" s="5">
        <f t="shared" si="131"/>
        <v>6.8558950941010458E-2</v>
      </c>
      <c r="AE126" s="5">
        <f t="shared" si="132"/>
        <v>6.8910256462039396E-2</v>
      </c>
      <c r="AF126" s="5">
        <f t="shared" si="133"/>
        <v>3.4631681060507E-2</v>
      </c>
      <c r="AG126" s="5">
        <f t="shared" si="134"/>
        <v>1.1603046190348241E-2</v>
      </c>
      <c r="AH126" s="5">
        <f t="shared" si="135"/>
        <v>4.9529627401357593E-4</v>
      </c>
      <c r="AI126" s="5">
        <f t="shared" si="136"/>
        <v>1.7075936817983243E-3</v>
      </c>
      <c r="AJ126" s="5">
        <f t="shared" si="137"/>
        <v>2.9435676534461828E-3</v>
      </c>
      <c r="AK126" s="5">
        <f t="shared" si="138"/>
        <v>3.3827682478069329E-3</v>
      </c>
      <c r="AL126" s="5">
        <f t="shared" si="139"/>
        <v>4.0413913232746022E-4</v>
      </c>
      <c r="AM126" s="5">
        <f t="shared" si="140"/>
        <v>4.7273051545056385E-2</v>
      </c>
      <c r="AN126" s="5">
        <f t="shared" si="141"/>
        <v>4.7515285181594272E-2</v>
      </c>
      <c r="AO126" s="5">
        <f t="shared" si="142"/>
        <v>2.3879380028348655E-2</v>
      </c>
      <c r="AP126" s="5">
        <f t="shared" si="143"/>
        <v>8.0005804217738556E-3</v>
      </c>
      <c r="AQ126" s="5">
        <f t="shared" si="144"/>
        <v>2.0103941248458441E-3</v>
      </c>
      <c r="AR126" s="5">
        <f t="shared" si="145"/>
        <v>9.9566848087670066E-5</v>
      </c>
      <c r="AS126" s="5">
        <f t="shared" si="146"/>
        <v>3.4326872547080532E-4</v>
      </c>
      <c r="AT126" s="5">
        <f t="shared" si="147"/>
        <v>5.9173018002235613E-4</v>
      </c>
      <c r="AU126" s="5">
        <f t="shared" si="148"/>
        <v>6.800204037794858E-4</v>
      </c>
      <c r="AV126" s="5">
        <f t="shared" si="149"/>
        <v>5.8611310336445586E-4</v>
      </c>
      <c r="AW126" s="5">
        <f t="shared" si="150"/>
        <v>3.8901610831935745E-5</v>
      </c>
      <c r="AX126" s="5">
        <f t="shared" si="151"/>
        <v>2.7163258428312017E-2</v>
      </c>
      <c r="AY126" s="5">
        <f t="shared" si="152"/>
        <v>2.7302446711155087E-2</v>
      </c>
      <c r="AZ126" s="5">
        <f t="shared" si="153"/>
        <v>1.3721174106978914E-2</v>
      </c>
      <c r="BA126" s="5">
        <f t="shared" si="154"/>
        <v>4.597161098559616E-3</v>
      </c>
      <c r="BB126" s="5">
        <f t="shared" si="155"/>
        <v>1.1551793965299581E-3</v>
      </c>
      <c r="BC126" s="5">
        <f t="shared" si="156"/>
        <v>2.3221973901857399E-4</v>
      </c>
      <c r="BD126" s="5">
        <f t="shared" si="157"/>
        <v>1.6679507058438308E-5</v>
      </c>
      <c r="BE126" s="5">
        <f t="shared" si="158"/>
        <v>5.7504613627921476E-5</v>
      </c>
      <c r="BF126" s="5">
        <f t="shared" si="159"/>
        <v>9.9127047847124633E-5</v>
      </c>
      <c r="BG126" s="5">
        <f t="shared" si="160"/>
        <v>1.139174870207285E-4</v>
      </c>
      <c r="BH126" s="5">
        <f t="shared" si="161"/>
        <v>9.8186071291547194E-5</v>
      </c>
      <c r="BI126" s="5">
        <f t="shared" si="162"/>
        <v>6.7701666164139254E-5</v>
      </c>
      <c r="BJ126" s="8">
        <f t="shared" si="163"/>
        <v>0.76516859724442321</v>
      </c>
      <c r="BK126" s="8">
        <f t="shared" si="164"/>
        <v>0.13105308930465701</v>
      </c>
      <c r="BL126" s="8">
        <f t="shared" si="165"/>
        <v>6.7664911633187261E-2</v>
      </c>
      <c r="BM126" s="8">
        <f t="shared" si="166"/>
        <v>0.75963068815488999</v>
      </c>
      <c r="BN126" s="8">
        <f t="shared" si="167"/>
        <v>0.17896344991177321</v>
      </c>
    </row>
    <row r="127" spans="1:66" x14ac:dyDescent="0.25">
      <c r="A127" t="s">
        <v>340</v>
      </c>
      <c r="B127" t="s">
        <v>377</v>
      </c>
      <c r="C127" t="s">
        <v>415</v>
      </c>
      <c r="D127" t="s">
        <v>494</v>
      </c>
      <c r="E127">
        <f>VLOOKUP(A127,home!$A$2:$E$405,3,FALSE)</f>
        <v>1.3350515463917501</v>
      </c>
      <c r="F127">
        <f>VLOOKUP(B127,home!$B$2:$E$405,3,FALSE)</f>
        <v>0.37</v>
      </c>
      <c r="G127">
        <f>VLOOKUP(C127,away!$B$2:$E$405,4,FALSE)</f>
        <v>0.67</v>
      </c>
      <c r="H127">
        <f>VLOOKUP(A127,away!$A$2:$E$405,3,FALSE)</f>
        <v>1.1340206185567001</v>
      </c>
      <c r="I127">
        <f>VLOOKUP(C127,away!$B$2:$E$405,3,FALSE)</f>
        <v>0.82</v>
      </c>
      <c r="J127">
        <f>VLOOKUP(B127,home!$B$2:$E$405,4,FALSE)</f>
        <v>0.88</v>
      </c>
      <c r="K127" s="3">
        <f t="shared" si="112"/>
        <v>0.33095927835051486</v>
      </c>
      <c r="L127" s="3">
        <f t="shared" si="113"/>
        <v>0.8183092783505147</v>
      </c>
      <c r="M127" s="5">
        <f t="shared" si="114"/>
        <v>0.3168684559446866</v>
      </c>
      <c r="N127" s="5">
        <f t="shared" si="115"/>
        <v>0.10487055551149538</v>
      </c>
      <c r="O127" s="5">
        <f t="shared" si="116"/>
        <v>0.25929639751613837</v>
      </c>
      <c r="P127" s="5">
        <f t="shared" si="117"/>
        <v>8.5816548600829379E-2</v>
      </c>
      <c r="Q127" s="5">
        <f t="shared" si="118"/>
        <v>1.7353941686151061E-2</v>
      </c>
      <c r="R127" s="5">
        <f t="shared" si="119"/>
        <v>0.10609232396515966</v>
      </c>
      <c r="S127" s="5">
        <f t="shared" si="120"/>
        <v>5.8103606367211832E-3</v>
      </c>
      <c r="T127" s="5">
        <f t="shared" si="121"/>
        <v>1.420089149773119E-2</v>
      </c>
      <c r="U127" s="5">
        <f t="shared" si="122"/>
        <v>3.5112238978038279E-2</v>
      </c>
      <c r="V127" s="5">
        <f t="shared" si="123"/>
        <v>1.7484475782193385E-4</v>
      </c>
      <c r="W127" s="5">
        <f t="shared" si="124"/>
        <v>1.9144826723284912E-3</v>
      </c>
      <c r="X127" s="5">
        <f t="shared" si="125"/>
        <v>1.5666389340076926E-3</v>
      </c>
      <c r="Y127" s="5">
        <f t="shared" si="126"/>
        <v>6.4099758776182719E-4</v>
      </c>
      <c r="Z127" s="5">
        <f t="shared" si="127"/>
        <v>2.8938777687486275E-2</v>
      </c>
      <c r="AA127" s="5">
        <f t="shared" si="128"/>
        <v>9.5775569797964377E-3</v>
      </c>
      <c r="AB127" s="5">
        <f t="shared" si="129"/>
        <v>1.5848906731971829E-3</v>
      </c>
      <c r="AC127" s="5">
        <f t="shared" si="130"/>
        <v>2.9595431037172772E-6</v>
      </c>
      <c r="AD127" s="5">
        <f t="shared" si="131"/>
        <v>1.584039509121006E-4</v>
      </c>
      <c r="AE127" s="5">
        <f t="shared" si="132"/>
        <v>1.2962342275875142E-4</v>
      </c>
      <c r="AF127" s="5">
        <f t="shared" si="133"/>
        <v>5.303602476751877E-5</v>
      </c>
      <c r="AG127" s="5">
        <f t="shared" si="134"/>
        <v>1.4466623718029436E-5</v>
      </c>
      <c r="AH127" s="5">
        <f t="shared" si="135"/>
        <v>5.9202175714482179E-3</v>
      </c>
      <c r="AI127" s="5">
        <f t="shared" si="136"/>
        <v>1.9593509351245398E-3</v>
      </c>
      <c r="AJ127" s="5">
        <f t="shared" si="137"/>
        <v>3.2423268576211212E-4</v>
      </c>
      <c r="AK127" s="5">
        <f t="shared" si="138"/>
        <v>3.5769271899159305E-5</v>
      </c>
      <c r="AL127" s="5">
        <f t="shared" si="139"/>
        <v>3.2060972915617512E-8</v>
      </c>
      <c r="AM127" s="5">
        <f t="shared" si="140"/>
        <v>1.048505145634785E-5</v>
      </c>
      <c r="AN127" s="5">
        <f t="shared" si="141"/>
        <v>8.5800148907120231E-6</v>
      </c>
      <c r="AO127" s="5">
        <f t="shared" si="142"/>
        <v>3.5105528967276124E-6</v>
      </c>
      <c r="AP127" s="5">
        <f t="shared" si="143"/>
        <v>9.5757266917749386E-7</v>
      </c>
      <c r="AQ127" s="5">
        <f t="shared" si="144"/>
        <v>1.958976499707028E-7</v>
      </c>
      <c r="AR127" s="5">
        <f t="shared" si="145"/>
        <v>9.6891379371396593E-4</v>
      </c>
      <c r="AS127" s="5">
        <f t="shared" si="146"/>
        <v>3.2067100995143374E-4</v>
      </c>
      <c r="AT127" s="5">
        <f t="shared" si="147"/>
        <v>5.3064523020728647E-5</v>
      </c>
      <c r="AU127" s="5">
        <f t="shared" si="148"/>
        <v>5.8540654149848805E-6</v>
      </c>
      <c r="AV127" s="5">
        <f t="shared" si="149"/>
        <v>4.8436431629002569E-7</v>
      </c>
      <c r="AW127" s="5">
        <f t="shared" si="150"/>
        <v>2.4119385161477842E-10</v>
      </c>
      <c r="AX127" s="5">
        <f t="shared" si="151"/>
        <v>5.7835417724348264E-7</v>
      </c>
      <c r="AY127" s="5">
        <f t="shared" si="152"/>
        <v>4.7327258941112001E-7</v>
      </c>
      <c r="AZ127" s="5">
        <f t="shared" si="153"/>
        <v>1.9364167555204649E-7</v>
      </c>
      <c r="BA127" s="5">
        <f t="shared" si="154"/>
        <v>5.2819593259859893E-8</v>
      </c>
      <c r="BB127" s="5">
        <f t="shared" si="155"/>
        <v>1.0805690810810916E-8</v>
      </c>
      <c r="BC127" s="5">
        <f t="shared" si="156"/>
        <v>1.7684794098946943E-9</v>
      </c>
      <c r="BD127" s="5">
        <f t="shared" si="157"/>
        <v>1.3214519121965574E-4</v>
      </c>
      <c r="BE127" s="5">
        <f t="shared" si="158"/>
        <v>4.373467712354806E-5</v>
      </c>
      <c r="BF127" s="5">
        <f t="shared" si="159"/>
        <v>7.237198589851118E-6</v>
      </c>
      <c r="BG127" s="5">
        <f t="shared" si="160"/>
        <v>7.9840600752549684E-7</v>
      </c>
      <c r="BH127" s="5">
        <f t="shared" si="161"/>
        <v>6.6059969020338522E-8</v>
      </c>
      <c r="BI127" s="5">
        <f t="shared" si="162"/>
        <v>4.372631934965725E-9</v>
      </c>
      <c r="BJ127" s="8">
        <f t="shared" si="163"/>
        <v>0.14092807766340068</v>
      </c>
      <c r="BK127" s="8">
        <f t="shared" si="164"/>
        <v>0.40867367481672512</v>
      </c>
      <c r="BL127" s="8">
        <f t="shared" si="165"/>
        <v>0.42143595223852282</v>
      </c>
      <c r="BM127" s="8">
        <f t="shared" si="166"/>
        <v>0.10967778615027896</v>
      </c>
      <c r="BN127" s="8">
        <f t="shared" si="167"/>
        <v>0.89029822322446028</v>
      </c>
    </row>
    <row r="128" spans="1:66" x14ac:dyDescent="0.25">
      <c r="A128" t="s">
        <v>340</v>
      </c>
      <c r="B128" t="s">
        <v>413</v>
      </c>
      <c r="C128" t="s">
        <v>394</v>
      </c>
      <c r="D128" t="s">
        <v>494</v>
      </c>
      <c r="E128">
        <f>VLOOKUP(A128,home!$A$2:$E$405,3,FALSE)</f>
        <v>1.3350515463917501</v>
      </c>
      <c r="F128">
        <f>VLOOKUP(B128,home!$B$2:$E$405,3,FALSE)</f>
        <v>1.4</v>
      </c>
      <c r="G128">
        <f>VLOOKUP(C128,away!$B$2:$E$405,4,FALSE)</f>
        <v>1.2</v>
      </c>
      <c r="H128">
        <f>VLOOKUP(A128,away!$A$2:$E$405,3,FALSE)</f>
        <v>1.1340206185567001</v>
      </c>
      <c r="I128">
        <f>VLOOKUP(C128,away!$B$2:$E$405,3,FALSE)</f>
        <v>0.82</v>
      </c>
      <c r="J128">
        <f>VLOOKUP(B128,home!$B$2:$E$405,4,FALSE)</f>
        <v>0.55000000000000004</v>
      </c>
      <c r="K128" s="3">
        <f t="shared" si="112"/>
        <v>2.2428865979381398</v>
      </c>
      <c r="L128" s="3">
        <f t="shared" si="113"/>
        <v>0.5114432989690717</v>
      </c>
      <c r="M128" s="5">
        <f t="shared" si="114"/>
        <v>6.3651658554210053E-2</v>
      </c>
      <c r="N128" s="5">
        <f t="shared" si="115"/>
        <v>0.14276345190777229</v>
      </c>
      <c r="O128" s="5">
        <f t="shared" si="116"/>
        <v>3.255421423581812E-2</v>
      </c>
      <c r="P128" s="5">
        <f t="shared" si="117"/>
        <v>7.301541081592347E-2</v>
      </c>
      <c r="Q128" s="5">
        <f t="shared" si="118"/>
        <v>0.16010111647966432</v>
      </c>
      <c r="R128" s="5">
        <f t="shared" si="119"/>
        <v>8.3248173620563675E-3</v>
      </c>
      <c r="S128" s="5">
        <f t="shared" si="120"/>
        <v>2.0939164578396733E-2</v>
      </c>
      <c r="T128" s="5">
        <f t="shared" si="121"/>
        <v>8.188264318099113E-2</v>
      </c>
      <c r="U128" s="5">
        <f t="shared" si="122"/>
        <v>1.8671621291638966E-2</v>
      </c>
      <c r="V128" s="5">
        <f t="shared" si="123"/>
        <v>2.6688345398848076E-3</v>
      </c>
      <c r="W128" s="5">
        <f t="shared" si="124"/>
        <v>0.11969621615572405</v>
      </c>
      <c r="X128" s="5">
        <f t="shared" si="125"/>
        <v>6.1217827664798607E-2</v>
      </c>
      <c r="Y128" s="5">
        <f t="shared" si="126"/>
        <v>1.5654723868302349E-2</v>
      </c>
      <c r="Z128" s="5">
        <f t="shared" si="127"/>
        <v>1.4192240183217048E-3</v>
      </c>
      <c r="AA128" s="5">
        <f t="shared" si="128"/>
        <v>3.1831585301656646E-3</v>
      </c>
      <c r="AB128" s="5">
        <f t="shared" si="129"/>
        <v>3.569731803210519E-3</v>
      </c>
      <c r="AC128" s="5">
        <f t="shared" si="130"/>
        <v>1.9134031103393612E-4</v>
      </c>
      <c r="AD128" s="5">
        <f t="shared" si="131"/>
        <v>6.7116259759895033E-2</v>
      </c>
      <c r="AE128" s="5">
        <f t="shared" si="132"/>
        <v>3.4326161306065875E-2</v>
      </c>
      <c r="AF128" s="5">
        <f t="shared" si="133"/>
        <v>8.7779425896594137E-3</v>
      </c>
      <c r="AG128" s="5">
        <f t="shared" si="134"/>
        <v>1.4964733054055092E-3</v>
      </c>
      <c r="AH128" s="5">
        <f t="shared" si="135"/>
        <v>1.8146315347664866E-4</v>
      </c>
      <c r="AI128" s="5">
        <f t="shared" si="136"/>
        <v>4.0700127495236707E-4</v>
      </c>
      <c r="AJ128" s="5">
        <f t="shared" si="137"/>
        <v>4.5642885246720006E-4</v>
      </c>
      <c r="AK128" s="5">
        <f t="shared" si="138"/>
        <v>3.4123938537032253E-4</v>
      </c>
      <c r="AL128" s="5">
        <f t="shared" si="139"/>
        <v>8.7795301697541558E-6</v>
      </c>
      <c r="AM128" s="5">
        <f t="shared" si="140"/>
        <v>3.0106831903840704E-2</v>
      </c>
      <c r="AN128" s="5">
        <f t="shared" si="141"/>
        <v>1.5397937430407588E-2</v>
      </c>
      <c r="AO128" s="5">
        <f t="shared" si="142"/>
        <v>3.9375859583635035E-3</v>
      </c>
      <c r="AP128" s="5">
        <f t="shared" si="143"/>
        <v>6.7128398417324144E-4</v>
      </c>
      <c r="AQ128" s="5">
        <f t="shared" si="144"/>
        <v>8.5830923852666145E-5</v>
      </c>
      <c r="AR128" s="5">
        <f t="shared" si="145"/>
        <v>1.8561622771085641E-5</v>
      </c>
      <c r="AS128" s="5">
        <f t="shared" si="146"/>
        <v>4.163161494925138E-5</v>
      </c>
      <c r="AT128" s="5">
        <f t="shared" si="147"/>
        <v>4.6687495610098522E-5</v>
      </c>
      <c r="AU128" s="5">
        <f t="shared" si="148"/>
        <v>3.4904919398395242E-5</v>
      </c>
      <c r="AV128" s="5">
        <f t="shared" si="149"/>
        <v>1.9571943980192919E-5</v>
      </c>
      <c r="AW128" s="5">
        <f t="shared" si="150"/>
        <v>2.7975224695896935E-7</v>
      </c>
      <c r="AX128" s="5">
        <f t="shared" si="151"/>
        <v>1.1254368297250112E-2</v>
      </c>
      <c r="AY128" s="5">
        <f t="shared" si="152"/>
        <v>5.755971249758531E-3</v>
      </c>
      <c r="AZ128" s="5">
        <f t="shared" si="153"/>
        <v>1.4719264623738167E-3</v>
      </c>
      <c r="BA128" s="5">
        <f t="shared" si="154"/>
        <v>2.5093564191878005E-4</v>
      </c>
      <c r="BB128" s="5">
        <f t="shared" si="155"/>
        <v>3.2084838132965625E-5</v>
      </c>
      <c r="BC128" s="5">
        <f t="shared" si="156"/>
        <v>3.2819150923225234E-6</v>
      </c>
      <c r="BD128" s="5">
        <f t="shared" si="157"/>
        <v>1.5822029307105799E-6</v>
      </c>
      <c r="BE128" s="5">
        <f t="shared" si="158"/>
        <v>3.548701748509207E-6</v>
      </c>
      <c r="BF128" s="5">
        <f t="shared" si="159"/>
        <v>3.9796677959054718E-6</v>
      </c>
      <c r="BG128" s="5">
        <f t="shared" si="160"/>
        <v>2.9753145212274666E-6</v>
      </c>
      <c r="BH128" s="5">
        <f t="shared" si="161"/>
        <v>1.6683232660779544E-6</v>
      </c>
      <c r="BI128" s="5">
        <f t="shared" si="162"/>
        <v>7.4837197890292632E-7</v>
      </c>
      <c r="BJ128" s="8">
        <f t="shared" si="163"/>
        <v>0.76200085482344282</v>
      </c>
      <c r="BK128" s="8">
        <f t="shared" si="164"/>
        <v>0.16623115957937726</v>
      </c>
      <c r="BL128" s="8">
        <f t="shared" si="165"/>
        <v>6.7865536068106552E-2</v>
      </c>
      <c r="BM128" s="8">
        <f t="shared" si="166"/>
        <v>0.5113504136362923</v>
      </c>
      <c r="BN128" s="8">
        <f t="shared" si="167"/>
        <v>0.48041066935544463</v>
      </c>
    </row>
    <row r="129" spans="1:66" x14ac:dyDescent="0.25">
      <c r="A129" t="s">
        <v>340</v>
      </c>
      <c r="B129" t="s">
        <v>428</v>
      </c>
      <c r="C129" t="s">
        <v>378</v>
      </c>
      <c r="D129" t="s">
        <v>494</v>
      </c>
      <c r="E129">
        <f>VLOOKUP(A129,home!$A$2:$E$405,3,FALSE)</f>
        <v>1.3350515463917501</v>
      </c>
      <c r="F129">
        <f>VLOOKUP(B129,home!$B$2:$E$405,3,FALSE)</f>
        <v>1.1200000000000001</v>
      </c>
      <c r="G129">
        <f>VLOOKUP(C129,away!$B$2:$E$405,4,FALSE)</f>
        <v>0.94</v>
      </c>
      <c r="H129">
        <f>VLOOKUP(A129,away!$A$2:$E$405,3,FALSE)</f>
        <v>1.1340206185567001</v>
      </c>
      <c r="I129">
        <f>VLOOKUP(C129,away!$B$2:$E$405,3,FALSE)</f>
        <v>0.75</v>
      </c>
      <c r="J129">
        <f>VLOOKUP(B129,home!$B$2:$E$405,4,FALSE)</f>
        <v>1.23</v>
      </c>
      <c r="K129" s="3">
        <f t="shared" si="112"/>
        <v>1.4055422680412344</v>
      </c>
      <c r="L129" s="3">
        <f t="shared" si="113"/>
        <v>1.0461340206185559</v>
      </c>
      <c r="M129" s="5">
        <f t="shared" si="114"/>
        <v>8.6149054711251533E-2</v>
      </c>
      <c r="N129" s="5">
        <f t="shared" si="115"/>
        <v>0.12108613774846086</v>
      </c>
      <c r="O129" s="5">
        <f t="shared" si="116"/>
        <v>9.0123456977569516E-2</v>
      </c>
      <c r="P129" s="5">
        <f t="shared" si="117"/>
        <v>0.12667232812396964</v>
      </c>
      <c r="Q129" s="5">
        <f t="shared" si="118"/>
        <v>8.5095842339662525E-2</v>
      </c>
      <c r="R129" s="5">
        <f t="shared" si="119"/>
        <v>4.7140607199994113E-2</v>
      </c>
      <c r="S129" s="5">
        <f t="shared" si="120"/>
        <v>4.6564291291785222E-2</v>
      </c>
      <c r="T129" s="5">
        <f t="shared" si="121"/>
        <v>8.9021655684713888E-2</v>
      </c>
      <c r="U129" s="5">
        <f t="shared" si="122"/>
        <v>6.6258115960720662E-2</v>
      </c>
      <c r="V129" s="5">
        <f t="shared" si="123"/>
        <v>7.6074958494811318E-3</v>
      </c>
      <c r="W129" s="5">
        <f t="shared" si="124"/>
        <v>3.9868601080989517E-2</v>
      </c>
      <c r="X129" s="5">
        <f t="shared" si="125"/>
        <v>4.1707899945292864E-2</v>
      </c>
      <c r="Y129" s="5">
        <f t="shared" si="126"/>
        <v>2.1816026530662832E-2</v>
      </c>
      <c r="Z129" s="5">
        <f t="shared" si="127"/>
        <v>1.6438464314843297E-2</v>
      </c>
      <c r="AA129" s="5">
        <f t="shared" si="128"/>
        <v>2.3104956416199741E-2</v>
      </c>
      <c r="AB129" s="5">
        <f t="shared" si="129"/>
        <v>1.6237496422109633E-2</v>
      </c>
      <c r="AC129" s="5">
        <f t="shared" si="130"/>
        <v>6.9912201422083061E-4</v>
      </c>
      <c r="AD129" s="5">
        <f t="shared" si="131"/>
        <v>1.4009250996751307E-2</v>
      </c>
      <c r="AE129" s="5">
        <f t="shared" si="132"/>
        <v>1.4655554071085958E-2</v>
      </c>
      <c r="AF129" s="5">
        <f t="shared" si="133"/>
        <v>7.6658368523888978E-3</v>
      </c>
      <c r="AG129" s="5">
        <f t="shared" si="134"/>
        <v>2.6731642425984977E-3</v>
      </c>
      <c r="AH129" s="5">
        <f t="shared" si="135"/>
        <v>4.2992091916204166E-3</v>
      </c>
      <c r="AI129" s="5">
        <f t="shared" si="136"/>
        <v>6.0427202379738816E-3</v>
      </c>
      <c r="AJ129" s="5">
        <f t="shared" si="137"/>
        <v>4.24664935421024E-3</v>
      </c>
      <c r="AK129" s="5">
        <f t="shared" si="138"/>
        <v>1.9896150549641679E-3</v>
      </c>
      <c r="AL129" s="5">
        <f t="shared" si="139"/>
        <v>4.1119157247121978E-5</v>
      </c>
      <c r="AM129" s="5">
        <f t="shared" si="140"/>
        <v>3.9381188839065504E-3</v>
      </c>
      <c r="AN129" s="5">
        <f t="shared" si="141"/>
        <v>4.1198001416950193E-3</v>
      </c>
      <c r="AO129" s="5">
        <f t="shared" si="142"/>
        <v>2.1549315431881534E-3</v>
      </c>
      <c r="AP129" s="5">
        <f t="shared" si="143"/>
        <v>7.514490664777241E-4</v>
      </c>
      <c r="AQ129" s="5">
        <f t="shared" si="144"/>
        <v>1.9652910830110046E-4</v>
      </c>
      <c r="AR129" s="5">
        <f t="shared" si="145"/>
        <v>8.9950979942202396E-4</v>
      </c>
      <c r="AS129" s="5">
        <f t="shared" si="146"/>
        <v>1.2642990436049473E-3</v>
      </c>
      <c r="AT129" s="5">
        <f t="shared" si="147"/>
        <v>8.8851287261543081E-4</v>
      </c>
      <c r="AU129" s="5">
        <f t="shared" si="148"/>
        <v>4.1628079938657494E-4</v>
      </c>
      <c r="AV129" s="5">
        <f t="shared" si="149"/>
        <v>1.4627506472795622E-4</v>
      </c>
      <c r="AW129" s="5">
        <f t="shared" si="150"/>
        <v>1.6794726678618444E-6</v>
      </c>
      <c r="AX129" s="5">
        <f t="shared" si="151"/>
        <v>9.2253209131700452E-4</v>
      </c>
      <c r="AY129" s="5">
        <f t="shared" si="152"/>
        <v>9.6509220583910268E-4</v>
      </c>
      <c r="AZ129" s="5">
        <f t="shared" si="153"/>
        <v>5.0480789478104572E-4</v>
      </c>
      <c r="BA129" s="5">
        <f t="shared" si="154"/>
        <v>1.7603223753576144E-4</v>
      </c>
      <c r="BB129" s="5">
        <f t="shared" si="155"/>
        <v>4.6038328102941682E-5</v>
      </c>
      <c r="BC129" s="5">
        <f t="shared" si="156"/>
        <v>9.6324522561773307E-6</v>
      </c>
      <c r="BD129" s="5">
        <f t="shared" si="157"/>
        <v>1.5683463384252538E-4</v>
      </c>
      <c r="BE129" s="5">
        <f t="shared" si="158"/>
        <v>2.2043770695843963E-4</v>
      </c>
      <c r="BF129" s="5">
        <f t="shared" si="159"/>
        <v>1.5491725730008716E-4</v>
      </c>
      <c r="BG129" s="5">
        <f t="shared" si="160"/>
        <v>7.2580917728097319E-5</v>
      </c>
      <c r="BH129" s="5">
        <f t="shared" si="161"/>
        <v>2.5503886930016043E-5</v>
      </c>
      <c r="BI129" s="5">
        <f t="shared" si="162"/>
        <v>7.1693582158963879E-6</v>
      </c>
      <c r="BJ129" s="8">
        <f t="shared" si="163"/>
        <v>0.45138493344600766</v>
      </c>
      <c r="BK129" s="8">
        <f t="shared" si="164"/>
        <v>0.26869850335379464</v>
      </c>
      <c r="BL129" s="8">
        <f t="shared" si="165"/>
        <v>0.26369514815609435</v>
      </c>
      <c r="BM129" s="8">
        <f t="shared" si="166"/>
        <v>0.44298620943666062</v>
      </c>
      <c r="BN129" s="8">
        <f t="shared" si="167"/>
        <v>0.55626742710090815</v>
      </c>
    </row>
    <row r="130" spans="1:66" x14ac:dyDescent="0.25">
      <c r="A130" t="s">
        <v>340</v>
      </c>
      <c r="B130" t="s">
        <v>431</v>
      </c>
      <c r="C130" t="s">
        <v>418</v>
      </c>
      <c r="D130" t="s">
        <v>494</v>
      </c>
      <c r="E130">
        <f>VLOOKUP(A130,home!$A$2:$E$405,3,FALSE)</f>
        <v>1.3350515463917501</v>
      </c>
      <c r="F130">
        <f>VLOOKUP(B130,home!$B$2:$E$405,3,FALSE)</f>
        <v>1.2</v>
      </c>
      <c r="G130">
        <f>VLOOKUP(C130,away!$B$2:$E$405,4,FALSE)</f>
        <v>0.67</v>
      </c>
      <c r="H130">
        <f>VLOOKUP(A130,away!$A$2:$E$405,3,FALSE)</f>
        <v>1.1340206185567001</v>
      </c>
      <c r="I130">
        <f>VLOOKUP(C130,away!$B$2:$E$405,3,FALSE)</f>
        <v>1.27</v>
      </c>
      <c r="J130">
        <f>VLOOKUP(B130,home!$B$2:$E$405,4,FALSE)</f>
        <v>0.79</v>
      </c>
      <c r="K130" s="3">
        <f t="shared" si="112"/>
        <v>1.073381443298967</v>
      </c>
      <c r="L130" s="3">
        <f t="shared" si="113"/>
        <v>1.1377628865979372</v>
      </c>
      <c r="M130" s="5">
        <f t="shared" si="114"/>
        <v>0.10957518658231681</v>
      </c>
      <c r="N130" s="5">
        <f t="shared" si="115"/>
        <v>0.11761597192348082</v>
      </c>
      <c r="O130" s="5">
        <f t="shared" si="116"/>
        <v>0.12467058058540433</v>
      </c>
      <c r="P130" s="5">
        <f t="shared" si="117"/>
        <v>0.13381908772568146</v>
      </c>
      <c r="Q130" s="5">
        <f t="shared" si="118"/>
        <v>6.31234008491183E-2</v>
      </c>
      <c r="R130" s="5">
        <f t="shared" si="119"/>
        <v>7.09227798203452E-2</v>
      </c>
      <c r="S130" s="5">
        <f t="shared" si="120"/>
        <v>4.0856759632986892E-2</v>
      </c>
      <c r="T130" s="5">
        <f t="shared" si="121"/>
        <v>7.1819462761971514E-2</v>
      </c>
      <c r="U130" s="5">
        <f t="shared" si="122"/>
        <v>7.6127195766336975E-2</v>
      </c>
      <c r="V130" s="5">
        <f t="shared" si="123"/>
        <v>5.5440515037554049E-3</v>
      </c>
      <c r="W130" s="5">
        <f t="shared" si="124"/>
        <v>2.2585162369788615E-2</v>
      </c>
      <c r="X130" s="5">
        <f t="shared" si="125"/>
        <v>2.56965595321338E-2</v>
      </c>
      <c r="Y130" s="5">
        <f t="shared" si="126"/>
        <v>1.4618295874458148E-2</v>
      </c>
      <c r="Z130" s="5">
        <f t="shared" si="127"/>
        <v>2.6897768897981955E-2</v>
      </c>
      <c r="AA130" s="5">
        <f t="shared" si="128"/>
        <v>2.8871566001237935E-2</v>
      </c>
      <c r="AB130" s="5">
        <f t="shared" si="129"/>
        <v>1.5495101592355077E-2</v>
      </c>
      <c r="AC130" s="5">
        <f t="shared" si="130"/>
        <v>4.2316829297582321E-4</v>
      </c>
      <c r="AD130" s="5">
        <f t="shared" si="131"/>
        <v>6.0606235454063045E-3</v>
      </c>
      <c r="AE130" s="5">
        <f t="shared" si="132"/>
        <v>6.8955525396049017E-3</v>
      </c>
      <c r="AF130" s="5">
        <f t="shared" si="133"/>
        <v>3.922751881074305E-3</v>
      </c>
      <c r="AG130" s="5">
        <f t="shared" si="134"/>
        <v>1.4877205012061962E-3</v>
      </c>
      <c r="AH130" s="5">
        <f t="shared" si="135"/>
        <v>7.6508207961030455E-3</v>
      </c>
      <c r="AI130" s="5">
        <f t="shared" si="136"/>
        <v>8.2122490685428394E-3</v>
      </c>
      <c r="AJ130" s="5">
        <f t="shared" si="137"/>
        <v>4.4074378789615539E-3</v>
      </c>
      <c r="AK130" s="5">
        <f t="shared" si="138"/>
        <v>1.5769540105900969E-3</v>
      </c>
      <c r="AL130" s="5">
        <f t="shared" si="139"/>
        <v>2.0671831529273313E-5</v>
      </c>
      <c r="AM130" s="5">
        <f t="shared" si="140"/>
        <v>1.301072169691985E-3</v>
      </c>
      <c r="AN130" s="5">
        <f t="shared" si="141"/>
        <v>1.4803116274609937E-3</v>
      </c>
      <c r="AO130" s="5">
        <f t="shared" si="142"/>
        <v>8.4212181516225544E-4</v>
      </c>
      <c r="AP130" s="5">
        <f t="shared" si="143"/>
        <v>3.1937831576203402E-4</v>
      </c>
      <c r="AQ130" s="5">
        <f t="shared" si="144"/>
        <v>9.0844198614549882E-5</v>
      </c>
      <c r="AR130" s="5">
        <f t="shared" si="145"/>
        <v>1.7409639907635455E-3</v>
      </c>
      <c r="AS130" s="5">
        <f t="shared" si="146"/>
        <v>1.8687184411373039E-3</v>
      </c>
      <c r="AT130" s="5">
        <f t="shared" si="147"/>
        <v>1.0029238487336773E-3</v>
      </c>
      <c r="AU130" s="5">
        <f t="shared" si="148"/>
        <v>3.5883994942423651E-4</v>
      </c>
      <c r="AV130" s="5">
        <f t="shared" si="149"/>
        <v>9.6293035706578815E-5</v>
      </c>
      <c r="AW130" s="5">
        <f t="shared" si="150"/>
        <v>7.012652233359931E-7</v>
      </c>
      <c r="AX130" s="5">
        <f t="shared" si="151"/>
        <v>2.3275778722335014E-4</v>
      </c>
      <c r="AY130" s="5">
        <f t="shared" si="152"/>
        <v>2.6482317186938729E-4</v>
      </c>
      <c r="AZ130" s="5">
        <f t="shared" si="153"/>
        <v>1.5065298823206791E-4</v>
      </c>
      <c r="BA130" s="5">
        <f t="shared" si="154"/>
        <v>5.7135792921840865E-5</v>
      </c>
      <c r="BB130" s="5">
        <f t="shared" si="155"/>
        <v>1.6251746170703924E-5</v>
      </c>
      <c r="BC130" s="5">
        <f t="shared" si="156"/>
        <v>3.6981267270874124E-6</v>
      </c>
      <c r="BD130" s="5">
        <f t="shared" si="157"/>
        <v>3.3013403593236618E-4</v>
      </c>
      <c r="BE130" s="5">
        <f t="shared" si="158"/>
        <v>3.5435974797119621E-4</v>
      </c>
      <c r="BF130" s="5">
        <f t="shared" si="159"/>
        <v>1.9018158886219036E-4</v>
      </c>
      <c r="BG130" s="5">
        <f t="shared" si="160"/>
        <v>6.8045796113929557E-5</v>
      </c>
      <c r="BH130" s="5">
        <f t="shared" si="161"/>
        <v>1.8259773710799235E-5</v>
      </c>
      <c r="BI130" s="5">
        <f t="shared" si="162"/>
        <v>3.9199404520020449E-6</v>
      </c>
      <c r="BJ130" s="8">
        <f t="shared" si="163"/>
        <v>0.33858454951807909</v>
      </c>
      <c r="BK130" s="8">
        <f t="shared" si="164"/>
        <v>0.29050374874111506</v>
      </c>
      <c r="BL130" s="8">
        <f t="shared" si="165"/>
        <v>0.34396732566868482</v>
      </c>
      <c r="BM130" s="8">
        <f t="shared" si="166"/>
        <v>0.37996226343286799</v>
      </c>
      <c r="BN130" s="8">
        <f t="shared" si="167"/>
        <v>0.6197270074863469</v>
      </c>
    </row>
    <row r="131" spans="1:66" x14ac:dyDescent="0.25">
      <c r="A131" t="s">
        <v>342</v>
      </c>
      <c r="B131" t="s">
        <v>406</v>
      </c>
      <c r="C131" t="s">
        <v>343</v>
      </c>
      <c r="D131" t="s">
        <v>494</v>
      </c>
      <c r="E131">
        <f>VLOOKUP(A131,home!$A$2:$E$405,3,FALSE)</f>
        <v>1.1422594142259399</v>
      </c>
      <c r="F131">
        <f>VLOOKUP(B131,home!$B$2:$E$405,3,FALSE)</f>
        <v>1.27</v>
      </c>
      <c r="G131">
        <f>VLOOKUP(C131,away!$B$2:$E$405,4,FALSE)</f>
        <v>1.23</v>
      </c>
      <c r="H131">
        <f>VLOOKUP(A131,away!$A$2:$E$405,3,FALSE)</f>
        <v>0.82426778242677801</v>
      </c>
      <c r="I131">
        <f>VLOOKUP(C131,away!$B$2:$E$405,3,FALSE)</f>
        <v>0.26</v>
      </c>
      <c r="J131">
        <f>VLOOKUP(B131,home!$B$2:$E$405,4,FALSE)</f>
        <v>1.43</v>
      </c>
      <c r="K131" s="3">
        <f t="shared" si="112"/>
        <v>1.7843234309623408</v>
      </c>
      <c r="L131" s="3">
        <f t="shared" si="113"/>
        <v>0.30646276150627605</v>
      </c>
      <c r="M131" s="5">
        <f t="shared" si="114"/>
        <v>0.12358993213821741</v>
      </c>
      <c r="N131" s="5">
        <f t="shared" si="115"/>
        <v>0.22052441174526696</v>
      </c>
      <c r="O131" s="5">
        <f t="shared" si="116"/>
        <v>3.7875711897451363E-2</v>
      </c>
      <c r="P131" s="5">
        <f t="shared" si="117"/>
        <v>6.7582520203001567E-2</v>
      </c>
      <c r="Q131" s="5">
        <f t="shared" si="118"/>
        <v>0.19674343748813333</v>
      </c>
      <c r="R131" s="5">
        <f t="shared" si="119"/>
        <v>5.8037476310545287E-3</v>
      </c>
      <c r="S131" s="5">
        <f t="shared" si="120"/>
        <v>9.2390151810285478E-3</v>
      </c>
      <c r="T131" s="5">
        <f t="shared" si="121"/>
        <v>6.0294537160850738E-2</v>
      </c>
      <c r="U131" s="5">
        <f t="shared" si="122"/>
        <v>1.0355762885482775E-2</v>
      </c>
      <c r="V131" s="5">
        <f t="shared" si="123"/>
        <v>5.6135094800566741E-4</v>
      </c>
      <c r="W131" s="5">
        <f t="shared" si="124"/>
        <v>0.11701797513271697</v>
      </c>
      <c r="X131" s="5">
        <f t="shared" si="125"/>
        <v>3.5861651805045185E-2</v>
      </c>
      <c r="Y131" s="5">
        <f t="shared" si="126"/>
        <v>5.4951304221753372E-3</v>
      </c>
      <c r="Z131" s="5">
        <f t="shared" si="127"/>
        <v>5.928775086994928E-4</v>
      </c>
      <c r="AA131" s="5">
        <f t="shared" si="128"/>
        <v>1.0578852304630841E-3</v>
      </c>
      <c r="AB131" s="5">
        <f t="shared" si="129"/>
        <v>9.4380470199213848E-4</v>
      </c>
      <c r="AC131" s="5">
        <f t="shared" si="130"/>
        <v>1.9185175082738289E-5</v>
      </c>
      <c r="AD131" s="5">
        <f t="shared" si="131"/>
        <v>5.2199478718268869E-2</v>
      </c>
      <c r="AE131" s="5">
        <f t="shared" si="132"/>
        <v>1.5997196397188763E-2</v>
      </c>
      <c r="AF131" s="5">
        <f t="shared" si="133"/>
        <v>2.4512724921203588E-3</v>
      </c>
      <c r="AG131" s="5">
        <f t="shared" si="134"/>
        <v>2.504079123798588E-4</v>
      </c>
      <c r="AH131" s="5">
        <f t="shared" si="135"/>
        <v>4.5423719637751952E-5</v>
      </c>
      <c r="AI131" s="5">
        <f t="shared" si="136"/>
        <v>8.1050607271105016E-5</v>
      </c>
      <c r="AJ131" s="5">
        <f t="shared" si="137"/>
        <v>7.2310248823779686E-5</v>
      </c>
      <c r="AK131" s="5">
        <f t="shared" si="138"/>
        <v>4.300829042499571E-5</v>
      </c>
      <c r="AL131" s="5">
        <f t="shared" si="139"/>
        <v>4.1964016330302506E-7</v>
      </c>
      <c r="AM131" s="5">
        <f t="shared" si="140"/>
        <v>1.8628150592205444E-2</v>
      </c>
      <c r="AN131" s="5">
        <f t="shared" si="141"/>
        <v>5.7088344722420522E-3</v>
      </c>
      <c r="AO131" s="5">
        <f t="shared" si="142"/>
        <v>8.7477258867276148E-4</v>
      </c>
      <c r="AP131" s="5">
        <f t="shared" si="143"/>
        <v>8.9361741071549409E-5</v>
      </c>
      <c r="AQ131" s="5">
        <f t="shared" si="144"/>
        <v>6.846511485448961E-6</v>
      </c>
      <c r="AR131" s="5">
        <f t="shared" si="145"/>
        <v>2.7841357116144659E-6</v>
      </c>
      <c r="AS131" s="5">
        <f t="shared" si="146"/>
        <v>4.9677985852127022E-6</v>
      </c>
      <c r="AT131" s="5">
        <f t="shared" si="147"/>
        <v>4.4320797079482954E-6</v>
      </c>
      <c r="AU131" s="5">
        <f t="shared" si="148"/>
        <v>2.6360878902616243E-6</v>
      </c>
      <c r="AV131" s="5">
        <f t="shared" si="149"/>
        <v>1.1759083471674751E-6</v>
      </c>
      <c r="AW131" s="5">
        <f t="shared" si="150"/>
        <v>6.3742021978467294E-9</v>
      </c>
      <c r="AX131" s="5">
        <f t="shared" si="151"/>
        <v>5.5397742628611945E-3</v>
      </c>
      <c r="AY131" s="5">
        <f t="shared" si="152"/>
        <v>1.6977345187178365E-3</v>
      </c>
      <c r="AZ131" s="5">
        <f t="shared" si="153"/>
        <v>2.601462044553983E-4</v>
      </c>
      <c r="BA131" s="5">
        <f t="shared" si="154"/>
        <v>2.6575041404259214E-5</v>
      </c>
      <c r="BB131" s="5">
        <f t="shared" si="155"/>
        <v>2.0360651439732262E-6</v>
      </c>
      <c r="BC131" s="5">
        <f t="shared" si="156"/>
        <v>1.2479562932574172E-7</v>
      </c>
      <c r="BD131" s="5">
        <f t="shared" si="157"/>
        <v>1.4220565309826822E-7</v>
      </c>
      <c r="BE131" s="5">
        <f t="shared" si="158"/>
        <v>2.537408788385424E-7</v>
      </c>
      <c r="BF131" s="5">
        <f t="shared" si="159"/>
        <v>2.2637789775229381E-7</v>
      </c>
      <c r="BG131" s="5">
        <f t="shared" si="160"/>
        <v>1.3464379573713828E-7</v>
      </c>
      <c r="BH131" s="5">
        <f t="shared" si="161"/>
        <v>6.006201989187081E-8</v>
      </c>
      <c r="BI131" s="5">
        <f t="shared" si="162"/>
        <v>2.1434013880798264E-8</v>
      </c>
      <c r="BJ131" s="8">
        <f t="shared" si="163"/>
        <v>0.73966985606803548</v>
      </c>
      <c r="BK131" s="8">
        <f t="shared" si="164"/>
        <v>0.20269015780421706</v>
      </c>
      <c r="BL131" s="8">
        <f t="shared" si="165"/>
        <v>5.6295539687102929E-2</v>
      </c>
      <c r="BM131" s="8">
        <f t="shared" si="166"/>
        <v>0.34543094182041439</v>
      </c>
      <c r="BN131" s="8">
        <f t="shared" si="167"/>
        <v>0.6521197611031252</v>
      </c>
    </row>
    <row r="132" spans="1:66" x14ac:dyDescent="0.25">
      <c r="A132" t="s">
        <v>342</v>
      </c>
      <c r="B132" t="s">
        <v>346</v>
      </c>
      <c r="C132" t="s">
        <v>399</v>
      </c>
      <c r="D132" t="s">
        <v>494</v>
      </c>
      <c r="E132">
        <f>VLOOKUP(A132,home!$A$2:$E$405,3,FALSE)</f>
        <v>1.1422594142259399</v>
      </c>
      <c r="F132">
        <f>VLOOKUP(B132,home!$B$2:$E$405,3,FALSE)</f>
        <v>0.61</v>
      </c>
      <c r="G132">
        <f>VLOOKUP(C132,away!$B$2:$E$405,4,FALSE)</f>
        <v>1.27</v>
      </c>
      <c r="H132">
        <f>VLOOKUP(A132,away!$A$2:$E$405,3,FALSE)</f>
        <v>0.82426778242677801</v>
      </c>
      <c r="I132">
        <f>VLOOKUP(C132,away!$B$2:$E$405,3,FALSE)</f>
        <v>0.96</v>
      </c>
      <c r="J132">
        <f>VLOOKUP(B132,home!$B$2:$E$405,4,FALSE)</f>
        <v>1.21</v>
      </c>
      <c r="K132" s="3">
        <f t="shared" si="112"/>
        <v>0.88490836820083563</v>
      </c>
      <c r="L132" s="3">
        <f t="shared" si="113"/>
        <v>0.95746945606694522</v>
      </c>
      <c r="M132" s="5">
        <f t="shared" si="114"/>
        <v>0.15844023480201783</v>
      </c>
      <c r="N132" s="5">
        <f t="shared" si="115"/>
        <v>0.14020508963601083</v>
      </c>
      <c r="O132" s="5">
        <f t="shared" si="116"/>
        <v>0.15170168543500709</v>
      </c>
      <c r="P132" s="5">
        <f t="shared" si="117"/>
        <v>0.1342420909116086</v>
      </c>
      <c r="Q132" s="5">
        <f t="shared" si="118"/>
        <v>6.2034328541627111E-2</v>
      </c>
      <c r="R132" s="5">
        <f t="shared" si="119"/>
        <v>7.2624865118947529E-2</v>
      </c>
      <c r="S132" s="5">
        <f t="shared" si="120"/>
        <v>2.8434915845143453E-2</v>
      </c>
      <c r="T132" s="5">
        <f t="shared" si="121"/>
        <v>5.9395974806229893E-2</v>
      </c>
      <c r="U132" s="5">
        <f t="shared" si="122"/>
        <v>6.4266350883213641E-2</v>
      </c>
      <c r="V132" s="5">
        <f t="shared" si="123"/>
        <v>2.6769032098145893E-3</v>
      </c>
      <c r="W132" s="5">
        <f t="shared" si="124"/>
        <v>1.8298232147401925E-2</v>
      </c>
      <c r="X132" s="5">
        <f t="shared" si="125"/>
        <v>1.7519998381159613E-2</v>
      </c>
      <c r="Y132" s="5">
        <f t="shared" si="126"/>
        <v>8.3874316601513267E-3</v>
      </c>
      <c r="Z132" s="5">
        <f t="shared" si="127"/>
        <v>2.3178696700791319E-2</v>
      </c>
      <c r="AA132" s="5">
        <f t="shared" si="128"/>
        <v>2.051102267451934E-2</v>
      </c>
      <c r="AB132" s="5">
        <f t="shared" si="129"/>
        <v>9.0751878025196239E-3</v>
      </c>
      <c r="AC132" s="5">
        <f t="shared" si="130"/>
        <v>1.4175419382209944E-4</v>
      </c>
      <c r="AD132" s="5">
        <f t="shared" si="131"/>
        <v>4.0480646876293776E-3</v>
      </c>
      <c r="AE132" s="5">
        <f t="shared" si="132"/>
        <v>3.8758982945883086E-3</v>
      </c>
      <c r="AF132" s="5">
        <f t="shared" si="133"/>
        <v>1.855527115945134E-3</v>
      </c>
      <c r="AG132" s="5">
        <f t="shared" si="134"/>
        <v>5.922035128071518E-4</v>
      </c>
      <c r="AH132" s="5">
        <f t="shared" si="135"/>
        <v>5.5482235306118406E-3</v>
      </c>
      <c r="AI132" s="5">
        <f t="shared" si="136"/>
        <v>4.9096694308872028E-3</v>
      </c>
      <c r="AJ132" s="5">
        <f t="shared" si="137"/>
        <v>2.1723037822459598E-3</v>
      </c>
      <c r="AK132" s="5">
        <f t="shared" si="138"/>
        <v>6.4076326506125856E-4</v>
      </c>
      <c r="AL132" s="5">
        <f t="shared" si="139"/>
        <v>4.8041785340564818E-6</v>
      </c>
      <c r="AM132" s="5">
        <f t="shared" si="140"/>
        <v>7.1643326342030775E-4</v>
      </c>
      <c r="AN132" s="5">
        <f t="shared" si="141"/>
        <v>6.8596296703530852E-4</v>
      </c>
      <c r="AO132" s="5">
        <f t="shared" si="142"/>
        <v>3.2839429446468232E-4</v>
      </c>
      <c r="AP132" s="5">
        <f t="shared" si="143"/>
        <v>1.048091688321959E-4</v>
      </c>
      <c r="AQ132" s="5">
        <f t="shared" si="144"/>
        <v>2.5087894468147806E-5</v>
      </c>
      <c r="AR132" s="5">
        <f t="shared" si="145"/>
        <v>1.0624509131985493E-3</v>
      </c>
      <c r="AS132" s="5">
        <f t="shared" si="146"/>
        <v>9.4017170389201592E-4</v>
      </c>
      <c r="AT132" s="5">
        <f t="shared" si="147"/>
        <v>4.1598290415984147E-4</v>
      </c>
      <c r="AU132" s="5">
        <f t="shared" si="148"/>
        <v>1.2270225097317665E-4</v>
      </c>
      <c r="AV132" s="5">
        <f t="shared" si="149"/>
        <v>2.7145062170810782E-5</v>
      </c>
      <c r="AW132" s="5">
        <f t="shared" si="150"/>
        <v>1.1306804113976841E-7</v>
      </c>
      <c r="AX132" s="5">
        <f t="shared" si="151"/>
        <v>1.0566296500967728E-4</v>
      </c>
      <c r="AY132" s="5">
        <f t="shared" si="152"/>
        <v>1.0116906163423638E-4</v>
      </c>
      <c r="AZ132" s="5">
        <f t="shared" si="153"/>
        <v>4.8433143206867773E-5</v>
      </c>
      <c r="BA132" s="5">
        <f t="shared" si="154"/>
        <v>1.545775176063072E-5</v>
      </c>
      <c r="BB132" s="5">
        <f t="shared" si="155"/>
        <v>3.7000812925672396E-6</v>
      </c>
      <c r="BC132" s="5">
        <f t="shared" si="156"/>
        <v>7.0854296451956701E-7</v>
      </c>
      <c r="BD132" s="5">
        <f t="shared" si="157"/>
        <v>1.6954404965967396E-4</v>
      </c>
      <c r="BE132" s="5">
        <f t="shared" si="158"/>
        <v>1.5003094832250353E-4</v>
      </c>
      <c r="BF132" s="5">
        <f t="shared" si="159"/>
        <v>6.6381820829845243E-5</v>
      </c>
      <c r="BG132" s="5">
        <f t="shared" si="160"/>
        <v>1.9580609582912866E-5</v>
      </c>
      <c r="BH132" s="5">
        <f t="shared" si="161"/>
        <v>4.3317613185982664E-6</v>
      </c>
      <c r="BI132" s="5">
        <f t="shared" si="162"/>
        <v>7.6664236797525865E-7</v>
      </c>
      <c r="BJ132" s="8">
        <f t="shared" si="163"/>
        <v>0.31834856791763982</v>
      </c>
      <c r="BK132" s="8">
        <f t="shared" si="164"/>
        <v>0.3240418722025748</v>
      </c>
      <c r="BL132" s="8">
        <f t="shared" si="165"/>
        <v>0.3344291605894894</v>
      </c>
      <c r="BM132" s="8">
        <f t="shared" si="166"/>
        <v>0.2806489469716833</v>
      </c>
      <c r="BN132" s="8">
        <f t="shared" si="167"/>
        <v>0.71924829444521909</v>
      </c>
    </row>
    <row r="133" spans="1:66" x14ac:dyDescent="0.25">
      <c r="A133" t="s">
        <v>342</v>
      </c>
      <c r="B133" t="s">
        <v>400</v>
      </c>
      <c r="C133" t="s">
        <v>386</v>
      </c>
      <c r="D133" t="s">
        <v>494</v>
      </c>
      <c r="E133">
        <f>VLOOKUP(A133,home!$A$2:$E$405,3,FALSE)</f>
        <v>1.1422594142259399</v>
      </c>
      <c r="F133">
        <f>VLOOKUP(B133,home!$B$2:$E$405,3,FALSE)</f>
        <v>1.43</v>
      </c>
      <c r="G133">
        <f>VLOOKUP(C133,away!$B$2:$E$405,4,FALSE)</f>
        <v>0.96</v>
      </c>
      <c r="H133">
        <f>VLOOKUP(A133,away!$A$2:$E$405,3,FALSE)</f>
        <v>0.82426778242677801</v>
      </c>
      <c r="I133">
        <f>VLOOKUP(C133,away!$B$2:$E$405,3,FALSE)</f>
        <v>0.72</v>
      </c>
      <c r="J133">
        <f>VLOOKUP(B133,home!$B$2:$E$405,4,FALSE)</f>
        <v>0.77</v>
      </c>
      <c r="K133" s="3">
        <f t="shared" si="112"/>
        <v>1.5680937238493702</v>
      </c>
      <c r="L133" s="3">
        <f t="shared" si="113"/>
        <v>0.4569740585774057</v>
      </c>
      <c r="M133" s="5">
        <f t="shared" si="114"/>
        <v>0.13198489662803264</v>
      </c>
      <c r="N133" s="5">
        <f t="shared" si="115"/>
        <v>0.20696468804532589</v>
      </c>
      <c r="O133" s="5">
        <f t="shared" si="116"/>
        <v>6.0313673883031431E-2</v>
      </c>
      <c r="P133" s="5">
        <f t="shared" si="117"/>
        <v>9.4577493478279248E-2</v>
      </c>
      <c r="Q133" s="5">
        <f t="shared" si="118"/>
        <v>0.16227001419115919</v>
      </c>
      <c r="R133" s="5">
        <f t="shared" si="119"/>
        <v>1.3780892171021471E-2</v>
      </c>
      <c r="S133" s="5">
        <f t="shared" si="120"/>
        <v>1.6943041403144385E-2</v>
      </c>
      <c r="T133" s="5">
        <f t="shared" si="121"/>
        <v>7.4153186970347243E-2</v>
      </c>
      <c r="U133" s="5">
        <f t="shared" si="122"/>
        <v>2.1609730522423688E-2</v>
      </c>
      <c r="V133" s="5">
        <f t="shared" si="123"/>
        <v>1.3490014798386485E-3</v>
      </c>
      <c r="W133" s="5">
        <f t="shared" si="124"/>
        <v>8.4818196940701654E-2</v>
      </c>
      <c r="X133" s="5">
        <f t="shared" si="125"/>
        <v>3.875971569721013E-2</v>
      </c>
      <c r="Y133" s="5">
        <f t="shared" si="126"/>
        <v>8.8560922957302435E-3</v>
      </c>
      <c r="Z133" s="5">
        <f t="shared" si="127"/>
        <v>2.0991700754030931E-3</v>
      </c>
      <c r="AA133" s="5">
        <f t="shared" si="128"/>
        <v>3.2916954205319988E-3</v>
      </c>
      <c r="AB133" s="5">
        <f t="shared" si="129"/>
        <v>2.5808434648799715E-3</v>
      </c>
      <c r="AC133" s="5">
        <f t="shared" si="130"/>
        <v>6.0416561819378413E-5</v>
      </c>
      <c r="AD133" s="5">
        <f t="shared" si="131"/>
        <v>3.3250720572733553E-2</v>
      </c>
      <c r="AE133" s="5">
        <f t="shared" si="132"/>
        <v>1.5194716730745291E-2</v>
      </c>
      <c r="AF133" s="5">
        <f t="shared" si="133"/>
        <v>3.4717956866913416E-3</v>
      </c>
      <c r="AG133" s="5">
        <f t="shared" si="134"/>
        <v>5.2884018849962469E-4</v>
      </c>
      <c r="AH133" s="5">
        <f t="shared" si="135"/>
        <v>2.3981656725029742E-4</v>
      </c>
      <c r="AI133" s="5">
        <f t="shared" si="136"/>
        <v>3.7605485398029177E-4</v>
      </c>
      <c r="AJ133" s="5">
        <f t="shared" si="137"/>
        <v>2.9484462817479354E-4</v>
      </c>
      <c r="AK133" s="5">
        <f t="shared" si="138"/>
        <v>1.541146703171983E-4</v>
      </c>
      <c r="AL133" s="5">
        <f t="shared" si="139"/>
        <v>1.7317275316905285E-6</v>
      </c>
      <c r="AM133" s="5">
        <f t="shared" si="140"/>
        <v>1.0428049248714514E-2</v>
      </c>
      <c r="AN133" s="5">
        <f t="shared" si="141"/>
        <v>4.765347988230138E-3</v>
      </c>
      <c r="AO133" s="5">
        <f t="shared" si="142"/>
        <v>1.0888202053576006E-3</v>
      </c>
      <c r="AP133" s="5">
        <f t="shared" si="143"/>
        <v>1.6585419610111573E-4</v>
      </c>
      <c r="AQ133" s="5">
        <f t="shared" si="144"/>
        <v>1.8947766281104938E-5</v>
      </c>
      <c r="AR133" s="5">
        <f t="shared" si="145"/>
        <v>2.1917990010093958E-5</v>
      </c>
      <c r="AS133" s="5">
        <f t="shared" si="146"/>
        <v>3.4369462574221524E-5</v>
      </c>
      <c r="AT133" s="5">
        <f t="shared" si="147"/>
        <v>2.6947269277356304E-5</v>
      </c>
      <c r="AU133" s="5">
        <f t="shared" si="148"/>
        <v>1.408528127623379E-5</v>
      </c>
      <c r="AV133" s="5">
        <f t="shared" si="149"/>
        <v>5.5217602919788172E-6</v>
      </c>
      <c r="AW133" s="5">
        <f t="shared" si="150"/>
        <v>3.4469947681505176E-8</v>
      </c>
      <c r="AX133" s="5">
        <f t="shared" si="151"/>
        <v>2.725359763150228E-3</v>
      </c>
      <c r="AY133" s="5">
        <f t="shared" si="152"/>
        <v>1.2454187120503168E-3</v>
      </c>
      <c r="AZ133" s="5">
        <f t="shared" si="153"/>
        <v>2.8456202173693927E-4</v>
      </c>
      <c r="BA133" s="5">
        <f t="shared" si="154"/>
        <v>4.3345820663373703E-5</v>
      </c>
      <c r="BB133" s="5">
        <f t="shared" si="155"/>
        <v>4.9519788977275617E-6</v>
      </c>
      <c r="BC133" s="5">
        <f t="shared" si="156"/>
        <v>4.5258517897684645E-7</v>
      </c>
      <c r="BD133" s="5">
        <f t="shared" si="157"/>
        <v>1.6693254751286114E-6</v>
      </c>
      <c r="BE133" s="5">
        <f t="shared" si="158"/>
        <v>2.6176588006110432E-6</v>
      </c>
      <c r="BF133" s="5">
        <f t="shared" si="159"/>
        <v>2.0523671682086242E-6</v>
      </c>
      <c r="BG133" s="5">
        <f t="shared" si="160"/>
        <v>1.0727680251674826E-6</v>
      </c>
      <c r="BH133" s="5">
        <f t="shared" si="161"/>
        <v>4.2055020185285347E-7</v>
      </c>
      <c r="BI133" s="5">
        <f t="shared" si="162"/>
        <v>1.3189242641780894E-7</v>
      </c>
      <c r="BJ133" s="8">
        <f t="shared" si="163"/>
        <v>0.64903907760550628</v>
      </c>
      <c r="BK133" s="8">
        <f t="shared" si="164"/>
        <v>0.24616199999069632</v>
      </c>
      <c r="BL133" s="8">
        <f t="shared" si="165"/>
        <v>0.10275247250713838</v>
      </c>
      <c r="BM133" s="8">
        <f t="shared" si="166"/>
        <v>0.32891567753979151</v>
      </c>
      <c r="BN133" s="8">
        <f t="shared" si="167"/>
        <v>0.66989165839684994</v>
      </c>
    </row>
    <row r="134" spans="1:66" x14ac:dyDescent="0.25">
      <c r="A134" t="s">
        <v>342</v>
      </c>
      <c r="B134" t="s">
        <v>348</v>
      </c>
      <c r="C134" t="s">
        <v>364</v>
      </c>
      <c r="D134" t="s">
        <v>494</v>
      </c>
      <c r="E134">
        <f>VLOOKUP(A134,home!$A$2:$E$405,3,FALSE)</f>
        <v>1.1422594142259399</v>
      </c>
      <c r="F134">
        <f>VLOOKUP(B134,home!$B$2:$E$405,3,FALSE)</f>
        <v>1.35</v>
      </c>
      <c r="G134">
        <f>VLOOKUP(C134,away!$B$2:$E$405,4,FALSE)</f>
        <v>1.51</v>
      </c>
      <c r="H134">
        <f>VLOOKUP(A134,away!$A$2:$E$405,3,FALSE)</f>
        <v>0.82426778242677801</v>
      </c>
      <c r="I134">
        <f>VLOOKUP(C134,away!$B$2:$E$405,3,FALSE)</f>
        <v>0.72</v>
      </c>
      <c r="J134">
        <f>VLOOKUP(B134,home!$B$2:$E$405,4,FALSE)</f>
        <v>0.88</v>
      </c>
      <c r="K134" s="3">
        <f t="shared" si="112"/>
        <v>2.3284958158995788</v>
      </c>
      <c r="L134" s="3">
        <f t="shared" si="113"/>
        <v>0.52225606694560656</v>
      </c>
      <c r="M134" s="5">
        <f t="shared" si="114"/>
        <v>5.7800845068685866E-2</v>
      </c>
      <c r="N134" s="5">
        <f t="shared" si="115"/>
        <v>0.13458902589789484</v>
      </c>
      <c r="O134" s="5">
        <f t="shared" si="116"/>
        <v>3.0186842011704233E-2</v>
      </c>
      <c r="P134" s="5">
        <f t="shared" si="117"/>
        <v>7.028993531947493E-2</v>
      </c>
      <c r="Q134" s="5">
        <f t="shared" si="118"/>
        <v>0.15669499183462413</v>
      </c>
      <c r="R134" s="5">
        <f t="shared" si="119"/>
        <v>7.882630691270525E-3</v>
      </c>
      <c r="S134" s="5">
        <f t="shared" si="120"/>
        <v>2.1369389155750537E-2</v>
      </c>
      <c r="T134" s="5">
        <f t="shared" si="121"/>
        <v>8.1834910145624717E-2</v>
      </c>
      <c r="U134" s="5">
        <f t="shared" si="122"/>
        <v>1.8354672582905022E-2</v>
      </c>
      <c r="V134" s="5">
        <f t="shared" si="123"/>
        <v>2.8874106517329289E-3</v>
      </c>
      <c r="W134" s="5">
        <f t="shared" si="124"/>
        <v>0.12162121095311362</v>
      </c>
      <c r="X134" s="5">
        <f t="shared" si="125"/>
        <v>6.3517415289535029E-2</v>
      </c>
      <c r="Y134" s="5">
        <f t="shared" si="126"/>
        <v>1.6586177745831647E-2</v>
      </c>
      <c r="Z134" s="5">
        <f t="shared" si="127"/>
        <v>1.3722505673358914E-3</v>
      </c>
      <c r="AA134" s="5">
        <f t="shared" si="128"/>
        <v>3.1952797044074461E-3</v>
      </c>
      <c r="AB134" s="5">
        <f t="shared" si="129"/>
        <v>3.7200977111707919E-3</v>
      </c>
      <c r="AC134" s="5">
        <f t="shared" si="130"/>
        <v>2.1945603445535058E-4</v>
      </c>
      <c r="AD134" s="5">
        <f t="shared" si="131"/>
        <v>7.0798620207241286E-2</v>
      </c>
      <c r="AE134" s="5">
        <f t="shared" si="132"/>
        <v>3.6975008934609567E-2</v>
      </c>
      <c r="AF134" s="5">
        <f t="shared" si="133"/>
        <v>9.6552113707339265E-3</v>
      </c>
      <c r="AG134" s="5">
        <f t="shared" si="134"/>
        <v>1.6808309053360003E-3</v>
      </c>
      <c r="AH134" s="5">
        <f t="shared" si="135"/>
        <v>1.7916654604017989E-4</v>
      </c>
      <c r="AI134" s="5">
        <f t="shared" si="136"/>
        <v>4.1718855280373815E-4</v>
      </c>
      <c r="AJ134" s="5">
        <f t="shared" si="137"/>
        <v>4.8571089982235252E-4</v>
      </c>
      <c r="AK134" s="5">
        <f t="shared" si="138"/>
        <v>3.7699193265772234E-4</v>
      </c>
      <c r="AL134" s="5">
        <f t="shared" si="139"/>
        <v>1.0674965356651503E-5</v>
      </c>
      <c r="AM134" s="5">
        <f t="shared" si="140"/>
        <v>3.2970858184804941E-2</v>
      </c>
      <c r="AN134" s="5">
        <f t="shared" si="141"/>
        <v>1.7219230719417587E-2</v>
      </c>
      <c r="AO134" s="5">
        <f t="shared" si="142"/>
        <v>4.4964238556759973E-3</v>
      </c>
      <c r="AP134" s="5">
        <f t="shared" si="143"/>
        <v>7.8276154606191561E-4</v>
      </c>
      <c r="AQ134" s="5">
        <f t="shared" si="144"/>
        <v>1.0220049160063954E-4</v>
      </c>
      <c r="AR134" s="5">
        <f t="shared" si="145"/>
        <v>1.871416313263466E-5</v>
      </c>
      <c r="AS134" s="5">
        <f t="shared" si="146"/>
        <v>4.3575850552401963E-5</v>
      </c>
      <c r="AT134" s="5">
        <f t="shared" si="147"/>
        <v>5.0733092842766675E-5</v>
      </c>
      <c r="AU134" s="5">
        <f t="shared" si="148"/>
        <v>3.9377264804009015E-5</v>
      </c>
      <c r="AV134" s="5">
        <f t="shared" si="149"/>
        <v>2.2922449084426186E-5</v>
      </c>
      <c r="AW134" s="5">
        <f t="shared" si="150"/>
        <v>3.605976807879535E-7</v>
      </c>
      <c r="AX134" s="5">
        <f t="shared" si="151"/>
        <v>1.2795417554989448E-2</v>
      </c>
      <c r="AY134" s="5">
        <f t="shared" si="152"/>
        <v>6.6824844471955573E-3</v>
      </c>
      <c r="AZ134" s="5">
        <f t="shared" si="153"/>
        <v>1.7449840224087684E-3</v>
      </c>
      <c r="BA134" s="5">
        <f t="shared" si="154"/>
        <v>3.0377616414204264E-4</v>
      </c>
      <c r="BB134" s="5">
        <f t="shared" si="155"/>
        <v>3.9662236179161536E-5</v>
      </c>
      <c r="BC134" s="5">
        <f t="shared" si="156"/>
        <v>4.1427686946393291E-6</v>
      </c>
      <c r="BD134" s="5">
        <f t="shared" si="157"/>
        <v>1.6289308723047084E-6</v>
      </c>
      <c r="BE134" s="5">
        <f t="shared" si="158"/>
        <v>3.7929587205511649E-6</v>
      </c>
      <c r="BF134" s="5">
        <f t="shared" si="159"/>
        <v>4.4159442553416046E-6</v>
      </c>
      <c r="BG134" s="5">
        <f t="shared" si="160"/>
        <v>3.427502573936235E-6</v>
      </c>
      <c r="BH134" s="5">
        <f t="shared" si="161"/>
        <v>1.99523135059889E-6</v>
      </c>
      <c r="BI134" s="5">
        <f t="shared" si="162"/>
        <v>9.2917757032423636E-7</v>
      </c>
      <c r="BJ134" s="8">
        <f t="shared" si="163"/>
        <v>0.77109534527571522</v>
      </c>
      <c r="BK134" s="8">
        <f t="shared" si="164"/>
        <v>0.15926019564265181</v>
      </c>
      <c r="BL134" s="8">
        <f t="shared" si="165"/>
        <v>6.4990093198541307E-2</v>
      </c>
      <c r="BM134" s="8">
        <f t="shared" si="166"/>
        <v>0.53259149001107498</v>
      </c>
      <c r="BN134" s="8">
        <f t="shared" si="167"/>
        <v>0.45744427082365452</v>
      </c>
    </row>
    <row r="135" spans="1:66" x14ac:dyDescent="0.25">
      <c r="A135" t="s">
        <v>40</v>
      </c>
      <c r="B135" t="s">
        <v>334</v>
      </c>
      <c r="C135" t="s">
        <v>237</v>
      </c>
      <c r="D135" t="s">
        <v>494</v>
      </c>
      <c r="E135">
        <f>VLOOKUP(A135,home!$A$2:$E$405,3,FALSE)</f>
        <v>1.56038647342995</v>
      </c>
      <c r="F135">
        <f>VLOOKUP(B135,home!$B$2:$E$405,3,FALSE)</f>
        <v>0.78</v>
      </c>
      <c r="G135">
        <f>VLOOKUP(C135,away!$B$2:$E$405,4,FALSE)</f>
        <v>0.85</v>
      </c>
      <c r="H135">
        <f>VLOOKUP(A135,away!$A$2:$E$405,3,FALSE)</f>
        <v>1.19323671497585</v>
      </c>
      <c r="I135">
        <f>VLOOKUP(C135,away!$B$2:$E$405,3,FALSE)</f>
        <v>0.5</v>
      </c>
      <c r="J135">
        <f>VLOOKUP(B135,home!$B$2:$E$405,4,FALSE)</f>
        <v>1.21</v>
      </c>
      <c r="K135" s="3">
        <f t="shared" si="112"/>
        <v>1.0345362318840567</v>
      </c>
      <c r="L135" s="3">
        <f t="shared" si="113"/>
        <v>0.72190821256038928</v>
      </c>
      <c r="M135" s="5">
        <f t="shared" si="114"/>
        <v>0.17265766767790894</v>
      </c>
      <c r="N135" s="5">
        <f t="shared" si="115"/>
        <v>0.17862061292539361</v>
      </c>
      <c r="O135" s="5">
        <f t="shared" si="116"/>
        <v>0.12464298825820493</v>
      </c>
      <c r="P135" s="5">
        <f t="shared" si="117"/>
        <v>0.12894768740341206</v>
      </c>
      <c r="Q135" s="5">
        <f t="shared" si="118"/>
        <v>9.2394747916328651E-2</v>
      </c>
      <c r="R135" s="5">
        <f t="shared" si="119"/>
        <v>4.4990398430833155E-2</v>
      </c>
      <c r="S135" s="5">
        <f t="shared" si="120"/>
        <v>2.4075829226574679E-2</v>
      </c>
      <c r="T135" s="5">
        <f t="shared" si="121"/>
        <v>6.6700527318244565E-2</v>
      </c>
      <c r="U135" s="5">
        <f t="shared" si="122"/>
        <v>4.6544197263596515E-2</v>
      </c>
      <c r="V135" s="5">
        <f t="shared" si="123"/>
        <v>1.9978663514014197E-3</v>
      </c>
      <c r="W135" s="5">
        <f t="shared" si="124"/>
        <v>3.1861904785078658E-2</v>
      </c>
      <c r="X135" s="5">
        <f t="shared" si="125"/>
        <v>2.3001370732165446E-2</v>
      </c>
      <c r="Y135" s="5">
        <f t="shared" si="126"/>
        <v>8.3024392158482056E-3</v>
      </c>
      <c r="Z135" s="5">
        <f t="shared" si="127"/>
        <v>1.0826312704527503E-2</v>
      </c>
      <c r="AA135" s="5">
        <f t="shared" si="128"/>
        <v>1.1200212750540376E-2</v>
      </c>
      <c r="AB135" s="5">
        <f t="shared" si="129"/>
        <v>5.7935129476219026E-3</v>
      </c>
      <c r="AC135" s="5">
        <f t="shared" si="130"/>
        <v>9.3255431839151448E-5</v>
      </c>
      <c r="AD135" s="5">
        <f t="shared" si="131"/>
        <v>8.2405737292509662E-3</v>
      </c>
      <c r="AE135" s="5">
        <f t="shared" si="132"/>
        <v>5.9489378513556661E-3</v>
      </c>
      <c r="AF135" s="5">
        <f t="shared" si="133"/>
        <v>2.1472935454525059E-3</v>
      </c>
      <c r="AG135" s="5">
        <f t="shared" si="134"/>
        <v>5.1671628174669332E-4</v>
      </c>
      <c r="AH135" s="5">
        <f t="shared" si="135"/>
        <v>1.9539010132863209E-3</v>
      </c>
      <c r="AI135" s="5">
        <f t="shared" si="136"/>
        <v>2.0213813917596708E-3</v>
      </c>
      <c r="AJ135" s="5">
        <f t="shared" si="137"/>
        <v>1.0455961441157998E-3</v>
      </c>
      <c r="AK135" s="5">
        <f t="shared" si="138"/>
        <v>3.6056903166868632E-4</v>
      </c>
      <c r="AL135" s="5">
        <f t="shared" si="139"/>
        <v>2.7858762220506193E-6</v>
      </c>
      <c r="AM135" s="5">
        <f t="shared" si="140"/>
        <v>1.705034418884409E-3</v>
      </c>
      <c r="AN135" s="5">
        <f t="shared" si="141"/>
        <v>1.2308783496907856E-3</v>
      </c>
      <c r="AO135" s="5">
        <f t="shared" si="142"/>
        <v>4.442905946522785E-4</v>
      </c>
      <c r="AP135" s="5">
        <f t="shared" si="143"/>
        <v>1.0691234301427295E-4</v>
      </c>
      <c r="AQ135" s="5">
        <f t="shared" si="144"/>
        <v>1.9295224611519251E-5</v>
      </c>
      <c r="AR135" s="5">
        <f t="shared" si="145"/>
        <v>2.8210743760429235E-4</v>
      </c>
      <c r="AS135" s="5">
        <f t="shared" si="146"/>
        <v>2.9185036548561125E-4</v>
      </c>
      <c r="AT135" s="5">
        <f t="shared" si="147"/>
        <v>1.509648886917345E-4</v>
      </c>
      <c r="AU135" s="5">
        <f t="shared" si="148"/>
        <v>5.205954903131436E-5</v>
      </c>
      <c r="AV135" s="5">
        <f t="shared" si="149"/>
        <v>1.3464372422109812E-5</v>
      </c>
      <c r="AW135" s="5">
        <f t="shared" si="150"/>
        <v>5.7794565566414114E-8</v>
      </c>
      <c r="AX135" s="5">
        <f t="shared" si="151"/>
        <v>2.9398664715754976E-4</v>
      </c>
      <c r="AY135" s="5">
        <f t="shared" si="152"/>
        <v>2.1223137496612858E-4</v>
      </c>
      <c r="AZ135" s="5">
        <f t="shared" si="153"/>
        <v>7.6605786275515822E-5</v>
      </c>
      <c r="BA135" s="5">
        <f t="shared" si="154"/>
        <v>1.8434115413980276E-5</v>
      </c>
      <c r="BB135" s="5">
        <f t="shared" si="155"/>
        <v>3.3269348271596052E-6</v>
      </c>
      <c r="BC135" s="5">
        <f t="shared" si="156"/>
        <v>4.8034831487593975E-7</v>
      </c>
      <c r="BD135" s="5">
        <f t="shared" si="157"/>
        <v>3.3942612671817699E-5</v>
      </c>
      <c r="BE135" s="5">
        <f t="shared" si="158"/>
        <v>3.5114862613802318E-5</v>
      </c>
      <c r="BF135" s="5">
        <f t="shared" si="159"/>
        <v>1.8163798825804691E-5</v>
      </c>
      <c r="BG135" s="5">
        <f t="shared" si="160"/>
        <v>6.2637026646493475E-6</v>
      </c>
      <c r="BH135" s="5">
        <f t="shared" si="161"/>
        <v>1.6200068380821152E-6</v>
      </c>
      <c r="BI135" s="5">
        <f t="shared" si="162"/>
        <v>3.3519115397917541E-7</v>
      </c>
      <c r="BJ135" s="8">
        <f t="shared" si="163"/>
        <v>0.42184660043867356</v>
      </c>
      <c r="BK135" s="8">
        <f t="shared" si="164"/>
        <v>0.32798732334232444</v>
      </c>
      <c r="BL135" s="8">
        <f t="shared" si="165"/>
        <v>0.23943864401963053</v>
      </c>
      <c r="BM135" s="8">
        <f t="shared" si="166"/>
        <v>0.25763260431267415</v>
      </c>
      <c r="BN135" s="8">
        <f t="shared" si="167"/>
        <v>0.74225410261208136</v>
      </c>
    </row>
    <row r="136" spans="1:66" x14ac:dyDescent="0.25">
      <c r="A136" t="s">
        <v>40</v>
      </c>
      <c r="B136" t="s">
        <v>339</v>
      </c>
      <c r="C136" t="s">
        <v>235</v>
      </c>
      <c r="D136" t="s">
        <v>494</v>
      </c>
      <c r="E136">
        <f>VLOOKUP(A136,home!$A$2:$E$405,3,FALSE)</f>
        <v>1.56038647342995</v>
      </c>
      <c r="F136">
        <f>VLOOKUP(B136,home!$B$2:$E$405,3,FALSE)</f>
        <v>1.35</v>
      </c>
      <c r="G136">
        <f>VLOOKUP(C136,away!$B$2:$E$405,4,FALSE)</f>
        <v>0.78</v>
      </c>
      <c r="H136">
        <f>VLOOKUP(A136,away!$A$2:$E$405,3,FALSE)</f>
        <v>1.19323671497585</v>
      </c>
      <c r="I136">
        <f>VLOOKUP(C136,away!$B$2:$E$405,3,FALSE)</f>
        <v>0.85</v>
      </c>
      <c r="J136">
        <f>VLOOKUP(B136,home!$B$2:$E$405,4,FALSE)</f>
        <v>0.47</v>
      </c>
      <c r="K136" s="3">
        <f t="shared" si="112"/>
        <v>1.6430869565217376</v>
      </c>
      <c r="L136" s="3">
        <f t="shared" si="113"/>
        <v>0.47669806763285205</v>
      </c>
      <c r="M136" s="5">
        <f t="shared" si="114"/>
        <v>0.12005743518607843</v>
      </c>
      <c r="N136" s="5">
        <f t="shared" si="115"/>
        <v>0.19726480578769937</v>
      </c>
      <c r="O136" s="5">
        <f t="shared" si="116"/>
        <v>5.7231147358159963E-2</v>
      </c>
      <c r="P136" s="5">
        <f t="shared" si="117"/>
        <v>9.4035751730966136E-2</v>
      </c>
      <c r="Q136" s="5">
        <f t="shared" si="118"/>
        <v>0.16206161468528135</v>
      </c>
      <c r="R136" s="5">
        <f t="shared" si="119"/>
        <v>1.3640988677022929E-2</v>
      </c>
      <c r="S136" s="5">
        <f t="shared" si="120"/>
        <v>1.841352555529456E-2</v>
      </c>
      <c r="T136" s="5">
        <f t="shared" si="121"/>
        <v>7.7254458557933448E-2</v>
      </c>
      <c r="U136" s="5">
        <f t="shared" si="122"/>
        <v>2.2413330569277086E-2</v>
      </c>
      <c r="V136" s="5">
        <f t="shared" si="123"/>
        <v>1.602501257396569E-3</v>
      </c>
      <c r="W136" s="5">
        <f t="shared" si="124"/>
        <v>8.8760441747412461E-2</v>
      </c>
      <c r="X136" s="5">
        <f t="shared" si="125"/>
        <v>4.2311931063229849E-2</v>
      </c>
      <c r="Y136" s="5">
        <f t="shared" si="126"/>
        <v>1.0085007887828056E-2</v>
      </c>
      <c r="Z136" s="5">
        <f t="shared" si="127"/>
        <v>2.1675443143128158E-3</v>
      </c>
      <c r="AA136" s="5">
        <f t="shared" si="128"/>
        <v>3.5614637905302406E-3</v>
      </c>
      <c r="AB136" s="5">
        <f t="shared" si="129"/>
        <v>2.9258973501723527E-3</v>
      </c>
      <c r="AC136" s="5">
        <f t="shared" si="130"/>
        <v>7.8448083075584232E-5</v>
      </c>
      <c r="AD136" s="5">
        <f t="shared" si="131"/>
        <v>3.6460281022570235E-2</v>
      </c>
      <c r="AE136" s="5">
        <f t="shared" si="132"/>
        <v>1.7380545508809974E-2</v>
      </c>
      <c r="AF136" s="5">
        <f t="shared" si="133"/>
        <v>4.1426362292272803E-3</v>
      </c>
      <c r="AG136" s="5">
        <f t="shared" si="134"/>
        <v>6.5826222845949661E-4</v>
      </c>
      <c r="AH136" s="5">
        <f t="shared" si="135"/>
        <v>2.5831604653537356E-4</v>
      </c>
      <c r="AI136" s="5">
        <f t="shared" si="136"/>
        <v>4.244357267225345E-4</v>
      </c>
      <c r="AJ136" s="5">
        <f t="shared" si="137"/>
        <v>3.4869240322981065E-4</v>
      </c>
      <c r="AK136" s="5">
        <f t="shared" si="138"/>
        <v>1.9097731319504E-4</v>
      </c>
      <c r="AL136" s="5">
        <f t="shared" si="139"/>
        <v>2.4577984536925238E-6</v>
      </c>
      <c r="AM136" s="5">
        <f t="shared" si="140"/>
        <v>1.1981482435860441E-2</v>
      </c>
      <c r="AN136" s="5">
        <f t="shared" si="141"/>
        <v>5.7115495245516294E-3</v>
      </c>
      <c r="AO136" s="5">
        <f t="shared" si="142"/>
        <v>1.361342310771548E-3</v>
      </c>
      <c r="AP136" s="5">
        <f t="shared" si="143"/>
        <v>2.1631641631054624E-4</v>
      </c>
      <c r="AQ136" s="5">
        <f t="shared" si="144"/>
        <v>2.5779404413125233E-5</v>
      </c>
      <c r="AR136" s="5">
        <f t="shared" si="145"/>
        <v>2.4627752044394102E-5</v>
      </c>
      <c r="AS136" s="5">
        <f t="shared" si="146"/>
        <v>4.0465538152595497E-5</v>
      </c>
      <c r="AT136" s="5">
        <f t="shared" si="147"/>
        <v>3.3244198963581208E-5</v>
      </c>
      <c r="AU136" s="5">
        <f t="shared" si="148"/>
        <v>1.8207703232357912E-5</v>
      </c>
      <c r="AV136" s="5">
        <f t="shared" si="149"/>
        <v>7.4792099223264919E-6</v>
      </c>
      <c r="AW136" s="5">
        <f t="shared" si="150"/>
        <v>5.3474619792963984E-8</v>
      </c>
      <c r="AX136" s="5">
        <f t="shared" si="151"/>
        <v>3.2811029183594299E-3</v>
      </c>
      <c r="AY136" s="5">
        <f t="shared" si="152"/>
        <v>1.5640954208864517E-3</v>
      </c>
      <c r="AZ136" s="5">
        <f t="shared" si="153"/>
        <v>3.7280063236498195E-4</v>
      </c>
      <c r="BA136" s="5">
        <f t="shared" si="154"/>
        <v>5.9237780353564077E-5</v>
      </c>
      <c r="BB136" s="5">
        <f t="shared" si="155"/>
        <v>7.0596338563508293E-6</v>
      </c>
      <c r="BC136" s="5">
        <f t="shared" si="156"/>
        <v>6.7306276350358002E-7</v>
      </c>
      <c r="BD136" s="5">
        <f t="shared" si="157"/>
        <v>1.9566669682839482E-6</v>
      </c>
      <c r="BE136" s="5">
        <f t="shared" si="158"/>
        <v>3.2149739738442874E-6</v>
      </c>
      <c r="BF136" s="5">
        <f t="shared" si="159"/>
        <v>2.6412409009902039E-6</v>
      </c>
      <c r="BG136" s="5">
        <f t="shared" si="160"/>
        <v>1.4465961578162418E-6</v>
      </c>
      <c r="BH136" s="5">
        <f t="shared" si="161"/>
        <v>5.9422081956558199E-7</v>
      </c>
      <c r="BI136" s="5">
        <f t="shared" si="162"/>
        <v>1.9527129558437299E-7</v>
      </c>
      <c r="BJ136" s="8">
        <f t="shared" si="163"/>
        <v>0.66096142425894333</v>
      </c>
      <c r="BK136" s="8">
        <f t="shared" si="164"/>
        <v>0.23575421503215144</v>
      </c>
      <c r="BL136" s="8">
        <f t="shared" si="165"/>
        <v>0.10112932260727663</v>
      </c>
      <c r="BM136" s="8">
        <f t="shared" si="166"/>
        <v>0.35415672084120908</v>
      </c>
      <c r="BN136" s="8">
        <f t="shared" si="167"/>
        <v>0.64429174342520812</v>
      </c>
    </row>
    <row r="137" spans="1:66" x14ac:dyDescent="0.25">
      <c r="A137" t="s">
        <v>40</v>
      </c>
      <c r="B137" t="s">
        <v>234</v>
      </c>
      <c r="C137" t="s">
        <v>317</v>
      </c>
      <c r="D137" t="s">
        <v>494</v>
      </c>
      <c r="E137">
        <f>VLOOKUP(A137,home!$A$2:$E$405,3,FALSE)</f>
        <v>1.56038647342995</v>
      </c>
      <c r="F137">
        <f>VLOOKUP(B137,home!$B$2:$E$405,3,FALSE)</f>
        <v>1.03</v>
      </c>
      <c r="G137">
        <f>VLOOKUP(C137,away!$B$2:$E$405,4,FALSE)</f>
        <v>0.96</v>
      </c>
      <c r="H137">
        <f>VLOOKUP(A137,away!$A$2:$E$405,3,FALSE)</f>
        <v>1.19323671497585</v>
      </c>
      <c r="I137">
        <f>VLOOKUP(C137,away!$B$2:$E$405,3,FALSE)</f>
        <v>0.77</v>
      </c>
      <c r="J137">
        <f>VLOOKUP(B137,home!$B$2:$E$405,4,FALSE)</f>
        <v>1.0900000000000001</v>
      </c>
      <c r="K137" s="3">
        <f t="shared" si="112"/>
        <v>1.5429101449275346</v>
      </c>
      <c r="L137" s="3">
        <f t="shared" si="113"/>
        <v>1.001483574879231</v>
      </c>
      <c r="M137" s="5">
        <f t="shared" si="114"/>
        <v>7.8520643063146836E-2</v>
      </c>
      <c r="N137" s="5">
        <f t="shared" si="115"/>
        <v>0.1211502967683631</v>
      </c>
      <c r="O137" s="5">
        <f t="shared" si="116"/>
        <v>7.8637134316696375E-2</v>
      </c>
      <c r="P137" s="5">
        <f t="shared" si="117"/>
        <v>0.12133003230526002</v>
      </c>
      <c r="Q137" s="5">
        <f t="shared" si="118"/>
        <v>9.3462010972444484E-2</v>
      </c>
      <c r="R137" s="5">
        <f t="shared" si="119"/>
        <v>3.9376899196871665E-2</v>
      </c>
      <c r="S137" s="5">
        <f t="shared" si="120"/>
        <v>4.6869766232545788E-2</v>
      </c>
      <c r="T137" s="5">
        <f t="shared" si="121"/>
        <v>9.360066886408562E-2</v>
      </c>
      <c r="U137" s="5">
        <f t="shared" si="122"/>
        <v>6.075501724664218E-2</v>
      </c>
      <c r="V137" s="5">
        <f t="shared" si="123"/>
        <v>8.0470137523248018E-3</v>
      </c>
      <c r="W137" s="5">
        <f t="shared" si="124"/>
        <v>4.8067828298237719E-2</v>
      </c>
      <c r="X137" s="5">
        <f t="shared" si="125"/>
        <v>4.8139140520800171E-2</v>
      </c>
      <c r="Y137" s="5">
        <f t="shared" si="126"/>
        <v>2.4105279270192299E-2</v>
      </c>
      <c r="Z137" s="5">
        <f t="shared" si="127"/>
        <v>1.3145105925114052E-2</v>
      </c>
      <c r="AA137" s="5">
        <f t="shared" si="128"/>
        <v>2.0281717288005516E-2</v>
      </c>
      <c r="AB137" s="5">
        <f t="shared" si="129"/>
        <v>1.564643368010794E-2</v>
      </c>
      <c r="AC137" s="5">
        <f t="shared" si="130"/>
        <v>7.7713993451478168E-4</v>
      </c>
      <c r="AD137" s="5">
        <f t="shared" si="131"/>
        <v>1.8541084981496449E-2</v>
      </c>
      <c r="AE137" s="5">
        <f t="shared" si="132"/>
        <v>1.8568592069408685E-2</v>
      </c>
      <c r="AF137" s="5">
        <f t="shared" si="133"/>
        <v>9.2980699830727716E-3</v>
      </c>
      <c r="AG137" s="5">
        <f t="shared" si="134"/>
        <v>3.1039547887083303E-3</v>
      </c>
      <c r="AH137" s="5">
        <f t="shared" si="135"/>
        <v>3.2911519185123456E-3</v>
      </c>
      <c r="AI137" s="5">
        <f t="shared" si="136"/>
        <v>5.0779516835704171E-3</v>
      </c>
      <c r="AJ137" s="5">
        <f t="shared" si="137"/>
        <v>3.9174115840163257E-3</v>
      </c>
      <c r="AK137" s="5">
        <f t="shared" si="138"/>
        <v>2.0147380249451443E-3</v>
      </c>
      <c r="AL137" s="5">
        <f t="shared" si="139"/>
        <v>4.8033439198686702E-5</v>
      </c>
      <c r="AM137" s="5">
        <f t="shared" si="140"/>
        <v>5.7214456231828824E-3</v>
      </c>
      <c r="AN137" s="5">
        <f t="shared" si="141"/>
        <v>5.7299338161823218E-3</v>
      </c>
      <c r="AO137" s="5">
        <f t="shared" si="142"/>
        <v>2.8692173010258326E-3</v>
      </c>
      <c r="AP137" s="5">
        <f t="shared" si="143"/>
        <v>9.578246665788966E-4</v>
      </c>
      <c r="AQ137" s="5">
        <f t="shared" si="144"/>
        <v>2.3981141779823523E-4</v>
      </c>
      <c r="AR137" s="5">
        <f t="shared" si="145"/>
        <v>6.5920691776447679E-4</v>
      </c>
      <c r="AS137" s="5">
        <f t="shared" si="146"/>
        <v>1.0170970410252223E-3</v>
      </c>
      <c r="AT137" s="5">
        <f t="shared" si="147"/>
        <v>7.8464467148679643E-4</v>
      </c>
      <c r="AU137" s="5">
        <f t="shared" si="148"/>
        <v>4.0354540793343698E-4</v>
      </c>
      <c r="AV137" s="5">
        <f t="shared" si="149"/>
        <v>1.5565857595985504E-4</v>
      </c>
      <c r="AW137" s="5">
        <f t="shared" si="150"/>
        <v>2.0617008408231083E-6</v>
      </c>
      <c r="AX137" s="5">
        <f t="shared" si="151"/>
        <v>1.4712794159433508E-3</v>
      </c>
      <c r="AY137" s="5">
        <f t="shared" si="152"/>
        <v>1.473462169125174E-3</v>
      </c>
      <c r="AZ137" s="5">
        <f t="shared" si="153"/>
        <v>7.3782408029239251E-4</v>
      </c>
      <c r="BA137" s="5">
        <f t="shared" si="154"/>
        <v>2.4630623252106871E-4</v>
      </c>
      <c r="BB137" s="5">
        <f t="shared" si="155"/>
        <v>6.1667911565058752E-5</v>
      </c>
      <c r="BC137" s="5">
        <f t="shared" si="156"/>
        <v>1.2351880105902264E-5</v>
      </c>
      <c r="BD137" s="5">
        <f t="shared" si="157"/>
        <v>1.1003081676464787E-4</v>
      </c>
      <c r="BE137" s="5">
        <f t="shared" si="158"/>
        <v>1.6976766344083786E-4</v>
      </c>
      <c r="BF137" s="5">
        <f t="shared" si="159"/>
        <v>1.3096812510175607E-4</v>
      </c>
      <c r="BG137" s="5">
        <f t="shared" si="160"/>
        <v>6.7357349627212651E-5</v>
      </c>
      <c r="BH137" s="5">
        <f t="shared" si="161"/>
        <v>2.5981584518814316E-5</v>
      </c>
      <c r="BI137" s="5">
        <f t="shared" si="162"/>
        <v>8.0174500670741545E-6</v>
      </c>
      <c r="BJ137" s="8">
        <f t="shared" si="163"/>
        <v>0.49755805103113071</v>
      </c>
      <c r="BK137" s="8">
        <f t="shared" si="164"/>
        <v>0.2570660908961161</v>
      </c>
      <c r="BL137" s="8">
        <f t="shared" si="165"/>
        <v>0.23253073054305798</v>
      </c>
      <c r="BM137" s="8">
        <f t="shared" si="166"/>
        <v>0.46635156130435196</v>
      </c>
      <c r="BN137" s="8">
        <f t="shared" si="167"/>
        <v>0.53247701662278246</v>
      </c>
    </row>
    <row r="138" spans="1:66" x14ac:dyDescent="0.25">
      <c r="A138" t="s">
        <v>40</v>
      </c>
      <c r="B138" t="s">
        <v>332</v>
      </c>
      <c r="C138" t="s">
        <v>319</v>
      </c>
      <c r="D138" t="s">
        <v>494</v>
      </c>
      <c r="E138">
        <f>VLOOKUP(A138,home!$A$2:$E$405,3,FALSE)</f>
        <v>1.56038647342995</v>
      </c>
      <c r="F138">
        <f>VLOOKUP(B138,home!$B$2:$E$405,3,FALSE)</f>
        <v>1.21</v>
      </c>
      <c r="G138">
        <f>VLOOKUP(C138,away!$B$2:$E$405,4,FALSE)</f>
        <v>1.28</v>
      </c>
      <c r="H138">
        <f>VLOOKUP(A138,away!$A$2:$E$405,3,FALSE)</f>
        <v>1.19323671497585</v>
      </c>
      <c r="I138">
        <f>VLOOKUP(C138,away!$B$2:$E$405,3,FALSE)</f>
        <v>0.57999999999999996</v>
      </c>
      <c r="J138">
        <f>VLOOKUP(B138,home!$B$2:$E$405,4,FALSE)</f>
        <v>1.3</v>
      </c>
      <c r="K138" s="3">
        <f t="shared" si="112"/>
        <v>2.4167265700483065</v>
      </c>
      <c r="L138" s="3">
        <f t="shared" si="113"/>
        <v>0.89970048309179096</v>
      </c>
      <c r="M138" s="5">
        <f t="shared" si="114"/>
        <v>3.6282234938426423E-2</v>
      </c>
      <c r="N138" s="5">
        <f t="shared" si="115"/>
        <v>8.7684241196430118E-2</v>
      </c>
      <c r="O138" s="5">
        <f t="shared" si="116"/>
        <v>3.2643144301752108E-2</v>
      </c>
      <c r="P138" s="5">
        <f t="shared" si="117"/>
        <v>7.88895541639653E-2</v>
      </c>
      <c r="Q138" s="5">
        <f t="shared" si="118"/>
        <v>0.10595441773696852</v>
      </c>
      <c r="R138" s="5">
        <f t="shared" si="119"/>
        <v>1.4684526348960707E-2</v>
      </c>
      <c r="S138" s="5">
        <f t="shared" si="120"/>
        <v>4.2882982310427198E-2</v>
      </c>
      <c r="T138" s="5">
        <f t="shared" si="121"/>
        <v>9.5327240823660009E-2</v>
      </c>
      <c r="U138" s="5">
        <f t="shared" si="122"/>
        <v>3.5488484996107794E-2</v>
      </c>
      <c r="V138" s="5">
        <f t="shared" si="123"/>
        <v>1.0360195290039757E-2</v>
      </c>
      <c r="W138" s="5">
        <f t="shared" si="124"/>
        <v>8.5354285519643108E-2</v>
      </c>
      <c r="X138" s="5">
        <f t="shared" si="125"/>
        <v>7.6793291915977557E-2</v>
      </c>
      <c r="Y138" s="5">
        <f t="shared" si="126"/>
        <v>3.4545480917506963E-2</v>
      </c>
      <c r="Z138" s="5">
        <f t="shared" si="127"/>
        <v>4.4038918167113618E-3</v>
      </c>
      <c r="AA138" s="5">
        <f t="shared" si="128"/>
        <v>1.0643002365064656E-2</v>
      </c>
      <c r="AB138" s="5">
        <f t="shared" si="129"/>
        <v>1.2860613300369363E-2</v>
      </c>
      <c r="AC138" s="5">
        <f t="shared" si="130"/>
        <v>1.4079052545789379E-3</v>
      </c>
      <c r="AD138" s="5">
        <f t="shared" si="131"/>
        <v>5.1569492420702745E-2</v>
      </c>
      <c r="AE138" s="5">
        <f t="shared" si="132"/>
        <v>4.6397097243704707E-2</v>
      </c>
      <c r="AF138" s="5">
        <f t="shared" si="133"/>
        <v>2.0871745402108961E-2</v>
      </c>
      <c r="AG138" s="5">
        <f t="shared" si="134"/>
        <v>6.259439807082102E-3</v>
      </c>
      <c r="AH138" s="5">
        <f t="shared" si="135"/>
        <v>9.9054589874479886E-4</v>
      </c>
      <c r="AI138" s="5">
        <f t="shared" si="136"/>
        <v>2.393878592348935E-3</v>
      </c>
      <c r="AJ138" s="5">
        <f t="shared" si="137"/>
        <v>2.8926749997997556E-3</v>
      </c>
      <c r="AK138" s="5">
        <f t="shared" si="138"/>
        <v>2.3302681768435159E-3</v>
      </c>
      <c r="AL138" s="5">
        <f t="shared" si="139"/>
        <v>1.2245002881143205E-4</v>
      </c>
      <c r="AM138" s="5">
        <f t="shared" si="140"/>
        <v>2.492587250740342E-2</v>
      </c>
      <c r="AN138" s="5">
        <f t="shared" si="141"/>
        <v>2.2425819536395247E-2</v>
      </c>
      <c r="AO138" s="5">
        <f t="shared" si="142"/>
        <v>1.0088260335312063E-2</v>
      </c>
      <c r="AP138" s="5">
        <f t="shared" si="143"/>
        <v>3.0254708990786732E-3</v>
      </c>
      <c r="AQ138" s="5">
        <f t="shared" si="144"/>
        <v>6.805044073703091E-4</v>
      </c>
      <c r="AR138" s="5">
        <f t="shared" si="145"/>
        <v>1.7823892472505762E-4</v>
      </c>
      <c r="AS138" s="5">
        <f t="shared" si="146"/>
        <v>4.3075474519988681E-4</v>
      </c>
      <c r="AT138" s="5">
        <f t="shared" si="147"/>
        <v>5.2050821894947751E-4</v>
      </c>
      <c r="AU138" s="5">
        <f t="shared" si="148"/>
        <v>4.1930868088790781E-4</v>
      </c>
      <c r="AV138" s="5">
        <f t="shared" si="149"/>
        <v>2.533386075384284E-4</v>
      </c>
      <c r="AW138" s="5">
        <f t="shared" si="150"/>
        <v>7.3957438557681773E-6</v>
      </c>
      <c r="AX138" s="5">
        <f t="shared" si="151"/>
        <v>1.0039836395046403E-2</v>
      </c>
      <c r="AY138" s="5">
        <f t="shared" si="152"/>
        <v>9.0328456547857944E-3</v>
      </c>
      <c r="AZ138" s="5">
        <f t="shared" si="153"/>
        <v>4.0634277996521818E-3</v>
      </c>
      <c r="BA138" s="5">
        <f t="shared" si="154"/>
        <v>1.2186226514518941E-3</v>
      </c>
      <c r="BB138" s="5">
        <f t="shared" si="155"/>
        <v>2.7409884705446695E-4</v>
      </c>
      <c r="BC138" s="5">
        <f t="shared" si="156"/>
        <v>4.9321373021961387E-5</v>
      </c>
      <c r="BD138" s="5">
        <f t="shared" si="157"/>
        <v>2.6726941113482603E-5</v>
      </c>
      <c r="BE138" s="5">
        <f t="shared" si="158"/>
        <v>6.4591708725069875E-5</v>
      </c>
      <c r="BF138" s="5">
        <f t="shared" si="159"/>
        <v>7.8050249340348715E-5</v>
      </c>
      <c r="BG138" s="5">
        <f t="shared" si="160"/>
        <v>6.2875370459905343E-5</v>
      </c>
      <c r="BH138" s="5">
        <f t="shared" si="161"/>
        <v>3.7988144598020917E-5</v>
      </c>
      <c r="BI138" s="5">
        <f t="shared" si="162"/>
        <v>1.8361391679374843E-5</v>
      </c>
      <c r="BJ138" s="8">
        <f t="shared" si="163"/>
        <v>0.69658081339035716</v>
      </c>
      <c r="BK138" s="8">
        <f t="shared" si="164"/>
        <v>0.17897816764103483</v>
      </c>
      <c r="BL138" s="8">
        <f t="shared" si="165"/>
        <v>0.1170178819632086</v>
      </c>
      <c r="BM138" s="8">
        <f t="shared" si="166"/>
        <v>0.63181718621387872</v>
      </c>
      <c r="BN138" s="8">
        <f t="shared" si="167"/>
        <v>0.35613811868650319</v>
      </c>
    </row>
    <row r="139" spans="1:66" x14ac:dyDescent="0.25">
      <c r="A139" t="s">
        <v>10</v>
      </c>
      <c r="B139" t="s">
        <v>245</v>
      </c>
      <c r="C139" t="s">
        <v>243</v>
      </c>
      <c r="D139" t="s">
        <v>495</v>
      </c>
      <c r="E139">
        <f>VLOOKUP(A139,home!$A$2:$E$405,3,FALSE)</f>
        <v>1.5362318840579701</v>
      </c>
      <c r="F139">
        <f>VLOOKUP(B139,home!$B$2:$E$405,3,FALSE)</f>
        <v>1.1399999999999999</v>
      </c>
      <c r="G139">
        <f>VLOOKUP(C139,away!$B$2:$E$405,4,FALSE)</f>
        <v>0.59</v>
      </c>
      <c r="H139">
        <f>VLOOKUP(A139,away!$A$2:$E$405,3,FALSE)</f>
        <v>1.42512077294686</v>
      </c>
      <c r="I139">
        <f>VLOOKUP(C139,away!$B$2:$E$405,3,FALSE)</f>
        <v>0.89</v>
      </c>
      <c r="J139">
        <f>VLOOKUP(B139,home!$B$2:$E$405,4,FALSE)</f>
        <v>0.57999999999999996</v>
      </c>
      <c r="K139" s="3">
        <f t="shared" si="112"/>
        <v>1.0332695652173904</v>
      </c>
      <c r="L139" s="3">
        <f t="shared" si="113"/>
        <v>0.73564734299516921</v>
      </c>
      <c r="M139" s="5">
        <f t="shared" si="114"/>
        <v>0.17051757503059323</v>
      </c>
      <c r="N139" s="5">
        <f t="shared" si="115"/>
        <v>0.17619062061378479</v>
      </c>
      <c r="O139" s="5">
        <f t="shared" si="116"/>
        <v>0.1254408010052353</v>
      </c>
      <c r="P139" s="5">
        <f t="shared" si="117"/>
        <v>0.12961416191520067</v>
      </c>
      <c r="Q139" s="5">
        <f t="shared" si="118"/>
        <v>9.10262029784938E-2</v>
      </c>
      <c r="R139" s="5">
        <f t="shared" si="119"/>
        <v>4.6140095981343547E-2</v>
      </c>
      <c r="S139" s="5">
        <f t="shared" si="120"/>
        <v>2.463064432796111E-2</v>
      </c>
      <c r="T139" s="5">
        <f t="shared" si="121"/>
        <v>6.6963184364067924E-2</v>
      </c>
      <c r="U139" s="5">
        <f t="shared" si="122"/>
        <v>4.767515691373151E-2</v>
      </c>
      <c r="V139" s="5">
        <f t="shared" si="123"/>
        <v>2.0802549867023614E-3</v>
      </c>
      <c r="W139" s="5">
        <f t="shared" si="124"/>
        <v>3.1351535058326073E-2</v>
      </c>
      <c r="X139" s="5">
        <f t="shared" si="125"/>
        <v>2.306367346447747E-2</v>
      </c>
      <c r="Y139" s="5">
        <f t="shared" si="126"/>
        <v>8.4833650519255208E-3</v>
      </c>
      <c r="Z139" s="5">
        <f t="shared" si="127"/>
        <v>1.1314279671405822E-2</v>
      </c>
      <c r="AA139" s="5">
        <f t="shared" si="128"/>
        <v>1.1690700836821451E-2</v>
      </c>
      <c r="AB139" s="5">
        <f t="shared" si="129"/>
        <v>6.0398226853745421E-3</v>
      </c>
      <c r="AC139" s="5">
        <f t="shared" si="130"/>
        <v>9.8827975145292227E-5</v>
      </c>
      <c r="AD139" s="5">
        <f t="shared" si="131"/>
        <v>8.0986467496535885E-3</v>
      </c>
      <c r="AE139" s="5">
        <f t="shared" si="132"/>
        <v>5.9577479632391258E-3</v>
      </c>
      <c r="AF139" s="5">
        <f t="shared" si="133"/>
        <v>2.1914007296958719E-3</v>
      </c>
      <c r="AG139" s="5">
        <f t="shared" si="134"/>
        <v>5.3736604141281432E-4</v>
      </c>
      <c r="AH139" s="5">
        <f t="shared" si="135"/>
        <v>2.080829944543487E-3</v>
      </c>
      <c r="AI139" s="5">
        <f t="shared" si="136"/>
        <v>2.1500582520897755E-3</v>
      </c>
      <c r="AJ139" s="5">
        <f t="shared" si="137"/>
        <v>1.1107948776644323E-3</v>
      </c>
      <c r="AK139" s="5">
        <f t="shared" si="138"/>
        <v>3.8258351343001078E-4</v>
      </c>
      <c r="AL139" s="5">
        <f t="shared" si="139"/>
        <v>3.0048527654548549E-6</v>
      </c>
      <c r="AM139" s="5">
        <f t="shared" si="140"/>
        <v>1.6736170411727593E-3</v>
      </c>
      <c r="AN139" s="5">
        <f t="shared" si="141"/>
        <v>1.2311919295301772E-3</v>
      </c>
      <c r="AO139" s="5">
        <f t="shared" si="142"/>
        <v>4.5286153583798519E-4</v>
      </c>
      <c r="AP139" s="5">
        <f t="shared" si="143"/>
        <v>1.1104879519464179E-4</v>
      </c>
      <c r="AQ139" s="5">
        <f t="shared" si="144"/>
        <v>2.0423187781938237E-5</v>
      </c>
      <c r="AR139" s="5">
        <f t="shared" si="145"/>
        <v>3.0615140398564046E-4</v>
      </c>
      <c r="AS139" s="5">
        <f t="shared" si="146"/>
        <v>3.1633692808693637E-4</v>
      </c>
      <c r="AT139" s="5">
        <f t="shared" si="147"/>
        <v>1.6343066007329683E-4</v>
      </c>
      <c r="AU139" s="5">
        <f t="shared" si="148"/>
        <v>5.628930902570884E-5</v>
      </c>
      <c r="AV139" s="5">
        <f t="shared" si="149"/>
        <v>1.4540507465845376E-5</v>
      </c>
      <c r="AW139" s="5">
        <f t="shared" si="150"/>
        <v>6.3445964571740397E-8</v>
      </c>
      <c r="AX139" s="5">
        <f t="shared" si="151"/>
        <v>2.8821625874549865E-4</v>
      </c>
      <c r="AY139" s="5">
        <f t="shared" si="152"/>
        <v>2.1202552495413427E-4</v>
      </c>
      <c r="AZ139" s="5">
        <f t="shared" si="153"/>
        <v>7.7988007039832407E-5</v>
      </c>
      <c r="BA139" s="5">
        <f t="shared" si="154"/>
        <v>1.912389005478042E-5</v>
      </c>
      <c r="BB139" s="5">
        <f t="shared" si="155"/>
        <v>3.5171097266327392E-6</v>
      </c>
      <c r="BC139" s="5">
        <f t="shared" si="156"/>
        <v>5.1747048508396839E-7</v>
      </c>
      <c r="BD139" s="5">
        <f t="shared" si="157"/>
        <v>3.753657781604615E-5</v>
      </c>
      <c r="BE139" s="5">
        <f t="shared" si="158"/>
        <v>3.8785403439734747E-5</v>
      </c>
      <c r="BF139" s="5">
        <f t="shared" si="159"/>
        <v>2.0037888474477903E-5</v>
      </c>
      <c r="BG139" s="5">
        <f t="shared" si="160"/>
        <v>6.9015134372994467E-6</v>
      </c>
      <c r="BH139" s="5">
        <f t="shared" si="161"/>
        <v>1.7827809471750943E-6</v>
      </c>
      <c r="BI139" s="5">
        <f t="shared" si="162"/>
        <v>3.6841865883309149E-7</v>
      </c>
      <c r="BJ139" s="8">
        <f t="shared" si="163"/>
        <v>0.4179542737656004</v>
      </c>
      <c r="BK139" s="8">
        <f t="shared" si="164"/>
        <v>0.32715649461332219</v>
      </c>
      <c r="BL139" s="8">
        <f t="shared" si="165"/>
        <v>0.24367300540164505</v>
      </c>
      <c r="BM139" s="8">
        <f t="shared" si="166"/>
        <v>0.26095663384833256</v>
      </c>
      <c r="BN139" s="8">
        <f t="shared" si="167"/>
        <v>0.73892945752465133</v>
      </c>
    </row>
    <row r="140" spans="1:66" x14ac:dyDescent="0.25">
      <c r="A140" t="s">
        <v>10</v>
      </c>
      <c r="B140" t="s">
        <v>48</v>
      </c>
      <c r="C140" t="s">
        <v>43</v>
      </c>
      <c r="D140" t="s">
        <v>495</v>
      </c>
      <c r="E140">
        <f>VLOOKUP(A140,home!$A$2:$E$405,3,FALSE)</f>
        <v>1.5362318840579701</v>
      </c>
      <c r="F140">
        <f>VLOOKUP(B140,home!$B$2:$E$405,3,FALSE)</f>
        <v>0.7</v>
      </c>
      <c r="G140">
        <f>VLOOKUP(C140,away!$B$2:$E$405,4,FALSE)</f>
        <v>0.81</v>
      </c>
      <c r="H140">
        <f>VLOOKUP(A140,away!$A$2:$E$405,3,FALSE)</f>
        <v>1.42512077294686</v>
      </c>
      <c r="I140">
        <f>VLOOKUP(C140,away!$B$2:$E$405,3,FALSE)</f>
        <v>0.6</v>
      </c>
      <c r="J140">
        <f>VLOOKUP(B140,home!$B$2:$E$405,4,FALSE)</f>
        <v>1.46</v>
      </c>
      <c r="K140" s="3">
        <f t="shared" ref="K140:K155" si="168">E140*F140*G140</f>
        <v>0.87104347826086903</v>
      </c>
      <c r="L140" s="3">
        <f t="shared" ref="L140:L155" si="169">H140*I140*J140</f>
        <v>1.2484057971014493</v>
      </c>
      <c r="M140" s="5">
        <f t="shared" si="114"/>
        <v>0.12009775109257508</v>
      </c>
      <c r="N140" s="5">
        <f t="shared" si="115"/>
        <v>0.10461036284298468</v>
      </c>
      <c r="O140" s="5">
        <f t="shared" si="116"/>
        <v>0.14993072868281762</v>
      </c>
      <c r="P140" s="5">
        <f t="shared" si="117"/>
        <v>0.13059618341006812</v>
      </c>
      <c r="Q140" s="5">
        <f t="shared" si="118"/>
        <v>4.5560087156442469E-2</v>
      </c>
      <c r="R140" s="5">
        <f t="shared" si="119"/>
        <v>9.3587195425637065E-2</v>
      </c>
      <c r="S140" s="5">
        <f t="shared" si="120"/>
        <v>3.5503085957307709E-2</v>
      </c>
      <c r="T140" s="5">
        <f t="shared" si="121"/>
        <v>5.687747692255006E-2</v>
      </c>
      <c r="U140" s="5">
        <f t="shared" si="122"/>
        <v>8.1518516224226595E-2</v>
      </c>
      <c r="V140" s="5">
        <f t="shared" si="123"/>
        <v>4.2896237838883997E-3</v>
      </c>
      <c r="W140" s="5">
        <f t="shared" si="124"/>
        <v>1.3228272262205333E-2</v>
      </c>
      <c r="X140" s="5">
        <f t="shared" si="125"/>
        <v>1.651425177777344E-2</v>
      </c>
      <c r="Y140" s="5">
        <f t="shared" si="126"/>
        <v>1.030824382708264E-2</v>
      </c>
      <c r="Z140" s="5">
        <f t="shared" si="127"/>
        <v>3.8944932434610516E-2</v>
      </c>
      <c r="AA140" s="5">
        <f t="shared" si="128"/>
        <v>3.3922729408477674E-2</v>
      </c>
      <c r="AB140" s="5">
        <f t="shared" si="129"/>
        <v>1.4774086108031333E-2</v>
      </c>
      <c r="AC140" s="5">
        <f t="shared" si="130"/>
        <v>2.9153777305593206E-4</v>
      </c>
      <c r="AD140" s="5">
        <f t="shared" si="131"/>
        <v>2.8806000706632761E-3</v>
      </c>
      <c r="AE140" s="5">
        <f t="shared" si="132"/>
        <v>3.5961578273468781E-3</v>
      </c>
      <c r="AF140" s="5">
        <f t="shared" si="133"/>
        <v>2.2447321394757982E-3</v>
      </c>
      <c r="AG140" s="5">
        <f t="shared" si="134"/>
        <v>9.3411220528717524E-4</v>
      </c>
      <c r="AH140" s="5">
        <f t="shared" si="135"/>
        <v>1.2154769854773002E-2</v>
      </c>
      <c r="AI140" s="5">
        <f t="shared" si="136"/>
        <v>1.0587333011761834E-2</v>
      </c>
      <c r="AJ140" s="5">
        <f t="shared" si="137"/>
        <v>4.6110136860355744E-3</v>
      </c>
      <c r="AK140" s="5">
        <f t="shared" si="138"/>
        <v>1.3387977997976325E-3</v>
      </c>
      <c r="AL140" s="5">
        <f t="shared" si="139"/>
        <v>1.2680910386615624E-5</v>
      </c>
      <c r="AM140" s="5">
        <f t="shared" si="140"/>
        <v>5.0182558100580912E-4</v>
      </c>
      <c r="AN140" s="5">
        <f t="shared" si="141"/>
        <v>6.2648196446145506E-4</v>
      </c>
      <c r="AO140" s="5">
        <f t="shared" si="142"/>
        <v>3.9105185810659241E-4</v>
      </c>
      <c r="AP140" s="5">
        <f t="shared" si="143"/>
        <v>1.6273046887585444E-4</v>
      </c>
      <c r="AQ140" s="5">
        <f t="shared" si="144"/>
        <v>5.0788415177413393E-5</v>
      </c>
      <c r="AR140" s="5">
        <f t="shared" si="145"/>
        <v>3.0348170298265115E-3</v>
      </c>
      <c r="AS140" s="5">
        <f t="shared" si="146"/>
        <v>2.6434575815454044E-3</v>
      </c>
      <c r="AT140" s="5">
        <f t="shared" si="147"/>
        <v>1.1512832432321867E-3</v>
      </c>
      <c r="AU140" s="5">
        <f t="shared" si="148"/>
        <v>3.3427258688280601E-4</v>
      </c>
      <c r="AV140" s="5">
        <f t="shared" si="149"/>
        <v>7.2791489191414456E-5</v>
      </c>
      <c r="AW140" s="5">
        <f t="shared" si="150"/>
        <v>3.8303948325220993E-7</v>
      </c>
      <c r="AX140" s="5">
        <f t="shared" si="151"/>
        <v>7.2851983259930234E-5</v>
      </c>
      <c r="AY140" s="5">
        <f t="shared" si="152"/>
        <v>9.0948838232034643E-5</v>
      </c>
      <c r="AZ140" s="5">
        <f t="shared" si="153"/>
        <v>5.6770528444257002E-5</v>
      </c>
      <c r="BA140" s="5">
        <f t="shared" si="154"/>
        <v>2.3624218938107721E-5</v>
      </c>
      <c r="BB140" s="5">
        <f t="shared" si="155"/>
        <v>7.3731529685818782E-6</v>
      </c>
      <c r="BC140" s="5">
        <f t="shared" si="156"/>
        <v>1.8409373817786755E-6</v>
      </c>
      <c r="BD140" s="5">
        <f t="shared" si="157"/>
        <v>6.3144719552960232E-4</v>
      </c>
      <c r="BE140" s="5">
        <f t="shared" si="158"/>
        <v>5.500179615321759E-4</v>
      </c>
      <c r="BF140" s="5">
        <f t="shared" si="159"/>
        <v>2.3954477915946967E-4</v>
      </c>
      <c r="BG140" s="5">
        <f t="shared" si="160"/>
        <v>6.9551305879432066E-5</v>
      </c>
      <c r="BH140" s="5">
        <f t="shared" si="161"/>
        <v>1.5145552847701532E-5</v>
      </c>
      <c r="BI140" s="5">
        <f t="shared" si="162"/>
        <v>2.6384870065291511E-6</v>
      </c>
      <c r="BJ140" s="8">
        <f t="shared" si="163"/>
        <v>0.25874058497866348</v>
      </c>
      <c r="BK140" s="8">
        <f t="shared" si="164"/>
        <v>0.29088181176551392</v>
      </c>
      <c r="BL140" s="8">
        <f t="shared" si="165"/>
        <v>0.41117013741419156</v>
      </c>
      <c r="BM140" s="8">
        <f t="shared" si="166"/>
        <v>0.3552645921837056</v>
      </c>
      <c r="BN140" s="8">
        <f t="shared" si="167"/>
        <v>0.64438230861052503</v>
      </c>
    </row>
    <row r="141" spans="1:66" x14ac:dyDescent="0.25">
      <c r="A141" t="s">
        <v>10</v>
      </c>
      <c r="B141" t="s">
        <v>12</v>
      </c>
      <c r="C141" t="s">
        <v>240</v>
      </c>
      <c r="D141" t="s">
        <v>495</v>
      </c>
      <c r="E141">
        <f>VLOOKUP(A141,home!$A$2:$E$405,3,FALSE)</f>
        <v>1.5362318840579701</v>
      </c>
      <c r="F141">
        <f>VLOOKUP(B141,home!$B$2:$E$405,3,FALSE)</f>
        <v>0.98</v>
      </c>
      <c r="G141">
        <f>VLOOKUP(C141,away!$B$2:$E$405,4,FALSE)</f>
        <v>0.8</v>
      </c>
      <c r="H141">
        <f>VLOOKUP(A141,away!$A$2:$E$405,3,FALSE)</f>
        <v>1.42512077294686</v>
      </c>
      <c r="I141">
        <f>VLOOKUP(C141,away!$B$2:$E$405,3,FALSE)</f>
        <v>0.85</v>
      </c>
      <c r="J141">
        <f>VLOOKUP(B141,home!$B$2:$E$405,4,FALSE)</f>
        <v>0.35</v>
      </c>
      <c r="K141" s="3">
        <f t="shared" si="168"/>
        <v>1.2044057971014486</v>
      </c>
      <c r="L141" s="3">
        <f t="shared" si="169"/>
        <v>0.42397342995169079</v>
      </c>
      <c r="M141" s="5">
        <f t="shared" si="114"/>
        <v>0.19624738896341629</v>
      </c>
      <c r="N141" s="5">
        <f t="shared" si="115"/>
        <v>0.23636149293356146</v>
      </c>
      <c r="O141" s="5">
        <f t="shared" si="116"/>
        <v>8.3203678617883178E-2</v>
      </c>
      <c r="P141" s="5">
        <f t="shared" si="117"/>
        <v>0.10021099286754437</v>
      </c>
      <c r="Q141" s="5">
        <f t="shared" si="118"/>
        <v>0.1423375761503673</v>
      </c>
      <c r="R141" s="5">
        <f t="shared" si="119"/>
        <v>1.7638074504111041E-2</v>
      </c>
      <c r="S141" s="5">
        <f t="shared" si="120"/>
        <v>1.279283656274666E-2</v>
      </c>
      <c r="T141" s="5">
        <f t="shared" si="121"/>
        <v>6.0347350371481194E-2</v>
      </c>
      <c r="U141" s="5">
        <f t="shared" si="122"/>
        <v>2.12433991824586E-2</v>
      </c>
      <c r="V141" s="5">
        <f t="shared" si="123"/>
        <v>7.2583151314863483E-4</v>
      </c>
      <c r="W141" s="5">
        <f t="shared" si="124"/>
        <v>5.7144067286957076E-2</v>
      </c>
      <c r="X141" s="5">
        <f t="shared" si="125"/>
        <v>2.4227566209041401E-2</v>
      </c>
      <c r="Y141" s="5">
        <f t="shared" si="126"/>
        <v>5.1359221725144812E-3</v>
      </c>
      <c r="Z141" s="5">
        <f t="shared" si="127"/>
        <v>2.4926916484171425E-3</v>
      </c>
      <c r="AA141" s="5">
        <f t="shared" si="128"/>
        <v>3.0022122717399732E-3</v>
      </c>
      <c r="AB141" s="5">
        <f t="shared" si="129"/>
        <v>1.807940932106367E-3</v>
      </c>
      <c r="AC141" s="5">
        <f t="shared" si="130"/>
        <v>2.3164733863266848E-5</v>
      </c>
      <c r="AD141" s="5">
        <f t="shared" si="131"/>
        <v>1.7206161477591596E-2</v>
      </c>
      <c r="AE141" s="5">
        <f t="shared" si="132"/>
        <v>7.2949552979571603E-3</v>
      </c>
      <c r="AF141" s="5">
        <f t="shared" si="133"/>
        <v>1.5464336095095776E-3</v>
      </c>
      <c r="AG141" s="5">
        <f t="shared" si="134"/>
        <v>2.1854892053878316E-4</v>
      </c>
      <c r="AH141" s="5">
        <f t="shared" si="135"/>
        <v>2.6420875699783745E-4</v>
      </c>
      <c r="AI141" s="5">
        <f t="shared" si="136"/>
        <v>3.182145585731634E-4</v>
      </c>
      <c r="AJ141" s="5">
        <f t="shared" si="137"/>
        <v>1.916297295337983E-4</v>
      </c>
      <c r="AK141" s="5">
        <f t="shared" si="138"/>
        <v>7.6933319049163096E-5</v>
      </c>
      <c r="AL141" s="5">
        <f t="shared" si="139"/>
        <v>4.7314993431747218E-7</v>
      </c>
      <c r="AM141" s="5">
        <f t="shared" si="140"/>
        <v>4.1446401258949843E-3</v>
      </c>
      <c r="AN141" s="5">
        <f t="shared" si="141"/>
        <v>1.7572172900911041E-3</v>
      </c>
      <c r="AO141" s="5">
        <f t="shared" si="142"/>
        <v>3.7250672082517026E-4</v>
      </c>
      <c r="AP141" s="5">
        <f t="shared" si="143"/>
        <v>5.2644317369434795E-5</v>
      </c>
      <c r="AQ141" s="5">
        <f t="shared" si="144"/>
        <v>5.5799479506461593E-6</v>
      </c>
      <c r="AR141" s="5">
        <f t="shared" si="145"/>
        <v>2.2403498585529195E-5</v>
      </c>
      <c r="AS141" s="5">
        <f t="shared" si="146"/>
        <v>2.6982903571765471E-5</v>
      </c>
      <c r="AT141" s="5">
        <f t="shared" si="147"/>
        <v>1.6249182742231862E-5</v>
      </c>
      <c r="AU141" s="5">
        <f t="shared" si="148"/>
        <v>6.5235366309682887E-6</v>
      </c>
      <c r="AV141" s="5">
        <f t="shared" si="149"/>
        <v>1.9642463339854661E-6</v>
      </c>
      <c r="AW141" s="5">
        <f t="shared" si="150"/>
        <v>6.7113171321969439E-9</v>
      </c>
      <c r="AX141" s="5">
        <f t="shared" si="151"/>
        <v>8.3197143242120088E-4</v>
      </c>
      <c r="AY141" s="5">
        <f t="shared" si="152"/>
        <v>3.5273378182543782E-4</v>
      </c>
      <c r="AZ141" s="5">
        <f t="shared" si="153"/>
        <v>7.4774875670181114E-5</v>
      </c>
      <c r="BA141" s="5">
        <f t="shared" si="154"/>
        <v>1.0567520170699309E-5</v>
      </c>
      <c r="BB141" s="5">
        <f t="shared" si="155"/>
        <v>1.1200869432137655E-6</v>
      </c>
      <c r="BC141" s="5">
        <f t="shared" si="156"/>
        <v>9.4977420631689014E-8</v>
      </c>
      <c r="BD141" s="5">
        <f t="shared" si="157"/>
        <v>1.5830813563707773E-6</v>
      </c>
      <c r="BE141" s="5">
        <f t="shared" si="158"/>
        <v>1.9066723628961888E-6</v>
      </c>
      <c r="BF141" s="5">
        <f t="shared" si="159"/>
        <v>1.1482036235226437E-6</v>
      </c>
      <c r="BG141" s="5">
        <f t="shared" si="160"/>
        <v>4.6096770014118705E-7</v>
      </c>
      <c r="BH141" s="5">
        <f t="shared" si="161"/>
        <v>1.3879804258164206E-7</v>
      </c>
      <c r="BI141" s="5">
        <f t="shared" si="162"/>
        <v>3.3433833422332642E-8</v>
      </c>
      <c r="BJ141" s="8">
        <f t="shared" si="163"/>
        <v>0.55942392550610265</v>
      </c>
      <c r="BK141" s="8">
        <f t="shared" si="164"/>
        <v>0.31035342157247897</v>
      </c>
      <c r="BL141" s="8">
        <f t="shared" si="165"/>
        <v>0.12782568639723652</v>
      </c>
      <c r="BM141" s="8">
        <f t="shared" si="166"/>
        <v>0.22374379401684341</v>
      </c>
      <c r="BN141" s="8">
        <f t="shared" si="167"/>
        <v>0.77599920403688361</v>
      </c>
    </row>
    <row r="142" spans="1:66" x14ac:dyDescent="0.25">
      <c r="A142" t="s">
        <v>10</v>
      </c>
      <c r="B142" t="s">
        <v>246</v>
      </c>
      <c r="C142" t="s">
        <v>242</v>
      </c>
      <c r="D142" t="s">
        <v>495</v>
      </c>
      <c r="E142">
        <f>VLOOKUP(A142,home!$A$2:$E$405,3,FALSE)</f>
        <v>1.5362318840579701</v>
      </c>
      <c r="F142">
        <f>VLOOKUP(B142,home!$B$2:$E$405,3,FALSE)</f>
        <v>0.76</v>
      </c>
      <c r="G142">
        <f>VLOOKUP(C142,away!$B$2:$E$405,4,FALSE)</f>
        <v>0.92</v>
      </c>
      <c r="H142">
        <f>VLOOKUP(A142,away!$A$2:$E$405,3,FALSE)</f>
        <v>1.42512077294686</v>
      </c>
      <c r="I142">
        <f>VLOOKUP(C142,away!$B$2:$E$405,3,FALSE)</f>
        <v>0.65</v>
      </c>
      <c r="J142">
        <f>VLOOKUP(B142,home!$B$2:$E$405,4,FALSE)</f>
        <v>0.82</v>
      </c>
      <c r="K142" s="3">
        <f t="shared" si="168"/>
        <v>1.0741333333333327</v>
      </c>
      <c r="L142" s="3">
        <f t="shared" si="169"/>
        <v>0.75958937198067633</v>
      </c>
      <c r="M142" s="5">
        <f t="shared" si="114"/>
        <v>0.15981750550444732</v>
      </c>
      <c r="N142" s="5">
        <f t="shared" si="115"/>
        <v>0.17166530991251022</v>
      </c>
      <c r="O142" s="5">
        <f t="shared" si="116"/>
        <v>0.12139567863764142</v>
      </c>
      <c r="P142" s="5">
        <f t="shared" si="117"/>
        <v>0.1303951449473118</v>
      </c>
      <c r="Q142" s="5">
        <f t="shared" si="118"/>
        <v>9.2195715777012091E-2</v>
      </c>
      <c r="R142" s="5">
        <f t="shared" si="119"/>
        <v>4.610543364876702E-2</v>
      </c>
      <c r="S142" s="5">
        <f t="shared" si="120"/>
        <v>2.6597358299647138E-2</v>
      </c>
      <c r="T142" s="5">
        <f t="shared" si="121"/>
        <v>7.0030885846369545E-2</v>
      </c>
      <c r="U142" s="5">
        <f t="shared" si="122"/>
        <v>4.9523383129928919E-2</v>
      </c>
      <c r="V142" s="5">
        <f t="shared" si="123"/>
        <v>2.4111990734203511E-3</v>
      </c>
      <c r="W142" s="5">
        <f t="shared" si="124"/>
        <v>3.3010163835538182E-2</v>
      </c>
      <c r="X142" s="5">
        <f t="shared" si="125"/>
        <v>2.5074169616815682E-2</v>
      </c>
      <c r="Y142" s="5">
        <f t="shared" si="126"/>
        <v>9.52303637608699E-3</v>
      </c>
      <c r="Z142" s="5">
        <f t="shared" si="127"/>
        <v>1.1673732463387897E-2</v>
      </c>
      <c r="AA142" s="5">
        <f t="shared" si="128"/>
        <v>1.2539145163340377E-2</v>
      </c>
      <c r="AB142" s="5">
        <f t="shared" si="129"/>
        <v>6.7343568957246676E-3</v>
      </c>
      <c r="AC142" s="5">
        <f t="shared" si="130"/>
        <v>1.2295612254860331E-4</v>
      </c>
      <c r="AD142" s="5">
        <f t="shared" si="131"/>
        <v>8.8643293286365128E-3</v>
      </c>
      <c r="AE142" s="5">
        <f t="shared" si="132"/>
        <v>6.7332503477689001E-3</v>
      </c>
      <c r="AF142" s="5">
        <f t="shared" si="133"/>
        <v>2.5572527015252241E-3</v>
      </c>
      <c r="AG142" s="5">
        <f t="shared" si="134"/>
        <v>6.4748732451581112E-4</v>
      </c>
      <c r="AH142" s="5">
        <f t="shared" si="135"/>
        <v>2.2168107776338111E-3</v>
      </c>
      <c r="AI142" s="5">
        <f t="shared" si="136"/>
        <v>2.3811503499490626E-3</v>
      </c>
      <c r="AJ142" s="5">
        <f t="shared" si="137"/>
        <v>1.2788364812793089E-3</v>
      </c>
      <c r="AK142" s="5">
        <f t="shared" si="138"/>
        <v>4.5788029747493816E-4</v>
      </c>
      <c r="AL142" s="5">
        <f t="shared" si="139"/>
        <v>4.012797314356385E-6</v>
      </c>
      <c r="AM142" s="5">
        <f t="shared" si="140"/>
        <v>1.904294321906553E-3</v>
      </c>
      <c r="AN142" s="5">
        <f t="shared" si="141"/>
        <v>1.4464817280433666E-3</v>
      </c>
      <c r="AO142" s="5">
        <f t="shared" si="142"/>
        <v>5.4936607369299206E-4</v>
      </c>
      <c r="AP142" s="5">
        <f t="shared" si="143"/>
        <v>1.3909754363464996E-4</v>
      </c>
      <c r="AQ142" s="5">
        <f t="shared" si="144"/>
        <v>2.6414253953374614E-5</v>
      </c>
      <c r="AR142" s="5">
        <f t="shared" si="145"/>
        <v>3.3677318127657232E-4</v>
      </c>
      <c r="AS142" s="5">
        <f t="shared" si="146"/>
        <v>3.617392997818753E-4</v>
      </c>
      <c r="AT142" s="5">
        <f t="shared" si="147"/>
        <v>1.942781199361857E-4</v>
      </c>
      <c r="AU142" s="5">
        <f t="shared" si="148"/>
        <v>6.9560201520262721E-5</v>
      </c>
      <c r="AV142" s="5">
        <f t="shared" si="149"/>
        <v>1.8679232781574536E-5</v>
      </c>
      <c r="AW142" s="5">
        <f t="shared" si="150"/>
        <v>9.0945621903436779E-8</v>
      </c>
      <c r="AX142" s="5">
        <f t="shared" si="151"/>
        <v>3.4091100127287059E-4</v>
      </c>
      <c r="AY142" s="5">
        <f t="shared" si="152"/>
        <v>2.589523733581633E-4</v>
      </c>
      <c r="AZ142" s="5">
        <f t="shared" si="153"/>
        <v>9.8348735326016427E-5</v>
      </c>
      <c r="BA142" s="5">
        <f t="shared" si="154"/>
        <v>2.490155136712753E-5</v>
      </c>
      <c r="BB142" s="5">
        <f t="shared" si="155"/>
        <v>4.728738441075237E-6</v>
      </c>
      <c r="BC142" s="5">
        <f t="shared" si="156"/>
        <v>7.1837989254344446E-7</v>
      </c>
      <c r="BD142" s="5">
        <f t="shared" si="157"/>
        <v>4.2634888210967665E-5</v>
      </c>
      <c r="BE142" s="5">
        <f t="shared" si="158"/>
        <v>4.5795554590340703E-5</v>
      </c>
      <c r="BF142" s="5">
        <f t="shared" si="159"/>
        <v>2.4595265851985629E-5</v>
      </c>
      <c r="BG142" s="5">
        <f t="shared" si="160"/>
        <v>8.8061982979376067E-6</v>
      </c>
      <c r="BH142" s="5">
        <f t="shared" si="161"/>
        <v>2.3647577829395101E-6</v>
      </c>
      <c r="BI142" s="5">
        <f t="shared" si="162"/>
        <v>5.0801303198295176E-7</v>
      </c>
      <c r="BJ142" s="8">
        <f t="shared" si="163"/>
        <v>0.42509581576766781</v>
      </c>
      <c r="BK142" s="8">
        <f t="shared" si="164"/>
        <v>0.31960712911804778</v>
      </c>
      <c r="BL142" s="8">
        <f t="shared" si="165"/>
        <v>0.24373841009480207</v>
      </c>
      <c r="BM142" s="8">
        <f t="shared" si="166"/>
        <v>0.27828143758847956</v>
      </c>
      <c r="BN142" s="8">
        <f t="shared" si="167"/>
        <v>0.72157478842769007</v>
      </c>
    </row>
    <row r="143" spans="1:66" x14ac:dyDescent="0.25">
      <c r="A143" t="s">
        <v>13</v>
      </c>
      <c r="B143" t="s">
        <v>53</v>
      </c>
      <c r="C143" t="s">
        <v>56</v>
      </c>
      <c r="D143" t="s">
        <v>495</v>
      </c>
      <c r="E143">
        <f>VLOOKUP(A143,home!$A$2:$E$405,3,FALSE)</f>
        <v>1.6049382716049401</v>
      </c>
      <c r="F143">
        <f>VLOOKUP(B143,home!$B$2:$E$405,3,FALSE)</f>
        <v>0.55000000000000004</v>
      </c>
      <c r="G143">
        <f>VLOOKUP(C143,away!$B$2:$E$405,4,FALSE)</f>
        <v>1.01</v>
      </c>
      <c r="H143">
        <f>VLOOKUP(A143,away!$A$2:$E$405,3,FALSE)</f>
        <v>1.49382716049383</v>
      </c>
      <c r="I143">
        <f>VLOOKUP(C143,away!$B$2:$E$405,3,FALSE)</f>
        <v>0.31</v>
      </c>
      <c r="J143">
        <f>VLOOKUP(B143,home!$B$2:$E$405,4,FALSE)</f>
        <v>1.34</v>
      </c>
      <c r="K143" s="3">
        <f t="shared" si="168"/>
        <v>0.89154320987654423</v>
      </c>
      <c r="L143" s="3">
        <f t="shared" si="169"/>
        <v>0.62053580246913698</v>
      </c>
      <c r="M143" s="5">
        <f t="shared" si="114"/>
        <v>0.22045118047598725</v>
      </c>
      <c r="N143" s="5">
        <f t="shared" si="115"/>
        <v>0.19654175306263505</v>
      </c>
      <c r="O143" s="5">
        <f t="shared" si="116"/>
        <v>0.1367978501819353</v>
      </c>
      <c r="P143" s="5">
        <f t="shared" si="117"/>
        <v>0.1219611944554132</v>
      </c>
      <c r="Q143" s="5">
        <f t="shared" si="118"/>
        <v>8.7612732700112356E-2</v>
      </c>
      <c r="R143" s="5">
        <f t="shared" si="119"/>
        <v>4.244398186935E-2</v>
      </c>
      <c r="S143" s="5">
        <f t="shared" si="120"/>
        <v>1.6868284534556303E-2</v>
      </c>
      <c r="T143" s="5">
        <f t="shared" si="121"/>
        <v>5.4366837392578221E-2</v>
      </c>
      <c r="U143" s="5">
        <f t="shared" si="122"/>
        <v>3.7840643835742142E-2</v>
      </c>
      <c r="V143" s="5">
        <f t="shared" si="123"/>
        <v>1.0369018492017107E-3</v>
      </c>
      <c r="W143" s="5">
        <f t="shared" si="124"/>
        <v>2.6036845645837955E-2</v>
      </c>
      <c r="X143" s="5">
        <f t="shared" si="125"/>
        <v>1.6156794906605109E-2</v>
      </c>
      <c r="Y143" s="5">
        <f t="shared" si="126"/>
        <v>5.0129348463497335E-3</v>
      </c>
      <c r="Z143" s="5">
        <f t="shared" si="127"/>
        <v>8.779336783094201E-3</v>
      </c>
      <c r="AA143" s="5">
        <f t="shared" si="128"/>
        <v>7.8271580961870174E-3</v>
      </c>
      <c r="AB143" s="5">
        <f t="shared" si="129"/>
        <v>3.4891248266428767E-3</v>
      </c>
      <c r="AC143" s="5">
        <f t="shared" si="130"/>
        <v>3.5853116035888679E-5</v>
      </c>
      <c r="AD143" s="5">
        <f t="shared" si="131"/>
        <v>5.803243235537622E-3</v>
      </c>
      <c r="AE143" s="5">
        <f t="shared" si="132"/>
        <v>3.6011201980879295E-3</v>
      </c>
      <c r="AF143" s="5">
        <f t="shared" si="133"/>
        <v>1.1173120059541554E-3</v>
      </c>
      <c r="AG143" s="5">
        <f t="shared" si="134"/>
        <v>2.3111070074105432E-4</v>
      </c>
      <c r="AH143" s="5">
        <f t="shared" si="135"/>
        <v>1.3619731989610428E-3</v>
      </c>
      <c r="AI143" s="5">
        <f t="shared" si="136"/>
        <v>1.2142579575675533E-3</v>
      </c>
      <c r="AJ143" s="5">
        <f t="shared" si="137"/>
        <v>5.4128171855395647E-4</v>
      </c>
      <c r="AK143" s="5">
        <f t="shared" si="138"/>
        <v>1.6085868026902888E-4</v>
      </c>
      <c r="AL143" s="5">
        <f t="shared" si="139"/>
        <v>7.9340720194724697E-7</v>
      </c>
      <c r="AM143" s="5">
        <f t="shared" si="140"/>
        <v>1.0347684203811111E-3</v>
      </c>
      <c r="AN143" s="5">
        <f t="shared" si="141"/>
        <v>6.4211085211091415E-4</v>
      </c>
      <c r="AO143" s="5">
        <f t="shared" si="142"/>
        <v>1.9922638644439373E-4</v>
      </c>
      <c r="AP143" s="5">
        <f t="shared" si="143"/>
        <v>4.1209035195099417E-5</v>
      </c>
      <c r="AQ143" s="5">
        <f t="shared" si="144"/>
        <v>6.3929204309424809E-6</v>
      </c>
      <c r="AR143" s="5">
        <f t="shared" si="145"/>
        <v>1.6903062639174972E-4</v>
      </c>
      <c r="AS143" s="5">
        <f t="shared" si="146"/>
        <v>1.5069810722074346E-4</v>
      </c>
      <c r="AT143" s="5">
        <f t="shared" si="147"/>
        <v>6.7176937116950603E-5</v>
      </c>
      <c r="AU143" s="5">
        <f t="shared" si="148"/>
        <v>1.9963714048973641E-5</v>
      </c>
      <c r="AV143" s="5">
        <f t="shared" si="149"/>
        <v>4.4496284260698541E-6</v>
      </c>
      <c r="AW143" s="5">
        <f t="shared" si="150"/>
        <v>1.21927839369751E-8</v>
      </c>
      <c r="AX143" s="5">
        <f t="shared" si="151"/>
        <v>1.5375679316424279E-4</v>
      </c>
      <c r="AY143" s="5">
        <f t="shared" si="152"/>
        <v>9.5411595031254519E-5</v>
      </c>
      <c r="AZ143" s="5">
        <f t="shared" si="153"/>
        <v>2.9603155343789919E-5</v>
      </c>
      <c r="BA143" s="5">
        <f t="shared" si="154"/>
        <v>6.1232725856257332E-6</v>
      </c>
      <c r="BB143" s="5">
        <f t="shared" si="155"/>
        <v>9.4992746691463285E-7</v>
      </c>
      <c r="BC143" s="5">
        <f t="shared" si="156"/>
        <v>1.1789280059386929E-7</v>
      </c>
      <c r="BD143" s="5">
        <f t="shared" si="157"/>
        <v>1.7481592564977542E-5</v>
      </c>
      <c r="BE143" s="5">
        <f t="shared" si="158"/>
        <v>1.5585595149134006E-5</v>
      </c>
      <c r="BF143" s="5">
        <f t="shared" si="159"/>
        <v>6.9476157635476135E-6</v>
      </c>
      <c r="BG143" s="5">
        <f t="shared" si="160"/>
        <v>2.0646998862740394E-6</v>
      </c>
      <c r="BH143" s="5">
        <f t="shared" si="161"/>
        <v>4.6019229101012315E-7</v>
      </c>
      <c r="BI143" s="5">
        <f t="shared" si="162"/>
        <v>8.2056262457521221E-8</v>
      </c>
      <c r="BJ143" s="8">
        <f t="shared" si="163"/>
        <v>0.39869035494539401</v>
      </c>
      <c r="BK143" s="8">
        <f t="shared" si="164"/>
        <v>0.36044961943342746</v>
      </c>
      <c r="BL143" s="8">
        <f t="shared" si="165"/>
        <v>0.23213107113033077</v>
      </c>
      <c r="BM143" s="8">
        <f t="shared" si="166"/>
        <v>0.19414629014456616</v>
      </c>
      <c r="BN143" s="8">
        <f t="shared" si="167"/>
        <v>0.8058086927454331</v>
      </c>
    </row>
    <row r="144" spans="1:66" x14ac:dyDescent="0.25">
      <c r="A144" t="s">
        <v>13</v>
      </c>
      <c r="B144" t="s">
        <v>59</v>
      </c>
      <c r="C144" t="s">
        <v>249</v>
      </c>
      <c r="D144" t="s">
        <v>495</v>
      </c>
      <c r="E144">
        <f>VLOOKUP(A144,home!$A$2:$E$405,3,FALSE)</f>
        <v>1.6049382716049401</v>
      </c>
      <c r="F144">
        <f>VLOOKUP(B144,home!$B$2:$E$405,3,FALSE)</f>
        <v>1.0900000000000001</v>
      </c>
      <c r="G144">
        <f>VLOOKUP(C144,away!$B$2:$E$405,4,FALSE)</f>
        <v>1.0900000000000001</v>
      </c>
      <c r="H144">
        <f>VLOOKUP(A144,away!$A$2:$E$405,3,FALSE)</f>
        <v>1.49382716049383</v>
      </c>
      <c r="I144">
        <f>VLOOKUP(C144,away!$B$2:$E$405,3,FALSE)</f>
        <v>0.86</v>
      </c>
      <c r="J144">
        <f>VLOOKUP(B144,home!$B$2:$E$405,4,FALSE)</f>
        <v>0.67</v>
      </c>
      <c r="K144" s="3">
        <f t="shared" si="168"/>
        <v>1.9068271604938296</v>
      </c>
      <c r="L144" s="3">
        <f t="shared" si="169"/>
        <v>0.86074320987654485</v>
      </c>
      <c r="M144" s="5">
        <f t="shared" si="114"/>
        <v>6.2814435305448543E-2</v>
      </c>
      <c r="N144" s="5">
        <f t="shared" si="115"/>
        <v>0.11977627131151179</v>
      </c>
      <c r="O144" s="5">
        <f t="shared" si="116"/>
        <v>5.4067098671394337E-2</v>
      </c>
      <c r="P144" s="5">
        <f t="shared" si="117"/>
        <v>0.10309661223571456</v>
      </c>
      <c r="Q144" s="5">
        <f t="shared" si="118"/>
        <v>0.11419632365973434</v>
      </c>
      <c r="R144" s="5">
        <f t="shared" si="119"/>
        <v>2.3268944029563914E-2</v>
      </c>
      <c r="S144" s="5">
        <f t="shared" si="120"/>
        <v>4.2302821806786739E-2</v>
      </c>
      <c r="T144" s="5">
        <f t="shared" si="121"/>
        <v>9.829371018298054E-2</v>
      </c>
      <c r="U144" s="5">
        <f t="shared" si="122"/>
        <v>4.4369854471583203E-2</v>
      </c>
      <c r="V144" s="5">
        <f t="shared" si="123"/>
        <v>7.7145706946769059E-3</v>
      </c>
      <c r="W144" s="5">
        <f t="shared" si="124"/>
        <v>7.258421719430852E-2</v>
      </c>
      <c r="X144" s="5">
        <f t="shared" si="125"/>
        <v>6.2476372094205403E-2</v>
      </c>
      <c r="Y144" s="5">
        <f t="shared" si="126"/>
        <v>2.6888056528903873E-2</v>
      </c>
      <c r="Z144" s="5">
        <f t="shared" si="127"/>
        <v>6.6761951914815054E-3</v>
      </c>
      <c r="AA144" s="5">
        <f t="shared" si="128"/>
        <v>1.2730350319875235E-2</v>
      </c>
      <c r="AB144" s="5">
        <f t="shared" si="129"/>
        <v>1.2137288876269711E-2</v>
      </c>
      <c r="AC144" s="5">
        <f t="shared" si="130"/>
        <v>7.9136477507774745E-4</v>
      </c>
      <c r="AD144" s="5">
        <f t="shared" si="131"/>
        <v>3.4601389192322682E-2</v>
      </c>
      <c r="AE144" s="5">
        <f t="shared" si="132"/>
        <v>2.9782910799587409E-2</v>
      </c>
      <c r="AF144" s="5">
        <f t="shared" si="133"/>
        <v>1.2817719120551838E-2</v>
      </c>
      <c r="AG144" s="5">
        <f t="shared" si="134"/>
        <v>3.6775882330399188E-3</v>
      </c>
      <c r="AH144" s="5">
        <f t="shared" si="135"/>
        <v>1.4366224197195358E-3</v>
      </c>
      <c r="AI144" s="5">
        <f t="shared" si="136"/>
        <v>2.7393906492955769E-3</v>
      </c>
      <c r="AJ144" s="5">
        <f t="shared" si="137"/>
        <v>2.6117722466398176E-3</v>
      </c>
      <c r="AK144" s="5">
        <f t="shared" si="138"/>
        <v>1.6600660856389312E-3</v>
      </c>
      <c r="AL144" s="5">
        <f t="shared" si="139"/>
        <v>5.1954317160671598E-5</v>
      </c>
      <c r="AM144" s="5">
        <f t="shared" si="140"/>
        <v>1.3195773740547707E-2</v>
      </c>
      <c r="AN144" s="5">
        <f t="shared" si="141"/>
        <v>1.1358172646243654E-2</v>
      </c>
      <c r="AO144" s="5">
        <f t="shared" si="142"/>
        <v>4.8882349909298651E-3</v>
      </c>
      <c r="AP144" s="5">
        <f t="shared" si="143"/>
        <v>1.4025050255746057E-3</v>
      </c>
      <c r="AQ144" s="5">
        <f t="shared" si="144"/>
        <v>3.0179916939526783E-4</v>
      </c>
      <c r="AR144" s="5">
        <f t="shared" si="145"/>
        <v>2.473125985860005E-4</v>
      </c>
      <c r="AS144" s="5">
        <f t="shared" si="146"/>
        <v>4.7158238011609351E-4</v>
      </c>
      <c r="AT144" s="5">
        <f t="shared" si="147"/>
        <v>4.4961304540784639E-4</v>
      </c>
      <c r="AU144" s="5">
        <f t="shared" si="148"/>
        <v>2.8577812223200901E-4</v>
      </c>
      <c r="AV144" s="5">
        <f t="shared" si="149"/>
        <v>1.362323713367301E-4</v>
      </c>
      <c r="AW144" s="5">
        <f t="shared" si="150"/>
        <v>2.3686673578201104E-6</v>
      </c>
      <c r="AX144" s="5">
        <f t="shared" si="151"/>
        <v>4.1936766287012685E-3</v>
      </c>
      <c r="AY144" s="5">
        <f t="shared" si="152"/>
        <v>3.6096786825725764E-3</v>
      </c>
      <c r="AZ144" s="5">
        <f t="shared" si="153"/>
        <v>1.5535032079302283E-3</v>
      </c>
      <c r="BA144" s="5">
        <f t="shared" si="154"/>
        <v>4.4572244591579155E-4</v>
      </c>
      <c r="BB144" s="5">
        <f t="shared" si="155"/>
        <v>9.5913142202895755E-5</v>
      </c>
      <c r="BC144" s="5">
        <f t="shared" si="156"/>
        <v>1.65113171778132E-5</v>
      </c>
      <c r="BD144" s="5">
        <f t="shared" si="157"/>
        <v>3.5478773324970569E-5</v>
      </c>
      <c r="BE144" s="5">
        <f t="shared" si="158"/>
        <v>6.765188859705784E-5</v>
      </c>
      <c r="BF144" s="5">
        <f t="shared" si="159"/>
        <v>6.4500229317786381E-5</v>
      </c>
      <c r="BG144" s="5">
        <f t="shared" si="160"/>
        <v>4.0996929707078486E-5</v>
      </c>
      <c r="BH144" s="5">
        <f t="shared" si="161"/>
        <v>1.9543514765578402E-5</v>
      </c>
      <c r="BI144" s="5">
        <f t="shared" si="162"/>
        <v>7.4532209533034184E-6</v>
      </c>
      <c r="BJ144" s="8">
        <f t="shared" si="163"/>
        <v>0.61615604931433798</v>
      </c>
      <c r="BK144" s="8">
        <f t="shared" si="164"/>
        <v>0.22038143781743774</v>
      </c>
      <c r="BL144" s="8">
        <f t="shared" si="165"/>
        <v>0.15684753084432473</v>
      </c>
      <c r="BM144" s="8">
        <f t="shared" si="166"/>
        <v>0.51923421793899982</v>
      </c>
      <c r="BN144" s="8">
        <f t="shared" si="167"/>
        <v>0.47721968521336744</v>
      </c>
    </row>
    <row r="145" spans="1:66" x14ac:dyDescent="0.25">
      <c r="A145" t="s">
        <v>16</v>
      </c>
      <c r="B145" t="s">
        <v>63</v>
      </c>
      <c r="C145" t="s">
        <v>255</v>
      </c>
      <c r="D145" t="s">
        <v>495</v>
      </c>
      <c r="E145">
        <f>VLOOKUP(A145,home!$A$2:$E$405,3,FALSE)</f>
        <v>1.62745098039216</v>
      </c>
      <c r="F145">
        <f>VLOOKUP(B145,home!$B$2:$E$405,3,FALSE)</f>
        <v>1.37</v>
      </c>
      <c r="G145">
        <f>VLOOKUP(C145,away!$B$2:$E$405,4,FALSE)</f>
        <v>0.96</v>
      </c>
      <c r="H145">
        <f>VLOOKUP(A145,away!$A$2:$E$405,3,FALSE)</f>
        <v>1.3529411764705901</v>
      </c>
      <c r="I145">
        <f>VLOOKUP(C145,away!$B$2:$E$405,3,FALSE)</f>
        <v>1.1599999999999999</v>
      </c>
      <c r="J145">
        <f>VLOOKUP(B145,home!$B$2:$E$405,4,FALSE)</f>
        <v>0.49</v>
      </c>
      <c r="K145" s="3">
        <f t="shared" si="168"/>
        <v>2.1404235294117688</v>
      </c>
      <c r="L145" s="3">
        <f t="shared" si="169"/>
        <v>0.76901176470588339</v>
      </c>
      <c r="M145" s="5">
        <f t="shared" si="114"/>
        <v>5.4506501321884629E-2</v>
      </c>
      <c r="N145" s="5">
        <f t="shared" si="115"/>
        <v>0.11666699793527555</v>
      </c>
      <c r="O145" s="5">
        <f t="shared" si="116"/>
        <v>4.1916140769486063E-2</v>
      </c>
      <c r="P145" s="5">
        <f t="shared" si="117"/>
        <v>8.97182939651439E-2</v>
      </c>
      <c r="Q145" s="5">
        <f t="shared" si="118"/>
        <v>0.12485839374324903</v>
      </c>
      <c r="R145" s="5">
        <f t="shared" si="119"/>
        <v>1.6117002691401348E-2</v>
      </c>
      <c r="S145" s="5">
        <f t="shared" si="120"/>
        <v>3.6919321901074366E-2</v>
      </c>
      <c r="T145" s="5">
        <f t="shared" si="121"/>
        <v>9.6017573710837967E-2</v>
      </c>
      <c r="U145" s="5">
        <f t="shared" si="122"/>
        <v>3.4497211784268254E-2</v>
      </c>
      <c r="V145" s="5">
        <f t="shared" si="123"/>
        <v>6.7521783742080883E-3</v>
      </c>
      <c r="W145" s="5">
        <f t="shared" si="124"/>
        <v>8.9083281270869799E-2</v>
      </c>
      <c r="X145" s="5">
        <f t="shared" si="125"/>
        <v>6.8506091335902158E-2</v>
      </c>
      <c r="Y145" s="5">
        <f t="shared" si="126"/>
        <v>2.6340995095662269E-2</v>
      </c>
      <c r="Z145" s="5">
        <f t="shared" si="127"/>
        <v>4.1313882271613415E-3</v>
      </c>
      <c r="AA145" s="5">
        <f t="shared" si="128"/>
        <v>8.842920570550911E-3</v>
      </c>
      <c r="AB145" s="5">
        <f t="shared" si="129"/>
        <v>9.4637976289632577E-3</v>
      </c>
      <c r="AC145" s="5">
        <f t="shared" si="130"/>
        <v>6.9463493985883883E-4</v>
      </c>
      <c r="AD145" s="5">
        <f t="shared" si="131"/>
        <v>4.7668987827344134E-2</v>
      </c>
      <c r="AE145" s="5">
        <f t="shared" si="132"/>
        <v>3.6658012450849188E-2</v>
      </c>
      <c r="AF145" s="5">
        <f t="shared" si="133"/>
        <v>1.4095221422718886E-2</v>
      </c>
      <c r="AG145" s="5">
        <f t="shared" si="134"/>
        <v>3.613130366735075E-3</v>
      </c>
      <c r="AH145" s="5">
        <f t="shared" si="135"/>
        <v>7.9427153781361356E-4</v>
      </c>
      <c r="AI145" s="5">
        <f t="shared" si="136"/>
        <v>1.7000774882783281E-3</v>
      </c>
      <c r="AJ145" s="5">
        <f t="shared" si="137"/>
        <v>1.8194429288670973E-3</v>
      </c>
      <c r="AK145" s="5">
        <f t="shared" si="138"/>
        <v>1.298126151789666E-3</v>
      </c>
      <c r="AL145" s="5">
        <f t="shared" si="139"/>
        <v>4.5735066622368539E-5</v>
      </c>
      <c r="AM145" s="5">
        <f t="shared" si="140"/>
        <v>2.0406364633778092E-2</v>
      </c>
      <c r="AN145" s="5">
        <f t="shared" si="141"/>
        <v>1.5692734478253419E-2</v>
      </c>
      <c r="AO145" s="5">
        <f t="shared" si="142"/>
        <v>6.0339487170912596E-3</v>
      </c>
      <c r="AP145" s="5">
        <f t="shared" si="143"/>
        <v>1.5467258503583838E-3</v>
      </c>
      <c r="AQ145" s="5">
        <f t="shared" si="144"/>
        <v>2.9736259392507721E-4</v>
      </c>
      <c r="AR145" s="5">
        <f t="shared" si="145"/>
        <v>1.2216083138994057E-4</v>
      </c>
      <c r="AS145" s="5">
        <f t="shared" si="146"/>
        <v>2.6147591787953263E-4</v>
      </c>
      <c r="AT145" s="5">
        <f t="shared" si="147"/>
        <v>2.7983460350194559E-4</v>
      </c>
      <c r="AU145" s="5">
        <f t="shared" si="148"/>
        <v>1.9965485655972575E-4</v>
      </c>
      <c r="AV145" s="5">
        <f t="shared" si="149"/>
        <v>1.0683648818544219E-4</v>
      </c>
      <c r="AW145" s="5">
        <f t="shared" si="150"/>
        <v>2.0911226959827789E-6</v>
      </c>
      <c r="AX145" s="5">
        <f t="shared" si="151"/>
        <v>7.2797105019824669E-3</v>
      </c>
      <c r="AY145" s="5">
        <f t="shared" si="152"/>
        <v>5.5981830196774884E-3</v>
      </c>
      <c r="AZ145" s="5">
        <f t="shared" si="153"/>
        <v>2.1525343015543481E-3</v>
      </c>
      <c r="BA145" s="5">
        <f t="shared" si="154"/>
        <v>5.5177473394275184E-4</v>
      </c>
      <c r="BB145" s="5">
        <f t="shared" si="155"/>
        <v>1.0608031546735873E-4</v>
      </c>
      <c r="BC145" s="5">
        <f t="shared" si="156"/>
        <v>1.6315402119622074E-5</v>
      </c>
      <c r="BD145" s="5">
        <f t="shared" si="157"/>
        <v>1.5657186087519335E-5</v>
      </c>
      <c r="BE145" s="5">
        <f t="shared" si="158"/>
        <v>3.3513009506104985E-5</v>
      </c>
      <c r="BF145" s="5">
        <f t="shared" si="159"/>
        <v>3.5866017044133701E-5</v>
      </c>
      <c r="BG145" s="5">
        <f t="shared" si="160"/>
        <v>2.5589488929182438E-5</v>
      </c>
      <c r="BH145" s="5">
        <f t="shared" si="161"/>
        <v>1.3693086052411019E-5</v>
      </c>
      <c r="BI145" s="5">
        <f t="shared" si="162"/>
        <v>5.8618007153681253E-6</v>
      </c>
      <c r="BJ145" s="8">
        <f t="shared" si="163"/>
        <v>0.68319041970759442</v>
      </c>
      <c r="BK145" s="8">
        <f t="shared" si="164"/>
        <v>0.19423484858846965</v>
      </c>
      <c r="BL145" s="8">
        <f t="shared" si="165"/>
        <v>0.11754913483726982</v>
      </c>
      <c r="BM145" s="8">
        <f t="shared" si="166"/>
        <v>0.54972636903707317</v>
      </c>
      <c r="BN145" s="8">
        <f t="shared" si="167"/>
        <v>0.44378333042644058</v>
      </c>
    </row>
    <row r="146" spans="1:66" x14ac:dyDescent="0.25">
      <c r="A146" t="s">
        <v>16</v>
      </c>
      <c r="B146" t="s">
        <v>252</v>
      </c>
      <c r="C146" t="s">
        <v>68</v>
      </c>
      <c r="D146" t="s">
        <v>495</v>
      </c>
      <c r="E146">
        <f>VLOOKUP(A146,home!$A$2:$E$405,3,FALSE)</f>
        <v>1.62745098039216</v>
      </c>
      <c r="F146">
        <f>VLOOKUP(B146,home!$B$2:$E$405,3,FALSE)</f>
        <v>1.0900000000000001</v>
      </c>
      <c r="G146">
        <f>VLOOKUP(C146,away!$B$2:$E$405,4,FALSE)</f>
        <v>1.0900000000000001</v>
      </c>
      <c r="H146">
        <f>VLOOKUP(A146,away!$A$2:$E$405,3,FALSE)</f>
        <v>1.3529411764705901</v>
      </c>
      <c r="I146">
        <f>VLOOKUP(C146,away!$B$2:$E$405,3,FALSE)</f>
        <v>0.82</v>
      </c>
      <c r="J146">
        <f>VLOOKUP(B146,home!$B$2:$E$405,4,FALSE)</f>
        <v>0.33</v>
      </c>
      <c r="K146" s="3">
        <f t="shared" si="168"/>
        <v>1.9335745098039256</v>
      </c>
      <c r="L146" s="3">
        <f t="shared" si="169"/>
        <v>0.36610588235294167</v>
      </c>
      <c r="M146" s="5">
        <f t="shared" si="114"/>
        <v>0.10029089235682555</v>
      </c>
      <c r="N146" s="5">
        <f t="shared" si="115"/>
        <v>0.19391991302664724</v>
      </c>
      <c r="O146" s="5">
        <f t="shared" si="116"/>
        <v>3.6717085638259504E-2</v>
      </c>
      <c r="P146" s="5">
        <f t="shared" si="117"/>
        <v>7.0995220864426375E-2</v>
      </c>
      <c r="Q146" s="5">
        <f t="shared" si="118"/>
        <v>0.18747930038585967</v>
      </c>
      <c r="R146" s="5">
        <f t="shared" si="119"/>
        <v>6.7211705175117594E-3</v>
      </c>
      <c r="S146" s="5">
        <f t="shared" si="120"/>
        <v>1.2564255006465829E-2</v>
      </c>
      <c r="T146" s="5">
        <f t="shared" si="121"/>
        <v>6.8637274690677333E-2</v>
      </c>
      <c r="U146" s="5">
        <f t="shared" si="122"/>
        <v>1.2995883988706396E-2</v>
      </c>
      <c r="V146" s="5">
        <f t="shared" si="123"/>
        <v>9.8823868827862269E-4</v>
      </c>
      <c r="W146" s="5">
        <f t="shared" si="124"/>
        <v>0.12083506544732384</v>
      </c>
      <c r="X146" s="5">
        <f t="shared" si="125"/>
        <v>4.4238428254767939E-2</v>
      </c>
      <c r="Y146" s="5">
        <f t="shared" si="126"/>
        <v>8.0979744050595614E-3</v>
      </c>
      <c r="Z146" s="5">
        <f t="shared" si="127"/>
        <v>8.2022002091940648E-4</v>
      </c>
      <c r="AA146" s="5">
        <f t="shared" si="128"/>
        <v>1.585956524880607E-3</v>
      </c>
      <c r="AB146" s="5">
        <f t="shared" si="129"/>
        <v>1.5332825550831786E-3</v>
      </c>
      <c r="AC146" s="5">
        <f t="shared" si="130"/>
        <v>4.3722953234058642E-5</v>
      </c>
      <c r="AD146" s="5">
        <f t="shared" si="131"/>
        <v>5.8410900609858651E-2</v>
      </c>
      <c r="AE146" s="5">
        <f t="shared" si="132"/>
        <v>2.1384574306802278E-2</v>
      </c>
      <c r="AF146" s="5">
        <f t="shared" si="133"/>
        <v>3.9145092226669466E-3</v>
      </c>
      <c r="AG146" s="5">
        <f t="shared" si="134"/>
        <v>4.7770828431440332E-4</v>
      </c>
      <c r="AH146" s="5">
        <f t="shared" si="135"/>
        <v>7.5071843620561903E-5</v>
      </c>
      <c r="AI146" s="5">
        <f t="shared" si="136"/>
        <v>1.4515700322870493E-4</v>
      </c>
      <c r="AJ146" s="5">
        <f t="shared" si="137"/>
        <v>1.4033594068127501E-4</v>
      </c>
      <c r="AK146" s="5">
        <f t="shared" si="138"/>
        <v>9.0449999236889698E-5</v>
      </c>
      <c r="AL146" s="5">
        <f t="shared" si="139"/>
        <v>1.2380469048586421E-6</v>
      </c>
      <c r="AM146" s="5">
        <f t="shared" si="140"/>
        <v>2.2588365702782633E-2</v>
      </c>
      <c r="AN146" s="5">
        <f t="shared" si="141"/>
        <v>8.26973355652816E-3</v>
      </c>
      <c r="AO146" s="5">
        <f t="shared" si="142"/>
        <v>1.5137990502682363E-3</v>
      </c>
      <c r="AP146" s="5">
        <f t="shared" si="143"/>
        <v>1.847369123344992E-4</v>
      </c>
      <c r="AQ146" s="5">
        <f t="shared" si="144"/>
        <v>1.6908317573344966E-5</v>
      </c>
      <c r="AR146" s="5">
        <f t="shared" si="145"/>
        <v>5.4968487097135753E-6</v>
      </c>
      <c r="AS146" s="5">
        <f t="shared" si="146"/>
        <v>1.0628566549350767E-5</v>
      </c>
      <c r="AT146" s="5">
        <f t="shared" si="147"/>
        <v>1.0275562677789657E-5</v>
      </c>
      <c r="AU146" s="5">
        <f t="shared" si="148"/>
        <v>6.6228553558888828E-6</v>
      </c>
      <c r="AV146" s="5">
        <f t="shared" si="149"/>
        <v>3.2014460745662898E-6</v>
      </c>
      <c r="AW146" s="5">
        <f t="shared" si="150"/>
        <v>2.4344576114048974E-8</v>
      </c>
      <c r="AX146" s="5">
        <f t="shared" si="151"/>
        <v>7.2793813568382965E-3</v>
      </c>
      <c r="AY146" s="5">
        <f t="shared" si="152"/>
        <v>2.6650243346288379E-3</v>
      </c>
      <c r="AZ146" s="5">
        <f t="shared" si="153"/>
        <v>4.8784054276067594E-4</v>
      </c>
      <c r="BA146" s="5">
        <f t="shared" si="154"/>
        <v>5.953376411831173E-5</v>
      </c>
      <c r="BB146" s="5">
        <f t="shared" si="155"/>
        <v>5.4489153105816036E-6</v>
      </c>
      <c r="BC146" s="5">
        <f t="shared" si="156"/>
        <v>3.9897598952938638E-7</v>
      </c>
      <c r="BD146" s="5">
        <f t="shared" si="157"/>
        <v>3.3540477450505251E-7</v>
      </c>
      <c r="BE146" s="5">
        <f t="shared" si="158"/>
        <v>6.4853012244950314E-7</v>
      </c>
      <c r="BF146" s="5">
        <f t="shared" si="159"/>
        <v>6.2699065680418894E-7</v>
      </c>
      <c r="BG146" s="5">
        <f t="shared" si="160"/>
        <v>4.0411105062726705E-7</v>
      </c>
      <c r="BH146" s="5">
        <f t="shared" si="161"/>
        <v>1.9534470665574194E-7</v>
      </c>
      <c r="BI146" s="5">
        <f t="shared" si="162"/>
        <v>7.5542709082933506E-8</v>
      </c>
      <c r="BJ146" s="8">
        <f t="shared" si="163"/>
        <v>0.75046682006311094</v>
      </c>
      <c r="BK146" s="8">
        <f t="shared" si="164"/>
        <v>0.18754859225076415</v>
      </c>
      <c r="BL146" s="8">
        <f t="shared" si="165"/>
        <v>6.00429052145963E-2</v>
      </c>
      <c r="BM146" s="8">
        <f t="shared" si="166"/>
        <v>0.40008995476980802</v>
      </c>
      <c r="BN146" s="8">
        <f t="shared" si="167"/>
        <v>0.59612358278953004</v>
      </c>
    </row>
    <row r="147" spans="1:66" x14ac:dyDescent="0.25">
      <c r="A147" t="s">
        <v>16</v>
      </c>
      <c r="B147" t="s">
        <v>257</v>
      </c>
      <c r="C147" t="s">
        <v>64</v>
      </c>
      <c r="D147" t="s">
        <v>495</v>
      </c>
      <c r="E147">
        <f>VLOOKUP(A147,home!$A$2:$E$405,3,FALSE)</f>
        <v>1.62745098039216</v>
      </c>
      <c r="F147">
        <f>VLOOKUP(B147,home!$B$2:$E$405,3,FALSE)</f>
        <v>0.89</v>
      </c>
      <c r="G147">
        <f>VLOOKUP(C147,away!$B$2:$E$405,4,FALSE)</f>
        <v>1</v>
      </c>
      <c r="H147">
        <f>VLOOKUP(A147,away!$A$2:$E$405,3,FALSE)</f>
        <v>1.3529411764705901</v>
      </c>
      <c r="I147">
        <f>VLOOKUP(C147,away!$B$2:$E$405,3,FALSE)</f>
        <v>0.92</v>
      </c>
      <c r="J147">
        <f>VLOOKUP(B147,home!$B$2:$E$405,4,FALSE)</f>
        <v>1.23</v>
      </c>
      <c r="K147" s="3">
        <f t="shared" si="168"/>
        <v>1.4484313725490223</v>
      </c>
      <c r="L147" s="3">
        <f t="shared" si="169"/>
        <v>1.5309882352941198</v>
      </c>
      <c r="M147" s="5">
        <f t="shared" si="114"/>
        <v>5.0822322183865024E-2</v>
      </c>
      <c r="N147" s="5">
        <f t="shared" si="115"/>
        <v>7.3612645876904234E-2</v>
      </c>
      <c r="O147" s="5">
        <f t="shared" si="116"/>
        <v>7.7808377353824718E-2</v>
      </c>
      <c r="P147" s="5">
        <f t="shared" si="117"/>
        <v>0.11270009480641259</v>
      </c>
      <c r="Q147" s="5">
        <f t="shared" si="118"/>
        <v>5.331143285222479E-2</v>
      </c>
      <c r="R147" s="5">
        <f t="shared" si="119"/>
        <v>5.9561855168015529E-2</v>
      </c>
      <c r="S147" s="5">
        <f t="shared" si="120"/>
        <v>6.2478999500571716E-2</v>
      </c>
      <c r="T147" s="5">
        <f t="shared" si="121"/>
        <v>8.1619176503428592E-2</v>
      </c>
      <c r="U147" s="5">
        <f t="shared" si="122"/>
        <v>8.6271259632574801E-2</v>
      </c>
      <c r="V147" s="5">
        <f t="shared" si="123"/>
        <v>1.5394349185667523E-2</v>
      </c>
      <c r="W147" s="5">
        <f t="shared" si="124"/>
        <v>2.5739317286234322E-2</v>
      </c>
      <c r="X147" s="5">
        <f t="shared" si="125"/>
        <v>3.9406591949727315E-2</v>
      </c>
      <c r="Y147" s="5">
        <f t="shared" si="126"/>
        <v>3.0165514334034249E-2</v>
      </c>
      <c r="Z147" s="5">
        <f t="shared" si="127"/>
        <v>3.0396166511508012E-2</v>
      </c>
      <c r="AA147" s="5">
        <f t="shared" si="128"/>
        <v>4.4026761180492181E-2</v>
      </c>
      <c r="AB147" s="5">
        <f t="shared" si="129"/>
        <v>3.1884871062774163E-2</v>
      </c>
      <c r="AC147" s="5">
        <f t="shared" si="130"/>
        <v>2.1335907852054023E-3</v>
      </c>
      <c r="AD147" s="5">
        <f t="shared" si="131"/>
        <v>9.3204086663437984E-3</v>
      </c>
      <c r="AE147" s="5">
        <f t="shared" si="132"/>
        <v>1.4269436016305712E-2</v>
      </c>
      <c r="AF147" s="5">
        <f t="shared" si="133"/>
        <v>1.092316933262312E-2</v>
      </c>
      <c r="AG147" s="5">
        <f t="shared" si="134"/>
        <v>5.5744145801238393E-3</v>
      </c>
      <c r="AH147" s="5">
        <f t="shared" si="135"/>
        <v>1.1634043331789971E-2</v>
      </c>
      <c r="AI147" s="5">
        <f t="shared" si="136"/>
        <v>1.6851113351359349E-2</v>
      </c>
      <c r="AJ147" s="5">
        <f t="shared" si="137"/>
        <v>1.2203840620244292E-2</v>
      </c>
      <c r="AK147" s="5">
        <f t="shared" si="138"/>
        <v>5.8921418733166482E-3</v>
      </c>
      <c r="AL147" s="5">
        <f t="shared" si="139"/>
        <v>1.8925218166994826E-4</v>
      </c>
      <c r="AM147" s="5">
        <f t="shared" si="140"/>
        <v>2.6999944634620273E-3</v>
      </c>
      <c r="AN147" s="5">
        <f t="shared" si="141"/>
        <v>4.1336597589196238E-3</v>
      </c>
      <c r="AO147" s="5">
        <f t="shared" si="142"/>
        <v>3.1642922298073355E-3</v>
      </c>
      <c r="AP147" s="5">
        <f t="shared" si="143"/>
        <v>1.6148313922892093E-3</v>
      </c>
      <c r="AQ147" s="5">
        <f t="shared" si="144"/>
        <v>6.1807196589460083E-4</v>
      </c>
      <c r="AR147" s="5">
        <f t="shared" si="145"/>
        <v>3.5623166939744858E-3</v>
      </c>
      <c r="AS147" s="5">
        <f t="shared" si="146"/>
        <v>5.15977125850776E-3</v>
      </c>
      <c r="AT147" s="5">
        <f t="shared" si="147"/>
        <v>3.7367872829996967E-3</v>
      </c>
      <c r="AU147" s="5">
        <f t="shared" si="148"/>
        <v>1.8041599777463269E-3</v>
      </c>
      <c r="AV147" s="5">
        <f t="shared" si="149"/>
        <v>6.5330047821628211E-4</v>
      </c>
      <c r="AW147" s="5">
        <f t="shared" si="150"/>
        <v>1.1657573713027838E-5</v>
      </c>
      <c r="AX147" s="5">
        <f t="shared" si="151"/>
        <v>6.5179278109784439E-4</v>
      </c>
      <c r="AY147" s="5">
        <f t="shared" si="152"/>
        <v>9.9788707971043534E-4</v>
      </c>
      <c r="AZ147" s="5">
        <f t="shared" si="153"/>
        <v>7.6387668959434108E-4</v>
      </c>
      <c r="BA147" s="5">
        <f t="shared" si="154"/>
        <v>3.8982874166145143E-4</v>
      </c>
      <c r="BB147" s="5">
        <f t="shared" si="155"/>
        <v>1.4920580431579823E-4</v>
      </c>
      <c r="BC147" s="5">
        <f t="shared" si="156"/>
        <v>4.5686466209016687E-5</v>
      </c>
      <c r="BD147" s="5">
        <f t="shared" si="157"/>
        <v>9.0897749147779861E-4</v>
      </c>
      <c r="BE147" s="5">
        <f t="shared" si="158"/>
        <v>1.3165915155973552E-3</v>
      </c>
      <c r="BF147" s="5">
        <f t="shared" si="159"/>
        <v>9.5349622801153757E-4</v>
      </c>
      <c r="BG147" s="5">
        <f t="shared" si="160"/>
        <v>4.6035795008635551E-4</v>
      </c>
      <c r="BH147" s="5">
        <f t="shared" si="161"/>
        <v>1.6669922437685872E-4</v>
      </c>
      <c r="BI147" s="5">
        <f t="shared" si="162"/>
        <v>4.829047727340614E-5</v>
      </c>
      <c r="BJ147" s="8">
        <f t="shared" si="163"/>
        <v>0.35917123477091162</v>
      </c>
      <c r="BK147" s="8">
        <f t="shared" si="164"/>
        <v>0.24471649572310261</v>
      </c>
      <c r="BL147" s="8">
        <f t="shared" si="165"/>
        <v>0.36490501215265947</v>
      </c>
      <c r="BM147" s="8">
        <f t="shared" si="166"/>
        <v>0.57038595141093751</v>
      </c>
      <c r="BN147" s="8">
        <f t="shared" si="167"/>
        <v>0.42781672824124689</v>
      </c>
    </row>
    <row r="148" spans="1:66" x14ac:dyDescent="0.25">
      <c r="A148" t="s">
        <v>69</v>
      </c>
      <c r="B148" t="s">
        <v>77</v>
      </c>
      <c r="C148" t="s">
        <v>75</v>
      </c>
      <c r="D148" t="s">
        <v>495</v>
      </c>
      <c r="E148">
        <f>VLOOKUP(A148,home!$A$2:$E$405,3,FALSE)</f>
        <v>1.3729729729729701</v>
      </c>
      <c r="F148">
        <f>VLOOKUP(B148,home!$B$2:$E$405,3,FALSE)</f>
        <v>1.54</v>
      </c>
      <c r="G148">
        <f>VLOOKUP(C148,away!$B$2:$E$405,4,FALSE)</f>
        <v>1.02</v>
      </c>
      <c r="H148">
        <f>VLOOKUP(A148,away!$A$2:$E$405,3,FALSE)</f>
        <v>1.34594594594595</v>
      </c>
      <c r="I148">
        <f>VLOOKUP(C148,away!$B$2:$E$405,3,FALSE)</f>
        <v>0.36</v>
      </c>
      <c r="J148">
        <f>VLOOKUP(B148,home!$B$2:$E$405,4,FALSE)</f>
        <v>0.91</v>
      </c>
      <c r="K148" s="3">
        <f t="shared" si="168"/>
        <v>2.1566659459459414</v>
      </c>
      <c r="L148" s="3">
        <f t="shared" si="169"/>
        <v>0.44093189189189319</v>
      </c>
      <c r="M148" s="5">
        <f t="shared" si="114"/>
        <v>7.4452209858759846E-2</v>
      </c>
      <c r="N148" s="5">
        <f t="shared" si="115"/>
        <v>0.16056854560280803</v>
      </c>
      <c r="O148" s="5">
        <f t="shared" si="116"/>
        <v>3.2828353748555243E-2</v>
      </c>
      <c r="P148" s="5">
        <f t="shared" si="117"/>
        <v>7.079979259097588E-2</v>
      </c>
      <c r="Q148" s="5">
        <f t="shared" si="118"/>
        <v>0.17314635714582208</v>
      </c>
      <c r="R148" s="5">
        <f t="shared" si="119"/>
        <v>7.2375340630233933E-3</v>
      </c>
      <c r="S148" s="5">
        <f t="shared" si="120"/>
        <v>1.6831638175799003E-2</v>
      </c>
      <c r="T148" s="5">
        <f t="shared" si="121"/>
        <v>7.6345750830496745E-2</v>
      </c>
      <c r="U148" s="5">
        <f t="shared" si="122"/>
        <v>1.5608943246346317E-2</v>
      </c>
      <c r="V148" s="5">
        <f t="shared" si="123"/>
        <v>1.7784361181691062E-3</v>
      </c>
      <c r="W148" s="5">
        <f t="shared" si="124"/>
        <v>0.12447295070699604</v>
      </c>
      <c r="X148" s="5">
        <f t="shared" si="125"/>
        <v>5.488409364460213E-2</v>
      </c>
      <c r="Y148" s="5">
        <f t="shared" si="126"/>
        <v>1.2100073622743124E-2</v>
      </c>
      <c r="Z148" s="5">
        <f t="shared" si="127"/>
        <v>1.0637531956803083E-3</v>
      </c>
      <c r="AA148" s="5">
        <f t="shared" si="128"/>
        <v>2.2941602920148901E-3</v>
      </c>
      <c r="AB148" s="5">
        <f t="shared" si="129"/>
        <v>2.4738686881649557E-3</v>
      </c>
      <c r="AC148" s="5">
        <f t="shared" si="130"/>
        <v>1.0569943838935159E-4</v>
      </c>
      <c r="AD148" s="5">
        <f t="shared" si="131"/>
        <v>6.7111643495296538E-2</v>
      </c>
      <c r="AE148" s="5">
        <f t="shared" si="132"/>
        <v>2.9591663934355372E-2</v>
      </c>
      <c r="AF148" s="5">
        <f t="shared" si="133"/>
        <v>6.5239541814022086E-3</v>
      </c>
      <c r="AG148" s="5">
        <f t="shared" si="134"/>
        <v>9.588731532739009E-4</v>
      </c>
      <c r="AH148" s="5">
        <f t="shared" si="135"/>
        <v>1.1726067726934138E-4</v>
      </c>
      <c r="AI148" s="5">
        <f t="shared" si="136"/>
        <v>2.5289210946534586E-4</v>
      </c>
      <c r="AJ148" s="5">
        <f t="shared" si="137"/>
        <v>2.7270190024117244E-4</v>
      </c>
      <c r="AK148" s="5">
        <f t="shared" si="138"/>
        <v>1.9604230054829459E-4</v>
      </c>
      <c r="AL148" s="5">
        <f t="shared" si="139"/>
        <v>4.0205647779402927E-6</v>
      </c>
      <c r="AM148" s="5">
        <f t="shared" si="140"/>
        <v>2.894747922055408E-2</v>
      </c>
      <c r="AN148" s="5">
        <f t="shared" si="141"/>
        <v>1.2763866778220176E-2</v>
      </c>
      <c r="AO148" s="5">
        <f t="shared" si="142"/>
        <v>2.8139979631883528E-3</v>
      </c>
      <c r="AP148" s="5">
        <f t="shared" si="143"/>
        <v>4.1359381522952475E-4</v>
      </c>
      <c r="AQ148" s="5">
        <f t="shared" si="144"/>
        <v>4.5591675855985107E-5</v>
      </c>
      <c r="AR148" s="5">
        <f t="shared" si="145"/>
        <v>1.0340794454579082E-5</v>
      </c>
      <c r="AS148" s="5">
        <f t="shared" si="146"/>
        <v>2.2301639254217339E-5</v>
      </c>
      <c r="AT148" s="5">
        <f t="shared" si="147"/>
        <v>2.4048592959170897E-5</v>
      </c>
      <c r="AU148" s="5">
        <f t="shared" si="148"/>
        <v>1.7288260494319733E-5</v>
      </c>
      <c r="AV148" s="5">
        <f t="shared" si="149"/>
        <v>9.3212506681854793E-6</v>
      </c>
      <c r="AW148" s="5">
        <f t="shared" si="150"/>
        <v>1.0620353084241825E-7</v>
      </c>
      <c r="AX148" s="5">
        <f t="shared" si="151"/>
        <v>1.0405007109324467E-2</v>
      </c>
      <c r="AY148" s="5">
        <f t="shared" si="152"/>
        <v>4.5878994698630359E-3</v>
      </c>
      <c r="AZ148" s="5">
        <f t="shared" si="153"/>
        <v>1.011475596528261E-3</v>
      </c>
      <c r="BA148" s="5">
        <f t="shared" si="154"/>
        <v>1.4866394945989577E-4</v>
      </c>
      <c r="BB148" s="5">
        <f t="shared" si="155"/>
        <v>1.6387669122868157E-5</v>
      </c>
      <c r="BC148" s="5">
        <f t="shared" si="156"/>
        <v>1.4451691900089235E-6</v>
      </c>
      <c r="BD148" s="5">
        <f t="shared" si="157"/>
        <v>7.5993101042045875E-7</v>
      </c>
      <c r="BE148" s="5">
        <f t="shared" si="158"/>
        <v>1.6389173314420934E-6</v>
      </c>
      <c r="BF148" s="5">
        <f t="shared" si="159"/>
        <v>1.7672985984708809E-6</v>
      </c>
      <c r="BG148" s="5">
        <f t="shared" si="160"/>
        <v>1.2704909012133793E-6</v>
      </c>
      <c r="BH148" s="5">
        <f t="shared" si="161"/>
        <v>6.8500611532026618E-7</v>
      </c>
      <c r="BI148" s="5">
        <f t="shared" si="162"/>
        <v>2.9546587233518708E-7</v>
      </c>
      <c r="BJ148" s="8">
        <f t="shared" si="163"/>
        <v>0.76685931473433278</v>
      </c>
      <c r="BK148" s="8">
        <f t="shared" si="164"/>
        <v>0.16855969621673417</v>
      </c>
      <c r="BL148" s="8">
        <f t="shared" si="165"/>
        <v>6.1371474673288622E-2</v>
      </c>
      <c r="BM148" s="8">
        <f t="shared" si="166"/>
        <v>0.47423365254375921</v>
      </c>
      <c r="BN148" s="8">
        <f t="shared" si="167"/>
        <v>0.51903279300994443</v>
      </c>
    </row>
    <row r="149" spans="1:66" x14ac:dyDescent="0.25">
      <c r="A149" t="s">
        <v>69</v>
      </c>
      <c r="B149" t="s">
        <v>78</v>
      </c>
      <c r="C149" t="s">
        <v>72</v>
      </c>
      <c r="D149" t="s">
        <v>495</v>
      </c>
      <c r="E149">
        <f>VLOOKUP(A149,home!$A$2:$E$405,3,FALSE)</f>
        <v>1.3729729729729701</v>
      </c>
      <c r="F149">
        <f>VLOOKUP(B149,home!$B$2:$E$405,3,FALSE)</f>
        <v>1.0900000000000001</v>
      </c>
      <c r="G149">
        <f>VLOOKUP(C149,away!$B$2:$E$405,4,FALSE)</f>
        <v>1.62</v>
      </c>
      <c r="H149">
        <f>VLOOKUP(A149,away!$A$2:$E$405,3,FALSE)</f>
        <v>1.34594594594595</v>
      </c>
      <c r="I149">
        <f>VLOOKUP(C149,away!$B$2:$E$405,3,FALSE)</f>
        <v>1.38</v>
      </c>
      <c r="J149">
        <f>VLOOKUP(B149,home!$B$2:$E$405,4,FALSE)</f>
        <v>0.89</v>
      </c>
      <c r="K149" s="3">
        <f t="shared" si="168"/>
        <v>2.4243956756756706</v>
      </c>
      <c r="L149" s="3">
        <f t="shared" si="169"/>
        <v>1.6530908108108155</v>
      </c>
      <c r="M149" s="5">
        <f t="shared" si="114"/>
        <v>1.6950016249450587E-2</v>
      </c>
      <c r="N149" s="5">
        <f t="shared" si="115"/>
        <v>4.1093546097800346E-2</v>
      </c>
      <c r="O149" s="5">
        <f t="shared" si="116"/>
        <v>2.8019916105060768E-2</v>
      </c>
      <c r="P149" s="5">
        <f t="shared" si="117"/>
        <v>6.7931363437904402E-2</v>
      </c>
      <c r="Q149" s="5">
        <f t="shared" si="118"/>
        <v>4.9813507728843007E-2</v>
      </c>
      <c r="R149" s="5">
        <f t="shared" si="119"/>
        <v>2.3159732916482975E-2</v>
      </c>
      <c r="S149" s="5">
        <f t="shared" si="120"/>
        <v>6.806291614443491E-2</v>
      </c>
      <c r="T149" s="5">
        <f t="shared" si="121"/>
        <v>8.2346251880803911E-2</v>
      </c>
      <c r="U149" s="5">
        <f t="shared" si="122"/>
        <v>5.6148356332524803E-2</v>
      </c>
      <c r="V149" s="5">
        <f t="shared" si="123"/>
        <v>3.0308766048797467E-2</v>
      </c>
      <c r="W149" s="5">
        <f t="shared" si="124"/>
        <v>4.0255884242681193E-2</v>
      </c>
      <c r="X149" s="5">
        <f t="shared" si="125"/>
        <v>6.6546632322640201E-2</v>
      </c>
      <c r="Y149" s="5">
        <f t="shared" si="126"/>
        <v>5.5003813191481267E-2</v>
      </c>
      <c r="Z149" s="5">
        <f t="shared" si="127"/>
        <v>1.2761713888356925E-2</v>
      </c>
      <c r="AA149" s="5">
        <f t="shared" si="128"/>
        <v>3.0939443965142671E-2</v>
      </c>
      <c r="AB149" s="5">
        <f t="shared" si="129"/>
        <v>3.7504727078450817E-2</v>
      </c>
      <c r="AC149" s="5">
        <f t="shared" si="130"/>
        <v>7.5918651474818424E-3</v>
      </c>
      <c r="AD149" s="5">
        <f t="shared" si="131"/>
        <v>2.4399047919614152E-2</v>
      </c>
      <c r="AE149" s="5">
        <f t="shared" si="132"/>
        <v>4.0333841908446903E-2</v>
      </c>
      <c r="AF149" s="5">
        <f t="shared" si="133"/>
        <v>3.3337751711774881E-2</v>
      </c>
      <c r="AG149" s="5">
        <f t="shared" si="134"/>
        <v>1.8370110335942533E-2</v>
      </c>
      <c r="AH149" s="5">
        <f t="shared" si="135"/>
        <v>5.2740679897598968E-3</v>
      </c>
      <c r="AI149" s="5">
        <f t="shared" si="136"/>
        <v>1.2786427627593369E-2</v>
      </c>
      <c r="AJ149" s="5">
        <f t="shared" si="137"/>
        <v>1.5499679923838647E-2</v>
      </c>
      <c r="AK149" s="5">
        <f t="shared" si="138"/>
        <v>1.2525785660570476E-2</v>
      </c>
      <c r="AL149" s="5">
        <f t="shared" si="139"/>
        <v>1.217050751846602E-3</v>
      </c>
      <c r="AM149" s="5">
        <f t="shared" si="140"/>
        <v>1.1830589253383206E-2</v>
      </c>
      <c r="AN149" s="5">
        <f t="shared" si="141"/>
        <v>1.9557038381244965E-2</v>
      </c>
      <c r="AO149" s="5">
        <f t="shared" si="142"/>
        <v>1.6164780217355242E-2</v>
      </c>
      <c r="AP149" s="5">
        <f t="shared" si="143"/>
        <v>8.9072832120288027E-3</v>
      </c>
      <c r="AQ149" s="5">
        <f t="shared" si="144"/>
        <v>3.6811370067735636E-3</v>
      </c>
      <c r="AR149" s="5">
        <f t="shared" si="145"/>
        <v>1.7437026658927116E-3</v>
      </c>
      <c r="AS149" s="5">
        <f t="shared" si="146"/>
        <v>4.2274252028544276E-3</v>
      </c>
      <c r="AT149" s="5">
        <f t="shared" si="147"/>
        <v>5.124475690521311E-3</v>
      </c>
      <c r="AU149" s="5">
        <f t="shared" si="148"/>
        <v>4.1412522347349882E-3</v>
      </c>
      <c r="AV149" s="5">
        <f t="shared" si="149"/>
        <v>2.5100085024434269E-3</v>
      </c>
      <c r="AW149" s="5">
        <f t="shared" si="150"/>
        <v>1.3548973727835119E-4</v>
      </c>
      <c r="AX149" s="5">
        <f t="shared" si="151"/>
        <v>4.7803382377662167E-3</v>
      </c>
      <c r="AY149" s="5">
        <f t="shared" si="152"/>
        <v>7.9023332134188998E-3</v>
      </c>
      <c r="AZ149" s="5">
        <f t="shared" si="153"/>
        <v>6.5316372095339456E-3</v>
      </c>
      <c r="BA149" s="5">
        <f t="shared" si="154"/>
        <v>3.5991298168768543E-3</v>
      </c>
      <c r="BB149" s="5">
        <f t="shared" si="155"/>
        <v>1.4874221067985847E-3</v>
      </c>
      <c r="BC149" s="5">
        <f t="shared" si="156"/>
        <v>4.9176876330912095E-4</v>
      </c>
      <c r="BD149" s="5">
        <f t="shared" si="157"/>
        <v>4.8041647562892741E-4</v>
      </c>
      <c r="BE149" s="5">
        <f t="shared" si="158"/>
        <v>1.1647196260381177E-3</v>
      </c>
      <c r="BF149" s="5">
        <f t="shared" si="159"/>
        <v>1.4118706123706986E-3</v>
      </c>
      <c r="BG149" s="5">
        <f t="shared" si="160"/>
        <v>1.1409776690816944E-3</v>
      </c>
      <c r="BH149" s="5">
        <f t="shared" si="161"/>
        <v>6.9154533174104122E-4</v>
      </c>
      <c r="BI149" s="5">
        <f t="shared" si="162"/>
        <v>3.3531590236133548E-4</v>
      </c>
      <c r="BJ149" s="8">
        <f t="shared" si="163"/>
        <v>0.53643384475851785</v>
      </c>
      <c r="BK149" s="8">
        <f t="shared" si="164"/>
        <v>0.19996431099333473</v>
      </c>
      <c r="BL149" s="8">
        <f t="shared" si="165"/>
        <v>0.24482984751309314</v>
      </c>
      <c r="BM149" s="8">
        <f t="shared" si="166"/>
        <v>0.7592547911416202</v>
      </c>
      <c r="BN149" s="8">
        <f t="shared" si="167"/>
        <v>0.22696808253554213</v>
      </c>
    </row>
    <row r="150" spans="1:66" x14ac:dyDescent="0.25">
      <c r="A150" t="s">
        <v>69</v>
      </c>
      <c r="B150" t="s">
        <v>74</v>
      </c>
      <c r="C150" t="s">
        <v>260</v>
      </c>
      <c r="D150" t="s">
        <v>495</v>
      </c>
      <c r="E150">
        <f>VLOOKUP(A150,home!$A$2:$E$405,3,FALSE)</f>
        <v>1.3729729729729701</v>
      </c>
      <c r="F150">
        <f>VLOOKUP(B150,home!$B$2:$E$405,3,FALSE)</f>
        <v>1.0900000000000001</v>
      </c>
      <c r="G150">
        <f>VLOOKUP(C150,away!$B$2:$E$405,4,FALSE)</f>
        <v>1.05</v>
      </c>
      <c r="H150">
        <f>VLOOKUP(A150,away!$A$2:$E$405,3,FALSE)</f>
        <v>1.34594594594595</v>
      </c>
      <c r="I150">
        <f>VLOOKUP(C150,away!$B$2:$E$405,3,FALSE)</f>
        <v>1.29</v>
      </c>
      <c r="J150">
        <f>VLOOKUP(B150,home!$B$2:$E$405,4,FALSE)</f>
        <v>0.82</v>
      </c>
      <c r="K150" s="3">
        <f t="shared" si="168"/>
        <v>1.5713675675675645</v>
      </c>
      <c r="L150" s="3">
        <f t="shared" si="169"/>
        <v>1.4237416216216259</v>
      </c>
      <c r="M150" s="5">
        <f t="shared" si="114"/>
        <v>5.0031163926109345E-2</v>
      </c>
      <c r="N150" s="5">
        <f t="shared" si="115"/>
        <v>7.8617348361144521E-2</v>
      </c>
      <c r="O150" s="5">
        <f t="shared" si="116"/>
        <v>7.1231450459776302E-2</v>
      </c>
      <c r="P150" s="5">
        <f t="shared" si="117"/>
        <v>0.11193079104328815</v>
      </c>
      <c r="Q150" s="5">
        <f t="shared" si="118"/>
        <v>6.1768375731431763E-2</v>
      </c>
      <c r="R150" s="5">
        <f t="shared" si="119"/>
        <v>5.0707590394031228E-2</v>
      </c>
      <c r="S150" s="5">
        <f t="shared" si="120"/>
        <v>6.2603490506834378E-2</v>
      </c>
      <c r="T150" s="5">
        <f t="shared" si="121"/>
        <v>8.794220742880253E-2</v>
      </c>
      <c r="U150" s="5">
        <f t="shared" si="122"/>
        <v>7.968026297468124E-2</v>
      </c>
      <c r="V150" s="5">
        <f t="shared" si="123"/>
        <v>1.5561985469807317E-2</v>
      </c>
      <c r="W150" s="5">
        <f t="shared" si="124"/>
        <v>3.235360744189978E-2</v>
      </c>
      <c r="X150" s="5">
        <f t="shared" si="125"/>
        <v>4.6063177524639884E-2</v>
      </c>
      <c r="Y150" s="5">
        <f t="shared" si="126"/>
        <v>3.2791031532987826E-2</v>
      </c>
      <c r="Z150" s="5">
        <f t="shared" si="127"/>
        <v>2.4064835658707734E-2</v>
      </c>
      <c r="AA150" s="5">
        <f t="shared" si="128"/>
        <v>3.7814702272936755E-2</v>
      </c>
      <c r="AB150" s="5">
        <f t="shared" si="129"/>
        <v>2.9710398364458147E-2</v>
      </c>
      <c r="AC150" s="5">
        <f t="shared" si="130"/>
        <v>2.1759754410424037E-3</v>
      </c>
      <c r="AD150" s="5">
        <f t="shared" si="131"/>
        <v>1.2709852357003476E-2</v>
      </c>
      <c r="AE150" s="5">
        <f t="shared" si="132"/>
        <v>1.809554580533157E-2</v>
      </c>
      <c r="AF150" s="5">
        <f t="shared" si="133"/>
        <v>1.2881690864505595E-2</v>
      </c>
      <c r="AG150" s="5">
        <f t="shared" si="134"/>
        <v>6.1133998135532259E-3</v>
      </c>
      <c r="AH150" s="5">
        <f t="shared" si="135"/>
        <v>8.5655270361966185E-3</v>
      </c>
      <c r="AI150" s="5">
        <f t="shared" si="136"/>
        <v>1.3459591383802488E-2</v>
      </c>
      <c r="AJ150" s="5">
        <f t="shared" si="137"/>
        <v>1.0574982686609535E-2</v>
      </c>
      <c r="AK150" s="5">
        <f t="shared" si="138"/>
        <v>5.5390616071089123E-3</v>
      </c>
      <c r="AL150" s="5">
        <f t="shared" si="139"/>
        <v>1.9472555366999167E-4</v>
      </c>
      <c r="AM150" s="5">
        <f t="shared" si="140"/>
        <v>3.994369956473484E-3</v>
      </c>
      <c r="AN150" s="5">
        <f t="shared" si="141"/>
        <v>5.6869507591862595E-3</v>
      </c>
      <c r="AO150" s="5">
        <f t="shared" si="142"/>
        <v>4.0483742479830928E-3</v>
      </c>
      <c r="AP150" s="5">
        <f t="shared" si="143"/>
        <v>1.9212796389182262E-3</v>
      </c>
      <c r="AQ150" s="5">
        <f t="shared" si="144"/>
        <v>6.8385144717551176E-4</v>
      </c>
      <c r="AR150" s="5">
        <f t="shared" si="145"/>
        <v>2.4390194705116897E-3</v>
      </c>
      <c r="AS150" s="5">
        <f t="shared" si="146"/>
        <v>3.8325960926278825E-3</v>
      </c>
      <c r="AT150" s="5">
        <f t="shared" si="147"/>
        <v>3.0112085997708146E-3</v>
      </c>
      <c r="AU150" s="5">
        <f t="shared" si="148"/>
        <v>1.5772385109534659E-3</v>
      </c>
      <c r="AV150" s="5">
        <f t="shared" si="149"/>
        <v>6.1960536060770869E-4</v>
      </c>
      <c r="AW150" s="5">
        <f t="shared" si="150"/>
        <v>1.2101227153148028E-5</v>
      </c>
      <c r="AX150" s="5">
        <f t="shared" si="151"/>
        <v>1.0461039004114492E-3</v>
      </c>
      <c r="AY150" s="5">
        <f t="shared" si="152"/>
        <v>1.4893816635565044E-3</v>
      </c>
      <c r="AZ150" s="5">
        <f t="shared" si="153"/>
        <v>1.0602473324427264E-3</v>
      </c>
      <c r="BA150" s="5">
        <f t="shared" si="154"/>
        <v>5.0317275213733687E-4</v>
      </c>
      <c r="BB150" s="5">
        <f t="shared" si="155"/>
        <v>1.7909699752095707E-4</v>
      </c>
      <c r="BC150" s="5">
        <f t="shared" si="156"/>
        <v>5.099756993561033E-5</v>
      </c>
      <c r="BD150" s="5">
        <f t="shared" si="157"/>
        <v>5.7875558935217245E-4</v>
      </c>
      <c r="BE150" s="5">
        <f t="shared" si="158"/>
        <v>9.0943776265645527E-4</v>
      </c>
      <c r="BF150" s="5">
        <f t="shared" si="159"/>
        <v>7.145305024797812E-4</v>
      </c>
      <c r="BG150" s="5">
        <f t="shared" si="160"/>
        <v>3.7426335254482786E-4</v>
      </c>
      <c r="BH150" s="5">
        <f t="shared" si="161"/>
        <v>1.47026323479512E-4</v>
      </c>
      <c r="BI150" s="5">
        <f t="shared" si="162"/>
        <v>4.6206479258880511E-5</v>
      </c>
      <c r="BJ150" s="8">
        <f t="shared" si="163"/>
        <v>0.4100000631270414</v>
      </c>
      <c r="BK150" s="8">
        <f t="shared" si="164"/>
        <v>0.24398751360430807</v>
      </c>
      <c r="BL150" s="8">
        <f t="shared" si="165"/>
        <v>0.32153345522384447</v>
      </c>
      <c r="BM150" s="8">
        <f t="shared" si="166"/>
        <v>0.57382186726171702</v>
      </c>
      <c r="BN150" s="8">
        <f t="shared" si="167"/>
        <v>0.42428671991578132</v>
      </c>
    </row>
    <row r="151" spans="1:66" x14ac:dyDescent="0.25">
      <c r="A151" t="s">
        <v>69</v>
      </c>
      <c r="B151" t="s">
        <v>73</v>
      </c>
      <c r="C151" t="s">
        <v>259</v>
      </c>
      <c r="D151" t="s">
        <v>495</v>
      </c>
      <c r="E151">
        <f>VLOOKUP(A151,home!$A$2:$E$405,3,FALSE)</f>
        <v>1.3729729729729701</v>
      </c>
      <c r="F151">
        <f>VLOOKUP(B151,home!$B$2:$E$405,3,FALSE)</f>
        <v>0.81</v>
      </c>
      <c r="G151">
        <f>VLOOKUP(C151,away!$B$2:$E$405,4,FALSE)</f>
        <v>0.65</v>
      </c>
      <c r="H151">
        <f>VLOOKUP(A151,away!$A$2:$E$405,3,FALSE)</f>
        <v>1.34594594594595</v>
      </c>
      <c r="I151">
        <f>VLOOKUP(C151,away!$B$2:$E$405,3,FALSE)</f>
        <v>1.54</v>
      </c>
      <c r="J151">
        <f>VLOOKUP(B151,home!$B$2:$E$405,4,FALSE)</f>
        <v>1.24</v>
      </c>
      <c r="K151" s="3">
        <f t="shared" ref="K151:K189" si="170">E151*F151*G151</f>
        <v>0.72287027027026884</v>
      </c>
      <c r="L151" s="3">
        <f t="shared" ref="L151:L189" si="171">H151*I151*J151</f>
        <v>2.5702183783783861</v>
      </c>
      <c r="M151" s="5">
        <f t="shared" ref="M151:M189" si="172">_xlfn.POISSON.DIST(0,K151,FALSE) * _xlfn.POISSON.DIST(0,L151,FALSE)</f>
        <v>3.7138962858028847E-2</v>
      </c>
      <c r="N151" s="5">
        <f t="shared" ref="N151:N189" si="173">_xlfn.POISSON.DIST(1,K151,FALSE) * _xlfn.POISSON.DIST(0,L151,FALSE)</f>
        <v>2.6846652118740787E-2</v>
      </c>
      <c r="O151" s="5">
        <f t="shared" ref="O151:O189" si="174">_xlfn.POISSON.DIST(0,K151,FALSE) * _xlfn.POISSON.DIST(1,L151,FALSE)</f>
        <v>9.545524489161801E-2</v>
      </c>
      <c r="P151" s="5">
        <f t="shared" ref="P151:P189" si="175">_xlfn.POISSON.DIST(1,K151,FALSE) * _xlfn.POISSON.DIST(1,L151,FALSE)</f>
        <v>6.9001758673518612E-2</v>
      </c>
      <c r="Q151" s="5">
        <f t="shared" ref="Q151:Q189" si="176">_xlfn.POISSON.DIST(2,K151,FALSE) * _xlfn.POISSON.DIST(0,L151,FALSE)</f>
        <v>9.7033233364630187E-3</v>
      </c>
      <c r="R151" s="5">
        <f t="shared" ref="R151:R189" si="177">_xlfn.POISSON.DIST(0,K151,FALSE) * _xlfn.POISSON.DIST(2,L151,FALSE)</f>
        <v>0.1226704123665231</v>
      </c>
      <c r="S151" s="5">
        <f t="shared" ref="S151:S189" si="178">_xlfn.POISSON.DIST(2,K151,FALSE) * _xlfn.POISSON.DIST(2,L151,FALSE)</f>
        <v>3.2050186203632751E-2</v>
      </c>
      <c r="T151" s="5">
        <f t="shared" ref="T151:T189" si="179">_xlfn.POISSON.DIST(2,K151,FALSE) * _xlfn.POISSON.DIST(1,L151,FALSE)</f>
        <v>2.4939659970725132E-2</v>
      </c>
      <c r="U151" s="5">
        <f t="shared" ref="U151:U189" si="180">_xlfn.POISSON.DIST(1,K151,FALSE) * _xlfn.POISSON.DIST(2,L151,FALSE)</f>
        <v>8.8674794141553881E-2</v>
      </c>
      <c r="V151" s="5">
        <f t="shared" ref="V151:V189" si="181">_xlfn.POISSON.DIST(3,K151,FALSE) * _xlfn.POISSON.DIST(3,L151,FALSE)</f>
        <v>6.616349466606687E-3</v>
      </c>
      <c r="W151" s="5">
        <f t="shared" ref="W151:W189" si="182">_xlfn.POISSON.DIST(3,K151,FALSE) * _xlfn.POISSON.DIST(0,L151,FALSE)</f>
        <v>2.3380813209162767E-3</v>
      </c>
      <c r="X151" s="5">
        <f t="shared" ref="X151:X189" si="183">_xlfn.POISSON.DIST(3,K151,FALSE) * _xlfn.POISSON.DIST(1,L151,FALSE)</f>
        <v>6.0093795811622273E-3</v>
      </c>
      <c r="Y151" s="5">
        <f t="shared" ref="Y151:Y189" si="184">_xlfn.POISSON.DIST(3,K151,FALSE) * _xlfn.POISSON.DIST(2,L151,FALSE)</f>
        <v>7.7227089210774834E-3</v>
      </c>
      <c r="Z151" s="5">
        <f t="shared" ref="Z151:Z189" si="185">_xlfn.POISSON.DIST(0,K151,FALSE) * _xlfn.POISSON.DIST(3,L151,FALSE)</f>
        <v>0.10509658278256429</v>
      </c>
      <c r="AA151" s="5">
        <f t="shared" ref="AA151:AA189" si="186">_xlfn.POISSON.DIST(1,K151,FALSE) * _xlfn.POISSON.DIST(3,L151,FALSE)</f>
        <v>7.597119520051393E-2</v>
      </c>
      <c r="AB151" s="5">
        <f t="shared" ref="AB151:AB189" si="187">_xlfn.POISSON.DIST(2,K151,FALSE) * _xlfn.POISSON.DIST(3,L151,FALSE)</f>
        <v>2.7458659203675427E-2</v>
      </c>
      <c r="AC151" s="5">
        <f t="shared" ref="AC151:AC189" si="188">_xlfn.POISSON.DIST(4,K151,FALSE) * _xlfn.POISSON.DIST(4,L151,FALSE)</f>
        <v>7.6829647703759456E-4</v>
      </c>
      <c r="AD151" s="5">
        <f t="shared" ref="AD151:AD189" si="189">_xlfn.POISSON.DIST(4,K151,FALSE) * _xlfn.POISSON.DIST(0,L151,FALSE)</f>
        <v>4.22532369091154E-4</v>
      </c>
      <c r="AE151" s="5">
        <f t="shared" ref="AE151:AE189" si="190">_xlfn.POISSON.DIST(4,K151,FALSE) * _xlfn.POISSON.DIST(1,L151,FALSE)</f>
        <v>1.0860004604978436E-3</v>
      </c>
      <c r="AF151" s="5">
        <f t="shared" ref="AF151:AF189" si="191">_xlfn.POISSON.DIST(4,K151,FALSE) * _xlfn.POISSON.DIST(2,L151,FALSE)</f>
        <v>1.3956291712494742E-3</v>
      </c>
      <c r="AG151" s="5">
        <f t="shared" ref="AG151:AG189" si="192">_xlfn.POISSON.DIST(4,K151,FALSE) * _xlfn.POISSON.DIST(3,L151,FALSE)</f>
        <v>1.1956905817821313E-3</v>
      </c>
      <c r="AH151" s="5">
        <f t="shared" ref="AH151:AH189" si="193">_xlfn.POISSON.DIST(0,K151,FALSE) * _xlfn.POISSON.DIST(4,L151,FALSE)</f>
        <v>6.7530292143128043E-2</v>
      </c>
      <c r="AI151" s="5">
        <f t="shared" ref="AI151:AI189" si="194">_xlfn.POISSON.DIST(1,K151,FALSE) * _xlfn.POISSON.DIST(4,L151,FALSE)</f>
        <v>4.8815640532933184E-2</v>
      </c>
      <c r="AJ151" s="5">
        <f t="shared" ref="AJ151:AJ189" si="195">_xlfn.POISSON.DIST(2,K151,FALSE) * _xlfn.POISSON.DIST(4,L151,FALSE)</f>
        <v>1.764368763272885E-2</v>
      </c>
      <c r="AK151" s="5">
        <f t="shared" ref="AK151:AK189" si="196">_xlfn.POISSON.DIST(3,K151,FALSE) * _xlfn.POISSON.DIST(4,L151,FALSE)</f>
        <v>4.2513657492116346E-3</v>
      </c>
      <c r="AL151" s="5">
        <f t="shared" ref="AL151:AL189" si="197">_xlfn.POISSON.DIST(5,K151,FALSE) * _xlfn.POISSON.DIST(5,L151,FALSE)</f>
        <v>5.7097779817835644E-5</v>
      </c>
      <c r="AM151" s="5">
        <f t="shared" ref="AM151:AM189" si="198">_xlfn.POISSON.DIST(5,K151,FALSE) * _xlfn.POISSON.DIST(0,L151,FALSE)</f>
        <v>6.1087217568571916E-5</v>
      </c>
      <c r="AN151" s="5">
        <f t="shared" ref="AN151:AN189" si="199">_xlfn.POISSON.DIST(5,K151,FALSE) * _xlfn.POISSON.DIST(1,L151,FALSE)</f>
        <v>1.5700748927874254E-4</v>
      </c>
      <c r="AO151" s="5">
        <f t="shared" ref="AO151:AO189" si="200">_xlfn.POISSON.DIST(5,K151,FALSE) * _xlfn.POISSON.DIST(2,L151,FALSE)</f>
        <v>2.0177176724363579E-4</v>
      </c>
      <c r="AP151" s="5">
        <f t="shared" ref="AP151:AP189" si="201">_xlfn.POISSON.DIST(5,K151,FALSE) * _xlfn.POISSON.DIST(3,L151,FALSE)</f>
        <v>1.7286583480249289E-4</v>
      </c>
      <c r="AQ151" s="5">
        <f t="shared" ref="AQ151:AQ189" si="202">_xlfn.POISSON.DIST(5,K151,FALSE) * _xlfn.POISSON.DIST(4,L151,FALSE)</f>
        <v>1.110757364007723E-4</v>
      </c>
      <c r="AR151" s="5">
        <f t="shared" ref="AR151:AR189" si="203">_xlfn.POISSON.DIST(0,K151,FALSE) * _xlfn.POISSON.DIST(5,L151,FALSE)</f>
        <v>3.4713519592705869E-2</v>
      </c>
      <c r="AS151" s="5">
        <f t="shared" ref="AS151:AS189" si="204">_xlfn.POISSON.DIST(1,K151,FALSE) * _xlfn.POISSON.DIST(5,L151,FALSE)</f>
        <v>2.5093371290011563E-2</v>
      </c>
      <c r="AT151" s="5">
        <f t="shared" ref="AT151:AT189" si="205">_xlfn.POISSON.DIST(2,K151,FALSE) * _xlfn.POISSON.DIST(5,L151,FALSE)</f>
        <v>9.0696260432014311E-3</v>
      </c>
      <c r="AU151" s="5">
        <f t="shared" ref="AU151:AU189" si="206">_xlfn.POISSON.DIST(3,K151,FALSE) * _xlfn.POISSON.DIST(5,L151,FALSE)</f>
        <v>2.1853876763664295E-3</v>
      </c>
      <c r="AV151" s="5">
        <f t="shared" ref="AV151:AV189" si="207">_xlfn.POISSON.DIST(4,K151,FALSE) * _xlfn.POISSON.DIST(5,L151,FALSE)</f>
        <v>3.9493794506507892E-4</v>
      </c>
      <c r="AW151" s="5">
        <f t="shared" ref="AW151:AW189" si="208">_xlfn.POISSON.DIST(6,K151,FALSE) * _xlfn.POISSON.DIST(6,L151,FALSE)</f>
        <v>2.9467758989130523E-6</v>
      </c>
      <c r="AX151" s="5">
        <f t="shared" ref="AX151:AX189" si="209">_xlfn.POISSON.DIST(6,K151,FALSE) * _xlfn.POISSON.DIST(0,L151,FALSE)</f>
        <v>7.3596889123087135E-6</v>
      </c>
      <c r="AY151" s="5">
        <f t="shared" ref="AY151:AY189" si="210">_xlfn.POISSON.DIST(6,K151,FALSE) * _xlfn.POISSON.DIST(1,L151,FALSE)</f>
        <v>1.8916007701563488E-5</v>
      </c>
      <c r="AZ151" s="5">
        <f t="shared" ref="AZ151:AZ189" si="211">_xlfn.POISSON.DIST(6,K151,FALSE) * _xlfn.POISSON.DIST(2,L151,FALSE)</f>
        <v>2.4309135320052788E-5</v>
      </c>
      <c r="BA151" s="5">
        <f t="shared" ref="BA151:BA189" si="212">_xlfn.POISSON.DIST(6,K151,FALSE) * _xlfn.POISSON.DIST(3,L151,FALSE)</f>
        <v>2.0826595454028939E-5</v>
      </c>
      <c r="BB151" s="5">
        <f t="shared" ref="BB151:BB189" si="213">_xlfn.POISSON.DIST(6,K151,FALSE) * _xlfn.POISSON.DIST(4,L151,FALSE)</f>
        <v>1.3382224598749231E-5</v>
      </c>
      <c r="BC151" s="5">
        <f t="shared" ref="BC151:BC189" si="214">_xlfn.POISSON.DIST(6,K151,FALSE) * _xlfn.POISSON.DIST(5,L151,FALSE)</f>
        <v>6.8790479214585237E-6</v>
      </c>
      <c r="BD151" s="5">
        <f t="shared" ref="BD151:BD189" si="215">_xlfn.POISSON.DIST(0,K151,FALSE) * _xlfn.POISSON.DIST(6,L151,FALSE)</f>
        <v>1.4870221005895117E-2</v>
      </c>
      <c r="BE151" s="5">
        <f t="shared" ref="BE151:BE189" si="216">_xlfn.POISSON.DIST(1,K151,FALSE) * _xlfn.POISSON.DIST(6,L151,FALSE)</f>
        <v>1.0749240677510031E-2</v>
      </c>
      <c r="BF151" s="5">
        <f t="shared" ref="BF151:BF189" si="217">_xlfn.POISSON.DIST(2,K151,FALSE) * _xlfn.POISSON.DIST(6,L151,FALSE)</f>
        <v>3.8851532568759221E-3</v>
      </c>
      <c r="BG151" s="5">
        <f t="shared" ref="BG151:BG189" si="218">_xlfn.POISSON.DIST(3,K151,FALSE) * _xlfn.POISSON.DIST(6,L151,FALSE)</f>
        <v>9.3615392827977109E-4</v>
      </c>
      <c r="BH151" s="5">
        <f t="shared" ref="BH151:BH189" si="219">_xlfn.POISSON.DIST(4,K151,FALSE) * _xlfn.POISSON.DIST(6,L151,FALSE)</f>
        <v>1.6917946078754298E-4</v>
      </c>
      <c r="BI151" s="5">
        <f t="shared" ref="BI151:BI189" si="220">_xlfn.POISSON.DIST(5,K151,FALSE) * _xlfn.POISSON.DIST(6,L151,FALSE)</f>
        <v>2.4458960508733915E-5</v>
      </c>
      <c r="BJ151" s="8">
        <f t="shared" ref="BJ151:BJ189" si="221">SUM(N151,Q151,T151,W151,X151,Y151,AD151,AE151,AF151,AG151,AM151,AN151,AO151,AP151,AQ151,AX151,AY151,AZ151,BA151,BB151,BC151)</f>
        <v>8.2455138576907908E-2</v>
      </c>
      <c r="BK151" s="8">
        <f t="shared" ref="BK151:BK189" si="222">SUM(M151,P151,S151,V151,AC151,AL151,AY151)</f>
        <v>0.14565156746634392</v>
      </c>
      <c r="BL151" s="8">
        <f t="shared" ref="BL151:BL189" si="223">SUM(O151,R151,U151,AA151,AB151,AH151,AI151,AJ151,AK151,AR151,AS151,AT151,AU151,AV151,BD151,BE151,BF151,BG151,BH151,BI151)</f>
        <v>0.65056254169909322</v>
      </c>
      <c r="BM151" s="8">
        <f t="shared" ref="BM151:BM189" si="224">SUM(S151:BI151)</f>
        <v>0.62293350704821449</v>
      </c>
      <c r="BN151" s="8">
        <f t="shared" ref="BN151:BN189" si="225">SUM(M151:R151)</f>
        <v>0.36081635424489233</v>
      </c>
    </row>
    <row r="152" spans="1:66" x14ac:dyDescent="0.25">
      <c r="A152" t="s">
        <v>21</v>
      </c>
      <c r="B152" t="s">
        <v>268</v>
      </c>
      <c r="C152" t="s">
        <v>271</v>
      </c>
      <c r="D152" t="s">
        <v>495</v>
      </c>
      <c r="E152">
        <f>VLOOKUP(A152,home!$A$2:$E$405,3,FALSE)</f>
        <v>1.4057971014492801</v>
      </c>
      <c r="F152">
        <f>VLOOKUP(B152,home!$B$2:$E$405,3,FALSE)</f>
        <v>0.71</v>
      </c>
      <c r="G152">
        <f>VLOOKUP(C152,away!$B$2:$E$405,4,FALSE)</f>
        <v>1.23</v>
      </c>
      <c r="H152">
        <f>VLOOKUP(A152,away!$A$2:$E$405,3,FALSE)</f>
        <v>1.32850241545894</v>
      </c>
      <c r="I152">
        <f>VLOOKUP(C152,away!$B$2:$E$405,3,FALSE)</f>
        <v>0.71</v>
      </c>
      <c r="J152">
        <f>VLOOKUP(B152,home!$B$2:$E$405,4,FALSE)</f>
        <v>1.58</v>
      </c>
      <c r="K152" s="3">
        <f t="shared" si="170"/>
        <v>1.2276826086956563</v>
      </c>
      <c r="L152" s="3">
        <f t="shared" si="171"/>
        <v>1.490314009661839</v>
      </c>
      <c r="M152" s="5">
        <f t="shared" si="172"/>
        <v>6.6006858983864089E-2</v>
      </c>
      <c r="N152" s="5">
        <f t="shared" si="173"/>
        <v>8.1035472829116592E-2</v>
      </c>
      <c r="O152" s="5">
        <f t="shared" si="174"/>
        <v>9.8370946677426074E-2</v>
      </c>
      <c r="P152" s="5">
        <f t="shared" si="175"/>
        <v>0.12076830043680374</v>
      </c>
      <c r="Q152" s="5">
        <f t="shared" si="176"/>
        <v>4.9742920339867921E-2</v>
      </c>
      <c r="R152" s="5">
        <f t="shared" si="177"/>
        <v>7.3301799988532923E-2</v>
      </c>
      <c r="S152" s="5">
        <f t="shared" si="178"/>
        <v>5.5240404614464056E-2</v>
      </c>
      <c r="T152" s="5">
        <f t="shared" si="179"/>
        <v>7.413257106399801E-2</v>
      </c>
      <c r="U152" s="5">
        <f t="shared" si="180"/>
        <v>8.9991345032009326E-2</v>
      </c>
      <c r="V152" s="5">
        <f t="shared" si="181"/>
        <v>1.1229960514593467E-2</v>
      </c>
      <c r="W152" s="5">
        <f t="shared" si="182"/>
        <v>2.0356172735663088E-2</v>
      </c>
      <c r="X152" s="5">
        <f t="shared" si="183"/>
        <v>3.0337089411055063E-2</v>
      </c>
      <c r="Y152" s="5">
        <f t="shared" si="184"/>
        <v>2.2605894680829595E-2</v>
      </c>
      <c r="Z152" s="5">
        <f t="shared" si="185"/>
        <v>3.6414233152113555E-2</v>
      </c>
      <c r="AA152" s="5">
        <f t="shared" si="186"/>
        <v>4.4705120749838623E-2</v>
      </c>
      <c r="AB152" s="5">
        <f t="shared" si="187"/>
        <v>2.7441849632108099E-2</v>
      </c>
      <c r="AC152" s="5">
        <f t="shared" si="188"/>
        <v>1.2841688596818845E-3</v>
      </c>
      <c r="AD152" s="5">
        <f t="shared" si="189"/>
        <v>6.2477298117945643E-3</v>
      </c>
      <c r="AE152" s="5">
        <f t="shared" si="190"/>
        <v>9.3110792670993633E-3</v>
      </c>
      <c r="AF152" s="5">
        <f t="shared" si="191"/>
        <v>6.9382159384150368E-3</v>
      </c>
      <c r="AG152" s="5">
        <f t="shared" si="192"/>
        <v>3.4467068050263315E-3</v>
      </c>
      <c r="AH152" s="5">
        <f t="shared" si="193"/>
        <v>1.3567160454421854E-2</v>
      </c>
      <c r="AI152" s="5">
        <f t="shared" si="194"/>
        <v>1.6656166939277166E-2</v>
      </c>
      <c r="AJ152" s="5">
        <f t="shared" si="195"/>
        <v>1.022424323944107E-2</v>
      </c>
      <c r="AK152" s="5">
        <f t="shared" si="196"/>
        <v>4.1840418707119794E-3</v>
      </c>
      <c r="AL152" s="5">
        <f t="shared" si="197"/>
        <v>9.3982287928932821E-5</v>
      </c>
      <c r="AM152" s="5">
        <f t="shared" si="198"/>
        <v>1.5340458467539148E-3</v>
      </c>
      <c r="AN152" s="5">
        <f t="shared" si="199"/>
        <v>2.2862100168809176E-3</v>
      </c>
      <c r="AO152" s="5">
        <f t="shared" si="200"/>
        <v>1.7035854085934309E-3</v>
      </c>
      <c r="AP152" s="5">
        <f t="shared" si="201"/>
        <v>8.4629240036075964E-4</v>
      </c>
      <c r="AQ152" s="5">
        <f t="shared" si="202"/>
        <v>3.1531035513199647E-4</v>
      </c>
      <c r="AR152" s="5">
        <f t="shared" si="203"/>
        <v>4.0438658593109945E-3</v>
      </c>
      <c r="AS152" s="5">
        <f t="shared" si="204"/>
        <v>4.964583787374223E-3</v>
      </c>
      <c r="AT152" s="5">
        <f t="shared" si="205"/>
        <v>3.0474665875858745E-3</v>
      </c>
      <c r="AU152" s="5">
        <f t="shared" si="206"/>
        <v>1.2471072433867586E-3</v>
      </c>
      <c r="AV152" s="5">
        <f t="shared" si="207"/>
        <v>3.8276296847107621E-4</v>
      </c>
      <c r="AW152" s="5">
        <f t="shared" si="208"/>
        <v>4.7764738051752076E-6</v>
      </c>
      <c r="AX152" s="5">
        <f t="shared" si="209"/>
        <v>3.1388690116693029E-4</v>
      </c>
      <c r="AY152" s="5">
        <f t="shared" si="210"/>
        <v>4.6779004625841728E-4</v>
      </c>
      <c r="AZ152" s="5">
        <f t="shared" si="211"/>
        <v>3.4857702975963956E-4</v>
      </c>
      <c r="BA152" s="5">
        <f t="shared" si="212"/>
        <v>1.7316307696570092E-4</v>
      </c>
      <c r="BB152" s="5">
        <f t="shared" si="213"/>
        <v>6.4516839889533834E-5</v>
      </c>
      <c r="BC152" s="5">
        <f t="shared" si="214"/>
        <v>1.9230070069296411E-5</v>
      </c>
      <c r="BD152" s="5">
        <f t="shared" si="215"/>
        <v>1.0044383238873974E-3</v>
      </c>
      <c r="BE152" s="5">
        <f t="shared" si="216"/>
        <v>1.2331314617439726E-3</v>
      </c>
      <c r="BF152" s="5">
        <f t="shared" si="217"/>
        <v>7.5694702490926421E-4</v>
      </c>
      <c r="BG152" s="5">
        <f t="shared" si="218"/>
        <v>3.0976356606167378E-4</v>
      </c>
      <c r="BH152" s="5">
        <f t="shared" si="219"/>
        <v>9.5072835715366241E-5</v>
      </c>
      <c r="BI152" s="5">
        <f t="shared" si="220"/>
        <v>2.3343853393426882E-5</v>
      </c>
      <c r="BJ152" s="8">
        <f t="shared" si="221"/>
        <v>0.31222646087469613</v>
      </c>
      <c r="BK152" s="8">
        <f t="shared" si="222"/>
        <v>0.25509146574359465</v>
      </c>
      <c r="BL152" s="8">
        <f t="shared" si="223"/>
        <v>0.39555115809560715</v>
      </c>
      <c r="BM152" s="8">
        <f t="shared" si="224"/>
        <v>0.50959400503794694</v>
      </c>
      <c r="BN152" s="8">
        <f t="shared" si="225"/>
        <v>0.48922629925561134</v>
      </c>
    </row>
    <row r="153" spans="1:66" x14ac:dyDescent="0.25">
      <c r="A153" t="s">
        <v>21</v>
      </c>
      <c r="B153" t="s">
        <v>152</v>
      </c>
      <c r="C153" t="s">
        <v>151</v>
      </c>
      <c r="D153" t="s">
        <v>495</v>
      </c>
      <c r="E153">
        <f>VLOOKUP(A153,home!$A$2:$E$405,3,FALSE)</f>
        <v>1.4057971014492801</v>
      </c>
      <c r="F153">
        <f>VLOOKUP(B153,home!$B$2:$E$405,3,FALSE)</f>
        <v>0.64</v>
      </c>
      <c r="G153">
        <f>VLOOKUP(C153,away!$B$2:$E$405,4,FALSE)</f>
        <v>1.28</v>
      </c>
      <c r="H153">
        <f>VLOOKUP(A153,away!$A$2:$E$405,3,FALSE)</f>
        <v>1.32850241545894</v>
      </c>
      <c r="I153">
        <f>VLOOKUP(C153,away!$B$2:$E$405,3,FALSE)</f>
        <v>0.5</v>
      </c>
      <c r="J153">
        <f>VLOOKUP(B153,home!$B$2:$E$405,4,FALSE)</f>
        <v>0.98</v>
      </c>
      <c r="K153" s="3">
        <f t="shared" si="170"/>
        <v>1.1516289855072501</v>
      </c>
      <c r="L153" s="3">
        <f t="shared" si="171"/>
        <v>0.65096618357488056</v>
      </c>
      <c r="M153" s="5">
        <f t="shared" si="172"/>
        <v>0.16487046581230722</v>
      </c>
      <c r="N153" s="5">
        <f t="shared" si="173"/>
        <v>0.18986960728353511</v>
      </c>
      <c r="O153" s="5">
        <f t="shared" si="174"/>
        <v>0.10732509791405045</v>
      </c>
      <c r="P153" s="5">
        <f t="shared" si="175"/>
        <v>0.1235986936302242</v>
      </c>
      <c r="Q153" s="5">
        <f t="shared" si="176"/>
        <v>0.10932967160729877</v>
      </c>
      <c r="R153" s="5">
        <f t="shared" si="177"/>
        <v>3.4932504695454891E-2</v>
      </c>
      <c r="S153" s="5">
        <f t="shared" si="178"/>
        <v>2.3164605303671159E-2</v>
      </c>
      <c r="T153" s="5">
        <f t="shared" si="179"/>
        <v>7.1169919077698263E-2</v>
      </c>
      <c r="U153" s="5">
        <f t="shared" si="180"/>
        <v>4.0229284943653972E-2</v>
      </c>
      <c r="V153" s="5">
        <f t="shared" si="181"/>
        <v>1.9295383330766957E-3</v>
      </c>
      <c r="W153" s="5">
        <f t="shared" si="182"/>
        <v>4.1969072932984755E-2</v>
      </c>
      <c r="X153" s="5">
        <f t="shared" si="183"/>
        <v>2.7320447235360909E-2</v>
      </c>
      <c r="Y153" s="5">
        <f t="shared" si="184"/>
        <v>8.8923436351808927E-3</v>
      </c>
      <c r="Z153" s="5">
        <f t="shared" si="185"/>
        <v>7.5799597547706243E-3</v>
      </c>
      <c r="AA153" s="5">
        <f t="shared" si="186"/>
        <v>8.7293013625722796E-3</v>
      </c>
      <c r="AB153" s="5">
        <f t="shared" si="187"/>
        <v>5.0264582361830845E-3</v>
      </c>
      <c r="AC153" s="5">
        <f t="shared" si="188"/>
        <v>9.0407496615108388E-5</v>
      </c>
      <c r="AD153" s="5">
        <f t="shared" si="189"/>
        <v>1.2083200221123264E-2</v>
      </c>
      <c r="AE153" s="5">
        <f t="shared" si="190"/>
        <v>7.8657547333157649E-3</v>
      </c>
      <c r="AF153" s="5">
        <f t="shared" si="191"/>
        <v>2.5601701698413078E-3</v>
      </c>
      <c r="AG153" s="5">
        <f t="shared" si="192"/>
        <v>5.5552806825461671E-4</v>
      </c>
      <c r="AH153" s="5">
        <f t="shared" si="193"/>
        <v>1.2335743683035548E-3</v>
      </c>
      <c r="AI153" s="5">
        <f t="shared" si="194"/>
        <v>1.42061999831717E-3</v>
      </c>
      <c r="AJ153" s="5">
        <f t="shared" si="195"/>
        <v>8.1801358372665688E-4</v>
      </c>
      <c r="AK153" s="5">
        <f t="shared" si="196"/>
        <v>3.1401605118609326E-4</v>
      </c>
      <c r="AL153" s="5">
        <f t="shared" si="197"/>
        <v>2.7110370364883577E-6</v>
      </c>
      <c r="AM153" s="5">
        <f t="shared" si="198"/>
        <v>2.7830727224666309E-3</v>
      </c>
      <c r="AN153" s="5">
        <f t="shared" si="199"/>
        <v>1.8116862287554556E-3</v>
      </c>
      <c r="AO153" s="5">
        <f t="shared" si="200"/>
        <v>5.8967323508405344E-4</v>
      </c>
      <c r="AP153" s="5">
        <f t="shared" si="201"/>
        <v>1.2795244513297323E-4</v>
      </c>
      <c r="AQ153" s="5">
        <f t="shared" si="202"/>
        <v>2.0823178721821468E-5</v>
      </c>
      <c r="AR153" s="5">
        <f t="shared" si="203"/>
        <v>1.6060303973807196E-4</v>
      </c>
      <c r="AS153" s="5">
        <f t="shared" si="204"/>
        <v>1.8495511572293638E-4</v>
      </c>
      <c r="AT153" s="5">
        <f t="shared" si="205"/>
        <v>1.0649983614219063E-4</v>
      </c>
      <c r="AU153" s="5">
        <f t="shared" si="206"/>
        <v>4.0882766084373116E-5</v>
      </c>
      <c r="AV153" s="5">
        <f t="shared" si="207"/>
        <v>1.1770444607619214E-5</v>
      </c>
      <c r="AW153" s="5">
        <f t="shared" si="208"/>
        <v>5.64552019743015E-8</v>
      </c>
      <c r="AX153" s="5">
        <f t="shared" si="209"/>
        <v>5.3417786932785747E-4</v>
      </c>
      <c r="AY153" s="5">
        <f t="shared" si="210"/>
        <v>3.477317289465167E-4</v>
      </c>
      <c r="AZ153" s="5">
        <f t="shared" si="211"/>
        <v>1.1318079825010437E-4</v>
      </c>
      <c r="BA153" s="5">
        <f t="shared" si="212"/>
        <v>2.4558957430276327E-5</v>
      </c>
      <c r="BB153" s="5">
        <f t="shared" si="213"/>
        <v>3.9967626977412336E-6</v>
      </c>
      <c r="BC153" s="5">
        <f t="shared" si="214"/>
        <v>5.203514720006112E-7</v>
      </c>
      <c r="BD153" s="5">
        <f t="shared" si="215"/>
        <v>1.7424524641469585E-5</v>
      </c>
      <c r="BE153" s="5">
        <f t="shared" si="216"/>
        <v>2.00665876358017E-5</v>
      </c>
      <c r="BF153" s="5">
        <f t="shared" si="217"/>
        <v>1.1554631980805321E-5</v>
      </c>
      <c r="BG153" s="5">
        <f t="shared" si="218"/>
        <v>4.4355497019881528E-6</v>
      </c>
      <c r="BH153" s="5">
        <f t="shared" si="219"/>
        <v>1.2770269008669013E-6</v>
      </c>
      <c r="BI153" s="5">
        <f t="shared" si="220"/>
        <v>2.941322388621632E-7</v>
      </c>
      <c r="BJ153" s="8">
        <f t="shared" si="221"/>
        <v>0.47797308924287901</v>
      </c>
      <c r="BK153" s="8">
        <f t="shared" si="222"/>
        <v>0.31400415334187737</v>
      </c>
      <c r="BL153" s="8">
        <f t="shared" si="223"/>
        <v>0.20058863480884312</v>
      </c>
      <c r="BM153" s="8">
        <f t="shared" si="224"/>
        <v>0.26987212093175511</v>
      </c>
      <c r="BN153" s="8">
        <f t="shared" si="225"/>
        <v>0.72992604094287072</v>
      </c>
    </row>
    <row r="154" spans="1:66" x14ac:dyDescent="0.25">
      <c r="A154" t="s">
        <v>21</v>
      </c>
      <c r="B154" t="s">
        <v>264</v>
      </c>
      <c r="C154" t="s">
        <v>275</v>
      </c>
      <c r="D154" t="s">
        <v>495</v>
      </c>
      <c r="E154">
        <f>VLOOKUP(A154,home!$A$2:$E$405,3,FALSE)</f>
        <v>1.4057971014492801</v>
      </c>
      <c r="F154">
        <f>VLOOKUP(B154,home!$B$2:$E$405,3,FALSE)</f>
        <v>1.42</v>
      </c>
      <c r="G154">
        <f>VLOOKUP(C154,away!$B$2:$E$405,4,FALSE)</f>
        <v>0.56999999999999995</v>
      </c>
      <c r="H154">
        <f>VLOOKUP(A154,away!$A$2:$E$405,3,FALSE)</f>
        <v>1.32850241545894</v>
      </c>
      <c r="I154">
        <f>VLOOKUP(C154,away!$B$2:$E$405,3,FALSE)</f>
        <v>0.64</v>
      </c>
      <c r="J154">
        <f>VLOOKUP(B154,home!$B$2:$E$405,4,FALSE)</f>
        <v>1.2</v>
      </c>
      <c r="K154" s="3">
        <f t="shared" si="170"/>
        <v>1.1378521739130472</v>
      </c>
      <c r="L154" s="3">
        <f t="shared" si="171"/>
        <v>1.0202898550724659</v>
      </c>
      <c r="M154" s="5">
        <f t="shared" si="172"/>
        <v>0.1155395909479346</v>
      </c>
      <c r="N154" s="5">
        <f t="shared" si="173"/>
        <v>0.13146697473313163</v>
      </c>
      <c r="O154" s="5">
        <f t="shared" si="174"/>
        <v>0.1178838725034002</v>
      </c>
      <c r="P154" s="5">
        <f t="shared" si="175"/>
        <v>0.13413442059728239</v>
      </c>
      <c r="Q154" s="5">
        <f t="shared" si="176"/>
        <v>7.4794991498932734E-2</v>
      </c>
      <c r="R154" s="5">
        <f t="shared" si="177"/>
        <v>6.0137859595937614E-2</v>
      </c>
      <c r="S154" s="5">
        <f t="shared" si="178"/>
        <v>3.8930471021566056E-2</v>
      </c>
      <c r="T154" s="5">
        <f t="shared" si="179"/>
        <v>7.6312571036592405E-2</v>
      </c>
      <c r="U154" s="5">
        <f t="shared" si="180"/>
        <v>6.842799427571522E-2</v>
      </c>
      <c r="V154" s="5">
        <f t="shared" si="181"/>
        <v>5.0217670278062719E-3</v>
      </c>
      <c r="W154" s="5">
        <f t="shared" si="182"/>
        <v>2.8368547891622839E-2</v>
      </c>
      <c r="X154" s="5">
        <f t="shared" si="183"/>
        <v>2.8944141616960177E-2</v>
      </c>
      <c r="Y154" s="5">
        <f t="shared" si="184"/>
        <v>1.4765707027782614E-2</v>
      </c>
      <c r="Z154" s="5">
        <f t="shared" si="185"/>
        <v>2.0452682683835832E-2</v>
      </c>
      <c r="AA154" s="5">
        <f t="shared" si="186"/>
        <v>2.3272129454156337E-2</v>
      </c>
      <c r="AB154" s="5">
        <f t="shared" si="187"/>
        <v>1.3240121545498822E-2</v>
      </c>
      <c r="AC154" s="5">
        <f t="shared" si="188"/>
        <v>3.643728337635748E-4</v>
      </c>
      <c r="AD154" s="5">
        <f t="shared" si="189"/>
        <v>8.0698034723098618E-3</v>
      </c>
      <c r="AE154" s="5">
        <f t="shared" si="190"/>
        <v>8.2335386152263112E-3</v>
      </c>
      <c r="AF154" s="5">
        <f t="shared" si="191"/>
        <v>4.2002979602314026E-3</v>
      </c>
      <c r="AG154" s="5">
        <f t="shared" si="192"/>
        <v>1.4285071323685574E-3</v>
      </c>
      <c r="AH154" s="5">
        <f t="shared" si="193"/>
        <v>5.2169161628334978E-3</v>
      </c>
      <c r="AI154" s="5">
        <f t="shared" si="194"/>
        <v>5.9360793970022092E-3</v>
      </c>
      <c r="AJ154" s="5">
        <f t="shared" si="195"/>
        <v>3.3771904231997066E-3</v>
      </c>
      <c r="AK154" s="5">
        <f t="shared" si="196"/>
        <v>1.2809144882520371E-3</v>
      </c>
      <c r="AL154" s="5">
        <f t="shared" si="197"/>
        <v>1.6920585761911321E-5</v>
      </c>
      <c r="AM154" s="5">
        <f t="shared" si="198"/>
        <v>1.8364486848037665E-3</v>
      </c>
      <c r="AN154" s="5">
        <f t="shared" si="199"/>
        <v>1.8737099624664556E-3</v>
      </c>
      <c r="AO154" s="5">
        <f t="shared" si="200"/>
        <v>9.558636330263677E-4</v>
      </c>
      <c r="AP154" s="5">
        <f t="shared" si="201"/>
        <v>3.2508598920317117E-4</v>
      </c>
      <c r="AQ154" s="5">
        <f t="shared" si="202"/>
        <v>8.2920484202548186E-5</v>
      </c>
      <c r="AR154" s="5">
        <f t="shared" si="203"/>
        <v>1.0645533271405193E-3</v>
      </c>
      <c r="AS154" s="5">
        <f t="shared" si="204"/>
        <v>1.2113043175332073E-3</v>
      </c>
      <c r="AT154" s="5">
        <f t="shared" si="205"/>
        <v>6.8914262548770992E-4</v>
      </c>
      <c r="AU154" s="5">
        <f t="shared" si="206"/>
        <v>2.6138081151577864E-4</v>
      </c>
      <c r="AV154" s="5">
        <f t="shared" si="207"/>
        <v>7.4353181150596312E-5</v>
      </c>
      <c r="AW154" s="5">
        <f t="shared" si="208"/>
        <v>5.456602337489283E-7</v>
      </c>
      <c r="AX154" s="5">
        <f t="shared" si="209"/>
        <v>3.4826785471395362E-4</v>
      </c>
      <c r="AY154" s="5">
        <f t="shared" si="210"/>
        <v>3.5533415901249838E-4</v>
      </c>
      <c r="AZ154" s="5">
        <f t="shared" si="211"/>
        <v>1.8127191880057926E-4</v>
      </c>
      <c r="BA154" s="5">
        <f t="shared" si="212"/>
        <v>6.1649966587250281E-5</v>
      </c>
      <c r="BB154" s="5">
        <f t="shared" si="213"/>
        <v>1.5725208868631988E-5</v>
      </c>
      <c r="BC154" s="5">
        <f t="shared" si="214"/>
        <v>3.208854215512158E-6</v>
      </c>
      <c r="BD154" s="5">
        <f t="shared" si="215"/>
        <v>1.8102549331085191E-4</v>
      </c>
      <c r="BE154" s="5">
        <f t="shared" si="216"/>
        <v>2.0598025109743462E-4</v>
      </c>
      <c r="BF154" s="5">
        <f t="shared" si="217"/>
        <v>1.1718753824718566E-4</v>
      </c>
      <c r="BG154" s="5">
        <f t="shared" si="218"/>
        <v>4.4447365050026201E-5</v>
      </c>
      <c r="BH154" s="5">
        <f t="shared" si="219"/>
        <v>1.264363273671978E-5</v>
      </c>
      <c r="BI154" s="5">
        <f t="shared" si="220"/>
        <v>2.8773169991269545E-6</v>
      </c>
      <c r="BJ154" s="8">
        <f t="shared" si="221"/>
        <v>0.38262456770105929</v>
      </c>
      <c r="BK154" s="8">
        <f t="shared" si="222"/>
        <v>0.29436287717312731</v>
      </c>
      <c r="BL154" s="8">
        <f t="shared" si="223"/>
        <v>0.30263797370626472</v>
      </c>
      <c r="BM154" s="8">
        <f t="shared" si="224"/>
        <v>0.36576560288888921</v>
      </c>
      <c r="BN154" s="8">
        <f t="shared" si="225"/>
        <v>0.63395770987661926</v>
      </c>
    </row>
    <row r="155" spans="1:66" s="21" customFormat="1" x14ac:dyDescent="0.25">
      <c r="A155" s="21" t="s">
        <v>21</v>
      </c>
      <c r="B155" s="21" t="s">
        <v>397</v>
      </c>
      <c r="C155" s="21" t="s">
        <v>153</v>
      </c>
      <c r="D155" t="s">
        <v>495</v>
      </c>
      <c r="E155">
        <f>VLOOKUP(A155,home!$A$2:$E$405,3,FALSE)</f>
        <v>1.4057971014492801</v>
      </c>
      <c r="F155">
        <f>VLOOKUP(B155,home!$B$2:$E$405,3,FALSE)</f>
        <v>0.87</v>
      </c>
      <c r="G155">
        <f>VLOOKUP(C155,away!$B$2:$E$405,4,FALSE)</f>
        <v>0.43</v>
      </c>
      <c r="H155">
        <f>VLOOKUP(A155,away!$A$2:$E$405,3,FALSE)</f>
        <v>1.32850241545894</v>
      </c>
      <c r="I155">
        <f>VLOOKUP(C155,away!$B$2:$E$405,3,FALSE)</f>
        <v>1.35</v>
      </c>
      <c r="J155">
        <f>VLOOKUP(B155,home!$B$2:$E$405,4,FALSE)</f>
        <v>1.42</v>
      </c>
      <c r="K155" s="3">
        <f t="shared" si="170"/>
        <v>0.52590869565217568</v>
      </c>
      <c r="L155" s="3">
        <f t="shared" si="171"/>
        <v>2.5467391304347879</v>
      </c>
      <c r="M155" s="5">
        <f t="shared" si="172"/>
        <v>4.6298402298045264E-2</v>
      </c>
      <c r="N155" s="5">
        <f t="shared" si="173"/>
        <v>2.4348732363344679E-2</v>
      </c>
      <c r="O155" s="5">
        <f t="shared" si="174"/>
        <v>0.1179099528090438</v>
      </c>
      <c r="P155" s="5">
        <f t="shared" si="175"/>
        <v>6.2009869486213808E-2</v>
      </c>
      <c r="Q155" s="5">
        <f t="shared" si="176"/>
        <v>6.402605038995258E-3</v>
      </c>
      <c r="R155" s="5">
        <f t="shared" si="177"/>
        <v>0.15014294534325559</v>
      </c>
      <c r="S155" s="5">
        <f t="shared" si="178"/>
        <v>2.0763264620578592E-2</v>
      </c>
      <c r="T155" s="5">
        <f t="shared" si="179"/>
        <v>1.6305764789528176E-2</v>
      </c>
      <c r="U155" s="5">
        <f t="shared" si="180"/>
        <v>7.8961480546847443E-2</v>
      </c>
      <c r="V155" s="5">
        <f t="shared" si="181"/>
        <v>3.0899250305811161E-3</v>
      </c>
      <c r="W155" s="5">
        <f t="shared" si="182"/>
        <v>1.122395221611348E-3</v>
      </c>
      <c r="X155" s="5">
        <f t="shared" si="183"/>
        <v>2.8584478306906457E-3</v>
      </c>
      <c r="Y155" s="5">
        <f t="shared" si="184"/>
        <v>3.6398604713631516E-3</v>
      </c>
      <c r="Z155" s="5">
        <f t="shared" si="185"/>
        <v>0.12745830468813352</v>
      </c>
      <c r="AA155" s="5">
        <f t="shared" si="186"/>
        <v>6.7031430768573888E-2</v>
      </c>
      <c r="AB155" s="5">
        <f t="shared" si="187"/>
        <v>1.7626206161599902E-2</v>
      </c>
      <c r="AC155" s="5">
        <f t="shared" si="188"/>
        <v>2.586561284489101E-4</v>
      </c>
      <c r="AD155" s="5">
        <f t="shared" si="189"/>
        <v>1.4756935175096463E-4</v>
      </c>
      <c r="AE155" s="5">
        <f t="shared" si="190"/>
        <v>3.7582064255707706E-4</v>
      </c>
      <c r="AF155" s="5">
        <f t="shared" si="191"/>
        <v>4.7855856821262693E-4</v>
      </c>
      <c r="AG155" s="5">
        <f t="shared" si="192"/>
        <v>4.0625461062398084E-4</v>
      </c>
      <c r="AH155" s="5">
        <f t="shared" si="193"/>
        <v>8.1150763012037358E-2</v>
      </c>
      <c r="AI155" s="5">
        <f t="shared" si="194"/>
        <v>4.2677891926839386E-2</v>
      </c>
      <c r="AJ155" s="5">
        <f t="shared" si="195"/>
        <v>1.122233723821431E-2</v>
      </c>
      <c r="AK155" s="5">
        <f t="shared" si="196"/>
        <v>1.9673082463727096E-3</v>
      </c>
      <c r="AL155" s="5">
        <f t="shared" si="197"/>
        <v>1.385726674857932E-5</v>
      </c>
      <c r="AM155" s="5">
        <f t="shared" si="198"/>
        <v>1.5521601059517387E-5</v>
      </c>
      <c r="AN155" s="5">
        <f t="shared" si="199"/>
        <v>3.9529468785270999E-5</v>
      </c>
      <c r="AO155" s="5">
        <f t="shared" si="200"/>
        <v>5.0335622480375091E-5</v>
      </c>
      <c r="AP155" s="5">
        <f t="shared" si="201"/>
        <v>4.2730566475188066E-5</v>
      </c>
      <c r="AQ155" s="5">
        <f t="shared" si="202"/>
        <v>2.720590142700159E-5</v>
      </c>
      <c r="AR155" s="5">
        <f t="shared" si="203"/>
        <v>4.1333964725479122E-2</v>
      </c>
      <c r="AS155" s="5">
        <f t="shared" si="204"/>
        <v>2.1737891474909763E-2</v>
      </c>
      <c r="AT155" s="5">
        <f t="shared" si="205"/>
        <v>5.7160730758991718E-3</v>
      </c>
      <c r="AU155" s="5">
        <f t="shared" si="206"/>
        <v>1.0020441785328846E-3</v>
      </c>
      <c r="AV155" s="5">
        <f t="shared" si="207"/>
        <v>1.3174593672952127E-4</v>
      </c>
      <c r="AW155" s="5">
        <f t="shared" si="208"/>
        <v>5.1554892937497811E-7</v>
      </c>
      <c r="AX155" s="5">
        <f t="shared" si="209"/>
        <v>1.3604908279407027E-6</v>
      </c>
      <c r="AY155" s="5">
        <f t="shared" si="210"/>
        <v>3.4648152281142106E-6</v>
      </c>
      <c r="AZ155" s="5">
        <f t="shared" si="211"/>
        <v>4.4119902605823988E-6</v>
      </c>
      <c r="BA155" s="5">
        <f t="shared" si="212"/>
        <v>3.7453960799074569E-6</v>
      </c>
      <c r="BB155" s="5">
        <f t="shared" si="213"/>
        <v>2.3846366889193451E-6</v>
      </c>
      <c r="BC155" s="5">
        <f t="shared" si="214"/>
        <v>1.2146095135082692E-6</v>
      </c>
      <c r="BD155" s="5">
        <f t="shared" si="215"/>
        <v>1.7544470897064807E-2</v>
      </c>
      <c r="BE155" s="5">
        <f t="shared" si="216"/>
        <v>9.2267898053829088E-3</v>
      </c>
      <c r="BF155" s="5">
        <f t="shared" si="217"/>
        <v>2.4262244958028587E-3</v>
      </c>
      <c r="BG155" s="5">
        <f t="shared" si="218"/>
        <v>4.2532418664901307E-4</v>
      </c>
      <c r="BH155" s="5">
        <f t="shared" si="219"/>
        <v>5.5920422057476228E-5</v>
      </c>
      <c r="BI155" s="5">
        <f t="shared" si="220"/>
        <v>5.8818072449132969E-6</v>
      </c>
      <c r="BJ155" s="8">
        <f t="shared" si="221"/>
        <v>5.6277913987504237E-2</v>
      </c>
      <c r="BK155" s="8">
        <f t="shared" si="222"/>
        <v>0.13243743964584437</v>
      </c>
      <c r="BL155" s="8">
        <f t="shared" si="223"/>
        <v>0.66829664705853675</v>
      </c>
      <c r="BM155" s="8">
        <f t="shared" si="224"/>
        <v>0.57735484877482179</v>
      </c>
      <c r="BN155" s="8">
        <f t="shared" si="225"/>
        <v>0.40711250733889837</v>
      </c>
    </row>
    <row r="156" spans="1:66" x14ac:dyDescent="0.25">
      <c r="A156" t="s">
        <v>21</v>
      </c>
      <c r="B156" t="s">
        <v>270</v>
      </c>
      <c r="C156" t="s">
        <v>273</v>
      </c>
      <c r="D156" t="s">
        <v>495</v>
      </c>
      <c r="E156">
        <f>VLOOKUP(A156,home!$A$2:$E$405,3,FALSE)</f>
        <v>1.4057971014492801</v>
      </c>
      <c r="F156">
        <f>VLOOKUP(B156,home!$B$2:$E$405,3,FALSE)</f>
        <v>0.85</v>
      </c>
      <c r="G156">
        <f>VLOOKUP(C156,away!$B$2:$E$405,4,FALSE)</f>
        <v>1.29</v>
      </c>
      <c r="H156">
        <f>VLOOKUP(A156,away!$A$2:$E$405,3,FALSE)</f>
        <v>1.32850241545894</v>
      </c>
      <c r="I156">
        <f>VLOOKUP(C156,away!$B$2:$E$405,3,FALSE)</f>
        <v>1.23</v>
      </c>
      <c r="J156">
        <f>VLOOKUP(B156,home!$B$2:$E$405,4,FALSE)</f>
        <v>1.05</v>
      </c>
      <c r="K156" s="3">
        <f t="shared" si="170"/>
        <v>1.5414565217391356</v>
      </c>
      <c r="L156" s="3">
        <f t="shared" si="171"/>
        <v>1.7157608695652211</v>
      </c>
      <c r="M156" s="5">
        <f t="shared" si="172"/>
        <v>3.8495366664610529E-2</v>
      </c>
      <c r="N156" s="5">
        <f t="shared" si="173"/>
        <v>5.9338934001903224E-2</v>
      </c>
      <c r="O156" s="5">
        <f t="shared" si="174"/>
        <v>6.6048843782704203E-2</v>
      </c>
      <c r="P156" s="5">
        <f t="shared" si="175"/>
        <v>0.10181142100217876</v>
      </c>
      <c r="Q156" s="5">
        <f t="shared" si="176"/>
        <v>4.5734193405140948E-2</v>
      </c>
      <c r="R156" s="5">
        <f t="shared" si="177"/>
        <v>5.6662010821195014E-2</v>
      </c>
      <c r="S156" s="5">
        <f t="shared" si="178"/>
        <v>6.7316967888580562E-2</v>
      </c>
      <c r="T156" s="5">
        <f t="shared" si="179"/>
        <v>7.8468939445668642E-2</v>
      </c>
      <c r="U156" s="5">
        <f t="shared" si="180"/>
        <v>8.7342026115184532E-2</v>
      </c>
      <c r="V156" s="5">
        <f t="shared" si="181"/>
        <v>1.9781994423745914E-2</v>
      </c>
      <c r="W156" s="5">
        <f t="shared" si="182"/>
        <v>2.3499090230277821E-2</v>
      </c>
      <c r="X156" s="5">
        <f t="shared" si="183"/>
        <v>4.0318819487493072E-2</v>
      </c>
      <c r="Y156" s="5">
        <f t="shared" si="184"/>
        <v>3.4588726391852148E-2</v>
      </c>
      <c r="Z156" s="5">
        <f t="shared" si="185"/>
        <v>3.2406153652629166E-2</v>
      </c>
      <c r="AA156" s="5">
        <f t="shared" si="186"/>
        <v>4.9952676892325736E-2</v>
      </c>
      <c r="AB156" s="5">
        <f t="shared" si="187"/>
        <v>3.8499939787001676E-2</v>
      </c>
      <c r="AC156" s="5">
        <f t="shared" si="188"/>
        <v>3.2699275540189299E-3</v>
      </c>
      <c r="AD156" s="5">
        <f t="shared" si="189"/>
        <v>9.0557064725995413E-3</v>
      </c>
      <c r="AE156" s="5">
        <f t="shared" si="190"/>
        <v>1.5537426811954792E-2</v>
      </c>
      <c r="AF156" s="5">
        <f t="shared" si="191"/>
        <v>1.3329254468842769E-2</v>
      </c>
      <c r="AG156" s="5">
        <f t="shared" si="192"/>
        <v>7.623271079372591E-3</v>
      </c>
      <c r="AH156" s="5">
        <f t="shared" si="193"/>
        <v>1.3900302592574796E-2</v>
      </c>
      <c r="AI156" s="5">
        <f t="shared" si="194"/>
        <v>2.1426712085471835E-2</v>
      </c>
      <c r="AJ156" s="5">
        <f t="shared" si="195"/>
        <v>1.6514172541788663E-2</v>
      </c>
      <c r="AK156" s="5">
        <f t="shared" si="196"/>
        <v>8.4852929885551633E-3</v>
      </c>
      <c r="AL156" s="5">
        <f t="shared" si="197"/>
        <v>3.459283541828436E-4</v>
      </c>
      <c r="AM156" s="5">
        <f t="shared" si="198"/>
        <v>2.7917955602287719E-3</v>
      </c>
      <c r="AN156" s="5">
        <f t="shared" si="199"/>
        <v>4.7900535780664418E-3</v>
      </c>
      <c r="AO156" s="5">
        <f t="shared" si="200"/>
        <v>4.1092932461836386E-3</v>
      </c>
      <c r="AP156" s="5">
        <f t="shared" si="201"/>
        <v>2.3501881844568426E-3</v>
      </c>
      <c r="AQ156" s="5">
        <f t="shared" si="202"/>
        <v>1.0080902307513953E-3</v>
      </c>
      <c r="AR156" s="5">
        <f t="shared" si="203"/>
        <v>4.7699190526911649E-3</v>
      </c>
      <c r="AS156" s="5">
        <f t="shared" si="204"/>
        <v>7.3526228319385559E-3</v>
      </c>
      <c r="AT156" s="5">
        <f t="shared" si="205"/>
        <v>5.666874208089881E-3</v>
      </c>
      <c r="AU156" s="5">
        <f t="shared" si="206"/>
        <v>2.9117467353118147E-3</v>
      </c>
      <c r="AV156" s="5">
        <f t="shared" si="207"/>
        <v>1.1220827486997588E-3</v>
      </c>
      <c r="AW156" s="5">
        <f t="shared" si="208"/>
        <v>2.5413922329311716E-5</v>
      </c>
      <c r="AX156" s="5">
        <f t="shared" si="209"/>
        <v>7.1723857894616806E-4</v>
      </c>
      <c r="AY156" s="5">
        <f t="shared" si="210"/>
        <v>1.230609887898401E-3</v>
      </c>
      <c r="AZ156" s="5">
        <f t="shared" si="211"/>
        <v>1.0557161456780601E-3</v>
      </c>
      <c r="BA156" s="5">
        <f t="shared" si="212"/>
        <v>6.0378548404087717E-4</v>
      </c>
      <c r="BB156" s="5">
        <f t="shared" si="213"/>
        <v>2.5898787678220833E-4</v>
      </c>
      <c r="BC156" s="5">
        <f t="shared" si="214"/>
        <v>8.8872252934938401E-5</v>
      </c>
      <c r="BD156" s="5">
        <f t="shared" si="215"/>
        <v>1.3640067436001856E-3</v>
      </c>
      <c r="BE156" s="5">
        <f t="shared" si="216"/>
        <v>2.1025570906186672E-3</v>
      </c>
      <c r="BF156" s="5">
        <f t="shared" si="217"/>
        <v>1.6205001698315043E-3</v>
      </c>
      <c r="BG156" s="5">
        <f t="shared" si="218"/>
        <v>8.3264351842204942E-4</v>
      </c>
      <c r="BH156" s="5">
        <f t="shared" si="219"/>
        <v>3.2087094543887217E-4</v>
      </c>
      <c r="BI156" s="5">
        <f t="shared" si="220"/>
        <v>9.892172229667032E-5</v>
      </c>
      <c r="BJ156" s="8">
        <f t="shared" si="221"/>
        <v>0.34649899282107338</v>
      </c>
      <c r="BK156" s="8">
        <f t="shared" si="222"/>
        <v>0.2322522157752159</v>
      </c>
      <c r="BL156" s="8">
        <f t="shared" si="223"/>
        <v>0.38699472337374069</v>
      </c>
      <c r="BM156" s="8">
        <f t="shared" si="224"/>
        <v>0.6288561199793572</v>
      </c>
      <c r="BN156" s="8">
        <f t="shared" si="225"/>
        <v>0.36809076967773269</v>
      </c>
    </row>
    <row r="157" spans="1:66" x14ac:dyDescent="0.25">
      <c r="A157" t="s">
        <v>21</v>
      </c>
      <c r="B157" t="s">
        <v>272</v>
      </c>
      <c r="C157" t="s">
        <v>372</v>
      </c>
      <c r="D157" t="s">
        <v>495</v>
      </c>
      <c r="E157">
        <f>VLOOKUP(A157,home!$A$2:$E$405,3,FALSE)</f>
        <v>1.4057971014492801</v>
      </c>
      <c r="F157">
        <f>VLOOKUP(B157,home!$B$2:$E$405,3,FALSE)</f>
        <v>1.29</v>
      </c>
      <c r="G157">
        <f>VLOOKUP(C157,away!$B$2:$E$405,4,FALSE)</f>
        <v>1.26</v>
      </c>
      <c r="H157">
        <f>VLOOKUP(A157,away!$A$2:$E$405,3,FALSE)</f>
        <v>1.32850241545894</v>
      </c>
      <c r="I157">
        <f>VLOOKUP(C157,away!$B$2:$E$405,3,FALSE)</f>
        <v>0.71</v>
      </c>
      <c r="J157">
        <f>VLOOKUP(B157,home!$B$2:$E$405,4,FALSE)</f>
        <v>0.48</v>
      </c>
      <c r="K157" s="3">
        <f t="shared" si="170"/>
        <v>2.2849826086956599</v>
      </c>
      <c r="L157" s="3">
        <f t="shared" si="171"/>
        <v>0.45275362318840673</v>
      </c>
      <c r="M157" s="5">
        <f t="shared" si="172"/>
        <v>6.4716684760705204E-2</v>
      </c>
      <c r="N157" s="5">
        <f t="shared" si="173"/>
        <v>0.14787649917065082</v>
      </c>
      <c r="O157" s="5">
        <f t="shared" si="174"/>
        <v>2.9300713506151221E-2</v>
      </c>
      <c r="P157" s="5">
        <f t="shared" si="175"/>
        <v>6.6951620783929564E-2</v>
      </c>
      <c r="Q157" s="5">
        <f t="shared" si="176"/>
        <v>0.16894761441986769</v>
      </c>
      <c r="R157" s="5">
        <f t="shared" si="177"/>
        <v>6.6330021009577246E-3</v>
      </c>
      <c r="S157" s="5">
        <f t="shared" si="178"/>
        <v>1.7315934608554052E-2</v>
      </c>
      <c r="T157" s="5">
        <f t="shared" si="179"/>
        <v>7.6491644557632993E-2</v>
      </c>
      <c r="U157" s="5">
        <f t="shared" si="180"/>
        <v>1.5156294444130173E-2</v>
      </c>
      <c r="V157" s="5">
        <f t="shared" si="181"/>
        <v>1.9904361976066098E-3</v>
      </c>
      <c r="W157" s="5">
        <f t="shared" si="182"/>
        <v>0.12868078691000595</v>
      </c>
      <c r="X157" s="5">
        <f t="shared" si="183"/>
        <v>5.8260692508240473E-2</v>
      </c>
      <c r="Y157" s="5">
        <f t="shared" si="184"/>
        <v>1.3188869811285768E-2</v>
      </c>
      <c r="Z157" s="5">
        <f t="shared" si="185"/>
        <v>1.0010385779416413E-3</v>
      </c>
      <c r="AA157" s="5">
        <f t="shared" si="186"/>
        <v>2.2873557412300852E-3</v>
      </c>
      <c r="AB157" s="5">
        <f t="shared" si="187"/>
        <v>2.6132840443054577E-3</v>
      </c>
      <c r="AC157" s="5">
        <f t="shared" si="188"/>
        <v>1.2869838936194951E-4</v>
      </c>
      <c r="AD157" s="5">
        <f t="shared" si="189"/>
        <v>7.350834004065894E-2</v>
      </c>
      <c r="AE157" s="5">
        <f t="shared" si="190"/>
        <v>3.3281167287973763E-2</v>
      </c>
      <c r="AF157" s="5">
        <f t="shared" si="191"/>
        <v>7.5340845367847997E-3</v>
      </c>
      <c r="AG157" s="5">
        <f t="shared" si="192"/>
        <v>1.1370280238123557E-3</v>
      </c>
      <c r="AH157" s="5">
        <f t="shared" si="193"/>
        <v>1.1330596077861209E-4</v>
      </c>
      <c r="AI157" s="5">
        <f t="shared" si="194"/>
        <v>2.5890214984068119E-4</v>
      </c>
      <c r="AJ157" s="5">
        <f t="shared" si="195"/>
        <v>2.9579345486993721E-4</v>
      </c>
      <c r="AK157" s="5">
        <f t="shared" si="196"/>
        <v>2.2529430004793706E-4</v>
      </c>
      <c r="AL157" s="5">
        <f t="shared" si="197"/>
        <v>5.3257151795857036E-6</v>
      </c>
      <c r="AM157" s="5">
        <f t="shared" si="198"/>
        <v>3.3593055717398485E-2</v>
      </c>
      <c r="AN157" s="5">
        <f t="shared" si="199"/>
        <v>1.5209377690022181E-2</v>
      </c>
      <c r="AO157" s="5">
        <f t="shared" si="200"/>
        <v>3.443050427799231E-3</v>
      </c>
      <c r="AP157" s="5">
        <f t="shared" si="201"/>
        <v>5.1961785200216521E-4</v>
      </c>
      <c r="AQ157" s="5">
        <f t="shared" si="202"/>
        <v>5.8814716291839403E-5</v>
      </c>
      <c r="AR157" s="5">
        <f t="shared" si="203"/>
        <v>1.0259936854272031E-5</v>
      </c>
      <c r="AS157" s="5">
        <f t="shared" si="204"/>
        <v>2.3443777278327248E-5</v>
      </c>
      <c r="AT157" s="5">
        <f t="shared" si="205"/>
        <v>2.6784311681556124E-5</v>
      </c>
      <c r="AU157" s="5">
        <f t="shared" si="206"/>
        <v>2.0400562126079918E-5</v>
      </c>
      <c r="AV157" s="5">
        <f t="shared" si="207"/>
        <v>1.1653732416426995E-5</v>
      </c>
      <c r="AW157" s="5">
        <f t="shared" si="208"/>
        <v>1.5304539592038148E-7</v>
      </c>
      <c r="AX157" s="5">
        <f t="shared" si="209"/>
        <v>1.279325801453331E-2</v>
      </c>
      <c r="AY157" s="5">
        <f t="shared" si="210"/>
        <v>5.7921939184640775E-3</v>
      </c>
      <c r="AZ157" s="5">
        <f t="shared" si="211"/>
        <v>1.3112183913972328E-3</v>
      </c>
      <c r="BA157" s="5">
        <f t="shared" si="212"/>
        <v>1.9788629249879052E-4</v>
      </c>
      <c r="BB157" s="5">
        <f t="shared" si="213"/>
        <v>2.2398433977037061E-5</v>
      </c>
      <c r="BC157" s="5">
        <f t="shared" si="214"/>
        <v>2.0281944273699701E-6</v>
      </c>
      <c r="BD157" s="5">
        <f t="shared" si="215"/>
        <v>7.7420393074265371E-7</v>
      </c>
      <c r="BE157" s="5">
        <f t="shared" si="216"/>
        <v>1.7690425173307828E-6</v>
      </c>
      <c r="BF157" s="5">
        <f t="shared" si="217"/>
        <v>2.0211156930720148E-6</v>
      </c>
      <c r="BG157" s="5">
        <f t="shared" si="218"/>
        <v>1.5394047362771433E-6</v>
      </c>
      <c r="BH157" s="5">
        <f t="shared" si="219"/>
        <v>8.793782625342506E-7</v>
      </c>
      <c r="BI157" s="5">
        <f t="shared" si="220"/>
        <v>4.0187280727115351E-7</v>
      </c>
      <c r="BJ157" s="8">
        <f t="shared" si="221"/>
        <v>0.78184962691572557</v>
      </c>
      <c r="BK157" s="8">
        <f t="shared" si="222"/>
        <v>0.15690089437380103</v>
      </c>
      <c r="BL157" s="8">
        <f t="shared" si="223"/>
        <v>5.6983873040615703E-2</v>
      </c>
      <c r="BM157" s="8">
        <f t="shared" si="224"/>
        <v>0.50651725729275321</v>
      </c>
      <c r="BN157" s="8">
        <f t="shared" si="225"/>
        <v>0.48442613474226226</v>
      </c>
    </row>
    <row r="158" spans="1:66" x14ac:dyDescent="0.25">
      <c r="A158" t="s">
        <v>21</v>
      </c>
      <c r="B158" t="s">
        <v>266</v>
      </c>
      <c r="C158" t="s">
        <v>23</v>
      </c>
      <c r="D158" t="s">
        <v>495</v>
      </c>
      <c r="E158">
        <f>VLOOKUP(A158,home!$A$2:$E$405,3,FALSE)</f>
        <v>1.4057971014492801</v>
      </c>
      <c r="F158">
        <f>VLOOKUP(B158,home!$B$2:$E$405,3,FALSE)</f>
        <v>0.78</v>
      </c>
      <c r="G158">
        <f>VLOOKUP(C158,away!$B$2:$E$405,4,FALSE)</f>
        <v>1.1399999999999999</v>
      </c>
      <c r="H158">
        <f>VLOOKUP(A158,away!$A$2:$E$405,3,FALSE)</f>
        <v>1.32850241545894</v>
      </c>
      <c r="I158">
        <f>VLOOKUP(C158,away!$B$2:$E$405,3,FALSE)</f>
        <v>1.1399999999999999</v>
      </c>
      <c r="J158">
        <f>VLOOKUP(B158,home!$B$2:$E$405,4,FALSE)</f>
        <v>1.1299999999999999</v>
      </c>
      <c r="K158" s="3">
        <f t="shared" si="170"/>
        <v>1.2500347826086997</v>
      </c>
      <c r="L158" s="3">
        <f t="shared" si="171"/>
        <v>1.7113768115942061</v>
      </c>
      <c r="M158" s="5">
        <f t="shared" si="172"/>
        <v>5.1745821492500718E-2</v>
      </c>
      <c r="N158" s="5">
        <f t="shared" si="173"/>
        <v>6.4684076720286726E-2</v>
      </c>
      <c r="O158" s="5">
        <f t="shared" si="174"/>
        <v>8.8556598999158812E-2</v>
      </c>
      <c r="P158" s="5">
        <f t="shared" si="175"/>
        <v>0.11069882897847928</v>
      </c>
      <c r="Q158" s="5">
        <f t="shared" si="176"/>
        <v>4.0428672890644037E-2</v>
      </c>
      <c r="R158" s="5">
        <f t="shared" si="177"/>
        <v>7.5776855020403544E-2</v>
      </c>
      <c r="S158" s="5">
        <f t="shared" si="178"/>
        <v>5.9203962676399671E-2</v>
      </c>
      <c r="T158" s="5">
        <f t="shared" si="179"/>
        <v>6.9188693308575508E-2</v>
      </c>
      <c r="U158" s="5">
        <f t="shared" si="180"/>
        <v>9.4723704492201105E-2</v>
      </c>
      <c r="V158" s="5">
        <f t="shared" si="181"/>
        <v>1.407265392028449E-2</v>
      </c>
      <c r="W158" s="5">
        <f t="shared" si="182"/>
        <v>1.6845749109338143E-2</v>
      </c>
      <c r="X158" s="5">
        <f t="shared" si="183"/>
        <v>2.8829424399655044E-2</v>
      </c>
      <c r="Y158" s="5">
        <f t="shared" si="184"/>
        <v>2.4669004204588934E-2</v>
      </c>
      <c r="Z158" s="5">
        <f t="shared" si="185"/>
        <v>4.322758417915154E-2</v>
      </c>
      <c r="AA158" s="5">
        <f t="shared" si="186"/>
        <v>5.4035983792084963E-2</v>
      </c>
      <c r="AB158" s="5">
        <f t="shared" si="187"/>
        <v>3.3773429626293081E-2</v>
      </c>
      <c r="AC158" s="5">
        <f t="shared" si="188"/>
        <v>1.8815846679290185E-3</v>
      </c>
      <c r="AD158" s="5">
        <f t="shared" si="189"/>
        <v>5.2644430814430525E-3</v>
      </c>
      <c r="AE158" s="5">
        <f t="shared" si="190"/>
        <v>9.0094458155391879E-3</v>
      </c>
      <c r="AF158" s="5">
        <f t="shared" si="191"/>
        <v>7.7092783270141093E-3</v>
      </c>
      <c r="AG158" s="5">
        <f t="shared" si="192"/>
        <v>4.3978267209925743E-3</v>
      </c>
      <c r="AH158" s="5">
        <f t="shared" si="193"/>
        <v>1.8494671296359129E-2</v>
      </c>
      <c r="AI158" s="5">
        <f t="shared" si="194"/>
        <v>2.3118982413363645E-2</v>
      </c>
      <c r="AJ158" s="5">
        <f t="shared" si="195"/>
        <v>1.4449766077611689E-2</v>
      </c>
      <c r="AK158" s="5">
        <f t="shared" si="196"/>
        <v>6.0209033991912948E-3</v>
      </c>
      <c r="AL158" s="5">
        <f t="shared" si="197"/>
        <v>1.6100949862689069E-4</v>
      </c>
      <c r="AM158" s="5">
        <f t="shared" si="198"/>
        <v>1.3161473925735077E-3</v>
      </c>
      <c r="AN158" s="5">
        <f t="shared" si="199"/>
        <v>2.252424128290477E-3</v>
      </c>
      <c r="AO158" s="5">
        <f t="shared" si="200"/>
        <v>1.9273732115158081E-3</v>
      </c>
      <c r="AP158" s="5">
        <f t="shared" si="201"/>
        <v>1.0994872738253364E-3</v>
      </c>
      <c r="AQ158" s="5">
        <f t="shared" si="202"/>
        <v>4.7040925626690253E-4</v>
      </c>
      <c r="AR158" s="5">
        <f t="shared" si="203"/>
        <v>6.3302703189291936E-3</v>
      </c>
      <c r="AS158" s="5">
        <f t="shared" si="204"/>
        <v>7.9130580819769588E-3</v>
      </c>
      <c r="AT158" s="5">
        <f t="shared" si="205"/>
        <v>4.9457989196370422E-3</v>
      </c>
      <c r="AU158" s="5">
        <f t="shared" si="206"/>
        <v>2.0608068924449431E-3</v>
      </c>
      <c r="AV158" s="5">
        <f t="shared" si="207"/>
        <v>6.440200739489813E-4</v>
      </c>
      <c r="AW158" s="5">
        <f t="shared" si="208"/>
        <v>9.5679024241986121E-6</v>
      </c>
      <c r="AX158" s="5">
        <f t="shared" si="209"/>
        <v>2.7420500329277195E-4</v>
      </c>
      <c r="AY158" s="5">
        <f t="shared" si="210"/>
        <v>4.6926808425836277E-4</v>
      </c>
      <c r="AZ158" s="5">
        <f t="shared" si="211"/>
        <v>4.0154725891049909E-4</v>
      </c>
      <c r="BA158" s="5">
        <f t="shared" si="212"/>
        <v>2.2906622255288104E-4</v>
      </c>
      <c r="BB158" s="5">
        <f t="shared" si="213"/>
        <v>9.8004655399119598E-5</v>
      </c>
      <c r="BC158" s="5">
        <f t="shared" si="214"/>
        <v>3.3544578935666838E-5</v>
      </c>
      <c r="BD158" s="5">
        <f t="shared" si="215"/>
        <v>1.8055796391564132E-3</v>
      </c>
      <c r="BE158" s="5">
        <f t="shared" si="216"/>
        <v>2.2570373517155815E-3</v>
      </c>
      <c r="BF158" s="5">
        <f t="shared" si="217"/>
        <v>1.4106875976457513E-3</v>
      </c>
      <c r="BG158" s="5">
        <f t="shared" si="218"/>
        <v>5.8780285481729833E-4</v>
      </c>
      <c r="BH158" s="5">
        <f t="shared" si="219"/>
        <v>1.8369350345957871E-4</v>
      </c>
      <c r="BI158" s="5">
        <f t="shared" si="220"/>
        <v>4.5924653732744969E-5</v>
      </c>
      <c r="BJ158" s="8">
        <f t="shared" si="221"/>
        <v>0.27959809164389871</v>
      </c>
      <c r="BK158" s="8">
        <f t="shared" si="222"/>
        <v>0.2382331293184784</v>
      </c>
      <c r="BL158" s="8">
        <f t="shared" si="223"/>
        <v>0.43713557500413169</v>
      </c>
      <c r="BM158" s="8">
        <f t="shared" si="224"/>
        <v>0.56584382586235338</v>
      </c>
      <c r="BN158" s="8">
        <f t="shared" si="225"/>
        <v>0.43189085410147315</v>
      </c>
    </row>
    <row r="159" spans="1:66" x14ac:dyDescent="0.25">
      <c r="A159" t="s">
        <v>175</v>
      </c>
      <c r="B159" t="s">
        <v>278</v>
      </c>
      <c r="C159" t="s">
        <v>284</v>
      </c>
      <c r="D159" t="s">
        <v>495</v>
      </c>
      <c r="E159">
        <f>VLOOKUP(A159,home!$A$2:$E$405,3,FALSE)</f>
        <v>1.19354838709677</v>
      </c>
      <c r="F159">
        <f>VLOOKUP(B159,home!$B$2:$E$405,3,FALSE)</f>
        <v>0.84</v>
      </c>
      <c r="G159">
        <f>VLOOKUP(C159,away!$B$2:$E$405,4,FALSE)</f>
        <v>0.93</v>
      </c>
      <c r="H159">
        <f>VLOOKUP(A159,away!$A$2:$E$405,3,FALSE)</f>
        <v>1.0967741935483899</v>
      </c>
      <c r="I159">
        <f>VLOOKUP(C159,away!$B$2:$E$405,3,FALSE)</f>
        <v>1.21</v>
      </c>
      <c r="J159">
        <f>VLOOKUP(B159,home!$B$2:$E$405,4,FALSE)</f>
        <v>1.62</v>
      </c>
      <c r="K159" s="3">
        <f t="shared" si="170"/>
        <v>0.93239999999999679</v>
      </c>
      <c r="L159" s="3">
        <f t="shared" si="171"/>
        <v>2.1498967741935542</v>
      </c>
      <c r="M159" s="5">
        <f t="shared" si="172"/>
        <v>4.5853819743149955E-2</v>
      </c>
      <c r="N159" s="5">
        <f t="shared" si="173"/>
        <v>4.2754101528512875E-2</v>
      </c>
      <c r="O159" s="5">
        <f t="shared" si="174"/>
        <v>9.8580979150250797E-2</v>
      </c>
      <c r="P159" s="5">
        <f t="shared" si="175"/>
        <v>9.1916904959693513E-2</v>
      </c>
      <c r="Q159" s="5">
        <f t="shared" si="176"/>
        <v>1.9931962132592632E-2</v>
      </c>
      <c r="R159" s="5">
        <f t="shared" si="177"/>
        <v>0.10596946453598312</v>
      </c>
      <c r="S159" s="5">
        <f t="shared" si="178"/>
        <v>4.6063323975487763E-2</v>
      </c>
      <c r="T159" s="5">
        <f t="shared" si="179"/>
        <v>4.2851661092208976E-2</v>
      </c>
      <c r="U159" s="5">
        <f t="shared" si="180"/>
        <v>9.8805928733350326E-2</v>
      </c>
      <c r="V159" s="5">
        <f t="shared" si="181"/>
        <v>1.0259652172198061E-2</v>
      </c>
      <c r="W159" s="5">
        <f t="shared" si="182"/>
        <v>6.1948538308097701E-3</v>
      </c>
      <c r="X159" s="5">
        <f t="shared" si="183"/>
        <v>1.3318296267458505E-2</v>
      </c>
      <c r="Y159" s="5">
        <f t="shared" si="184"/>
        <v>1.431648109158155E-2</v>
      </c>
      <c r="Z159" s="5">
        <f t="shared" si="185"/>
        <v>7.5941136656309444E-2</v>
      </c>
      <c r="AA159" s="5">
        <f t="shared" si="186"/>
        <v>7.0807515818342673E-2</v>
      </c>
      <c r="AB159" s="5">
        <f t="shared" si="187"/>
        <v>3.3010463874511245E-2</v>
      </c>
      <c r="AC159" s="5">
        <f t="shared" si="188"/>
        <v>1.2853829284477463E-3</v>
      </c>
      <c r="AD159" s="5">
        <f t="shared" si="189"/>
        <v>1.444020427961752E-3</v>
      </c>
      <c r="AE159" s="5">
        <f t="shared" si="190"/>
        <v>3.1044948599445658E-3</v>
      </c>
      <c r="AF159" s="5">
        <f t="shared" si="191"/>
        <v>3.3371717424476467E-3</v>
      </c>
      <c r="AG159" s="5">
        <f t="shared" si="192"/>
        <v>2.3915249213393589E-3</v>
      </c>
      <c r="AH159" s="5">
        <f t="shared" si="193"/>
        <v>4.0816401181497916E-2</v>
      </c>
      <c r="AI159" s="5">
        <f t="shared" si="194"/>
        <v>3.8057212461628527E-2</v>
      </c>
      <c r="AJ159" s="5">
        <f t="shared" si="195"/>
        <v>1.7742272449611157E-2</v>
      </c>
      <c r="AK159" s="5">
        <f t="shared" si="196"/>
        <v>5.5142982773391299E-3</v>
      </c>
      <c r="AL159" s="5">
        <f t="shared" si="197"/>
        <v>1.0306528104550686E-4</v>
      </c>
      <c r="AM159" s="5">
        <f t="shared" si="198"/>
        <v>2.6928092940630669E-4</v>
      </c>
      <c r="AN159" s="5">
        <f t="shared" si="199"/>
        <v>5.7892620148246093E-4</v>
      </c>
      <c r="AO159" s="5">
        <f t="shared" si="200"/>
        <v>6.2231578653163531E-4</v>
      </c>
      <c r="AP159" s="5">
        <f t="shared" si="201"/>
        <v>4.4597156733136237E-4</v>
      </c>
      <c r="AQ159" s="5">
        <f t="shared" si="202"/>
        <v>2.3969820849693502E-4</v>
      </c>
      <c r="AR159" s="5">
        <f t="shared" si="203"/>
        <v>1.7550209846858459E-2</v>
      </c>
      <c r="AS159" s="5">
        <f t="shared" si="204"/>
        <v>1.636381566121077E-2</v>
      </c>
      <c r="AT159" s="5">
        <f t="shared" si="205"/>
        <v>7.6288108612564349E-3</v>
      </c>
      <c r="AU159" s="5">
        <f t="shared" si="206"/>
        <v>2.3710344156784922E-3</v>
      </c>
      <c r="AV159" s="5">
        <f t="shared" si="207"/>
        <v>5.526881222946544E-4</v>
      </c>
      <c r="AW159" s="5">
        <f t="shared" si="208"/>
        <v>5.738914625003136E-6</v>
      </c>
      <c r="AX159" s="5">
        <f t="shared" si="209"/>
        <v>4.1846256429739895E-5</v>
      </c>
      <c r="AY159" s="5">
        <f t="shared" si="210"/>
        <v>8.9965131710374063E-5</v>
      </c>
      <c r="AZ159" s="5">
        <f t="shared" si="211"/>
        <v>9.6707873227015742E-5</v>
      </c>
      <c r="BA159" s="5">
        <f t="shared" si="212"/>
        <v>6.9303981563293438E-5</v>
      </c>
      <c r="BB159" s="5">
        <f t="shared" si="213"/>
        <v>3.7249101600423552E-5</v>
      </c>
      <c r="BC159" s="5">
        <f t="shared" si="214"/>
        <v>1.60163446744717E-5</v>
      </c>
      <c r="BD159" s="5">
        <f t="shared" si="215"/>
        <v>6.288523256030157E-3</v>
      </c>
      <c r="BE159" s="5">
        <f t="shared" si="216"/>
        <v>5.8634190839224982E-3</v>
      </c>
      <c r="BF159" s="5">
        <f t="shared" si="217"/>
        <v>2.7335259769246593E-3</v>
      </c>
      <c r="BG159" s="5">
        <f t="shared" si="218"/>
        <v>8.4957987362818134E-4</v>
      </c>
      <c r="BH159" s="5">
        <f t="shared" si="219"/>
        <v>1.9803706854272833E-4</v>
      </c>
      <c r="BI159" s="5">
        <f t="shared" si="220"/>
        <v>3.6929952541847867E-5</v>
      </c>
      <c r="BJ159" s="8">
        <f t="shared" si="221"/>
        <v>0.15215184927731162</v>
      </c>
      <c r="BK159" s="8">
        <f t="shared" si="222"/>
        <v>0.1955721141917329</v>
      </c>
      <c r="BL159" s="8">
        <f t="shared" si="223"/>
        <v>0.56974111060140409</v>
      </c>
      <c r="BM159" s="8">
        <f t="shared" si="224"/>
        <v>0.58831475245948972</v>
      </c>
      <c r="BN159" s="8">
        <f t="shared" si="225"/>
        <v>0.40500723205018285</v>
      </c>
    </row>
    <row r="160" spans="1:66" x14ac:dyDescent="0.25">
      <c r="A160" t="s">
        <v>175</v>
      </c>
      <c r="B160" t="s">
        <v>277</v>
      </c>
      <c r="C160" t="s">
        <v>285</v>
      </c>
      <c r="D160" t="s">
        <v>495</v>
      </c>
      <c r="E160">
        <f>VLOOKUP(A160,home!$A$2:$E$405,3,FALSE)</f>
        <v>1.19354838709677</v>
      </c>
      <c r="F160">
        <f>VLOOKUP(B160,home!$B$2:$E$405,3,FALSE)</f>
        <v>0.65</v>
      </c>
      <c r="G160">
        <f>VLOOKUP(C160,away!$B$2:$E$405,4,FALSE)</f>
        <v>1.26</v>
      </c>
      <c r="H160">
        <f>VLOOKUP(A160,away!$A$2:$E$405,3,FALSE)</f>
        <v>1.0967741935483899</v>
      </c>
      <c r="I160">
        <f>VLOOKUP(C160,away!$B$2:$E$405,3,FALSE)</f>
        <v>0.52</v>
      </c>
      <c r="J160">
        <f>VLOOKUP(B160,home!$B$2:$E$405,4,FALSE)</f>
        <v>1.01</v>
      </c>
      <c r="K160" s="3">
        <f t="shared" si="170"/>
        <v>0.97751612903225471</v>
      </c>
      <c r="L160" s="3">
        <f t="shared" si="171"/>
        <v>0.57602580645161439</v>
      </c>
      <c r="M160" s="5">
        <f t="shared" si="172"/>
        <v>0.21149753498438922</v>
      </c>
      <c r="N160" s="5">
        <f t="shared" si="173"/>
        <v>0.206742251697804</v>
      </c>
      <c r="O160" s="5">
        <f t="shared" si="174"/>
        <v>0.12182803815191133</v>
      </c>
      <c r="P160" s="5">
        <f t="shared" si="175"/>
        <v>0.11908887226185019</v>
      </c>
      <c r="Q160" s="5">
        <f t="shared" si="176"/>
        <v>0.10104694279352472</v>
      </c>
      <c r="R160" s="5">
        <f t="shared" si="177"/>
        <v>3.5088046962436378E-2</v>
      </c>
      <c r="S160" s="5">
        <f t="shared" si="178"/>
        <v>1.6763977293690523E-2</v>
      </c>
      <c r="T160" s="5">
        <f t="shared" si="179"/>
        <v>5.8205646712110225E-2</v>
      </c>
      <c r="U160" s="5">
        <f t="shared" si="180"/>
        <v>3.4299131842022768E-2</v>
      </c>
      <c r="V160" s="5">
        <f t="shared" si="181"/>
        <v>1.04881871222451E-3</v>
      </c>
      <c r="W160" s="5">
        <f t="shared" si="182"/>
        <v>3.2925005456689999E-2</v>
      </c>
      <c r="X160" s="5">
        <f t="shared" si="183"/>
        <v>1.896565282061366E-2</v>
      </c>
      <c r="Y160" s="5">
        <f t="shared" si="184"/>
        <v>5.4623527304376585E-3</v>
      </c>
      <c r="Z160" s="5">
        <f t="shared" si="185"/>
        <v>6.7372068494498455E-3</v>
      </c>
      <c r="AA160" s="5">
        <f t="shared" si="186"/>
        <v>6.5857283599638043E-3</v>
      </c>
      <c r="AB160" s="5">
        <f t="shared" si="187"/>
        <v>3.2188278466448788E-3</v>
      </c>
      <c r="AC160" s="5">
        <f t="shared" si="188"/>
        <v>3.6910193083090197E-5</v>
      </c>
      <c r="AD160" s="5">
        <f t="shared" si="189"/>
        <v>8.0461809705973664E-3</v>
      </c>
      <c r="AE160" s="5">
        <f t="shared" si="190"/>
        <v>4.6348078824439811E-3</v>
      </c>
      <c r="AF160" s="5">
        <f t="shared" si="191"/>
        <v>1.3348844741165465E-3</v>
      </c>
      <c r="AG160" s="5">
        <f t="shared" si="192"/>
        <v>2.5630930190757433E-4</v>
      </c>
      <c r="AH160" s="5">
        <f t="shared" si="193"/>
        <v>9.7020125217142184E-4</v>
      </c>
      <c r="AI160" s="5">
        <f t="shared" si="194"/>
        <v>9.4838737240485454E-4</v>
      </c>
      <c r="AJ160" s="5">
        <f t="shared" si="195"/>
        <v>4.6353197654813239E-4</v>
      </c>
      <c r="AK160" s="5">
        <f t="shared" si="196"/>
        <v>1.5103666113266677E-4</v>
      </c>
      <c r="AL160" s="5">
        <f t="shared" si="197"/>
        <v>8.313275650341362E-7</v>
      </c>
      <c r="AM160" s="5">
        <f t="shared" si="198"/>
        <v>1.5730543351742659E-3</v>
      </c>
      <c r="AN160" s="5">
        <f t="shared" si="199"/>
        <v>9.0611989201096459E-4</v>
      </c>
      <c r="AO160" s="5">
        <f t="shared" si="200"/>
        <v>2.609742207687328E-4</v>
      </c>
      <c r="AP160" s="5">
        <f t="shared" si="201"/>
        <v>5.0109295327130322E-5</v>
      </c>
      <c r="AQ160" s="5">
        <f t="shared" si="202"/>
        <v>7.2160618128830888E-6</v>
      </c>
      <c r="AR160" s="5">
        <f t="shared" si="203"/>
        <v>1.117721917404819E-4</v>
      </c>
      <c r="AS160" s="5">
        <f t="shared" si="204"/>
        <v>1.0925912020360681E-4</v>
      </c>
      <c r="AT160" s="5">
        <f t="shared" si="205"/>
        <v>5.3401276121449774E-5</v>
      </c>
      <c r="AU160" s="5">
        <f t="shared" si="206"/>
        <v>1.740020290654072E-5</v>
      </c>
      <c r="AV160" s="5">
        <f t="shared" si="207"/>
        <v>4.2522447473943679E-6</v>
      </c>
      <c r="AW160" s="5">
        <f t="shared" si="208"/>
        <v>1.3002760188120779E-8</v>
      </c>
      <c r="AX160" s="5">
        <f t="shared" si="209"/>
        <v>2.5628099741282579E-4</v>
      </c>
      <c r="AY160" s="5">
        <f t="shared" si="210"/>
        <v>1.4762446821294707E-4</v>
      </c>
      <c r="AZ160" s="5">
        <f t="shared" si="211"/>
        <v>4.2517751677176774E-5</v>
      </c>
      <c r="BA160" s="5">
        <f t="shared" si="212"/>
        <v>8.1637740661184112E-6</v>
      </c>
      <c r="BB160" s="5">
        <f t="shared" si="213"/>
        <v>1.175636135031158E-6</v>
      </c>
      <c r="BC160" s="5">
        <f t="shared" si="214"/>
        <v>1.3543935055499642E-7</v>
      </c>
      <c r="BD160" s="5">
        <f t="shared" si="215"/>
        <v>1.0730611147695921E-5</v>
      </c>
      <c r="BE160" s="5">
        <f t="shared" si="216"/>
        <v>1.0489345471246077E-5</v>
      </c>
      <c r="BF160" s="5">
        <f t="shared" si="217"/>
        <v>5.1267521905672378E-6</v>
      </c>
      <c r="BG160" s="5">
        <f t="shared" si="218"/>
        <v>1.6704943186103064E-6</v>
      </c>
      <c r="BH160" s="5">
        <f t="shared" si="219"/>
        <v>4.0823378497458008E-7</v>
      </c>
      <c r="BI160" s="5">
        <f t="shared" si="220"/>
        <v>7.9811021845707495E-8</v>
      </c>
      <c r="BJ160" s="8">
        <f t="shared" si="221"/>
        <v>0.44087340671219422</v>
      </c>
      <c r="BK160" s="8">
        <f t="shared" si="222"/>
        <v>0.3485845692410155</v>
      </c>
      <c r="BL160" s="8">
        <f t="shared" si="223"/>
        <v>0.20387752070889065</v>
      </c>
      <c r="BM160" s="8">
        <f t="shared" si="224"/>
        <v>0.20463340519418177</v>
      </c>
      <c r="BN160" s="8">
        <f t="shared" si="225"/>
        <v>0.79529168685191576</v>
      </c>
    </row>
    <row r="161" spans="1:66" x14ac:dyDescent="0.25">
      <c r="A161" t="s">
        <v>175</v>
      </c>
      <c r="B161" t="s">
        <v>279</v>
      </c>
      <c r="C161" t="s">
        <v>177</v>
      </c>
      <c r="D161" t="s">
        <v>495</v>
      </c>
      <c r="E161">
        <f>VLOOKUP(A161,home!$A$2:$E$405,3,FALSE)</f>
        <v>1.19354838709677</v>
      </c>
      <c r="F161">
        <f>VLOOKUP(B161,home!$B$2:$E$405,3,FALSE)</f>
        <v>1.58</v>
      </c>
      <c r="G161">
        <f>VLOOKUP(C161,away!$B$2:$E$405,4,FALSE)</f>
        <v>0.93</v>
      </c>
      <c r="H161">
        <f>VLOOKUP(A161,away!$A$2:$E$405,3,FALSE)</f>
        <v>1.0967741935483899</v>
      </c>
      <c r="I161">
        <f>VLOOKUP(C161,away!$B$2:$E$405,3,FALSE)</f>
        <v>0.19</v>
      </c>
      <c r="J161">
        <f>VLOOKUP(B161,home!$B$2:$E$405,4,FALSE)</f>
        <v>0.71</v>
      </c>
      <c r="K161" s="3">
        <f t="shared" si="170"/>
        <v>1.753799999999994</v>
      </c>
      <c r="L161" s="3">
        <f t="shared" si="171"/>
        <v>0.14795483870967779</v>
      </c>
      <c r="M161" s="5">
        <f t="shared" si="172"/>
        <v>0.14930638058042736</v>
      </c>
      <c r="N161" s="5">
        <f t="shared" si="173"/>
        <v>0.26185353026195257</v>
      </c>
      <c r="O161" s="5">
        <f t="shared" si="174"/>
        <v>2.2090601457102895E-2</v>
      </c>
      <c r="P161" s="5">
        <f t="shared" si="175"/>
        <v>3.8742496835466919E-2</v>
      </c>
      <c r="Q161" s="5">
        <f t="shared" si="176"/>
        <v>0.22961936068670552</v>
      </c>
      <c r="R161" s="5">
        <f t="shared" si="177"/>
        <v>1.6342056877927159E-3</v>
      </c>
      <c r="S161" s="5">
        <f t="shared" si="178"/>
        <v>2.5132567262214672E-3</v>
      </c>
      <c r="T161" s="5">
        <f t="shared" si="179"/>
        <v>3.3973295475020836E-2</v>
      </c>
      <c r="U161" s="5">
        <f t="shared" si="180"/>
        <v>2.8660699352508552E-3</v>
      </c>
      <c r="V161" s="5">
        <f t="shared" si="181"/>
        <v>7.2460876445859296E-5</v>
      </c>
      <c r="W161" s="5">
        <f t="shared" si="182"/>
        <v>0.13423547825744758</v>
      </c>
      <c r="X161" s="5">
        <f t="shared" si="183"/>
        <v>1.9860788534697114E-2</v>
      </c>
      <c r="Y161" s="5">
        <f t="shared" si="184"/>
        <v>1.4692498821490647E-3</v>
      </c>
      <c r="Z161" s="5">
        <f t="shared" si="185"/>
        <v>8.059621298526976E-5</v>
      </c>
      <c r="AA161" s="5">
        <f t="shared" si="186"/>
        <v>1.4134963833356562E-4</v>
      </c>
      <c r="AB161" s="5">
        <f t="shared" si="187"/>
        <v>1.2394949785470331E-4</v>
      </c>
      <c r="AC161" s="5">
        <f t="shared" si="188"/>
        <v>1.1751487384051545E-6</v>
      </c>
      <c r="AD161" s="5">
        <f t="shared" si="189"/>
        <v>5.8855545441977714E-2</v>
      </c>
      <c r="AE161" s="5">
        <f t="shared" si="190"/>
        <v>8.7079627330379217E-3</v>
      </c>
      <c r="AF161" s="5">
        <f t="shared" si="191"/>
        <v>6.4419261082825541E-4</v>
      </c>
      <c r="AG161" s="5">
        <f t="shared" si="192"/>
        <v>3.1770471277686915E-5</v>
      </c>
      <c r="AH161" s="5">
        <f t="shared" si="193"/>
        <v>2.9811499232116067E-6</v>
      </c>
      <c r="AI161" s="5">
        <f t="shared" si="194"/>
        <v>5.2283407353284968E-6</v>
      </c>
      <c r="AJ161" s="5">
        <f t="shared" si="195"/>
        <v>4.5847319908095447E-6</v>
      </c>
      <c r="AK161" s="5">
        <f t="shared" si="196"/>
        <v>2.6802343218272506E-6</v>
      </c>
      <c r="AL161" s="5">
        <f t="shared" si="197"/>
        <v>1.2197254022734755E-8</v>
      </c>
      <c r="AM161" s="5">
        <f t="shared" si="198"/>
        <v>2.0644171119227998E-2</v>
      </c>
      <c r="AN161" s="5">
        <f t="shared" si="199"/>
        <v>3.0544050082403663E-3</v>
      </c>
      <c r="AO161" s="5">
        <f t="shared" si="200"/>
        <v>2.2595700017411774E-4</v>
      </c>
      <c r="AP161" s="5">
        <f t="shared" si="201"/>
        <v>1.1143810505361405E-5</v>
      </c>
      <c r="AQ161" s="5">
        <f t="shared" si="202"/>
        <v>4.1219517148298994E-7</v>
      </c>
      <c r="AR161" s="5">
        <f t="shared" si="203"/>
        <v>8.8215111211628341E-8</v>
      </c>
      <c r="AS161" s="5">
        <f t="shared" si="204"/>
        <v>1.5471166204295323E-7</v>
      </c>
      <c r="AT161" s="5">
        <f t="shared" si="205"/>
        <v>1.3566665644546528E-7</v>
      </c>
      <c r="AU161" s="5">
        <f t="shared" si="206"/>
        <v>7.9310727358018728E-8</v>
      </c>
      <c r="AV161" s="5">
        <f t="shared" si="207"/>
        <v>3.4773788410123205E-8</v>
      </c>
      <c r="AW161" s="5">
        <f t="shared" si="208"/>
        <v>8.791617938380298E-11</v>
      </c>
      <c r="AX161" s="5">
        <f t="shared" si="209"/>
        <v>6.0342912181503292E-3</v>
      </c>
      <c r="AY161" s="5">
        <f t="shared" si="210"/>
        <v>8.9280258390865693E-4</v>
      </c>
      <c r="AZ161" s="5">
        <f t="shared" si="211"/>
        <v>6.6047231150894459E-5</v>
      </c>
      <c r="BA161" s="5">
        <f t="shared" si="212"/>
        <v>3.2573358107171309E-6</v>
      </c>
      <c r="BB161" s="5">
        <f t="shared" si="213"/>
        <v>1.2048464862447766E-7</v>
      </c>
      <c r="BC161" s="5">
        <f t="shared" si="214"/>
        <v>3.5652573508453601E-9</v>
      </c>
      <c r="BD161" s="5">
        <f t="shared" si="215"/>
        <v>2.1753087585121249E-9</v>
      </c>
      <c r="BE161" s="5">
        <f t="shared" si="216"/>
        <v>3.8150565006785507E-9</v>
      </c>
      <c r="BF161" s="5">
        <f t="shared" si="217"/>
        <v>3.3454230454450108E-9</v>
      </c>
      <c r="BG161" s="5">
        <f t="shared" si="218"/>
        <v>1.9557343123671467E-9</v>
      </c>
      <c r="BH161" s="5">
        <f t="shared" si="219"/>
        <v>8.5749170925737283E-10</v>
      </c>
      <c r="BI161" s="5">
        <f t="shared" si="220"/>
        <v>3.007737919391146E-10</v>
      </c>
      <c r="BJ161" s="8">
        <f t="shared" si="221"/>
        <v>0.78018378590734005</v>
      </c>
      <c r="BK161" s="8">
        <f t="shared" si="222"/>
        <v>0.19152858494846267</v>
      </c>
      <c r="BL161" s="8">
        <f t="shared" si="223"/>
        <v>2.6872155801039504E-2</v>
      </c>
      <c r="BM161" s="8">
        <f t="shared" si="224"/>
        <v>0.29452574486438726</v>
      </c>
      <c r="BN161" s="8">
        <f t="shared" si="225"/>
        <v>0.70324657550944791</v>
      </c>
    </row>
    <row r="162" spans="1:66" x14ac:dyDescent="0.25">
      <c r="A162" t="s">
        <v>175</v>
      </c>
      <c r="B162" t="s">
        <v>179</v>
      </c>
      <c r="C162" t="s">
        <v>276</v>
      </c>
      <c r="D162" t="s">
        <v>495</v>
      </c>
      <c r="E162">
        <f>VLOOKUP(A162,home!$A$2:$E$405,3,FALSE)</f>
        <v>1.19354838709677</v>
      </c>
      <c r="F162">
        <f>VLOOKUP(B162,home!$B$2:$E$405,3,FALSE)</f>
        <v>0.94</v>
      </c>
      <c r="G162">
        <f>VLOOKUP(C162,away!$B$2:$E$405,4,FALSE)</f>
        <v>0.47</v>
      </c>
      <c r="H162">
        <f>VLOOKUP(A162,away!$A$2:$E$405,3,FALSE)</f>
        <v>1.0967741935483899</v>
      </c>
      <c r="I162">
        <f>VLOOKUP(C162,away!$B$2:$E$405,3,FALSE)</f>
        <v>1.86</v>
      </c>
      <c r="J162">
        <f>VLOOKUP(B162,home!$B$2:$E$405,4,FALSE)</f>
        <v>1.71</v>
      </c>
      <c r="K162" s="3">
        <f t="shared" si="170"/>
        <v>0.52730967741935297</v>
      </c>
      <c r="L162" s="3">
        <f t="shared" si="171"/>
        <v>3.4884000000000093</v>
      </c>
      <c r="M162" s="5">
        <f t="shared" si="172"/>
        <v>1.803015441584754E-2</v>
      </c>
      <c r="N162" s="5">
        <f t="shared" si="173"/>
        <v>9.5074749088416878E-3</v>
      </c>
      <c r="O162" s="5">
        <f t="shared" si="174"/>
        <v>6.2896390664242727E-2</v>
      </c>
      <c r="P162" s="5">
        <f t="shared" si="175"/>
        <v>3.3165875472003434E-2</v>
      </c>
      <c r="Q162" s="5">
        <f t="shared" si="176"/>
        <v>2.5066917636269509E-3</v>
      </c>
      <c r="R162" s="5">
        <f t="shared" si="177"/>
        <v>0.10970388459657247</v>
      </c>
      <c r="S162" s="5">
        <f t="shared" si="178"/>
        <v>1.5251884016833762E-2</v>
      </c>
      <c r="T162" s="5">
        <f t="shared" si="179"/>
        <v>8.7443435482362792E-3</v>
      </c>
      <c r="U162" s="5">
        <f t="shared" si="180"/>
        <v>5.7847919998268556E-2</v>
      </c>
      <c r="V162" s="5">
        <f t="shared" si="181"/>
        <v>3.1172598374737777E-3</v>
      </c>
      <c r="W162" s="5">
        <f t="shared" si="182"/>
        <v>4.4060094175595895E-4</v>
      </c>
      <c r="X162" s="5">
        <f t="shared" si="183"/>
        <v>1.5369923252214913E-3</v>
      </c>
      <c r="Y162" s="5">
        <f t="shared" si="184"/>
        <v>2.6808220136513329E-3</v>
      </c>
      <c r="Z162" s="5">
        <f t="shared" si="185"/>
        <v>0.12756367700889479</v>
      </c>
      <c r="AA162" s="5">
        <f t="shared" si="186"/>
        <v>6.7265561373986843E-2</v>
      </c>
      <c r="AB162" s="5">
        <f t="shared" si="187"/>
        <v>1.7734890734774342E-2</v>
      </c>
      <c r="AC162" s="5">
        <f t="shared" si="188"/>
        <v>3.5838105292605553E-4</v>
      </c>
      <c r="AD162" s="5">
        <f t="shared" si="189"/>
        <v>5.8083285116999454E-5</v>
      </c>
      <c r="AE162" s="5">
        <f t="shared" si="190"/>
        <v>2.0261773180214142E-4</v>
      </c>
      <c r="AF162" s="5">
        <f t="shared" si="191"/>
        <v>3.5340584780929612E-4</v>
      </c>
      <c r="AG162" s="5">
        <f t="shared" si="192"/>
        <v>4.1094031983265054E-4</v>
      </c>
      <c r="AH162" s="5">
        <f t="shared" si="193"/>
        <v>0.11124828271945746</v>
      </c>
      <c r="AI162" s="5">
        <f t="shared" si="194"/>
        <v>5.8662296074254085E-2</v>
      </c>
      <c r="AJ162" s="5">
        <f t="shared" si="195"/>
        <v>1.5466598209796746E-2</v>
      </c>
      <c r="AK162" s="5">
        <f t="shared" si="196"/>
        <v>2.7185623042608889E-3</v>
      </c>
      <c r="AL162" s="5">
        <f t="shared" si="197"/>
        <v>2.6369205939631574E-5</v>
      </c>
      <c r="AM162" s="5">
        <f t="shared" si="198"/>
        <v>6.1255756677002601E-6</v>
      </c>
      <c r="AN162" s="5">
        <f t="shared" si="199"/>
        <v>2.1368458159205642E-5</v>
      </c>
      <c r="AO162" s="5">
        <f t="shared" si="200"/>
        <v>3.7270864721286594E-5</v>
      </c>
      <c r="AP162" s="5">
        <f t="shared" si="201"/>
        <v>4.3338561497912162E-5</v>
      </c>
      <c r="AQ162" s="5">
        <f t="shared" si="202"/>
        <v>3.7795559482329294E-5</v>
      </c>
      <c r="AR162" s="5">
        <f t="shared" si="203"/>
        <v>7.7615701887711289E-2</v>
      </c>
      <c r="AS162" s="5">
        <f t="shared" si="204"/>
        <v>4.09275107250857E-2</v>
      </c>
      <c r="AT162" s="5">
        <f t="shared" si="205"/>
        <v>1.0790736239011023E-2</v>
      </c>
      <c r="AU162" s="5">
        <f t="shared" si="206"/>
        <v>1.8966865484367421E-3</v>
      </c>
      <c r="AV162" s="5">
        <f t="shared" si="207"/>
        <v>2.5003529300545108E-4</v>
      </c>
      <c r="AW162" s="5">
        <f t="shared" si="208"/>
        <v>1.3473690616018861E-6</v>
      </c>
      <c r="AX162" s="5">
        <f t="shared" si="209"/>
        <v>5.3834588822380994E-7</v>
      </c>
      <c r="AY162" s="5">
        <f t="shared" si="210"/>
        <v>1.8779657964799433E-6</v>
      </c>
      <c r="AZ162" s="5">
        <f t="shared" si="211"/>
        <v>3.2755479422203271E-6</v>
      </c>
      <c r="BA162" s="5">
        <f t="shared" si="212"/>
        <v>3.8088071472138056E-6</v>
      </c>
      <c r="BB162" s="5">
        <f t="shared" si="213"/>
        <v>3.3216607130851687E-6</v>
      </c>
      <c r="BC162" s="5">
        <f t="shared" si="214"/>
        <v>2.317456246305267E-6</v>
      </c>
      <c r="BD162" s="5">
        <f t="shared" si="215"/>
        <v>4.5125769077515476E-2</v>
      </c>
      <c r="BE162" s="5">
        <f t="shared" si="216"/>
        <v>2.3795254735564896E-2</v>
      </c>
      <c r="BF162" s="5">
        <f t="shared" si="217"/>
        <v>6.273734049361027E-3</v>
      </c>
      <c r="BG162" s="5">
        <f t="shared" si="218"/>
        <v>1.1027335592611251E-3</v>
      </c>
      <c r="BH162" s="5">
        <f t="shared" si="219"/>
        <v>1.4537051935336969E-4</v>
      </c>
      <c r="BI162" s="5">
        <f t="shared" si="220"/>
        <v>1.5331056333301843E-5</v>
      </c>
      <c r="BJ162" s="8">
        <f t="shared" si="221"/>
        <v>2.6603011489156749E-2</v>
      </c>
      <c r="BK162" s="8">
        <f t="shared" si="222"/>
        <v>6.9951801966820687E-2</v>
      </c>
      <c r="BL162" s="8">
        <f t="shared" si="223"/>
        <v>0.71148325036625382</v>
      </c>
      <c r="BM162" s="8">
        <f t="shared" si="224"/>
        <v>0.69979073841325623</v>
      </c>
      <c r="BN162" s="8">
        <f t="shared" si="225"/>
        <v>0.23581047182113479</v>
      </c>
    </row>
    <row r="163" spans="1:66" x14ac:dyDescent="0.25">
      <c r="A163" t="s">
        <v>24</v>
      </c>
      <c r="B163" t="s">
        <v>183</v>
      </c>
      <c r="C163" t="s">
        <v>185</v>
      </c>
      <c r="D163" t="s">
        <v>495</v>
      </c>
      <c r="E163">
        <f>VLOOKUP(A163,home!$A$2:$E$405,3,FALSE)</f>
        <v>1.61578947368421</v>
      </c>
      <c r="F163">
        <f>VLOOKUP(B163,home!$B$2:$E$405,3,FALSE)</f>
        <v>0.69</v>
      </c>
      <c r="G163">
        <f>VLOOKUP(C163,away!$B$2:$E$405,4,FALSE)</f>
        <v>1.1000000000000001</v>
      </c>
      <c r="H163">
        <f>VLOOKUP(A163,away!$A$2:$E$405,3,FALSE)</f>
        <v>1.46315789473684</v>
      </c>
      <c r="I163">
        <f>VLOOKUP(C163,away!$B$2:$E$405,3,FALSE)</f>
        <v>0.89</v>
      </c>
      <c r="J163">
        <f>VLOOKUP(B163,home!$B$2:$E$405,4,FALSE)</f>
        <v>1.37</v>
      </c>
      <c r="K163" s="3">
        <f t="shared" si="170"/>
        <v>1.2263842105263152</v>
      </c>
      <c r="L163" s="3">
        <f t="shared" si="171"/>
        <v>1.7840284210526294</v>
      </c>
      <c r="M163" s="5">
        <f t="shared" si="172"/>
        <v>4.9271343652968688E-2</v>
      </c>
      <c r="N163" s="5">
        <f t="shared" si="173"/>
        <v>6.0425597887416777E-2</v>
      </c>
      <c r="O163" s="5">
        <f t="shared" si="174"/>
        <v>8.7901477420347221E-2</v>
      </c>
      <c r="P163" s="5">
        <f t="shared" si="175"/>
        <v>0.10780098399024923</v>
      </c>
      <c r="Q163" s="5">
        <f t="shared" si="176"/>
        <v>3.7052499580370109E-2</v>
      </c>
      <c r="R163" s="5">
        <f t="shared" si="177"/>
        <v>7.8409366985207729E-2</v>
      </c>
      <c r="S163" s="5">
        <f t="shared" si="178"/>
        <v>5.8964558745932386E-2</v>
      </c>
      <c r="T163" s="5">
        <f t="shared" si="179"/>
        <v>6.610271232242089E-2</v>
      </c>
      <c r="U163" s="5">
        <f t="shared" si="180"/>
        <v>9.6160009628022083E-2</v>
      </c>
      <c r="V163" s="5">
        <f t="shared" si="181"/>
        <v>1.4334312316015356E-2</v>
      </c>
      <c r="W163" s="5">
        <f t="shared" si="182"/>
        <v>1.5146866815299609E-2</v>
      </c>
      <c r="X163" s="5">
        <f t="shared" si="183"/>
        <v>2.7022440888393427E-2</v>
      </c>
      <c r="Y163" s="5">
        <f t="shared" si="184"/>
        <v>2.4104401275554275E-2</v>
      </c>
      <c r="Z163" s="5">
        <f t="shared" si="185"/>
        <v>4.6628179726118761E-2</v>
      </c>
      <c r="AA163" s="5">
        <f t="shared" si="186"/>
        <v>5.7184063381695287E-2</v>
      </c>
      <c r="AB163" s="5">
        <f t="shared" si="187"/>
        <v>3.5064816212523581E-2</v>
      </c>
      <c r="AC163" s="5">
        <f t="shared" si="188"/>
        <v>1.9601314602023493E-3</v>
      </c>
      <c r="AD163" s="5">
        <f t="shared" si="189"/>
        <v>4.6439695753071131E-3</v>
      </c>
      <c r="AE163" s="5">
        <f t="shared" si="190"/>
        <v>8.2849737088515982E-3</v>
      </c>
      <c r="AF163" s="5">
        <f t="shared" si="191"/>
        <v>7.3903142821325346E-3</v>
      </c>
      <c r="AG163" s="5">
        <f t="shared" si="192"/>
        <v>4.394843573278533E-3</v>
      </c>
      <c r="AH163" s="5">
        <f t="shared" si="193"/>
        <v>2.0796499463336466E-2</v>
      </c>
      <c r="AI163" s="5">
        <f t="shared" si="194"/>
        <v>2.5504498576054829E-2</v>
      </c>
      <c r="AJ163" s="5">
        <f t="shared" si="195"/>
        <v>1.563915717553227E-2</v>
      </c>
      <c r="AK163" s="5">
        <f t="shared" si="196"/>
        <v>6.3932051420040343E-3</v>
      </c>
      <c r="AL163" s="5">
        <f t="shared" si="197"/>
        <v>1.7154320097160624E-4</v>
      </c>
      <c r="AM163" s="5">
        <f t="shared" si="198"/>
        <v>1.1390581922642467E-3</v>
      </c>
      <c r="AN163" s="5">
        <f t="shared" si="199"/>
        <v>2.0321121882322462E-3</v>
      </c>
      <c r="AO163" s="5">
        <f t="shared" si="200"/>
        <v>1.8126729492868895E-3</v>
      </c>
      <c r="AP163" s="5">
        <f t="shared" si="201"/>
        <v>1.0779533532003674E-3</v>
      </c>
      <c r="AQ163" s="5">
        <f t="shared" si="202"/>
        <v>4.8077485466960961E-4</v>
      </c>
      <c r="AR163" s="5">
        <f t="shared" si="203"/>
        <v>7.4203092201996033E-3</v>
      </c>
      <c r="AS163" s="5">
        <f t="shared" si="204"/>
        <v>9.100150064875627E-3</v>
      </c>
      <c r="AT163" s="5">
        <f t="shared" si="205"/>
        <v>5.5801401764917474E-3</v>
      </c>
      <c r="AU163" s="5">
        <f t="shared" si="206"/>
        <v>2.2811319349910018E-3</v>
      </c>
      <c r="AV163" s="5">
        <f t="shared" si="207"/>
        <v>6.9938604680007648E-4</v>
      </c>
      <c r="AW163" s="5">
        <f t="shared" si="208"/>
        <v>1.042555846559958E-5</v>
      </c>
      <c r="AX163" s="5">
        <f t="shared" si="209"/>
        <v>2.3282049697725369E-4</v>
      </c>
      <c r="AY163" s="5">
        <f t="shared" si="210"/>
        <v>4.1535838361101828E-4</v>
      </c>
      <c r="AZ163" s="5">
        <f t="shared" si="211"/>
        <v>3.7050558064226878E-4</v>
      </c>
      <c r="BA163" s="5">
        <f t="shared" si="212"/>
        <v>2.2033082867480477E-4</v>
      </c>
      <c r="BB163" s="5">
        <f t="shared" si="213"/>
        <v>9.826911509748233E-5</v>
      </c>
      <c r="BC163" s="5">
        <f t="shared" si="214"/>
        <v>3.5062978849120104E-5</v>
      </c>
      <c r="BD163" s="5">
        <f t="shared" si="215"/>
        <v>2.2063404236391609E-3</v>
      </c>
      <c r="BE163" s="5">
        <f t="shared" si="216"/>
        <v>2.7058210585970081E-3</v>
      </c>
      <c r="BF163" s="5">
        <f t="shared" si="217"/>
        <v>1.6591881113864853E-3</v>
      </c>
      <c r="BG163" s="5">
        <f t="shared" si="218"/>
        <v>6.7826736736578761E-4</v>
      </c>
      <c r="BH163" s="5">
        <f t="shared" si="219"/>
        <v>2.0795409746316343E-4</v>
      </c>
      <c r="BI163" s="5">
        <f t="shared" si="220"/>
        <v>5.1006324328614752E-5</v>
      </c>
      <c r="BJ163" s="8">
        <f t="shared" si="221"/>
        <v>0.26248353883053016</v>
      </c>
      <c r="BK163" s="8">
        <f t="shared" si="222"/>
        <v>0.23291823174995063</v>
      </c>
      <c r="BL163" s="8">
        <f t="shared" si="223"/>
        <v>0.45564278881086173</v>
      </c>
      <c r="BM163" s="8">
        <f t="shared" si="224"/>
        <v>0.57640653677575648</v>
      </c>
      <c r="BN163" s="8">
        <f t="shared" si="225"/>
        <v>0.42086126951655972</v>
      </c>
    </row>
    <row r="164" spans="1:66" x14ac:dyDescent="0.25">
      <c r="A164" t="s">
        <v>24</v>
      </c>
      <c r="B164" t="s">
        <v>292</v>
      </c>
      <c r="C164" t="s">
        <v>25</v>
      </c>
      <c r="D164" t="s">
        <v>495</v>
      </c>
      <c r="E164">
        <f>VLOOKUP(A164,home!$A$2:$E$405,3,FALSE)</f>
        <v>1.61578947368421</v>
      </c>
      <c r="F164">
        <f>VLOOKUP(B164,home!$B$2:$E$405,3,FALSE)</f>
        <v>1.51</v>
      </c>
      <c r="G164">
        <f>VLOOKUP(C164,away!$B$2:$E$405,4,FALSE)</f>
        <v>0.83</v>
      </c>
      <c r="H164">
        <f>VLOOKUP(A164,away!$A$2:$E$405,3,FALSE)</f>
        <v>1.46315789473684</v>
      </c>
      <c r="I164">
        <f>VLOOKUP(C164,away!$B$2:$E$405,3,FALSE)</f>
        <v>1.1000000000000001</v>
      </c>
      <c r="J164">
        <f>VLOOKUP(B164,home!$B$2:$E$405,4,FALSE)</f>
        <v>0.76</v>
      </c>
      <c r="K164" s="3">
        <f t="shared" si="170"/>
        <v>2.0250689473684202</v>
      </c>
      <c r="L164" s="3">
        <f t="shared" si="171"/>
        <v>1.2231999999999983</v>
      </c>
      <c r="M164" s="5">
        <f t="shared" si="172"/>
        <v>3.8841386154057203E-2</v>
      </c>
      <c r="N164" s="5">
        <f t="shared" si="173"/>
        <v>7.8656484973326946E-2</v>
      </c>
      <c r="O164" s="5">
        <f t="shared" si="174"/>
        <v>4.7510783543642708E-2</v>
      </c>
      <c r="P164" s="5">
        <f t="shared" si="175"/>
        <v>9.6212612419373386E-2</v>
      </c>
      <c r="Q164" s="5">
        <f t="shared" si="176"/>
        <v>7.9642402614317612E-2</v>
      </c>
      <c r="R164" s="5">
        <f t="shared" si="177"/>
        <v>2.9057595215291842E-2</v>
      </c>
      <c r="S164" s="5">
        <f t="shared" si="178"/>
        <v>5.9581207734482687E-2</v>
      </c>
      <c r="T164" s="5">
        <f t="shared" si="179"/>
        <v>9.7418586877833169E-2</v>
      </c>
      <c r="U164" s="5">
        <f t="shared" si="180"/>
        <v>5.8843633755688685E-2</v>
      </c>
      <c r="V164" s="5">
        <f t="shared" si="181"/>
        <v>1.6398498311108997E-2</v>
      </c>
      <c r="W164" s="5">
        <f t="shared" si="182"/>
        <v>5.3760452142689354E-2</v>
      </c>
      <c r="X164" s="5">
        <f t="shared" si="183"/>
        <v>6.5759785060937534E-2</v>
      </c>
      <c r="Y164" s="5">
        <f t="shared" si="184"/>
        <v>4.0218684543269337E-2</v>
      </c>
      <c r="Z164" s="5">
        <f t="shared" si="185"/>
        <v>1.1847750155781645E-2</v>
      </c>
      <c r="AA164" s="5">
        <f t="shared" si="186"/>
        <v>2.3992510936652767E-2</v>
      </c>
      <c r="AB164" s="5">
        <f t="shared" si="187"/>
        <v>2.4293244433606375E-2</v>
      </c>
      <c r="AC164" s="5">
        <f t="shared" si="188"/>
        <v>2.5387584585818052E-3</v>
      </c>
      <c r="AD164" s="5">
        <f t="shared" si="189"/>
        <v>2.7217155557661566E-2</v>
      </c>
      <c r="AE164" s="5">
        <f t="shared" si="190"/>
        <v>3.3292024678131582E-2</v>
      </c>
      <c r="AF164" s="5">
        <f t="shared" si="191"/>
        <v>2.0361402293145248E-2</v>
      </c>
      <c r="AG164" s="5">
        <f t="shared" si="192"/>
        <v>8.3020224283250794E-3</v>
      </c>
      <c r="AH164" s="5">
        <f t="shared" si="193"/>
        <v>3.6230419976380217E-3</v>
      </c>
      <c r="AI164" s="5">
        <f t="shared" si="194"/>
        <v>7.3369098444284056E-3</v>
      </c>
      <c r="AJ164" s="5">
        <f t="shared" si="195"/>
        <v>7.4288741477968184E-3</v>
      </c>
      <c r="AK164" s="5">
        <f t="shared" si="196"/>
        <v>5.0146607835371238E-3</v>
      </c>
      <c r="AL164" s="5">
        <f t="shared" si="197"/>
        <v>2.5154672146161046E-4</v>
      </c>
      <c r="AM164" s="5">
        <f t="shared" si="198"/>
        <v>1.1023323311103254E-2</v>
      </c>
      <c r="AN164" s="5">
        <f t="shared" si="199"/>
        <v>1.3483729074141481E-2</v>
      </c>
      <c r="AO164" s="5">
        <f t="shared" si="200"/>
        <v>8.2466487017449196E-3</v>
      </c>
      <c r="AP164" s="5">
        <f t="shared" si="201"/>
        <v>3.3624335639914574E-3</v>
      </c>
      <c r="AQ164" s="5">
        <f t="shared" si="202"/>
        <v>1.0282321838685862E-3</v>
      </c>
      <c r="AR164" s="5">
        <f t="shared" si="203"/>
        <v>8.8634099430216393E-4</v>
      </c>
      <c r="AS164" s="5">
        <f t="shared" si="204"/>
        <v>1.7949016243409617E-3</v>
      </c>
      <c r="AT164" s="5">
        <f t="shared" si="205"/>
        <v>1.8173997715170104E-3</v>
      </c>
      <c r="AU164" s="5">
        <f t="shared" si="206"/>
        <v>1.2267866140845197E-3</v>
      </c>
      <c r="AV164" s="5">
        <f t="shared" si="207"/>
        <v>6.2108186930745165E-4</v>
      </c>
      <c r="AW164" s="5">
        <f t="shared" si="208"/>
        <v>1.7308261463227606E-5</v>
      </c>
      <c r="AX164" s="5">
        <f t="shared" si="209"/>
        <v>3.7204982890196043E-3</v>
      </c>
      <c r="AY164" s="5">
        <f t="shared" si="210"/>
        <v>4.5509135071287732E-3</v>
      </c>
      <c r="AZ164" s="5">
        <f t="shared" si="211"/>
        <v>2.7833387009599544E-3</v>
      </c>
      <c r="BA164" s="5">
        <f t="shared" si="212"/>
        <v>1.1348599663380705E-3</v>
      </c>
      <c r="BB164" s="5">
        <f t="shared" si="213"/>
        <v>3.4704017770618149E-4</v>
      </c>
      <c r="BC164" s="5">
        <f t="shared" si="214"/>
        <v>8.4899909074040073E-5</v>
      </c>
      <c r="BD164" s="5">
        <f t="shared" si="215"/>
        <v>1.8069538403840083E-4</v>
      </c>
      <c r="BE164" s="5">
        <f t="shared" si="216"/>
        <v>3.6592061114897674E-4</v>
      </c>
      <c r="BF164" s="5">
        <f t="shared" si="217"/>
        <v>3.7050723341993384E-4</v>
      </c>
      <c r="BG164" s="5">
        <f t="shared" si="218"/>
        <v>2.50100897724697E-4</v>
      </c>
      <c r="BH164" s="5">
        <f t="shared" si="219"/>
        <v>1.2661789042281226E-4</v>
      </c>
      <c r="BI164" s="5">
        <f t="shared" si="220"/>
        <v>5.1281991615306895E-5</v>
      </c>
      <c r="BJ164" s="8">
        <f t="shared" si="221"/>
        <v>0.5543949185547139</v>
      </c>
      <c r="BK164" s="8">
        <f t="shared" si="222"/>
        <v>0.21837492330619446</v>
      </c>
      <c r="BL164" s="8">
        <f t="shared" si="223"/>
        <v>0.21479288954020501</v>
      </c>
      <c r="BM164" s="8">
        <f t="shared" si="224"/>
        <v>0.62495561139121947</v>
      </c>
      <c r="BN164" s="8">
        <f t="shared" si="225"/>
        <v>0.36992126492000965</v>
      </c>
    </row>
    <row r="165" spans="1:66" x14ac:dyDescent="0.25">
      <c r="A165" t="s">
        <v>24</v>
      </c>
      <c r="B165" t="s">
        <v>326</v>
      </c>
      <c r="C165" t="s">
        <v>290</v>
      </c>
      <c r="D165" t="s">
        <v>495</v>
      </c>
      <c r="E165">
        <f>VLOOKUP(A165,home!$A$2:$E$405,3,FALSE)</f>
        <v>1.61578947368421</v>
      </c>
      <c r="F165">
        <f>VLOOKUP(B165,home!$B$2:$E$405,3,FALSE)</f>
        <v>0.83</v>
      </c>
      <c r="G165">
        <f>VLOOKUP(C165,away!$B$2:$E$405,4,FALSE)</f>
        <v>1.05</v>
      </c>
      <c r="H165">
        <f>VLOOKUP(A165,away!$A$2:$E$405,3,FALSE)</f>
        <v>1.46315789473684</v>
      </c>
      <c r="I165">
        <f>VLOOKUP(C165,away!$B$2:$E$405,3,FALSE)</f>
        <v>1.18</v>
      </c>
      <c r="J165">
        <f>VLOOKUP(B165,home!$B$2:$E$405,4,FALSE)</f>
        <v>1.37</v>
      </c>
      <c r="K165" s="3">
        <f t="shared" si="170"/>
        <v>1.4081605263157888</v>
      </c>
      <c r="L165" s="3">
        <f t="shared" si="171"/>
        <v>2.3653410526315755</v>
      </c>
      <c r="M165" s="5">
        <f t="shared" si="172"/>
        <v>2.2971485824230118E-2</v>
      </c>
      <c r="N165" s="5">
        <f t="shared" si="173"/>
        <v>3.2347539568503565E-2</v>
      </c>
      <c r="O165" s="5">
        <f t="shared" si="174"/>
        <v>5.4335398459995778E-2</v>
      </c>
      <c r="P165" s="5">
        <f t="shared" si="175"/>
        <v>7.6512963293005748E-2</v>
      </c>
      <c r="Q165" s="5">
        <f t="shared" si="176"/>
        <v>2.2775264171902395E-2</v>
      </c>
      <c r="R165" s="5">
        <f t="shared" si="177"/>
        <v>6.4260874294261264E-2</v>
      </c>
      <c r="S165" s="5">
        <f t="shared" si="178"/>
        <v>6.3711960086859684E-2</v>
      </c>
      <c r="T165" s="5">
        <f t="shared" si="179"/>
        <v>5.3871267330329813E-2</v>
      </c>
      <c r="U165" s="5">
        <f t="shared" si="180"/>
        <v>9.048962656771968E-2</v>
      </c>
      <c r="V165" s="5">
        <f t="shared" si="181"/>
        <v>2.3578946238690859E-2</v>
      </c>
      <c r="W165" s="5">
        <f t="shared" si="182"/>
        <v>1.0690409327762397E-2</v>
      </c>
      <c r="X165" s="5">
        <f t="shared" si="183"/>
        <v>2.5286464052391919E-2</v>
      </c>
      <c r="Y165" s="5">
        <f t="shared" si="184"/>
        <v>2.9905555749507606E-2</v>
      </c>
      <c r="Z165" s="5">
        <f t="shared" si="185"/>
        <v>5.0666294682071088E-2</v>
      </c>
      <c r="AA165" s="5">
        <f t="shared" si="186"/>
        <v>7.1346276185976082E-2</v>
      </c>
      <c r="AB165" s="5">
        <f t="shared" si="187"/>
        <v>5.0233504912357861E-2</v>
      </c>
      <c r="AC165" s="5">
        <f t="shared" si="188"/>
        <v>4.908517514531449E-3</v>
      </c>
      <c r="AD165" s="5">
        <f t="shared" si="189"/>
        <v>3.7634531063782811E-3</v>
      </c>
      <c r="AE165" s="5">
        <f t="shared" si="190"/>
        <v>8.9018501321703764E-3</v>
      </c>
      <c r="AF165" s="5">
        <f t="shared" si="191"/>
        <v>1.0527955780998206E-2</v>
      </c>
      <c r="AG165" s="5">
        <f t="shared" si="192"/>
        <v>8.3007353363616573E-3</v>
      </c>
      <c r="AH165" s="5">
        <f t="shared" si="193"/>
        <v>2.9960766699057905E-2</v>
      </c>
      <c r="AI165" s="5">
        <f t="shared" si="194"/>
        <v>4.2189569003769939E-2</v>
      </c>
      <c r="AJ165" s="5">
        <f t="shared" si="195"/>
        <v>2.9704842846692486E-2</v>
      </c>
      <c r="AK165" s="5">
        <f t="shared" si="196"/>
        <v>1.394306237904209E-2</v>
      </c>
      <c r="AL165" s="5">
        <f t="shared" si="197"/>
        <v>6.5396765936015793E-4</v>
      </c>
      <c r="AM165" s="5">
        <f t="shared" si="198"/>
        <v>1.059909221408485E-3</v>
      </c>
      <c r="AN165" s="5">
        <f t="shared" si="199"/>
        <v>2.5070467934602595E-3</v>
      </c>
      <c r="AO165" s="5">
        <f t="shared" si="200"/>
        <v>2.9650103507199541E-3</v>
      </c>
      <c r="AP165" s="5">
        <f t="shared" si="201"/>
        <v>2.3377535680118174E-3</v>
      </c>
      <c r="AQ165" s="5">
        <f t="shared" si="202"/>
        <v>1.3823961213385732E-3</v>
      </c>
      <c r="AR165" s="5">
        <f t="shared" si="203"/>
        <v>1.4173486288319742E-2</v>
      </c>
      <c r="AS165" s="5">
        <f t="shared" si="204"/>
        <v>1.9958543911489945E-2</v>
      </c>
      <c r="AT165" s="5">
        <f t="shared" si="205"/>
        <v>1.4052416849450232E-2</v>
      </c>
      <c r="AU165" s="5">
        <f t="shared" si="206"/>
        <v>6.5960195689102304E-3</v>
      </c>
      <c r="AV165" s="5">
        <f t="shared" si="207"/>
        <v>2.3220635969364695E-3</v>
      </c>
      <c r="AW165" s="5">
        <f t="shared" si="208"/>
        <v>6.0506176002407804E-5</v>
      </c>
      <c r="AX165" s="5">
        <f t="shared" si="209"/>
        <v>2.4875372117758813E-4</v>
      </c>
      <c r="AY165" s="5">
        <f t="shared" si="210"/>
        <v>5.8838738869621779E-4</v>
      </c>
      <c r="AZ165" s="5">
        <f t="shared" si="211"/>
        <v>6.9586842266692803E-4</v>
      </c>
      <c r="BA165" s="5">
        <f t="shared" si="212"/>
        <v>5.4865538245468847E-4</v>
      </c>
      <c r="BB165" s="5">
        <f t="shared" si="213"/>
        <v>3.2443927496683808E-4</v>
      </c>
      <c r="BC165" s="5">
        <f t="shared" si="214"/>
        <v>1.5348190723301727E-4</v>
      </c>
      <c r="BD165" s="5">
        <f t="shared" si="215"/>
        <v>5.5875214961122362E-3</v>
      </c>
      <c r="BE165" s="5">
        <f t="shared" si="216"/>
        <v>7.86812721076619E-3</v>
      </c>
      <c r="BF165" s="5">
        <f t="shared" si="217"/>
        <v>5.53979307711605E-3</v>
      </c>
      <c r="BG165" s="5">
        <f t="shared" si="218"/>
        <v>2.6003059783840988E-3</v>
      </c>
      <c r="BH165" s="5">
        <f t="shared" si="219"/>
        <v>9.1541205877586189E-4</v>
      </c>
      <c r="BI165" s="5">
        <f t="shared" si="220"/>
        <v>2.5780942529632725E-4</v>
      </c>
      <c r="BJ165" s="8">
        <f t="shared" si="221"/>
        <v>0.21918219670844055</v>
      </c>
      <c r="BK165" s="8">
        <f t="shared" si="222"/>
        <v>0.19292622800537423</v>
      </c>
      <c r="BL165" s="8">
        <f t="shared" si="223"/>
        <v>0.5263354208104305</v>
      </c>
      <c r="BM165" s="8">
        <f t="shared" si="224"/>
        <v>0.71537873338172364</v>
      </c>
      <c r="BN165" s="8">
        <f t="shared" si="225"/>
        <v>0.27320352561189887</v>
      </c>
    </row>
    <row r="166" spans="1:66" x14ac:dyDescent="0.25">
      <c r="A166" t="s">
        <v>24</v>
      </c>
      <c r="B166" t="s">
        <v>288</v>
      </c>
      <c r="C166" t="s">
        <v>293</v>
      </c>
      <c r="D166" t="s">
        <v>495</v>
      </c>
      <c r="E166">
        <f>VLOOKUP(A166,home!$A$2:$E$405,3,FALSE)</f>
        <v>1.61578947368421</v>
      </c>
      <c r="F166">
        <f>VLOOKUP(B166,home!$B$2:$E$405,3,FALSE)</f>
        <v>0.89</v>
      </c>
      <c r="G166">
        <f>VLOOKUP(C166,away!$B$2:$E$405,4,FALSE)</f>
        <v>0.96</v>
      </c>
      <c r="H166">
        <f>VLOOKUP(A166,away!$A$2:$E$405,3,FALSE)</f>
        <v>1.46315789473684</v>
      </c>
      <c r="I166">
        <f>VLOOKUP(C166,away!$B$2:$E$405,3,FALSE)</f>
        <v>0.34</v>
      </c>
      <c r="J166">
        <f>VLOOKUP(B166,home!$B$2:$E$405,4,FALSE)</f>
        <v>1.29</v>
      </c>
      <c r="K166" s="3">
        <f t="shared" si="170"/>
        <v>1.380530526315789</v>
      </c>
      <c r="L166" s="3">
        <f t="shared" si="171"/>
        <v>0.6417410526315781</v>
      </c>
      <c r="M166" s="5">
        <f t="shared" si="172"/>
        <v>0.13235446971518941</v>
      </c>
      <c r="N166" s="5">
        <f t="shared" si="173"/>
        <v>0.18271938573615759</v>
      </c>
      <c r="O166" s="5">
        <f t="shared" si="174"/>
        <v>8.4937296715519986E-2</v>
      </c>
      <c r="P166" s="5">
        <f t="shared" si="175"/>
        <v>0.11725853093851714</v>
      </c>
      <c r="Q166" s="5">
        <f t="shared" si="176"/>
        <v>0.12612484487921768</v>
      </c>
      <c r="R166" s="5">
        <f t="shared" si="177"/>
        <v>2.7253875100949232E-2</v>
      </c>
      <c r="S166" s="5">
        <f t="shared" si="178"/>
        <v>2.5971096985705419E-2</v>
      </c>
      <c r="T166" s="5">
        <f t="shared" si="179"/>
        <v>8.0939490715783657E-2</v>
      </c>
      <c r="U166" s="5">
        <f t="shared" si="180"/>
        <v>3.7624806537258221E-2</v>
      </c>
      <c r="V166" s="5">
        <f t="shared" si="181"/>
        <v>2.5565460572647162E-3</v>
      </c>
      <c r="W166" s="5">
        <f t="shared" si="182"/>
        <v>5.8039732827534538E-2</v>
      </c>
      <c r="X166" s="5">
        <f t="shared" si="183"/>
        <v>3.7246479239197577E-2</v>
      </c>
      <c r="Y166" s="5">
        <f t="shared" si="184"/>
        <v>1.1951297396891433E-2</v>
      </c>
      <c r="Z166" s="5">
        <f t="shared" si="185"/>
        <v>5.829976831857573E-3</v>
      </c>
      <c r="AA166" s="5">
        <f t="shared" si="186"/>
        <v>8.048460984093191E-3</v>
      </c>
      <c r="AB166" s="5">
        <f t="shared" si="187"/>
        <v>5.5555730392011339E-3</v>
      </c>
      <c r="AC166" s="5">
        <f t="shared" si="188"/>
        <v>1.415596483049466E-4</v>
      </c>
      <c r="AD166" s="5">
        <f t="shared" si="189"/>
        <v>2.003140572690601E-2</v>
      </c>
      <c r="AE166" s="5">
        <f t="shared" si="190"/>
        <v>1.2854975396874885E-2</v>
      </c>
      <c r="AF166" s="5">
        <f t="shared" si="191"/>
        <v>4.1247827213717623E-3</v>
      </c>
      <c r="AG166" s="5">
        <f t="shared" si="192"/>
        <v>8.8234746849655352E-4</v>
      </c>
      <c r="AH166" s="5">
        <f t="shared" si="193"/>
        <v>9.3533386722349787E-4</v>
      </c>
      <c r="AI166" s="5">
        <f t="shared" si="194"/>
        <v>1.2912569559990377E-3</v>
      </c>
      <c r="AJ166" s="5">
        <f t="shared" si="195"/>
        <v>8.9130982253713775E-4</v>
      </c>
      <c r="AK166" s="5">
        <f t="shared" si="196"/>
        <v>4.1016013947254236E-4</v>
      </c>
      <c r="AL166" s="5">
        <f t="shared" si="197"/>
        <v>5.0165518206163712E-6</v>
      </c>
      <c r="AM166" s="5">
        <f t="shared" si="198"/>
        <v>5.5307934182021344E-3</v>
      </c>
      <c r="AN166" s="5">
        <f t="shared" si="199"/>
        <v>3.549337190084842E-3</v>
      </c>
      <c r="AO166" s="5">
        <f t="shared" si="200"/>
        <v>1.1388776922547268E-3</v>
      </c>
      <c r="AP166" s="5">
        <f t="shared" si="201"/>
        <v>2.4362152301539029E-4</v>
      </c>
      <c r="AQ166" s="5">
        <f t="shared" si="202"/>
        <v>3.9085483155901195E-5</v>
      </c>
      <c r="AR166" s="5">
        <f t="shared" si="203"/>
        <v>1.2004842810279448E-4</v>
      </c>
      <c r="AS166" s="5">
        <f t="shared" si="204"/>
        <v>1.6573051963213401E-4</v>
      </c>
      <c r="AT166" s="5">
        <f t="shared" si="205"/>
        <v>1.1439802074716961E-4</v>
      </c>
      <c r="AU166" s="5">
        <f t="shared" si="206"/>
        <v>5.2643319930524866E-5</v>
      </c>
      <c r="AV166" s="5">
        <f t="shared" si="207"/>
        <v>1.8168927542674489E-5</v>
      </c>
      <c r="AW166" s="5">
        <f t="shared" si="208"/>
        <v>1.2345498714513134E-7</v>
      </c>
      <c r="AX166" s="5">
        <f t="shared" si="209"/>
        <v>1.2725715247624133E-3</v>
      </c>
      <c r="AY166" s="5">
        <f t="shared" si="210"/>
        <v>8.1666138985000351E-4</v>
      </c>
      <c r="AZ166" s="5">
        <f t="shared" si="211"/>
        <v>2.6204256998295437E-4</v>
      </c>
      <c r="BA166" s="5">
        <f t="shared" si="212"/>
        <v>5.6054491565048373E-5</v>
      </c>
      <c r="BB166" s="5">
        <f t="shared" si="213"/>
        <v>8.9931171054205129E-6</v>
      </c>
      <c r="BC166" s="5">
        <f t="shared" si="214"/>
        <v>1.1542504875343225E-6</v>
      </c>
      <c r="BD166" s="5">
        <f t="shared" si="215"/>
        <v>1.2840000769575602E-5</v>
      </c>
      <c r="BE166" s="5">
        <f t="shared" si="216"/>
        <v>1.772601302031734E-5</v>
      </c>
      <c r="BF166" s="5">
        <f t="shared" si="217"/>
        <v>1.2235651042209615E-5</v>
      </c>
      <c r="BG166" s="5">
        <f t="shared" si="218"/>
        <v>5.63056325770599E-6</v>
      </c>
      <c r="BH166" s="5">
        <f t="shared" si="219"/>
        <v>1.9432911144037987E-6</v>
      </c>
      <c r="BI166" s="5">
        <f t="shared" si="220"/>
        <v>5.3655454099053465E-7</v>
      </c>
      <c r="BJ166" s="8">
        <f t="shared" si="221"/>
        <v>0.5478339347588983</v>
      </c>
      <c r="BK166" s="8">
        <f t="shared" si="222"/>
        <v>0.27910388128665226</v>
      </c>
      <c r="BL166" s="8">
        <f t="shared" si="223"/>
        <v>0.1674699744519545</v>
      </c>
      <c r="BM166" s="8">
        <f t="shared" si="224"/>
        <v>0.32877282630894833</v>
      </c>
      <c r="BN166" s="8">
        <f t="shared" si="225"/>
        <v>0.67064840308555107</v>
      </c>
    </row>
    <row r="167" spans="1:66" x14ac:dyDescent="0.25">
      <c r="A167" t="s">
        <v>24</v>
      </c>
      <c r="B167" t="s">
        <v>286</v>
      </c>
      <c r="C167" t="s">
        <v>291</v>
      </c>
      <c r="D167" t="s">
        <v>495</v>
      </c>
      <c r="E167">
        <f>VLOOKUP(A167,home!$A$2:$E$405,3,FALSE)</f>
        <v>1.61578947368421</v>
      </c>
      <c r="F167">
        <f>VLOOKUP(B167,home!$B$2:$E$405,3,FALSE)</f>
        <v>1.72</v>
      </c>
      <c r="G167">
        <f>VLOOKUP(C167,away!$B$2:$E$405,4,FALSE)</f>
        <v>1.44</v>
      </c>
      <c r="H167">
        <f>VLOOKUP(A167,away!$A$2:$E$405,3,FALSE)</f>
        <v>1.46315789473684</v>
      </c>
      <c r="I167">
        <f>VLOOKUP(C167,away!$B$2:$E$405,3,FALSE)</f>
        <v>0.76</v>
      </c>
      <c r="J167">
        <f>VLOOKUP(B167,home!$B$2:$E$405,4,FALSE)</f>
        <v>0.76</v>
      </c>
      <c r="K167" s="3">
        <f t="shared" si="170"/>
        <v>4.0019873684210507</v>
      </c>
      <c r="L167" s="3">
        <f t="shared" si="171"/>
        <v>0.84511999999999876</v>
      </c>
      <c r="M167" s="5">
        <f t="shared" si="172"/>
        <v>7.8510549441986113E-3</v>
      </c>
      <c r="N167" s="5">
        <f t="shared" si="173"/>
        <v>3.1419822715462474E-2</v>
      </c>
      <c r="O167" s="5">
        <f t="shared" si="174"/>
        <v>6.6350835544411206E-3</v>
      </c>
      <c r="P167" s="5">
        <f t="shared" si="175"/>
        <v>2.6553520573291609E-2</v>
      </c>
      <c r="Q167" s="5">
        <f t="shared" si="176"/>
        <v>6.287086681265483E-2</v>
      </c>
      <c r="R167" s="5">
        <f t="shared" si="177"/>
        <v>2.8037209067646356E-3</v>
      </c>
      <c r="S167" s="5">
        <f t="shared" si="178"/>
        <v>2.2452060896517911E-2</v>
      </c>
      <c r="T167" s="5">
        <f t="shared" si="179"/>
        <v>5.3133426960710772E-2</v>
      </c>
      <c r="U167" s="5">
        <f t="shared" si="180"/>
        <v>1.1220455653450085E-2</v>
      </c>
      <c r="V167" s="5">
        <f t="shared" si="181"/>
        <v>8.4373836122922166E-3</v>
      </c>
      <c r="W167" s="5">
        <f t="shared" si="182"/>
        <v>8.386947160864229E-2</v>
      </c>
      <c r="X167" s="5">
        <f t="shared" si="183"/>
        <v>7.0879767845895655E-2</v>
      </c>
      <c r="Y167" s="5">
        <f t="shared" si="184"/>
        <v>2.9950954700961627E-2</v>
      </c>
      <c r="Z167" s="5">
        <f t="shared" si="185"/>
        <v>7.8982687090830845E-4</v>
      </c>
      <c r="AA167" s="5">
        <f t="shared" si="186"/>
        <v>3.160877160614574E-3</v>
      </c>
      <c r="AB167" s="5">
        <f t="shared" si="187"/>
        <v>6.324895234955062E-3</v>
      </c>
      <c r="AC167" s="5">
        <f t="shared" si="188"/>
        <v>1.7835361053875525E-3</v>
      </c>
      <c r="AD167" s="5">
        <f t="shared" si="189"/>
        <v>8.3911141493483596E-2</v>
      </c>
      <c r="AE167" s="5">
        <f t="shared" si="190"/>
        <v>7.0914983898972758E-2</v>
      </c>
      <c r="AF167" s="5">
        <f t="shared" si="191"/>
        <v>2.9965835596349882E-2</v>
      </c>
      <c r="AG167" s="5">
        <f t="shared" si="192"/>
        <v>8.4415756597290576E-3</v>
      </c>
      <c r="AH167" s="5">
        <f t="shared" si="193"/>
        <v>1.6687462128550713E-4</v>
      </c>
      <c r="AI167" s="5">
        <f t="shared" si="194"/>
        <v>6.6783012649464604E-4</v>
      </c>
      <c r="AJ167" s="5">
        <f t="shared" si="195"/>
        <v>1.3363238652413035E-3</v>
      </c>
      <c r="AK167" s="5">
        <f t="shared" si="196"/>
        <v>1.7826504096050968E-3</v>
      </c>
      <c r="AL167" s="5">
        <f t="shared" si="197"/>
        <v>2.4128814792010562E-4</v>
      </c>
      <c r="AM167" s="5">
        <f t="shared" si="198"/>
        <v>6.7162265665342558E-2</v>
      </c>
      <c r="AN167" s="5">
        <f t="shared" si="199"/>
        <v>5.6760173959094218E-2</v>
      </c>
      <c r="AO167" s="5">
        <f t="shared" si="200"/>
        <v>2.3984579108154814E-2</v>
      </c>
      <c r="AP167" s="5">
        <f t="shared" si="201"/>
        <v>6.7566158319612556E-3</v>
      </c>
      <c r="AQ167" s="5">
        <f t="shared" si="202"/>
        <v>1.4275377929767717E-3</v>
      </c>
      <c r="AR167" s="5">
        <f t="shared" si="203"/>
        <v>2.8205815988161529E-5</v>
      </c>
      <c r="AS167" s="5">
        <f t="shared" si="204"/>
        <v>1.1287931930063094E-4</v>
      </c>
      <c r="AT167" s="5">
        <f t="shared" si="205"/>
        <v>2.2587080499854583E-4</v>
      </c>
      <c r="AU167" s="5">
        <f t="shared" si="206"/>
        <v>3.0131070283309153E-4</v>
      </c>
      <c r="AV167" s="5">
        <f t="shared" si="207"/>
        <v>3.0146040667702537E-4</v>
      </c>
      <c r="AW167" s="5">
        <f t="shared" si="208"/>
        <v>2.2668750482246135E-5</v>
      </c>
      <c r="AX167" s="5">
        <f t="shared" si="209"/>
        <v>4.4797089804539975E-2</v>
      </c>
      <c r="AY167" s="5">
        <f t="shared" si="210"/>
        <v>3.7858916535612769E-2</v>
      </c>
      <c r="AZ167" s="5">
        <f t="shared" si="211"/>
        <v>1.5997663771288508E-2</v>
      </c>
      <c r="BA167" s="5">
        <f t="shared" si="212"/>
        <v>4.5066485354637743E-3</v>
      </c>
      <c r="BB167" s="5">
        <f t="shared" si="213"/>
        <v>9.5216470257278459E-4</v>
      </c>
      <c r="BC167" s="5">
        <f t="shared" si="214"/>
        <v>1.6093868668766217E-4</v>
      </c>
      <c r="BD167" s="5">
        <f t="shared" si="215"/>
        <v>3.9728832013191714E-6</v>
      </c>
      <c r="BE167" s="5">
        <f t="shared" si="216"/>
        <v>1.5899428387891507E-5</v>
      </c>
      <c r="BF167" s="5">
        <f t="shared" si="217"/>
        <v>3.1814655786728453E-5</v>
      </c>
      <c r="BG167" s="5">
        <f t="shared" si="218"/>
        <v>4.2440616863050312E-5</v>
      </c>
      <c r="BH167" s="5">
        <f t="shared" si="219"/>
        <v>4.2461703148481198E-5</v>
      </c>
      <c r="BI167" s="5">
        <f t="shared" si="220"/>
        <v>3.3986239928373213E-5</v>
      </c>
      <c r="BJ167" s="8">
        <f t="shared" si="221"/>
        <v>0.78572244168655814</v>
      </c>
      <c r="BK167" s="8">
        <f t="shared" si="222"/>
        <v>0.10517776081522077</v>
      </c>
      <c r="BL167" s="8">
        <f t="shared" si="223"/>
        <v>3.5239014109965341E-2</v>
      </c>
      <c r="BM167" s="8">
        <f t="shared" si="224"/>
        <v>0.7509587261907088</v>
      </c>
      <c r="BN167" s="8">
        <f t="shared" si="225"/>
        <v>0.13813406950681328</v>
      </c>
    </row>
    <row r="168" spans="1:66" x14ac:dyDescent="0.25">
      <c r="A168" t="s">
        <v>24</v>
      </c>
      <c r="B168" t="s">
        <v>26</v>
      </c>
      <c r="C168" t="s">
        <v>181</v>
      </c>
      <c r="D168" t="s">
        <v>495</v>
      </c>
      <c r="E168">
        <f>VLOOKUP(A168,home!$A$2:$E$405,3,FALSE)</f>
        <v>1.61578947368421</v>
      </c>
      <c r="F168">
        <f>VLOOKUP(B168,home!$B$2:$E$405,3,FALSE)</f>
        <v>1.55</v>
      </c>
      <c r="G168">
        <f>VLOOKUP(C168,away!$B$2:$E$405,4,FALSE)</f>
        <v>0.55000000000000004</v>
      </c>
      <c r="H168">
        <f>VLOOKUP(A168,away!$A$2:$E$405,3,FALSE)</f>
        <v>1.46315789473684</v>
      </c>
      <c r="I168">
        <f>VLOOKUP(C168,away!$B$2:$E$405,3,FALSE)</f>
        <v>0.69</v>
      </c>
      <c r="J168">
        <f>VLOOKUP(B168,home!$B$2:$E$405,4,FALSE)</f>
        <v>0.82</v>
      </c>
      <c r="K168" s="3">
        <f t="shared" si="170"/>
        <v>1.3774605263157891</v>
      </c>
      <c r="L168" s="3">
        <f t="shared" si="171"/>
        <v>0.82785473684210398</v>
      </c>
      <c r="M168" s="5">
        <f t="shared" si="172"/>
        <v>0.11021577285408983</v>
      </c>
      <c r="N168" s="5">
        <f t="shared" si="173"/>
        <v>0.15181787648389602</v>
      </c>
      <c r="O168" s="5">
        <f t="shared" si="174"/>
        <v>9.1242649631971651E-2</v>
      </c>
      <c r="P168" s="5">
        <f t="shared" si="175"/>
        <v>0.1256831481845028</v>
      </c>
      <c r="Q168" s="5">
        <f t="shared" si="176"/>
        <v>0.10456156602282647</v>
      </c>
      <c r="R168" s="5">
        <f t="shared" si="177"/>
        <v>3.7767829849926084E-2</v>
      </c>
      <c r="S168" s="5">
        <f t="shared" si="178"/>
        <v>3.5830292998261931E-2</v>
      </c>
      <c r="T168" s="5">
        <f t="shared" si="179"/>
        <v>8.6561787723625286E-2</v>
      </c>
      <c r="U168" s="5">
        <f t="shared" si="180"/>
        <v>5.2023694782884343E-2</v>
      </c>
      <c r="V168" s="5">
        <f t="shared" si="181"/>
        <v>4.5398463071124979E-3</v>
      </c>
      <c r="W168" s="5">
        <f t="shared" si="182"/>
        <v>4.8009809922068547E-2</v>
      </c>
      <c r="X168" s="5">
        <f t="shared" si="183"/>
        <v>3.974514855887349E-2</v>
      </c>
      <c r="Y168" s="5">
        <f t="shared" si="184"/>
        <v>1.6451604750478268E-2</v>
      </c>
      <c r="Z168" s="5">
        <f t="shared" si="185"/>
        <v>1.0422092280502639E-2</v>
      </c>
      <c r="AA168" s="5">
        <f t="shared" si="186"/>
        <v>1.4356020718012888E-2</v>
      </c>
      <c r="AB168" s="5">
        <f t="shared" si="187"/>
        <v>9.8874259270172044E-3</v>
      </c>
      <c r="AC168" s="5">
        <f t="shared" si="188"/>
        <v>3.2355973274978669E-4</v>
      </c>
      <c r="AD168" s="5">
        <f t="shared" si="189"/>
        <v>1.6532904510893384E-2</v>
      </c>
      <c r="AE168" s="5">
        <f t="shared" si="190"/>
        <v>1.3686843313101276E-2</v>
      </c>
      <c r="AF168" s="5">
        <f t="shared" si="191"/>
        <v>5.6653590345832824E-3</v>
      </c>
      <c r="AG168" s="5">
        <f t="shared" si="192"/>
        <v>1.5633647708969934E-3</v>
      </c>
      <c r="AH168" s="5">
        <f t="shared" si="193"/>
        <v>2.1569946155549089E-3</v>
      </c>
      <c r="AI168" s="5">
        <f t="shared" si="194"/>
        <v>2.9711749384025879E-3</v>
      </c>
      <c r="AJ168" s="5">
        <f t="shared" si="195"/>
        <v>2.046338097214156E-3</v>
      </c>
      <c r="AK168" s="5">
        <f t="shared" si="196"/>
        <v>9.395833174695537E-4</v>
      </c>
      <c r="AL168" s="5">
        <f t="shared" si="197"/>
        <v>1.4758688265631687E-5</v>
      </c>
      <c r="AM168" s="5">
        <f t="shared" si="198"/>
        <v>4.5546846698207768E-3</v>
      </c>
      <c r="AN168" s="5">
        <f t="shared" si="199"/>
        <v>3.7706172787332448E-3</v>
      </c>
      <c r="AO168" s="5">
        <f t="shared" si="200"/>
        <v>1.560761687509E-3</v>
      </c>
      <c r="AP168" s="5">
        <f t="shared" si="201"/>
        <v>4.3069465202866714E-4</v>
      </c>
      <c r="AQ168" s="5">
        <f t="shared" si="202"/>
        <v>8.9138151953623444E-5</v>
      </c>
      <c r="AR168" s="5">
        <f t="shared" si="203"/>
        <v>3.5713564196600901E-4</v>
      </c>
      <c r="AS168" s="5">
        <f t="shared" si="204"/>
        <v>4.919402493486259E-4</v>
      </c>
      <c r="AT168" s="5">
        <f t="shared" si="205"/>
        <v>3.3881413739183949E-4</v>
      </c>
      <c r="AU168" s="5">
        <f t="shared" si="206"/>
        <v>1.5556770000499774E-4</v>
      </c>
      <c r="AV168" s="5">
        <f t="shared" si="207"/>
        <v>5.357209148165524E-5</v>
      </c>
      <c r="AW168" s="5">
        <f t="shared" si="208"/>
        <v>4.6749671028229279E-7</v>
      </c>
      <c r="AX168" s="5">
        <f t="shared" si="209"/>
        <v>1.0456497237489629E-3</v>
      </c>
      <c r="AY168" s="5">
        <f t="shared" si="210"/>
        <v>8.6564607688321656E-4</v>
      </c>
      <c r="AZ168" s="5">
        <f t="shared" si="211"/>
        <v>3.5831460258827738E-4</v>
      </c>
      <c r="BA168" s="5">
        <f t="shared" si="212"/>
        <v>9.8877480344133822E-5</v>
      </c>
      <c r="BB168" s="5">
        <f t="shared" si="213"/>
        <v>2.0464047617475805E-5</v>
      </c>
      <c r="BC168" s="5">
        <f t="shared" si="214"/>
        <v>3.3882517510179446E-6</v>
      </c>
      <c r="BD168" s="5">
        <f t="shared" si="215"/>
        <v>4.9276072149451012E-5</v>
      </c>
      <c r="BE168" s="5">
        <f t="shared" si="216"/>
        <v>6.7875844277757579E-5</v>
      </c>
      <c r="BF168" s="5">
        <f t="shared" si="217"/>
        <v>4.6748148091484266E-5</v>
      </c>
      <c r="BG168" s="5">
        <f t="shared" si="218"/>
        <v>2.1464576224794784E-5</v>
      </c>
      <c r="BH168" s="5">
        <f t="shared" si="219"/>
        <v>7.3916516159377987E-6</v>
      </c>
      <c r="BI168" s="5">
        <f t="shared" si="220"/>
        <v>2.0363416650465268E-6</v>
      </c>
      <c r="BJ168" s="8">
        <f t="shared" si="221"/>
        <v>0.49739450171422139</v>
      </c>
      <c r="BK168" s="8">
        <f t="shared" si="222"/>
        <v>0.2774730248418657</v>
      </c>
      <c r="BL168" s="8">
        <f t="shared" si="223"/>
        <v>0.21498353433267098</v>
      </c>
      <c r="BM168" s="8">
        <f t="shared" si="224"/>
        <v>0.37811913156187488</v>
      </c>
      <c r="BN168" s="8">
        <f t="shared" si="225"/>
        <v>0.62128884302721288</v>
      </c>
    </row>
    <row r="169" spans="1:66" x14ac:dyDescent="0.25">
      <c r="A169" t="s">
        <v>27</v>
      </c>
      <c r="B169" t="s">
        <v>28</v>
      </c>
      <c r="C169" t="s">
        <v>296</v>
      </c>
      <c r="D169" t="s">
        <v>495</v>
      </c>
      <c r="E169">
        <f>VLOOKUP(A169,home!$A$2:$E$405,3,FALSE)</f>
        <v>1.32085561497326</v>
      </c>
      <c r="F169">
        <f>VLOOKUP(B169,home!$B$2:$E$405,3,FALSE)</f>
        <v>1.1399999999999999</v>
      </c>
      <c r="G169">
        <f>VLOOKUP(C169,away!$B$2:$E$405,4,FALSE)</f>
        <v>1.43</v>
      </c>
      <c r="H169">
        <f>VLOOKUP(A169,away!$A$2:$E$405,3,FALSE)</f>
        <v>1.0855614973262</v>
      </c>
      <c r="I169">
        <f>VLOOKUP(C169,away!$B$2:$E$405,3,FALSE)</f>
        <v>0.42</v>
      </c>
      <c r="J169">
        <f>VLOOKUP(B169,home!$B$2:$E$405,4,FALSE)</f>
        <v>0.81</v>
      </c>
      <c r="K169" s="3">
        <f t="shared" si="170"/>
        <v>2.1532588235294083</v>
      </c>
      <c r="L169" s="3">
        <f t="shared" si="171"/>
        <v>0.36930802139037322</v>
      </c>
      <c r="M169" s="5">
        <f t="shared" si="172"/>
        <v>8.0253344251871916E-2</v>
      </c>
      <c r="N169" s="5">
        <f t="shared" si="173"/>
        <v>0.17280622162808634</v>
      </c>
      <c r="O169" s="5">
        <f t="shared" si="174"/>
        <v>2.96382037756193E-2</v>
      </c>
      <c r="P169" s="5">
        <f t="shared" si="175"/>
        <v>6.3818723793414883E-2</v>
      </c>
      <c r="Q169" s="5">
        <f t="shared" si="176"/>
        <v>0.18604826074072769</v>
      </c>
      <c r="R169" s="5">
        <f t="shared" si="177"/>
        <v>5.4728131969693254E-3</v>
      </c>
      <c r="S169" s="5">
        <f t="shared" si="178"/>
        <v>1.268741366664349E-2</v>
      </c>
      <c r="T169" s="5">
        <f t="shared" si="179"/>
        <v>6.8709115057278405E-2</v>
      </c>
      <c r="U169" s="5">
        <f t="shared" si="180"/>
        <v>1.1784383305902391E-2</v>
      </c>
      <c r="V169" s="5">
        <f t="shared" si="181"/>
        <v>1.1210256940309266E-3</v>
      </c>
      <c r="W169" s="5">
        <f t="shared" si="182"/>
        <v>0.13353668634742399</v>
      </c>
      <c r="X169" s="5">
        <f t="shared" si="183"/>
        <v>4.9316169417994021E-2</v>
      </c>
      <c r="Y169" s="5">
        <f t="shared" si="184"/>
        <v>9.1064284751559005E-3</v>
      </c>
      <c r="Z169" s="5">
        <f t="shared" si="185"/>
        <v>6.7371793773728821E-4</v>
      </c>
      <c r="AA169" s="5">
        <f t="shared" si="186"/>
        <v>1.4506890940028526E-3</v>
      </c>
      <c r="AB169" s="5">
        <f t="shared" si="187"/>
        <v>1.5618545459297629E-3</v>
      </c>
      <c r="AC169" s="5">
        <f t="shared" si="188"/>
        <v>5.571608089949799E-5</v>
      </c>
      <c r="AD169" s="5">
        <f t="shared" si="189"/>
        <v>7.1884762035617458E-2</v>
      </c>
      <c r="AE169" s="5">
        <f t="shared" si="190"/>
        <v>2.6547619235491704E-2</v>
      </c>
      <c r="AF169" s="5">
        <f t="shared" si="191"/>
        <v>4.9021243662422257E-3</v>
      </c>
      <c r="AG169" s="5">
        <f t="shared" si="192"/>
        <v>6.0346461676881794E-4</v>
      </c>
      <c r="AH169" s="5">
        <f t="shared" si="193"/>
        <v>6.2202359640240126E-5</v>
      </c>
      <c r="AI169" s="5">
        <f t="shared" si="194"/>
        <v>1.3393777973969663E-4</v>
      </c>
      <c r="AJ169" s="5">
        <f t="shared" si="195"/>
        <v>1.4420135301422009E-4</v>
      </c>
      <c r="AK169" s="5">
        <f t="shared" si="196"/>
        <v>1.0350094524758282E-4</v>
      </c>
      <c r="AL169" s="5">
        <f t="shared" si="197"/>
        <v>1.7722522149941114E-6</v>
      </c>
      <c r="AM169" s="5">
        <f t="shared" si="198"/>
        <v>3.0957299626101043E-2</v>
      </c>
      <c r="AN169" s="5">
        <f t="shared" si="199"/>
        <v>1.1432779072504317E-2</v>
      </c>
      <c r="AO169" s="5">
        <f t="shared" si="200"/>
        <v>2.1111085091299175E-3</v>
      </c>
      <c r="AP169" s="5">
        <f t="shared" si="201"/>
        <v>2.5988310214905016E-4</v>
      </c>
      <c r="AQ169" s="5">
        <f t="shared" si="202"/>
        <v>2.3994228561864487E-5</v>
      </c>
      <c r="AR169" s="5">
        <f t="shared" si="203"/>
        <v>4.5943660729098991E-6</v>
      </c>
      <c r="AS169" s="5">
        <f t="shared" si="204"/>
        <v>9.8928592850173991E-6</v>
      </c>
      <c r="AT169" s="5">
        <f t="shared" si="205"/>
        <v>1.0650943272699275E-5</v>
      </c>
      <c r="AU169" s="5">
        <f t="shared" si="206"/>
        <v>7.6447458602836355E-6</v>
      </c>
      <c r="AV169" s="5">
        <f t="shared" si="207"/>
        <v>4.1152791193239151E-6</v>
      </c>
      <c r="AW169" s="5">
        <f t="shared" si="208"/>
        <v>3.9147857899024781E-8</v>
      </c>
      <c r="AX169" s="5">
        <f t="shared" si="209"/>
        <v>1.1109846428757607E-2</v>
      </c>
      <c r="AY169" s="5">
        <f t="shared" si="210"/>
        <v>4.1029554025553763E-3</v>
      </c>
      <c r="AZ169" s="5">
        <f t="shared" si="211"/>
        <v>7.5762717078533398E-4</v>
      </c>
      <c r="BA169" s="5">
        <f t="shared" si="212"/>
        <v>9.3265930464772704E-5</v>
      </c>
      <c r="BB169" s="5">
        <f t="shared" si="213"/>
        <v>8.6109640607693328E-6</v>
      </c>
      <c r="BC169" s="5">
        <f t="shared" si="214"/>
        <v>6.3601961990926736E-7</v>
      </c>
      <c r="BD169" s="5">
        <f t="shared" si="215"/>
        <v>2.8278937398823557E-7</v>
      </c>
      <c r="BE169" s="5">
        <f t="shared" si="216"/>
        <v>6.0891871474052609E-7</v>
      </c>
      <c r="BF169" s="5">
        <f t="shared" si="217"/>
        <v>6.5557979766361231E-7</v>
      </c>
      <c r="BG169" s="5">
        <f t="shared" si="218"/>
        <v>4.705443279489325E-7</v>
      </c>
      <c r="BH169" s="5">
        <f t="shared" si="219"/>
        <v>2.5330093150443868E-7</v>
      </c>
      <c r="BI169" s="5">
        <f t="shared" si="220"/>
        <v>1.0908449315403023E-7</v>
      </c>
      <c r="BJ169" s="8">
        <f t="shared" si="221"/>
        <v>0.78431885837547644</v>
      </c>
      <c r="BK169" s="8">
        <f t="shared" si="222"/>
        <v>0.16204095114163106</v>
      </c>
      <c r="BL169" s="8">
        <f t="shared" si="223"/>
        <v>5.0391064767314593E-2</v>
      </c>
      <c r="BM169" s="8">
        <f t="shared" si="224"/>
        <v>0.45528410858077256</v>
      </c>
      <c r="BN169" s="8">
        <f t="shared" si="225"/>
        <v>0.53803756738668951</v>
      </c>
    </row>
    <row r="170" spans="1:66" x14ac:dyDescent="0.25">
      <c r="A170" t="s">
        <v>27</v>
      </c>
      <c r="B170" t="s">
        <v>328</v>
      </c>
      <c r="C170" t="s">
        <v>188</v>
      </c>
      <c r="D170" t="s">
        <v>495</v>
      </c>
      <c r="E170">
        <f>VLOOKUP(A170,home!$A$2:$E$405,3,FALSE)</f>
        <v>1.32085561497326</v>
      </c>
      <c r="F170">
        <f>VLOOKUP(B170,home!$B$2:$E$405,3,FALSE)</f>
        <v>1.43</v>
      </c>
      <c r="G170">
        <f>VLOOKUP(C170,away!$B$2:$E$405,4,FALSE)</f>
        <v>0.76</v>
      </c>
      <c r="H170">
        <f>VLOOKUP(A170,away!$A$2:$E$405,3,FALSE)</f>
        <v>1.0855614973262</v>
      </c>
      <c r="I170">
        <f>VLOOKUP(C170,away!$B$2:$E$405,3,FALSE)</f>
        <v>0.84</v>
      </c>
      <c r="J170">
        <f>VLOOKUP(B170,home!$B$2:$E$405,4,FALSE)</f>
        <v>0.61</v>
      </c>
      <c r="K170" s="3">
        <f t="shared" si="170"/>
        <v>1.435505882352939</v>
      </c>
      <c r="L170" s="3">
        <f t="shared" si="171"/>
        <v>0.55624171122994481</v>
      </c>
      <c r="M170" s="5">
        <f t="shared" si="172"/>
        <v>0.13645674601527161</v>
      </c>
      <c r="N170" s="5">
        <f t="shared" si="173"/>
        <v>0.19588446159166334</v>
      </c>
      <c r="O170" s="5">
        <f t="shared" si="174"/>
        <v>7.590293391240463E-2</v>
      </c>
      <c r="P170" s="5">
        <f t="shared" si="175"/>
        <v>0.10895910811910321</v>
      </c>
      <c r="Q170" s="5">
        <f t="shared" si="176"/>
        <v>0.14059664843818559</v>
      </c>
      <c r="R170" s="5">
        <f t="shared" si="177"/>
        <v>2.1110188923404678E-2</v>
      </c>
      <c r="S170" s="5">
        <f t="shared" si="178"/>
        <v>2.1750641849509141E-2</v>
      </c>
      <c r="T170" s="5">
        <f t="shared" si="179"/>
        <v>7.8205720320451297E-2</v>
      </c>
      <c r="U170" s="5">
        <f t="shared" si="180"/>
        <v>3.0303800377129264E-2</v>
      </c>
      <c r="V170" s="5">
        <f t="shared" si="181"/>
        <v>1.9297368793049444E-3</v>
      </c>
      <c r="W170" s="5">
        <f t="shared" si="182"/>
        <v>6.7275771957374525E-2</v>
      </c>
      <c r="X170" s="5">
        <f t="shared" si="183"/>
        <v>3.7421590517885538E-2</v>
      </c>
      <c r="Y170" s="5">
        <f t="shared" si="184"/>
        <v>1.0407724773307462E-2</v>
      </c>
      <c r="Z170" s="5">
        <f t="shared" si="185"/>
        <v>3.9141225370473492E-3</v>
      </c>
      <c r="AA170" s="5">
        <f t="shared" si="186"/>
        <v>5.6187459261816779E-3</v>
      </c>
      <c r="AB170" s="5">
        <f t="shared" si="187"/>
        <v>4.0328714142402067E-3</v>
      </c>
      <c r="AC170" s="5">
        <f t="shared" si="188"/>
        <v>9.6304513799045063E-5</v>
      </c>
      <c r="AD170" s="5">
        <f t="shared" si="189"/>
        <v>2.4143691596161494E-2</v>
      </c>
      <c r="AE170" s="5">
        <f t="shared" si="190"/>
        <v>1.3429728328856907E-2</v>
      </c>
      <c r="AF170" s="5">
        <f t="shared" si="191"/>
        <v>3.7350875334983156E-3</v>
      </c>
      <c r="AG170" s="5">
        <f t="shared" si="192"/>
        <v>6.9253716040891251E-4</v>
      </c>
      <c r="AH170" s="5">
        <f t="shared" si="193"/>
        <v>5.4429955449272749E-4</v>
      </c>
      <c r="AI170" s="5">
        <f t="shared" si="194"/>
        <v>7.8134521223639439E-4</v>
      </c>
      <c r="AJ170" s="5">
        <f t="shared" si="195"/>
        <v>5.6081282415682498E-4</v>
      </c>
      <c r="AK170" s="5">
        <f t="shared" si="196"/>
        <v>2.683500359920289E-4</v>
      </c>
      <c r="AL170" s="5">
        <f t="shared" si="197"/>
        <v>3.075920901767206E-6</v>
      </c>
      <c r="AM170" s="5">
        <f t="shared" si="198"/>
        <v>6.9316822616010089E-3</v>
      </c>
      <c r="AN170" s="5">
        <f t="shared" si="199"/>
        <v>3.8556908028951993E-3</v>
      </c>
      <c r="AO170" s="5">
        <f t="shared" si="200"/>
        <v>1.0723480250879925E-3</v>
      </c>
      <c r="AP170" s="5">
        <f t="shared" si="201"/>
        <v>1.9882823350299896E-4</v>
      </c>
      <c r="AQ170" s="5">
        <f t="shared" si="202"/>
        <v>2.7649139211133793E-5</v>
      </c>
      <c r="AR170" s="5">
        <f t="shared" si="203"/>
        <v>6.0552423122546283E-5</v>
      </c>
      <c r="AS170" s="5">
        <f t="shared" si="204"/>
        <v>8.69233595831393E-5</v>
      </c>
      <c r="AT170" s="5">
        <f t="shared" si="205"/>
        <v>6.2389496997738105E-5</v>
      </c>
      <c r="AU170" s="5">
        <f t="shared" si="206"/>
        <v>2.9853496645764692E-5</v>
      </c>
      <c r="AV170" s="5">
        <f t="shared" si="207"/>
        <v>1.0713717510949732E-5</v>
      </c>
      <c r="AW170" s="5">
        <f t="shared" si="208"/>
        <v>6.8224630369919959E-8</v>
      </c>
      <c r="AX170" s="5">
        <f t="shared" si="209"/>
        <v>1.658411776854961E-3</v>
      </c>
      <c r="AY170" s="5">
        <f t="shared" si="210"/>
        <v>9.2247780468169692E-4</v>
      </c>
      <c r="AZ170" s="5">
        <f t="shared" si="211"/>
        <v>2.5656031632389489E-4</v>
      </c>
      <c r="BA170" s="5">
        <f t="shared" si="212"/>
        <v>4.7569849795233088E-5</v>
      </c>
      <c r="BB170" s="5">
        <f t="shared" si="213"/>
        <v>6.6150836632629725E-6</v>
      </c>
      <c r="BC170" s="5">
        <f t="shared" si="214"/>
        <v>7.3591709135652969E-7</v>
      </c>
      <c r="BD170" s="5">
        <f t="shared" si="215"/>
        <v>5.6136305761341369E-6</v>
      </c>
      <c r="BE170" s="5">
        <f t="shared" si="216"/>
        <v>8.0583997133968704E-6</v>
      </c>
      <c r="BF170" s="5">
        <f t="shared" si="217"/>
        <v>5.7839400954662248E-6</v>
      </c>
      <c r="BG170" s="5">
        <f t="shared" si="218"/>
        <v>2.7676266767395951E-6</v>
      </c>
      <c r="BH170" s="5">
        <f t="shared" si="219"/>
        <v>9.9323609365415066E-7</v>
      </c>
      <c r="BI170" s="5">
        <f t="shared" si="220"/>
        <v>2.8515925100115761E-7</v>
      </c>
      <c r="BJ170" s="8">
        <f t="shared" si="221"/>
        <v>0.58677153142850225</v>
      </c>
      <c r="BK170" s="8">
        <f t="shared" si="222"/>
        <v>0.2701180911025714</v>
      </c>
      <c r="BL170" s="8">
        <f t="shared" si="223"/>
        <v>0.13939728266650497</v>
      </c>
      <c r="BM170" s="8">
        <f t="shared" si="224"/>
        <v>0.32036853115454139</v>
      </c>
      <c r="BN170" s="8">
        <f t="shared" si="225"/>
        <v>0.67891008700003308</v>
      </c>
    </row>
    <row r="171" spans="1:66" x14ac:dyDescent="0.25">
      <c r="A171" t="s">
        <v>27</v>
      </c>
      <c r="B171" t="s">
        <v>186</v>
      </c>
      <c r="C171" t="s">
        <v>297</v>
      </c>
      <c r="D171" t="s">
        <v>495</v>
      </c>
      <c r="E171">
        <f>VLOOKUP(A171,home!$A$2:$E$405,3,FALSE)</f>
        <v>1.32085561497326</v>
      </c>
      <c r="F171">
        <f>VLOOKUP(B171,home!$B$2:$E$405,3,FALSE)</f>
        <v>1.43</v>
      </c>
      <c r="G171">
        <f>VLOOKUP(C171,away!$B$2:$E$405,4,FALSE)</f>
        <v>0.84</v>
      </c>
      <c r="H171">
        <f>VLOOKUP(A171,away!$A$2:$E$405,3,FALSE)</f>
        <v>1.0855614973262</v>
      </c>
      <c r="I171">
        <f>VLOOKUP(C171,away!$B$2:$E$405,3,FALSE)</f>
        <v>0.76</v>
      </c>
      <c r="J171">
        <f>VLOOKUP(B171,home!$B$2:$E$405,4,FALSE)</f>
        <v>0.61</v>
      </c>
      <c r="K171" s="3">
        <f t="shared" si="170"/>
        <v>1.5866117647058797</v>
      </c>
      <c r="L171" s="3">
        <f t="shared" si="171"/>
        <v>0.50326631016042633</v>
      </c>
      <c r="M171" s="5">
        <f t="shared" si="172"/>
        <v>0.12370221730741324</v>
      </c>
      <c r="N171" s="5">
        <f t="shared" si="173"/>
        <v>0.19626739330014514</v>
      </c>
      <c r="O171" s="5">
        <f t="shared" si="174"/>
        <v>6.2255158462965088E-2</v>
      </c>
      <c r="P171" s="5">
        <f t="shared" si="175"/>
        <v>9.8774766830969224E-2</v>
      </c>
      <c r="Q171" s="5">
        <f t="shared" si="176"/>
        <v>0.15570007761908311</v>
      </c>
      <c r="R171" s="5">
        <f t="shared" si="177"/>
        <v>1.5665461944054538E-2</v>
      </c>
      <c r="S171" s="5">
        <f t="shared" si="178"/>
        <v>1.9717622640236319E-2</v>
      </c>
      <c r="T171" s="5">
        <f t="shared" si="179"/>
        <v>7.8358603555047937E-2</v>
      </c>
      <c r="U171" s="5">
        <f t="shared" si="180"/>
        <v>2.4855006219989172E-2</v>
      </c>
      <c r="V171" s="5">
        <f t="shared" si="181"/>
        <v>1.7493655518005251E-3</v>
      </c>
      <c r="W171" s="5">
        <f t="shared" si="182"/>
        <v>8.2345191638685325E-2</v>
      </c>
      <c r="X171" s="5">
        <f t="shared" si="183"/>
        <v>4.1441560755454354E-2</v>
      </c>
      <c r="Y171" s="5">
        <f t="shared" si="184"/>
        <v>1.0428070684343319E-2</v>
      </c>
      <c r="Z171" s="5">
        <f t="shared" si="185"/>
        <v>2.6279664098476357E-3</v>
      </c>
      <c r="AA171" s="5">
        <f t="shared" si="186"/>
        <v>4.1695624231161323E-3</v>
      </c>
      <c r="AB171" s="5">
        <f t="shared" si="187"/>
        <v>3.3077383970958056E-3</v>
      </c>
      <c r="AC171" s="5">
        <f t="shared" si="188"/>
        <v>8.7302989713099234E-5</v>
      </c>
      <c r="AD171" s="5">
        <f t="shared" si="189"/>
        <v>3.2662462455224597E-2</v>
      </c>
      <c r="AE171" s="5">
        <f t="shared" si="190"/>
        <v>1.6437916960594341E-2</v>
      </c>
      <c r="AF171" s="5">
        <f t="shared" si="191"/>
        <v>4.1363249077409018E-3</v>
      </c>
      <c r="AG171" s="5">
        <f t="shared" si="192"/>
        <v>6.9389099131447654E-4</v>
      </c>
      <c r="AH171" s="5">
        <f t="shared" si="193"/>
        <v>3.3064173957739049E-4</v>
      </c>
      <c r="AI171" s="5">
        <f t="shared" si="194"/>
        <v>5.2460007391630543E-4</v>
      </c>
      <c r="AJ171" s="5">
        <f t="shared" si="195"/>
        <v>4.1616832452059217E-4</v>
      </c>
      <c r="AK171" s="5">
        <f t="shared" si="196"/>
        <v>2.2009918659410206E-4</v>
      </c>
      <c r="AL171" s="5">
        <f t="shared" si="197"/>
        <v>2.7884164537254745E-6</v>
      </c>
      <c r="AM171" s="5">
        <f t="shared" si="198"/>
        <v>1.0364529439144681E-2</v>
      </c>
      <c r="AN171" s="5">
        <f t="shared" si="199"/>
        <v>5.2161184873874564E-3</v>
      </c>
      <c r="AO171" s="5">
        <f t="shared" si="200"/>
        <v>1.3125483522535347E-3</v>
      </c>
      <c r="AP171" s="5">
        <f t="shared" si="201"/>
        <v>2.2018712204859467E-4</v>
      </c>
      <c r="AQ171" s="5">
        <f t="shared" si="202"/>
        <v>2.7703190114559917E-5</v>
      </c>
      <c r="AR171" s="5">
        <f t="shared" si="203"/>
        <v>3.3280169652427597E-5</v>
      </c>
      <c r="AS171" s="5">
        <f t="shared" si="204"/>
        <v>5.2802708701949218E-5</v>
      </c>
      <c r="AT171" s="5">
        <f t="shared" si="205"/>
        <v>4.1888699417425075E-5</v>
      </c>
      <c r="AU171" s="5">
        <f t="shared" si="206"/>
        <v>2.2153701101304992E-5</v>
      </c>
      <c r="AV171" s="5">
        <f t="shared" si="207"/>
        <v>8.7873306997770267E-6</v>
      </c>
      <c r="AW171" s="5">
        <f t="shared" si="208"/>
        <v>6.1847715838052318E-8</v>
      </c>
      <c r="AX171" s="5">
        <f t="shared" si="209"/>
        <v>2.7407473906312344E-3</v>
      </c>
      <c r="AY171" s="5">
        <f t="shared" si="210"/>
        <v>1.379325826364798E-3</v>
      </c>
      <c r="AZ171" s="5">
        <f t="shared" si="211"/>
        <v>3.4708410957179635E-4</v>
      </c>
      <c r="BA171" s="5">
        <f t="shared" si="212"/>
        <v>5.8225246379838365E-5</v>
      </c>
      <c r="BB171" s="5">
        <f t="shared" si="213"/>
        <v>7.3257012259407416E-6</v>
      </c>
      <c r="BC171" s="5">
        <f t="shared" si="214"/>
        <v>7.3735572506338203E-7</v>
      </c>
      <c r="BD171" s="5">
        <f t="shared" si="215"/>
        <v>2.7914646970817044E-6</v>
      </c>
      <c r="BE171" s="5">
        <f t="shared" si="216"/>
        <v>4.428970729150967E-6</v>
      </c>
      <c r="BF171" s="5">
        <f t="shared" si="217"/>
        <v>3.5135285322044514E-6</v>
      </c>
      <c r="BG171" s="5">
        <f t="shared" si="218"/>
        <v>1.8582019016084552E-6</v>
      </c>
      <c r="BH171" s="5">
        <f t="shared" si="219"/>
        <v>7.3706124957270305E-7</v>
      </c>
      <c r="BI171" s="5">
        <f t="shared" si="220"/>
        <v>2.3388600997617335E-7</v>
      </c>
      <c r="BJ171" s="8">
        <f t="shared" si="221"/>
        <v>0.64014602508848129</v>
      </c>
      <c r="BK171" s="8">
        <f t="shared" si="222"/>
        <v>0.24541338956295095</v>
      </c>
      <c r="BL171" s="8">
        <f t="shared" si="223"/>
        <v>0.1119169124945216</v>
      </c>
      <c r="BM171" s="8">
        <f t="shared" si="224"/>
        <v>0.3463599541125218</v>
      </c>
      <c r="BN171" s="8">
        <f t="shared" si="225"/>
        <v>0.6523650754646303</v>
      </c>
    </row>
    <row r="172" spans="1:66" x14ac:dyDescent="0.25">
      <c r="A172" t="s">
        <v>196</v>
      </c>
      <c r="B172" t="s">
        <v>303</v>
      </c>
      <c r="C172" t="s">
        <v>305</v>
      </c>
      <c r="D172" t="s">
        <v>495</v>
      </c>
      <c r="E172">
        <f>VLOOKUP(A172,home!$A$2:$E$405,3,FALSE)</f>
        <v>1.5925925925925899</v>
      </c>
      <c r="F172">
        <f>VLOOKUP(B172,home!$B$2:$E$405,3,FALSE)</f>
        <v>0.88</v>
      </c>
      <c r="G172">
        <f>VLOOKUP(C172,away!$B$2:$E$405,4,FALSE)</f>
        <v>1</v>
      </c>
      <c r="H172">
        <f>VLOOKUP(A172,away!$A$2:$E$405,3,FALSE)</f>
        <v>1.55555555555556</v>
      </c>
      <c r="I172">
        <f>VLOOKUP(C172,away!$B$2:$E$405,3,FALSE)</f>
        <v>0.82</v>
      </c>
      <c r="J172">
        <f>VLOOKUP(B172,home!$B$2:$E$405,4,FALSE)</f>
        <v>0.96</v>
      </c>
      <c r="K172" s="3">
        <f t="shared" si="170"/>
        <v>1.4014814814814791</v>
      </c>
      <c r="L172" s="3">
        <f t="shared" si="171"/>
        <v>1.2245333333333368</v>
      </c>
      <c r="M172" s="5">
        <f t="shared" si="172"/>
        <v>7.2366281384026357E-2</v>
      </c>
      <c r="N172" s="5">
        <f t="shared" si="173"/>
        <v>0.10142000324339084</v>
      </c>
      <c r="O172" s="5">
        <f t="shared" si="174"/>
        <v>8.8614923764120002E-2</v>
      </c>
      <c r="P172" s="5">
        <f t="shared" si="175"/>
        <v>0.12419217463830723</v>
      </c>
      <c r="Q172" s="5">
        <f t="shared" si="176"/>
        <v>7.1069128198701911E-2</v>
      </c>
      <c r="R172" s="5">
        <f t="shared" si="177"/>
        <v>5.4255963989978707E-2</v>
      </c>
      <c r="S172" s="5">
        <f t="shared" si="178"/>
        <v>5.3283435138606998E-2</v>
      </c>
      <c r="T172" s="5">
        <f t="shared" si="179"/>
        <v>8.702651645025071E-2</v>
      </c>
      <c r="U172" s="5">
        <f t="shared" si="180"/>
        <v>7.6038728791881144E-2</v>
      </c>
      <c r="V172" s="5">
        <f t="shared" si="181"/>
        <v>1.0160326905329321E-2</v>
      </c>
      <c r="W172" s="5">
        <f t="shared" si="182"/>
        <v>3.3200689025171315E-2</v>
      </c>
      <c r="X172" s="5">
        <f t="shared" si="183"/>
        <v>4.0655350400956566E-2</v>
      </c>
      <c r="Y172" s="5">
        <f t="shared" si="184"/>
        <v>2.4891915872159082E-2</v>
      </c>
      <c r="Z172" s="5">
        <f t="shared" si="185"/>
        <v>2.214607881262071E-2</v>
      </c>
      <c r="AA172" s="5">
        <f t="shared" si="186"/>
        <v>3.1037319343317268E-2</v>
      </c>
      <c r="AB172" s="5">
        <f t="shared" si="187"/>
        <v>2.174911414724303E-2</v>
      </c>
      <c r="AC172" s="5">
        <f t="shared" si="188"/>
        <v>1.0897971656101625E-3</v>
      </c>
      <c r="AD172" s="5">
        <f t="shared" si="189"/>
        <v>1.1632537710300745E-2</v>
      </c>
      <c r="AE172" s="5">
        <f t="shared" si="190"/>
        <v>1.4244430177520315E-2</v>
      </c>
      <c r="AF172" s="5">
        <f t="shared" si="191"/>
        <v>8.7213897833564643E-3</v>
      </c>
      <c r="AG172" s="5">
        <f t="shared" si="192"/>
        <v>3.5598775009042672E-3</v>
      </c>
      <c r="AH172" s="5">
        <f t="shared" si="193"/>
        <v>6.7796529271703038E-3</v>
      </c>
      <c r="AI172" s="5">
        <f t="shared" si="194"/>
        <v>9.5015580283008844E-3</v>
      </c>
      <c r="AJ172" s="5">
        <f t="shared" si="195"/>
        <v>6.6581288109426829E-3</v>
      </c>
      <c r="AK172" s="5">
        <f t="shared" si="196"/>
        <v>3.110414743284824E-3</v>
      </c>
      <c r="AL172" s="5">
        <f t="shared" si="197"/>
        <v>7.4810686592313504E-5</v>
      </c>
      <c r="AM172" s="5">
        <f t="shared" si="198"/>
        <v>3.2605572367242893E-3</v>
      </c>
      <c r="AN172" s="5">
        <f t="shared" si="199"/>
        <v>3.9926610216101284E-3</v>
      </c>
      <c r="AO172" s="5">
        <f t="shared" si="200"/>
        <v>2.4445732548311686E-3</v>
      </c>
      <c r="AP172" s="5">
        <f t="shared" si="201"/>
        <v>9.9782047877197883E-4</v>
      </c>
      <c r="AQ172" s="5">
        <f t="shared" si="202"/>
        <v>3.0546610923472923E-4</v>
      </c>
      <c r="AR172" s="5">
        <f t="shared" si="203"/>
        <v>1.6603821995501906E-3</v>
      </c>
      <c r="AS172" s="5">
        <f t="shared" si="204"/>
        <v>2.3269949048510779E-3</v>
      </c>
      <c r="AT172" s="5">
        <f t="shared" si="205"/>
        <v>1.6306201333252713E-3</v>
      </c>
      <c r="AU172" s="5">
        <f t="shared" si="206"/>
        <v>7.617613067287429E-4</v>
      </c>
      <c r="AV172" s="5">
        <f t="shared" si="207"/>
        <v>2.6689859117236649E-4</v>
      </c>
      <c r="AW172" s="5">
        <f t="shared" si="208"/>
        <v>3.5663101947762066E-6</v>
      </c>
      <c r="AX172" s="5">
        <f t="shared" si="209"/>
        <v>7.6160176442991974E-4</v>
      </c>
      <c r="AY172" s="5">
        <f t="shared" si="210"/>
        <v>9.3260674726992042E-4</v>
      </c>
      <c r="AZ172" s="5">
        <f t="shared" si="211"/>
        <v>5.7100402446179832E-4</v>
      </c>
      <c r="BA172" s="5">
        <f t="shared" si="212"/>
        <v>2.3307115380698544E-4</v>
      </c>
      <c r="BB172" s="5">
        <f t="shared" si="213"/>
        <v>7.1350849218778658E-5</v>
      </c>
      <c r="BC172" s="5">
        <f t="shared" si="214"/>
        <v>1.7474298646007039E-5</v>
      </c>
      <c r="BD172" s="5">
        <f t="shared" si="215"/>
        <v>3.3886555823708914E-4</v>
      </c>
      <c r="BE172" s="5">
        <f t="shared" si="216"/>
        <v>4.7491380458116416E-4</v>
      </c>
      <c r="BF172" s="5">
        <f t="shared" si="217"/>
        <v>3.3279145121020785E-4</v>
      </c>
      <c r="BG172" s="5">
        <f t="shared" si="218"/>
        <v>1.5546701868881783E-4</v>
      </c>
      <c r="BH172" s="5">
        <f t="shared" si="219"/>
        <v>5.4471036918378308E-5</v>
      </c>
      <c r="BI172" s="5">
        <f t="shared" si="220"/>
        <v>1.5268029903640223E-5</v>
      </c>
      <c r="BJ172" s="8">
        <f t="shared" si="221"/>
        <v>0.41001002530171793</v>
      </c>
      <c r="BK172" s="8">
        <f t="shared" si="222"/>
        <v>0.26209943266574226</v>
      </c>
      <c r="BL172" s="8">
        <f t="shared" si="223"/>
        <v>0.30576423858140567</v>
      </c>
      <c r="BM172" s="8">
        <f t="shared" si="224"/>
        <v>0.48717225970588635</v>
      </c>
      <c r="BN172" s="8">
        <f t="shared" si="225"/>
        <v>0.51191847521852507</v>
      </c>
    </row>
    <row r="173" spans="1:66" x14ac:dyDescent="0.25">
      <c r="A173" t="s">
        <v>196</v>
      </c>
      <c r="B173" t="s">
        <v>307</v>
      </c>
      <c r="C173" t="s">
        <v>200</v>
      </c>
      <c r="D173" t="s">
        <v>495</v>
      </c>
      <c r="E173">
        <f>VLOOKUP(A173,home!$A$2:$E$405,3,FALSE)</f>
        <v>1.5925925925925899</v>
      </c>
      <c r="F173">
        <f>VLOOKUP(B173,home!$B$2:$E$405,3,FALSE)</f>
        <v>1.05</v>
      </c>
      <c r="G173">
        <f>VLOOKUP(C173,away!$B$2:$E$405,4,FALSE)</f>
        <v>0.91</v>
      </c>
      <c r="H173">
        <f>VLOOKUP(A173,away!$A$2:$E$405,3,FALSE)</f>
        <v>1.55555555555556</v>
      </c>
      <c r="I173">
        <f>VLOOKUP(C173,away!$B$2:$E$405,3,FALSE)</f>
        <v>1.53</v>
      </c>
      <c r="J173">
        <f>VLOOKUP(B173,home!$B$2:$E$405,4,FALSE)</f>
        <v>0.56999999999999995</v>
      </c>
      <c r="K173" s="3">
        <f t="shared" si="170"/>
        <v>1.5217222222222198</v>
      </c>
      <c r="L173" s="3">
        <f t="shared" si="171"/>
        <v>1.3566000000000038</v>
      </c>
      <c r="M173" s="5">
        <f t="shared" si="172"/>
        <v>5.6229023543928183E-2</v>
      </c>
      <c r="N173" s="5">
        <f t="shared" si="173"/>
        <v>8.5564954660651907E-2</v>
      </c>
      <c r="O173" s="5">
        <f t="shared" si="174"/>
        <v>7.6280293339693175E-2</v>
      </c>
      <c r="P173" s="5">
        <f t="shared" si="175"/>
        <v>0.11607741749264068</v>
      </c>
      <c r="Q173" s="5">
        <f t="shared" si="176"/>
        <v>6.5103046475275358E-2</v>
      </c>
      <c r="R173" s="5">
        <f t="shared" si="177"/>
        <v>5.1740922972314037E-2</v>
      </c>
      <c r="S173" s="5">
        <f t="shared" si="178"/>
        <v>5.9906637189041947E-2</v>
      </c>
      <c r="T173" s="5">
        <f t="shared" si="179"/>
        <v>8.8318792848358779E-2</v>
      </c>
      <c r="U173" s="5">
        <f t="shared" si="180"/>
        <v>7.8735312285258416E-2</v>
      </c>
      <c r="V173" s="5">
        <f t="shared" si="181"/>
        <v>1.3741040751826137E-2</v>
      </c>
      <c r="W173" s="5">
        <f t="shared" si="182"/>
        <v>3.3022917518597483E-2</v>
      </c>
      <c r="X173" s="5">
        <f t="shared" si="183"/>
        <v>4.4798889905729458E-2</v>
      </c>
      <c r="Y173" s="5">
        <f t="shared" si="184"/>
        <v>3.0387087023056387E-2</v>
      </c>
      <c r="Z173" s="5">
        <f t="shared" si="185"/>
        <v>2.3397245368080476E-2</v>
      </c>
      <c r="AA173" s="5">
        <f t="shared" si="186"/>
        <v>3.5604108215393962E-2</v>
      </c>
      <c r="AB173" s="5">
        <f t="shared" si="187"/>
        <v>2.7089781336884847E-2</v>
      </c>
      <c r="AC173" s="5">
        <f t="shared" si="188"/>
        <v>1.7729106158217182E-3</v>
      </c>
      <c r="AD173" s="5">
        <f t="shared" si="189"/>
        <v>1.2562926857665312E-2</v>
      </c>
      <c r="AE173" s="5">
        <f t="shared" si="190"/>
        <v>1.7042866575108808E-2</v>
      </c>
      <c r="AF173" s="5">
        <f t="shared" si="191"/>
        <v>1.1560176397896339E-2</v>
      </c>
      <c r="AG173" s="5">
        <f t="shared" si="192"/>
        <v>5.2275117671287397E-3</v>
      </c>
      <c r="AH173" s="5">
        <f t="shared" si="193"/>
        <v>7.9351757665845207E-3</v>
      </c>
      <c r="AI173" s="5">
        <f t="shared" si="194"/>
        <v>1.2075133301250903E-2</v>
      </c>
      <c r="AJ173" s="5">
        <f t="shared" si="195"/>
        <v>9.1874993404045275E-3</v>
      </c>
      <c r="AK173" s="5">
        <f t="shared" si="196"/>
        <v>4.66027397098185E-3</v>
      </c>
      <c r="AL173" s="5">
        <f t="shared" si="197"/>
        <v>1.4639762368919487E-4</v>
      </c>
      <c r="AM173" s="5">
        <f t="shared" si="198"/>
        <v>3.82345699509233E-3</v>
      </c>
      <c r="AN173" s="5">
        <f t="shared" si="199"/>
        <v>5.1869017595422675E-3</v>
      </c>
      <c r="AO173" s="5">
        <f t="shared" si="200"/>
        <v>3.5182754634975311E-3</v>
      </c>
      <c r="AP173" s="5">
        <f t="shared" si="201"/>
        <v>1.5909641645935882E-3</v>
      </c>
      <c r="AQ173" s="5">
        <f t="shared" si="202"/>
        <v>5.3957549642191728E-4</v>
      </c>
      <c r="AR173" s="5">
        <f t="shared" si="203"/>
        <v>2.1529718889897161E-3</v>
      </c>
      <c r="AS173" s="5">
        <f t="shared" si="204"/>
        <v>3.2762251672954013E-3</v>
      </c>
      <c r="AT173" s="5">
        <f t="shared" si="205"/>
        <v>2.4927523210385612E-3</v>
      </c>
      <c r="AU173" s="5">
        <f t="shared" si="206"/>
        <v>1.264425533806798E-3</v>
      </c>
      <c r="AV173" s="5">
        <f t="shared" si="207"/>
        <v>4.8102610828474951E-4</v>
      </c>
      <c r="AW173" s="5">
        <f t="shared" si="208"/>
        <v>8.394961758309602E-6</v>
      </c>
      <c r="AX173" s="5">
        <f t="shared" si="209"/>
        <v>9.6970657919050001E-4</v>
      </c>
      <c r="AY173" s="5">
        <f t="shared" si="210"/>
        <v>1.3155039453298357E-3</v>
      </c>
      <c r="AZ173" s="5">
        <f t="shared" si="211"/>
        <v>8.9230632611723027E-4</v>
      </c>
      <c r="BA173" s="5">
        <f t="shared" si="212"/>
        <v>4.035009206702127E-4</v>
      </c>
      <c r="BB173" s="5">
        <f t="shared" si="213"/>
        <v>1.3684733724530311E-4</v>
      </c>
      <c r="BC173" s="5">
        <f t="shared" si="214"/>
        <v>3.7129419541395707E-5</v>
      </c>
      <c r="BD173" s="5">
        <f t="shared" si="215"/>
        <v>4.867869441005767E-4</v>
      </c>
      <c r="BE173" s="5">
        <f t="shared" si="216"/>
        <v>7.4075451032549306E-4</v>
      </c>
      <c r="BF173" s="5">
        <f t="shared" si="217"/>
        <v>5.636112997868208E-4</v>
      </c>
      <c r="BG173" s="5">
        <f t="shared" si="218"/>
        <v>2.8588661319371814E-4</v>
      </c>
      <c r="BH173" s="5">
        <f t="shared" si="219"/>
        <v>1.0876000308318228E-4</v>
      </c>
      <c r="BI173" s="5">
        <f t="shared" si="220"/>
        <v>3.3100502716127087E-5</v>
      </c>
      <c r="BJ173" s="8">
        <f t="shared" si="221"/>
        <v>0.41200333843671066</v>
      </c>
      <c r="BK173" s="8">
        <f t="shared" si="222"/>
        <v>0.24918893116227772</v>
      </c>
      <c r="BL173" s="8">
        <f t="shared" si="223"/>
        <v>0.3151948014213875</v>
      </c>
      <c r="BM173" s="8">
        <f t="shared" si="224"/>
        <v>0.54748154892038103</v>
      </c>
      <c r="BN173" s="8">
        <f t="shared" si="225"/>
        <v>0.45099565848450335</v>
      </c>
    </row>
    <row r="174" spans="1:66" x14ac:dyDescent="0.25">
      <c r="A174" t="s">
        <v>196</v>
      </c>
      <c r="B174" t="s">
        <v>301</v>
      </c>
      <c r="C174" t="s">
        <v>197</v>
      </c>
      <c r="D174" t="s">
        <v>495</v>
      </c>
      <c r="E174">
        <f>VLOOKUP(A174,home!$A$2:$E$405,3,FALSE)</f>
        <v>1.5925925925925899</v>
      </c>
      <c r="F174">
        <f>VLOOKUP(B174,home!$B$2:$E$405,3,FALSE)</f>
        <v>0.91</v>
      </c>
      <c r="G174">
        <f>VLOOKUP(C174,away!$B$2:$E$405,4,FALSE)</f>
        <v>1.19</v>
      </c>
      <c r="H174">
        <f>VLOOKUP(A174,away!$A$2:$E$405,3,FALSE)</f>
        <v>1.55555555555556</v>
      </c>
      <c r="I174">
        <f>VLOOKUP(C174,away!$B$2:$E$405,3,FALSE)</f>
        <v>0.28000000000000003</v>
      </c>
      <c r="J174">
        <f>VLOOKUP(B174,home!$B$2:$E$405,4,FALSE)</f>
        <v>1.5</v>
      </c>
      <c r="K174" s="3">
        <f t="shared" si="170"/>
        <v>1.7246185185185154</v>
      </c>
      <c r="L174" s="3">
        <f t="shared" si="171"/>
        <v>0.65333333333333532</v>
      </c>
      <c r="M174" s="5">
        <f t="shared" si="172"/>
        <v>9.2740329057588708E-2</v>
      </c>
      <c r="N174" s="5">
        <f t="shared" si="173"/>
        <v>0.15994168890621827</v>
      </c>
      <c r="O174" s="5">
        <f t="shared" si="174"/>
        <v>6.0590348317624804E-2</v>
      </c>
      <c r="P174" s="5">
        <f t="shared" si="175"/>
        <v>0.10449523675206292</v>
      </c>
      <c r="Q174" s="5">
        <f t="shared" si="176"/>
        <v>0.13791919928539575</v>
      </c>
      <c r="R174" s="5">
        <f t="shared" si="177"/>
        <v>1.9792847117090829E-2</v>
      </c>
      <c r="S174" s="5">
        <f t="shared" si="178"/>
        <v>2.9435021998598862E-2</v>
      </c>
      <c r="T174" s="5">
        <f t="shared" si="179"/>
        <v>9.0107210199792162E-2</v>
      </c>
      <c r="U174" s="5">
        <f t="shared" si="180"/>
        <v>3.4135110672340652E-2</v>
      </c>
      <c r="V174" s="5">
        <f t="shared" si="181"/>
        <v>3.6851037297146645E-3</v>
      </c>
      <c r="W174" s="5">
        <f t="shared" si="182"/>
        <v>7.9286001715613036E-2</v>
      </c>
      <c r="X174" s="5">
        <f t="shared" si="183"/>
        <v>5.1800187787534008E-2</v>
      </c>
      <c r="Y174" s="5">
        <f t="shared" si="184"/>
        <v>1.692139467726116E-2</v>
      </c>
      <c r="Z174" s="5">
        <f t="shared" si="185"/>
        <v>4.3104422610553503E-3</v>
      </c>
      <c r="AA174" s="5">
        <f t="shared" si="186"/>
        <v>7.4338685464208779E-3</v>
      </c>
      <c r="AB174" s="5">
        <f t="shared" si="187"/>
        <v>6.4102936796948838E-3</v>
      </c>
      <c r="AC174" s="5">
        <f t="shared" si="188"/>
        <v>2.5951209050954267E-4</v>
      </c>
      <c r="AD174" s="5">
        <f t="shared" si="189"/>
        <v>3.4184526704509242E-2</v>
      </c>
      <c r="AE174" s="5">
        <f t="shared" si="190"/>
        <v>2.233389078027944E-2</v>
      </c>
      <c r="AF174" s="5">
        <f t="shared" si="191"/>
        <v>7.2957376548913053E-3</v>
      </c>
      <c r="AG174" s="5">
        <f t="shared" si="192"/>
        <v>1.5888495337318894E-3</v>
      </c>
      <c r="AH174" s="5">
        <f t="shared" si="193"/>
        <v>7.0403890263904243E-4</v>
      </c>
      <c r="AI174" s="5">
        <f t="shared" si="194"/>
        <v>1.2141985292487467E-3</v>
      </c>
      <c r="AJ174" s="5">
        <f t="shared" si="195"/>
        <v>1.0470146343501672E-3</v>
      </c>
      <c r="AK174" s="5">
        <f t="shared" si="196"/>
        <v>6.0190027585339681E-4</v>
      </c>
      <c r="AL174" s="5">
        <f t="shared" si="197"/>
        <v>1.1696217864820473E-5</v>
      </c>
      <c r="AM174" s="5">
        <f t="shared" si="198"/>
        <v>1.1791053560277471E-2</v>
      </c>
      <c r="AN174" s="5">
        <f t="shared" si="199"/>
        <v>7.7034883260479713E-3</v>
      </c>
      <c r="AO174" s="5">
        <f t="shared" si="200"/>
        <v>2.5164728531756782E-3</v>
      </c>
      <c r="AP174" s="5">
        <f t="shared" si="201"/>
        <v>5.4803186580270507E-4</v>
      </c>
      <c r="AQ174" s="5">
        <f t="shared" si="202"/>
        <v>8.9511871414442074E-5</v>
      </c>
      <c r="AR174" s="5">
        <f t="shared" si="203"/>
        <v>9.1994416611501889E-5</v>
      </c>
      <c r="AS174" s="5">
        <f t="shared" si="204"/>
        <v>1.5865527448850349E-4</v>
      </c>
      <c r="AT174" s="5">
        <f t="shared" si="205"/>
        <v>1.368099122217557E-4</v>
      </c>
      <c r="AU174" s="5">
        <f t="shared" si="206"/>
        <v>7.8648302711510816E-5</v>
      </c>
      <c r="AV174" s="5">
        <f t="shared" si="207"/>
        <v>3.3909579826580368E-5</v>
      </c>
      <c r="AW174" s="5">
        <f t="shared" si="208"/>
        <v>3.6607562310686285E-7</v>
      </c>
      <c r="AX174" s="5">
        <f t="shared" si="209"/>
        <v>3.3891782204830321E-3</v>
      </c>
      <c r="AY174" s="5">
        <f t="shared" si="210"/>
        <v>2.2142631040489211E-3</v>
      </c>
      <c r="AZ174" s="5">
        <f t="shared" si="211"/>
        <v>7.2332594732264972E-4</v>
      </c>
      <c r="BA174" s="5">
        <f t="shared" si="212"/>
        <v>1.5752431741693313E-4</v>
      </c>
      <c r="BB174" s="5">
        <f t="shared" si="213"/>
        <v>2.5728971844765814E-5</v>
      </c>
      <c r="BC174" s="5">
        <f t="shared" si="214"/>
        <v>3.361918987716079E-6</v>
      </c>
      <c r="BD174" s="5">
        <f t="shared" si="215"/>
        <v>1.0017169808808009E-5</v>
      </c>
      <c r="BE174" s="5">
        <f t="shared" si="216"/>
        <v>1.7275796555414866E-5</v>
      </c>
      <c r="BF174" s="5">
        <f t="shared" si="217"/>
        <v>1.4897079330813435E-5</v>
      </c>
      <c r="BG174" s="5">
        <f t="shared" si="218"/>
        <v>8.5639262952534209E-6</v>
      </c>
      <c r="BH174" s="5">
        <f t="shared" si="219"/>
        <v>3.6923764700054269E-6</v>
      </c>
      <c r="BI174" s="5">
        <f t="shared" si="220"/>
        <v>1.2735881675026769E-6</v>
      </c>
      <c r="BJ174" s="8">
        <f t="shared" si="221"/>
        <v>0.63054062820204848</v>
      </c>
      <c r="BK174" s="8">
        <f t="shared" si="222"/>
        <v>0.23284116295038845</v>
      </c>
      <c r="BL174" s="8">
        <f t="shared" si="223"/>
        <v>0.13248535809775103</v>
      </c>
      <c r="BM174" s="8">
        <f t="shared" si="224"/>
        <v>0.42248404504683634</v>
      </c>
      <c r="BN174" s="8">
        <f t="shared" si="225"/>
        <v>0.57547964943598118</v>
      </c>
    </row>
    <row r="175" spans="1:66" x14ac:dyDescent="0.25">
      <c r="A175" t="s">
        <v>196</v>
      </c>
      <c r="B175" t="s">
        <v>205</v>
      </c>
      <c r="C175" t="s">
        <v>306</v>
      </c>
      <c r="D175" t="s">
        <v>495</v>
      </c>
      <c r="E175">
        <f>VLOOKUP(A175,home!$A$2:$E$405,3,FALSE)</f>
        <v>1.5925925925925899</v>
      </c>
      <c r="F175">
        <f>VLOOKUP(B175,home!$B$2:$E$405,3,FALSE)</f>
        <v>1.41</v>
      </c>
      <c r="G175">
        <f>VLOOKUP(C175,away!$B$2:$E$405,4,FALSE)</f>
        <v>0.42</v>
      </c>
      <c r="H175">
        <f>VLOOKUP(A175,away!$A$2:$E$405,3,FALSE)</f>
        <v>1.55555555555556</v>
      </c>
      <c r="I175">
        <f>VLOOKUP(C175,away!$B$2:$E$405,3,FALSE)</f>
        <v>2.23</v>
      </c>
      <c r="J175">
        <f>VLOOKUP(B175,home!$B$2:$E$405,4,FALSE)</f>
        <v>0.8</v>
      </c>
      <c r="K175" s="3">
        <f t="shared" si="170"/>
        <v>0.94313333333333171</v>
      </c>
      <c r="L175" s="3">
        <f t="shared" si="171"/>
        <v>2.7751111111111193</v>
      </c>
      <c r="M175" s="5">
        <f t="shared" si="172"/>
        <v>2.4276549288683776E-2</v>
      </c>
      <c r="N175" s="5">
        <f t="shared" si="173"/>
        <v>2.2896022852467252E-2</v>
      </c>
      <c r="O175" s="5">
        <f t="shared" si="174"/>
        <v>6.7370121670463079E-2</v>
      </c>
      <c r="P175" s="5">
        <f t="shared" si="175"/>
        <v>6.3539007418135965E-2</v>
      </c>
      <c r="Q175" s="5">
        <f t="shared" si="176"/>
        <v>1.0797001176461787E-2</v>
      </c>
      <c r="R175" s="5">
        <f t="shared" si="177"/>
        <v>9.3479786602305076E-2</v>
      </c>
      <c r="S175" s="5">
        <f t="shared" si="178"/>
        <v>4.1575157734256671E-2</v>
      </c>
      <c r="T175" s="5">
        <f t="shared" si="179"/>
        <v>2.9962877931478928E-2</v>
      </c>
      <c r="U175" s="5">
        <f t="shared" si="180"/>
        <v>8.8163902737520505E-2</v>
      </c>
      <c r="V175" s="5">
        <f t="shared" si="181"/>
        <v>1.2090516857208276E-2</v>
      </c>
      <c r="W175" s="5">
        <f t="shared" si="182"/>
        <v>3.3943372365201042E-3</v>
      </c>
      <c r="X175" s="5">
        <f t="shared" si="183"/>
        <v>9.4196629799251502E-3</v>
      </c>
      <c r="Y175" s="5">
        <f t="shared" si="184"/>
        <v>1.3070305699256185E-2</v>
      </c>
      <c r="Z175" s="5">
        <f t="shared" si="185"/>
        <v>8.6472264821451039E-2</v>
      </c>
      <c r="AA175" s="5">
        <f t="shared" si="186"/>
        <v>8.1554875361937729E-2</v>
      </c>
      <c r="AB175" s="5">
        <f t="shared" si="187"/>
        <v>3.8458560724844361E-2</v>
      </c>
      <c r="AC175" s="5">
        <f t="shared" si="188"/>
        <v>1.9777817039192814E-3</v>
      </c>
      <c r="AD175" s="5">
        <f t="shared" si="189"/>
        <v>8.0032814808416375E-4</v>
      </c>
      <c r="AE175" s="5">
        <f t="shared" si="190"/>
        <v>2.2209995362833476E-3</v>
      </c>
      <c r="AF175" s="5">
        <f t="shared" si="191"/>
        <v>3.0817602454562818E-3</v>
      </c>
      <c r="AG175" s="5">
        <f t="shared" si="192"/>
        <v>2.8507423663154193E-3</v>
      </c>
      <c r="AH175" s="5">
        <f t="shared" si="193"/>
        <v>5.9992535727237999E-2</v>
      </c>
      <c r="AI175" s="5">
        <f t="shared" si="194"/>
        <v>5.6580960195548972E-2</v>
      </c>
      <c r="AJ175" s="5">
        <f t="shared" si="195"/>
        <v>2.6681694796214326E-2</v>
      </c>
      <c r="AK175" s="5">
        <f t="shared" si="196"/>
        <v>8.3881319173787459E-3</v>
      </c>
      <c r="AL175" s="5">
        <f t="shared" si="197"/>
        <v>2.0705790573845453E-4</v>
      </c>
      <c r="AM175" s="5">
        <f t="shared" si="198"/>
        <v>1.5096323081262192E-4</v>
      </c>
      <c r="AN175" s="5">
        <f t="shared" si="199"/>
        <v>4.1893973919733952E-4</v>
      </c>
      <c r="AO175" s="5">
        <f t="shared" si="200"/>
        <v>5.8130216256626591E-4</v>
      </c>
      <c r="AP175" s="5">
        <f t="shared" si="201"/>
        <v>5.3772603008352224E-4</v>
      </c>
      <c r="AQ175" s="5">
        <f t="shared" si="202"/>
        <v>3.7306237020461367E-4</v>
      </c>
      <c r="AR175" s="5">
        <f t="shared" si="203"/>
        <v>3.329719049607778E-2</v>
      </c>
      <c r="AS175" s="5">
        <f t="shared" si="204"/>
        <v>3.1403690263200772E-2</v>
      </c>
      <c r="AT175" s="5">
        <f t="shared" si="205"/>
        <v>1.4808933538450014E-2</v>
      </c>
      <c r="AU175" s="5">
        <f t="shared" si="206"/>
        <v>4.6555996170767125E-3</v>
      </c>
      <c r="AV175" s="5">
        <f t="shared" si="207"/>
        <v>1.0977127963797354E-3</v>
      </c>
      <c r="AW175" s="5">
        <f t="shared" si="208"/>
        <v>1.5053683715108714E-5</v>
      </c>
      <c r="AX175" s="5">
        <f t="shared" si="209"/>
        <v>2.372974251451287E-5</v>
      </c>
      <c r="AY175" s="5">
        <f t="shared" si="210"/>
        <v>6.5852672115830567E-5</v>
      </c>
      <c r="AZ175" s="5">
        <f t="shared" si="211"/>
        <v>9.1374241042499433E-5</v>
      </c>
      <c r="BA175" s="5">
        <f t="shared" si="212"/>
        <v>8.4524557195461936E-5</v>
      </c>
      <c r="BB175" s="5">
        <f t="shared" si="213"/>
        <v>5.8641259458718443E-5</v>
      </c>
      <c r="BC175" s="5">
        <f t="shared" si="214"/>
        <v>3.2547202138687901E-5</v>
      </c>
      <c r="BD175" s="5">
        <f t="shared" si="215"/>
        <v>1.5400567219074819E-2</v>
      </c>
      <c r="BE175" s="5">
        <f t="shared" si="216"/>
        <v>1.4524788296550073E-2</v>
      </c>
      <c r="BF175" s="5">
        <f t="shared" si="217"/>
        <v>6.8494060010431158E-3</v>
      </c>
      <c r="BG175" s="5">
        <f t="shared" si="218"/>
        <v>2.1533010377057073E-3</v>
      </c>
      <c r="BH175" s="5">
        <f t="shared" si="219"/>
        <v>5.0771249634037636E-4</v>
      </c>
      <c r="BI175" s="5">
        <f t="shared" si="220"/>
        <v>9.5768115809697236E-5</v>
      </c>
      <c r="BJ175" s="8">
        <f t="shared" si="221"/>
        <v>0.10091270137957868</v>
      </c>
      <c r="BK175" s="8">
        <f t="shared" si="222"/>
        <v>0.14373192358005826</v>
      </c>
      <c r="BL175" s="8">
        <f t="shared" si="223"/>
        <v>0.64546523961115965</v>
      </c>
      <c r="BM175" s="8">
        <f t="shared" si="224"/>
        <v>0.69417284139532998</v>
      </c>
      <c r="BN175" s="8">
        <f t="shared" si="225"/>
        <v>0.28235848900851696</v>
      </c>
    </row>
    <row r="176" spans="1:66" x14ac:dyDescent="0.25">
      <c r="A176" t="s">
        <v>196</v>
      </c>
      <c r="B176" t="s">
        <v>206</v>
      </c>
      <c r="C176" t="s">
        <v>199</v>
      </c>
      <c r="D176" t="s">
        <v>495</v>
      </c>
      <c r="E176">
        <f>VLOOKUP(A176,home!$A$2:$E$405,3,FALSE)</f>
        <v>1.5925925925925899</v>
      </c>
      <c r="F176">
        <f>VLOOKUP(B176,home!$B$2:$E$405,3,FALSE)</f>
        <v>0.56000000000000005</v>
      </c>
      <c r="G176">
        <f>VLOOKUP(C176,away!$B$2:$E$405,4,FALSE)</f>
        <v>0.7</v>
      </c>
      <c r="H176">
        <f>VLOOKUP(A176,away!$A$2:$E$405,3,FALSE)</f>
        <v>1.55555555555556</v>
      </c>
      <c r="I176">
        <f>VLOOKUP(C176,away!$B$2:$E$405,3,FALSE)</f>
        <v>0.63</v>
      </c>
      <c r="J176">
        <f>VLOOKUP(B176,home!$B$2:$E$405,4,FALSE)</f>
        <v>1.43</v>
      </c>
      <c r="K176" s="3">
        <f t="shared" si="170"/>
        <v>0.62429629629629524</v>
      </c>
      <c r="L176" s="3">
        <f t="shared" si="171"/>
        <v>1.401400000000004</v>
      </c>
      <c r="M176" s="5">
        <f t="shared" si="172"/>
        <v>0.13190196835344964</v>
      </c>
      <c r="N176" s="5">
        <f t="shared" si="173"/>
        <v>8.2345910317249749E-2</v>
      </c>
      <c r="O176" s="5">
        <f t="shared" si="174"/>
        <v>0.18484741845052485</v>
      </c>
      <c r="P176" s="5">
        <f t="shared" si="175"/>
        <v>0.11539955871859411</v>
      </c>
      <c r="Q176" s="5">
        <f t="shared" si="176"/>
        <v>2.5704123413102947E-2</v>
      </c>
      <c r="R176" s="5">
        <f t="shared" si="177"/>
        <v>0.12952258610828316</v>
      </c>
      <c r="S176" s="5">
        <f t="shared" si="178"/>
        <v>2.5240446216771663E-2</v>
      </c>
      <c r="T176" s="5">
        <f t="shared" si="179"/>
        <v>3.6021758551122572E-2</v>
      </c>
      <c r="U176" s="5">
        <f t="shared" si="180"/>
        <v>8.0860470794119135E-2</v>
      </c>
      <c r="V176" s="5">
        <f t="shared" si="181"/>
        <v>2.4536204944356666E-3</v>
      </c>
      <c r="W176" s="5">
        <f t="shared" si="182"/>
        <v>5.3489963487810205E-3</v>
      </c>
      <c r="X176" s="5">
        <f t="shared" si="183"/>
        <v>7.4960834831817444E-3</v>
      </c>
      <c r="Y176" s="5">
        <f t="shared" si="184"/>
        <v>5.2525056966654642E-3</v>
      </c>
      <c r="Z176" s="5">
        <f t="shared" si="185"/>
        <v>6.0504317390716156E-2</v>
      </c>
      <c r="AA176" s="5">
        <f t="shared" si="186"/>
        <v>3.777262125695962E-2</v>
      </c>
      <c r="AB176" s="5">
        <f t="shared" si="187"/>
        <v>1.17906537760613E-2</v>
      </c>
      <c r="AC176" s="5">
        <f t="shared" si="188"/>
        <v>1.3416532267075597E-4</v>
      </c>
      <c r="AD176" s="5">
        <f t="shared" si="189"/>
        <v>8.3483965236159918E-4</v>
      </c>
      <c r="AE176" s="5">
        <f t="shared" si="190"/>
        <v>1.1699442888195486E-3</v>
      </c>
      <c r="AF176" s="5">
        <f t="shared" si="191"/>
        <v>8.1977996317586011E-4</v>
      </c>
      <c r="AG176" s="5">
        <f t="shared" si="192"/>
        <v>3.8294654679821776E-4</v>
      </c>
      <c r="AH176" s="5">
        <f t="shared" si="193"/>
        <v>2.1197687597837463E-2</v>
      </c>
      <c r="AI176" s="5">
        <f t="shared" si="194"/>
        <v>1.323363785737584E-2</v>
      </c>
      <c r="AJ176" s="5">
        <f t="shared" si="195"/>
        <v>4.1308555504430879E-3</v>
      </c>
      <c r="AK176" s="5">
        <f t="shared" si="196"/>
        <v>8.596259402255382E-4</v>
      </c>
      <c r="AL176" s="5">
        <f t="shared" si="197"/>
        <v>4.6951896851319772E-6</v>
      </c>
      <c r="AM176" s="5">
        <f t="shared" si="198"/>
        <v>1.0423746059412664E-4</v>
      </c>
      <c r="AN176" s="5">
        <f t="shared" si="199"/>
        <v>1.4607837727660951E-4</v>
      </c>
      <c r="AO176" s="5">
        <f t="shared" si="200"/>
        <v>1.0235711895772058E-4</v>
      </c>
      <c r="AP176" s="5">
        <f t="shared" si="201"/>
        <v>4.7814422169116661E-5</v>
      </c>
      <c r="AQ176" s="5">
        <f t="shared" si="202"/>
        <v>1.6751782806950069E-5</v>
      </c>
      <c r="AR176" s="5">
        <f t="shared" si="203"/>
        <v>5.9412878799218983E-3</v>
      </c>
      <c r="AS176" s="5">
        <f t="shared" si="204"/>
        <v>3.7091240186653092E-3</v>
      </c>
      <c r="AT176" s="5">
        <f t="shared" si="205"/>
        <v>1.1577961936781915E-3</v>
      </c>
      <c r="AU176" s="5">
        <f t="shared" si="206"/>
        <v>2.4093595852641442E-4</v>
      </c>
      <c r="AV176" s="5">
        <f t="shared" si="207"/>
        <v>3.7603856638159576E-5</v>
      </c>
      <c r="AW176" s="5">
        <f t="shared" si="208"/>
        <v>1.1410469468095065E-7</v>
      </c>
      <c r="AX176" s="5">
        <f t="shared" si="209"/>
        <v>1.0845843430707378E-5</v>
      </c>
      <c r="AY176" s="5">
        <f t="shared" si="210"/>
        <v>1.5199364983793363E-5</v>
      </c>
      <c r="AZ176" s="5">
        <f t="shared" si="211"/>
        <v>1.0650195044144042E-5</v>
      </c>
      <c r="BA176" s="5">
        <f t="shared" si="212"/>
        <v>4.9750611116211658E-6</v>
      </c>
      <c r="BB176" s="5">
        <f t="shared" si="213"/>
        <v>1.7430126604564803E-6</v>
      </c>
      <c r="BC176" s="5">
        <f t="shared" si="214"/>
        <v>4.8853158847274347E-7</v>
      </c>
      <c r="BD176" s="5">
        <f t="shared" si="215"/>
        <v>1.387686805820427E-3</v>
      </c>
      <c r="BE176" s="5">
        <f t="shared" si="216"/>
        <v>8.6632773329292883E-4</v>
      </c>
      <c r="BF176" s="5">
        <f t="shared" si="217"/>
        <v>2.7042259763677002E-4</v>
      </c>
      <c r="BG176" s="5">
        <f t="shared" si="218"/>
        <v>5.6274608713152959E-5</v>
      </c>
      <c r="BH176" s="5">
        <f t="shared" si="219"/>
        <v>8.7830074487861528E-6</v>
      </c>
      <c r="BI176" s="5">
        <f t="shared" si="220"/>
        <v>1.096639804123994E-6</v>
      </c>
      <c r="BJ176" s="8">
        <f t="shared" si="221"/>
        <v>0.16583802943188242</v>
      </c>
      <c r="BK176" s="8">
        <f t="shared" si="222"/>
        <v>0.27514965366059074</v>
      </c>
      <c r="BL176" s="8">
        <f t="shared" si="223"/>
        <v>0.49789289663197611</v>
      </c>
      <c r="BM176" s="8">
        <f t="shared" si="224"/>
        <v>0.32964824649367186</v>
      </c>
      <c r="BN176" s="8">
        <f t="shared" si="225"/>
        <v>0.66972156536120442</v>
      </c>
    </row>
    <row r="177" spans="1:66" x14ac:dyDescent="0.25">
      <c r="A177" t="s">
        <v>32</v>
      </c>
      <c r="B177" t="s">
        <v>209</v>
      </c>
      <c r="C177" t="s">
        <v>313</v>
      </c>
      <c r="D177" t="s">
        <v>495</v>
      </c>
      <c r="E177">
        <f>VLOOKUP(A177,home!$A$2:$E$405,3,FALSE)</f>
        <v>1.2734375</v>
      </c>
      <c r="F177">
        <f>VLOOKUP(B177,home!$B$2:$E$405,3,FALSE)</f>
        <v>0.79</v>
      </c>
      <c r="G177">
        <f>VLOOKUP(C177,away!$B$2:$E$405,4,FALSE)</f>
        <v>1.28</v>
      </c>
      <c r="H177">
        <f>VLOOKUP(A177,away!$A$2:$E$405,3,FALSE)</f>
        <v>1.1484375</v>
      </c>
      <c r="I177">
        <f>VLOOKUP(C177,away!$B$2:$E$405,3,FALSE)</f>
        <v>1.08</v>
      </c>
      <c r="J177">
        <f>VLOOKUP(B177,home!$B$2:$E$405,4,FALSE)</f>
        <v>1.24</v>
      </c>
      <c r="K177" s="3">
        <f t="shared" si="170"/>
        <v>1.2877000000000001</v>
      </c>
      <c r="L177" s="3">
        <f t="shared" si="171"/>
        <v>1.5379875000000003</v>
      </c>
      <c r="M177" s="5">
        <f t="shared" si="172"/>
        <v>5.9267896140960633E-2</v>
      </c>
      <c r="N177" s="5">
        <f t="shared" si="173"/>
        <v>7.6319269860714994E-2</v>
      </c>
      <c r="O177" s="5">
        <f t="shared" si="174"/>
        <v>9.1153283416095701E-2</v>
      </c>
      <c r="P177" s="5">
        <f t="shared" si="175"/>
        <v>0.11737808305490642</v>
      </c>
      <c r="Q177" s="5">
        <f t="shared" si="176"/>
        <v>4.913816189982137E-2</v>
      </c>
      <c r="R177" s="5">
        <f t="shared" si="177"/>
        <v>7.0096305238956269E-2</v>
      </c>
      <c r="S177" s="5">
        <f t="shared" si="178"/>
        <v>5.811584044115696E-2</v>
      </c>
      <c r="T177" s="5">
        <f t="shared" si="179"/>
        <v>7.5573878774901529E-2</v>
      </c>
      <c r="U177" s="5">
        <f t="shared" si="180"/>
        <v>9.0263012256203992E-2</v>
      </c>
      <c r="V177" s="5">
        <f t="shared" si="181"/>
        <v>1.2788497258999004E-2</v>
      </c>
      <c r="W177" s="5">
        <f t="shared" si="182"/>
        <v>2.1091737026133331E-2</v>
      </c>
      <c r="X177" s="5">
        <f t="shared" si="183"/>
        <v>3.2438827899480237E-2</v>
      </c>
      <c r="Y177" s="5">
        <f t="shared" si="184"/>
        <v>2.4945255912025944E-2</v>
      </c>
      <c r="Z177" s="5">
        <f t="shared" si="185"/>
        <v>3.5935747084566434E-2</v>
      </c>
      <c r="AA177" s="5">
        <f t="shared" si="186"/>
        <v>4.6274461520796194E-2</v>
      </c>
      <c r="AB177" s="5">
        <f t="shared" si="187"/>
        <v>2.9793812050164639E-2</v>
      </c>
      <c r="AC177" s="5">
        <f t="shared" si="188"/>
        <v>1.5829494034216383E-3</v>
      </c>
      <c r="AD177" s="5">
        <f t="shared" si="189"/>
        <v>6.7899574421379722E-3</v>
      </c>
      <c r="AE177" s="5">
        <f t="shared" si="190"/>
        <v>1.0442869671540175E-2</v>
      </c>
      <c r="AF177" s="5">
        <f t="shared" si="191"/>
        <v>8.030501509478951E-3</v>
      </c>
      <c r="AG177" s="5">
        <f t="shared" si="192"/>
        <v>4.1169369801032545E-3</v>
      </c>
      <c r="AH177" s="5">
        <f t="shared" si="193"/>
        <v>1.3817182454806154E-2</v>
      </c>
      <c r="AI177" s="5">
        <f t="shared" si="194"/>
        <v>1.7792385847053883E-2</v>
      </c>
      <c r="AJ177" s="5">
        <f t="shared" si="195"/>
        <v>1.1455627627625647E-2</v>
      </c>
      <c r="AK177" s="5">
        <f t="shared" si="196"/>
        <v>4.9171372320311827E-3</v>
      </c>
      <c r="AL177" s="5">
        <f t="shared" si="197"/>
        <v>1.2539913082430391E-4</v>
      </c>
      <c r="AM177" s="5">
        <f t="shared" si="198"/>
        <v>1.7486856396482127E-3</v>
      </c>
      <c r="AN177" s="5">
        <f t="shared" si="199"/>
        <v>2.6894566552084559E-3</v>
      </c>
      <c r="AO177" s="5">
        <f t="shared" si="200"/>
        <v>2.0681753587512082E-3</v>
      </c>
      <c r="AP177" s="5">
        <f t="shared" si="201"/>
        <v>1.0602759498557917E-3</v>
      </c>
      <c r="AQ177" s="5">
        <f t="shared" si="202"/>
        <v>4.0767278935720859E-4</v>
      </c>
      <c r="AR177" s="5">
        <f t="shared" si="203"/>
        <v>4.2501307801422342E-3</v>
      </c>
      <c r="AS177" s="5">
        <f t="shared" si="204"/>
        <v>5.4728934055891547E-3</v>
      </c>
      <c r="AT177" s="5">
        <f t="shared" si="205"/>
        <v>3.5237224191885783E-3</v>
      </c>
      <c r="AU177" s="5">
        <f t="shared" si="206"/>
        <v>1.512499119729711E-3</v>
      </c>
      <c r="AV177" s="5">
        <f t="shared" si="207"/>
        <v>4.8691127911898723E-4</v>
      </c>
      <c r="AW177" s="5">
        <f t="shared" si="208"/>
        <v>6.8985771721360742E-6</v>
      </c>
      <c r="AX177" s="5">
        <f t="shared" si="209"/>
        <v>3.7529708302916749E-4</v>
      </c>
      <c r="AY177" s="5">
        <f t="shared" si="210"/>
        <v>5.772022224853218E-4</v>
      </c>
      <c r="AZ177" s="5">
        <f t="shared" si="211"/>
        <v>4.4386490157732216E-4</v>
      </c>
      <c r="BA177" s="5">
        <f t="shared" si="212"/>
        <v>2.2755289010488398E-4</v>
      </c>
      <c r="BB177" s="5">
        <f t="shared" si="213"/>
        <v>8.7493375142546311E-5</v>
      </c>
      <c r="BC177" s="5">
        <f t="shared" si="214"/>
        <v>2.6912743460409378E-5</v>
      </c>
      <c r="BD177" s="5">
        <f t="shared" si="215"/>
        <v>1.0894413355373362E-3</v>
      </c>
      <c r="BE177" s="5">
        <f t="shared" si="216"/>
        <v>1.4028736077714276E-3</v>
      </c>
      <c r="BF177" s="5">
        <f t="shared" si="217"/>
        <v>9.0324017236363403E-4</v>
      </c>
      <c r="BG177" s="5">
        <f t="shared" si="218"/>
        <v>3.8770078998421725E-4</v>
      </c>
      <c r="BH177" s="5">
        <f t="shared" si="219"/>
        <v>1.2481057681566914E-4</v>
      </c>
      <c r="BI177" s="5">
        <f t="shared" si="220"/>
        <v>3.2143715953107415E-5</v>
      </c>
      <c r="BJ177" s="8">
        <f t="shared" si="221"/>
        <v>0.31859998658495819</v>
      </c>
      <c r="BK177" s="8">
        <f t="shared" si="222"/>
        <v>0.24983586765275428</v>
      </c>
      <c r="BL177" s="8">
        <f t="shared" si="223"/>
        <v>0.39474957484592776</v>
      </c>
      <c r="BM177" s="8">
        <f t="shared" si="224"/>
        <v>0.53519787291143839</v>
      </c>
      <c r="BN177" s="8">
        <f t="shared" si="225"/>
        <v>0.46335299961145537</v>
      </c>
    </row>
    <row r="178" spans="1:66" x14ac:dyDescent="0.25">
      <c r="A178" t="s">
        <v>340</v>
      </c>
      <c r="B178" t="s">
        <v>385</v>
      </c>
      <c r="C178" t="s">
        <v>341</v>
      </c>
      <c r="D178" t="s">
        <v>495</v>
      </c>
      <c r="E178">
        <f>VLOOKUP(A178,home!$A$2:$E$405,3,FALSE)</f>
        <v>1.3350515463917501</v>
      </c>
      <c r="F178">
        <f>VLOOKUP(B178,home!$B$2:$E$405,3,FALSE)</f>
        <v>0.67</v>
      </c>
      <c r="G178">
        <f>VLOOKUP(C178,away!$B$2:$E$405,4,FALSE)</f>
        <v>1.17</v>
      </c>
      <c r="H178">
        <f>VLOOKUP(A178,away!$A$2:$E$405,3,FALSE)</f>
        <v>1.1340206185567001</v>
      </c>
      <c r="I178">
        <f>VLOOKUP(C178,away!$B$2:$E$405,3,FALSE)</f>
        <v>0.75</v>
      </c>
      <c r="J178">
        <f>VLOOKUP(B178,home!$B$2:$E$405,4,FALSE)</f>
        <v>0.71</v>
      </c>
      <c r="K178" s="3">
        <f t="shared" si="170"/>
        <v>1.0465469072164928</v>
      </c>
      <c r="L178" s="3">
        <f t="shared" si="171"/>
        <v>0.60386597938144282</v>
      </c>
      <c r="M178" s="5">
        <f t="shared" si="172"/>
        <v>0.19197063015498411</v>
      </c>
      <c r="N178" s="5">
        <f t="shared" si="173"/>
        <v>0.20090626926509983</v>
      </c>
      <c r="O178" s="5">
        <f t="shared" si="174"/>
        <v>0.11592453259101221</v>
      </c>
      <c r="P178" s="5">
        <f t="shared" si="175"/>
        <v>0.12132046105364136</v>
      </c>
      <c r="Q178" s="5">
        <f t="shared" si="176"/>
        <v>0.10512891736989706</v>
      </c>
      <c r="R178" s="5">
        <f t="shared" si="177"/>
        <v>3.5001440703703784E-2</v>
      </c>
      <c r="S178" s="5">
        <f t="shared" si="178"/>
        <v>1.9167846480455449E-2</v>
      </c>
      <c r="T178" s="5">
        <f t="shared" si="179"/>
        <v>6.3483776648883661E-2</v>
      </c>
      <c r="U178" s="5">
        <f t="shared" si="180"/>
        <v>3.663064951658266E-2</v>
      </c>
      <c r="V178" s="5">
        <f t="shared" si="181"/>
        <v>1.3459535569679242E-3</v>
      </c>
      <c r="W178" s="5">
        <f t="shared" si="182"/>
        <v>3.6674114444161333E-2</v>
      </c>
      <c r="X178" s="5">
        <f t="shared" si="183"/>
        <v>2.21462500367706E-2</v>
      </c>
      <c r="Y178" s="5">
        <f t="shared" si="184"/>
        <v>6.686683484040396E-3</v>
      </c>
      <c r="Z178" s="5">
        <f t="shared" si="185"/>
        <v>7.0453930901011952E-3</v>
      </c>
      <c r="AA178" s="5">
        <f t="shared" si="186"/>
        <v>7.3733343485698558E-3</v>
      </c>
      <c r="AB178" s="5">
        <f t="shared" si="187"/>
        <v>3.8582701291844579E-3</v>
      </c>
      <c r="AC178" s="5">
        <f t="shared" si="188"/>
        <v>5.3162984474599813E-5</v>
      </c>
      <c r="AD178" s="5">
        <f t="shared" si="189"/>
        <v>9.5952952616101851E-3</v>
      </c>
      <c r="AE178" s="5">
        <f t="shared" si="190"/>
        <v>5.7942723706063508E-3</v>
      </c>
      <c r="AF178" s="5">
        <f t="shared" si="191"/>
        <v>1.7494819799395191E-3</v>
      </c>
      <c r="AG178" s="5">
        <f t="shared" si="192"/>
        <v>3.5215088307545453E-4</v>
      </c>
      <c r="AH178" s="5">
        <f t="shared" si="193"/>
        <v>1.0636182996203018E-3</v>
      </c>
      <c r="AI178" s="5">
        <f t="shared" si="194"/>
        <v>1.113126441926492E-3</v>
      </c>
      <c r="AJ178" s="5">
        <f t="shared" si="195"/>
        <v>5.824695175695345E-4</v>
      </c>
      <c r="AK178" s="5">
        <f t="shared" si="196"/>
        <v>2.0319389072009298E-4</v>
      </c>
      <c r="AL178" s="5">
        <f t="shared" si="197"/>
        <v>1.3439051134517678E-6</v>
      </c>
      <c r="AM178" s="5">
        <f t="shared" si="198"/>
        <v>2.008385315973442E-3</v>
      </c>
      <c r="AN178" s="5">
        <f t="shared" si="199"/>
        <v>1.2127955658056109E-3</v>
      </c>
      <c r="AO178" s="5">
        <f t="shared" si="200"/>
        <v>3.6618299106733817E-4</v>
      </c>
      <c r="AP178" s="5">
        <f t="shared" si="201"/>
        <v>7.3708483511234773E-5</v>
      </c>
      <c r="AQ178" s="5">
        <f t="shared" si="202"/>
        <v>1.1127511396058176E-5</v>
      </c>
      <c r="AR178" s="5">
        <f t="shared" si="203"/>
        <v>1.2845658123764771E-4</v>
      </c>
      <c r="AS178" s="5">
        <f t="shared" si="204"/>
        <v>1.3443583780586439E-4</v>
      </c>
      <c r="AT178" s="5">
        <f t="shared" si="205"/>
        <v>7.034670513739271E-5</v>
      </c>
      <c r="AU178" s="5">
        <f t="shared" si="206"/>
        <v>2.454037556480297E-5</v>
      </c>
      <c r="AV178" s="5">
        <f t="shared" si="207"/>
        <v>6.4206635373189329E-6</v>
      </c>
      <c r="AW178" s="5">
        <f t="shared" si="208"/>
        <v>2.3592033011144079E-8</v>
      </c>
      <c r="AX178" s="5">
        <f t="shared" si="209"/>
        <v>3.5031157348850404E-4</v>
      </c>
      <c r="AY178" s="5">
        <f t="shared" si="210"/>
        <v>2.1154124141328974E-4</v>
      </c>
      <c r="AZ178" s="5">
        <f t="shared" si="211"/>
        <v>6.387127946280122E-5</v>
      </c>
      <c r="BA178" s="5">
        <f t="shared" si="212"/>
        <v>1.2856564242383433E-5</v>
      </c>
      <c r="BB178" s="5">
        <f t="shared" si="213"/>
        <v>1.9409104394268269E-6</v>
      </c>
      <c r="BC178" s="5">
        <f t="shared" si="214"/>
        <v>2.3440995667922952E-7</v>
      </c>
      <c r="BD178" s="5">
        <f t="shared" si="215"/>
        <v>1.2928426539510664E-5</v>
      </c>
      <c r="BE178" s="5">
        <f t="shared" si="216"/>
        <v>1.3530204810100512E-5</v>
      </c>
      <c r="BF178" s="5">
        <f t="shared" si="217"/>
        <v>7.0799969990082016E-6</v>
      </c>
      <c r="BG178" s="5">
        <f t="shared" si="218"/>
        <v>2.4698496541380282E-6</v>
      </c>
      <c r="BH178" s="5">
        <f t="shared" si="219"/>
        <v>6.4620337920696914E-7</v>
      </c>
      <c r="BI178" s="5">
        <f t="shared" si="220"/>
        <v>1.3525642958838008E-7</v>
      </c>
      <c r="BJ178" s="8">
        <f t="shared" si="221"/>
        <v>0.45683016759084116</v>
      </c>
      <c r="BK178" s="8">
        <f t="shared" si="222"/>
        <v>0.33407093937705024</v>
      </c>
      <c r="BL178" s="8">
        <f t="shared" si="223"/>
        <v>0.20215162553998392</v>
      </c>
      <c r="BM178" s="8">
        <f t="shared" si="224"/>
        <v>0.22963435681025776</v>
      </c>
      <c r="BN178" s="8">
        <f t="shared" si="225"/>
        <v>0.7702522511383384</v>
      </c>
    </row>
    <row r="179" spans="1:66" x14ac:dyDescent="0.25">
      <c r="A179" t="s">
        <v>340</v>
      </c>
      <c r="B179" t="s">
        <v>361</v>
      </c>
      <c r="C179" t="s">
        <v>353</v>
      </c>
      <c r="D179" t="s">
        <v>495</v>
      </c>
      <c r="E179">
        <f>VLOOKUP(A179,home!$A$2:$E$405,3,FALSE)</f>
        <v>1.3350515463917501</v>
      </c>
      <c r="F179">
        <f>VLOOKUP(B179,home!$B$2:$E$405,3,FALSE)</f>
        <v>0.67</v>
      </c>
      <c r="G179">
        <f>VLOOKUP(C179,away!$B$2:$E$405,4,FALSE)</f>
        <v>0.47</v>
      </c>
      <c r="H179">
        <f>VLOOKUP(A179,away!$A$2:$E$405,3,FALSE)</f>
        <v>1.1340206185567001</v>
      </c>
      <c r="I179">
        <f>VLOOKUP(C179,away!$B$2:$E$405,3,FALSE)</f>
        <v>1.1200000000000001</v>
      </c>
      <c r="J179">
        <f>VLOOKUP(B179,home!$B$2:$E$405,4,FALSE)</f>
        <v>1.1499999999999999</v>
      </c>
      <c r="K179" s="3">
        <f t="shared" si="170"/>
        <v>0.42040773195876208</v>
      </c>
      <c r="L179" s="3">
        <f t="shared" si="171"/>
        <v>1.4606185567010297</v>
      </c>
      <c r="M179" s="5">
        <f t="shared" si="172"/>
        <v>0.15243358459343492</v>
      </c>
      <c r="N179" s="5">
        <f t="shared" si="173"/>
        <v>6.4084257573270076E-2</v>
      </c>
      <c r="O179" s="5">
        <f t="shared" si="174"/>
        <v>0.22264732232162723</v>
      </c>
      <c r="P179" s="5">
        <f t="shared" si="175"/>
        <v>9.3602655803926751E-2</v>
      </c>
      <c r="Q179" s="5">
        <f t="shared" si="176"/>
        <v>1.3470758690319797E-2</v>
      </c>
      <c r="R179" s="5">
        <f t="shared" si="177"/>
        <v>0.16260140529138212</v>
      </c>
      <c r="S179" s="5">
        <f t="shared" si="178"/>
        <v>1.436930253414399E-2</v>
      </c>
      <c r="T179" s="5">
        <f t="shared" si="179"/>
        <v>1.9675640115922752E-2</v>
      </c>
      <c r="U179" s="5">
        <f t="shared" si="180"/>
        <v>6.8358888011857397E-2</v>
      </c>
      <c r="V179" s="5">
        <f t="shared" si="181"/>
        <v>9.8039409741284915E-4</v>
      </c>
      <c r="W179" s="5">
        <f t="shared" si="182"/>
        <v>1.8877370362537097E-3</v>
      </c>
      <c r="X179" s="5">
        <f t="shared" si="183"/>
        <v>2.7572637453239725E-3</v>
      </c>
      <c r="Y179" s="5">
        <f t="shared" si="184"/>
        <v>2.0136552960695886E-3</v>
      </c>
      <c r="Z179" s="5">
        <f t="shared" si="185"/>
        <v>7.9166209971419224E-2</v>
      </c>
      <c r="AA179" s="5">
        <f t="shared" si="186"/>
        <v>3.3282086781855486E-2</v>
      </c>
      <c r="AB179" s="5">
        <f t="shared" si="187"/>
        <v>6.9960233094072798E-3</v>
      </c>
      <c r="AC179" s="5">
        <f t="shared" si="188"/>
        <v>3.7626014100294529E-5</v>
      </c>
      <c r="AD179" s="5">
        <f t="shared" si="189"/>
        <v>1.9840481148649438E-4</v>
      </c>
      <c r="AE179" s="5">
        <f t="shared" si="190"/>
        <v>2.897937493959433E-4</v>
      </c>
      <c r="AF179" s="5">
        <f t="shared" si="191"/>
        <v>2.1163906399184135E-4</v>
      </c>
      <c r="AG179" s="5">
        <f t="shared" si="192"/>
        <v>1.0304131472977338E-4</v>
      </c>
      <c r="AH179" s="5">
        <f t="shared" si="193"/>
        <v>2.8907908836986247E-2</v>
      </c>
      <c r="AI179" s="5">
        <f t="shared" si="194"/>
        <v>1.2153108389828042E-2</v>
      </c>
      <c r="AJ179" s="5">
        <f t="shared" si="195"/>
        <v>2.554630367208305E-3</v>
      </c>
      <c r="AK179" s="5">
        <f t="shared" si="196"/>
        <v>3.5799545289034101E-4</v>
      </c>
      <c r="AL179" s="5">
        <f t="shared" si="197"/>
        <v>9.2417818724056831E-7</v>
      </c>
      <c r="AM179" s="5">
        <f t="shared" si="198"/>
        <v>1.668218336134857E-5</v>
      </c>
      <c r="AN179" s="5">
        <f t="shared" si="199"/>
        <v>2.4366306583874875E-5</v>
      </c>
      <c r="AO179" s="5">
        <f t="shared" si="200"/>
        <v>1.7794939777337065E-5</v>
      </c>
      <c r="AP179" s="5">
        <f t="shared" si="201"/>
        <v>8.6638730847186003E-6</v>
      </c>
      <c r="AQ179" s="5">
        <f t="shared" si="202"/>
        <v>3.1636534501106443E-6</v>
      </c>
      <c r="AR179" s="5">
        <f t="shared" si="203"/>
        <v>8.4446856165447566E-3</v>
      </c>
      <c r="AS179" s="5">
        <f t="shared" si="204"/>
        <v>3.5502111271563611E-3</v>
      </c>
      <c r="AT179" s="5">
        <f t="shared" si="205"/>
        <v>7.462681039712831E-4</v>
      </c>
      <c r="AU179" s="5">
        <f t="shared" si="206"/>
        <v>1.0457896034124424E-4</v>
      </c>
      <c r="AV179" s="5">
        <f t="shared" si="207"/>
        <v>1.0991450881916955E-5</v>
      </c>
      <c r="AW179" s="5">
        <f t="shared" si="208"/>
        <v>1.5763792946376602E-8</v>
      </c>
      <c r="AX179" s="5">
        <f t="shared" si="209"/>
        <v>1.1688864785107914E-6</v>
      </c>
      <c r="AY179" s="5">
        <f t="shared" si="210"/>
        <v>1.707297281189781E-6</v>
      </c>
      <c r="AZ179" s="5">
        <f t="shared" si="211"/>
        <v>1.2468550453555054E-6</v>
      </c>
      <c r="BA179" s="5">
        <f t="shared" si="212"/>
        <v>6.0705987225418495E-7</v>
      </c>
      <c r="BB179" s="5">
        <f t="shared" si="213"/>
        <v>2.2167072861075474E-7</v>
      </c>
      <c r="BC179" s="5">
        <f t="shared" si="214"/>
        <v>6.4755275937261231E-8</v>
      </c>
      <c r="BD179" s="5">
        <f t="shared" si="215"/>
        <v>2.0557440861719289E-3</v>
      </c>
      <c r="BE179" s="5">
        <f t="shared" si="216"/>
        <v>8.6425070875517846E-4</v>
      </c>
      <c r="BF179" s="5">
        <f t="shared" si="217"/>
        <v>1.8166884015575861E-4</v>
      </c>
      <c r="BG179" s="5">
        <f t="shared" si="218"/>
        <v>2.5458328352487116E-5</v>
      </c>
      <c r="BH179" s="5">
        <f t="shared" si="219"/>
        <v>2.675719520532639E-6</v>
      </c>
      <c r="BI179" s="5">
        <f t="shared" si="220"/>
        <v>2.249786349969826E-7</v>
      </c>
      <c r="BJ179" s="8">
        <f t="shared" si="221"/>
        <v>0.1047678788777032</v>
      </c>
      <c r="BK179" s="8">
        <f t="shared" si="222"/>
        <v>0.26142619451848725</v>
      </c>
      <c r="BL179" s="8">
        <f t="shared" si="223"/>
        <v>0.55384612668352884</v>
      </c>
      <c r="BM179" s="8">
        <f t="shared" si="224"/>
        <v>0.29036473424368936</v>
      </c>
      <c r="BN179" s="8">
        <f t="shared" si="225"/>
        <v>0.70883998427396089</v>
      </c>
    </row>
    <row r="180" spans="1:66" x14ac:dyDescent="0.25">
      <c r="A180" t="s">
        <v>340</v>
      </c>
      <c r="B180" t="s">
        <v>387</v>
      </c>
      <c r="C180" t="s">
        <v>365</v>
      </c>
      <c r="D180" t="s">
        <v>495</v>
      </c>
      <c r="E180">
        <f>VLOOKUP(A180,home!$A$2:$E$405,3,FALSE)</f>
        <v>1.3350515463917501</v>
      </c>
      <c r="F180">
        <f>VLOOKUP(B180,home!$B$2:$E$405,3,FALSE)</f>
        <v>1.2</v>
      </c>
      <c r="G180">
        <f>VLOOKUP(C180,away!$B$2:$E$405,4,FALSE)</f>
        <v>1.05</v>
      </c>
      <c r="H180">
        <f>VLOOKUP(A180,away!$A$2:$E$405,3,FALSE)</f>
        <v>1.1340206185567001</v>
      </c>
      <c r="I180">
        <f>VLOOKUP(C180,away!$B$2:$E$405,3,FALSE)</f>
        <v>0.67</v>
      </c>
      <c r="J180">
        <f>VLOOKUP(B180,home!$B$2:$E$405,4,FALSE)</f>
        <v>1.1499999999999999</v>
      </c>
      <c r="K180" s="3">
        <f t="shared" si="170"/>
        <v>1.6821649484536052</v>
      </c>
      <c r="L180" s="3">
        <f t="shared" si="171"/>
        <v>0.87376288659793744</v>
      </c>
      <c r="M180" s="5">
        <f t="shared" si="172"/>
        <v>7.7620179922579455E-2</v>
      </c>
      <c r="N180" s="5">
        <f t="shared" si="173"/>
        <v>0.13056994595842544</v>
      </c>
      <c r="O180" s="5">
        <f t="shared" si="174"/>
        <v>6.7821632467404303E-2</v>
      </c>
      <c r="P180" s="5">
        <f t="shared" si="175"/>
        <v>0.11408717288357052</v>
      </c>
      <c r="Q180" s="5">
        <f t="shared" si="176"/>
        <v>0.1098200932063724</v>
      </c>
      <c r="R180" s="5">
        <f t="shared" si="177"/>
        <v>2.9630012679251781E-2</v>
      </c>
      <c r="S180" s="5">
        <f t="shared" si="178"/>
        <v>4.1921711047140424E-2</v>
      </c>
      <c r="T180" s="5">
        <f t="shared" si="179"/>
        <v>9.5956721646454496E-2</v>
      </c>
      <c r="U180" s="5">
        <f t="shared" si="180"/>
        <v>4.9842568751273242E-2</v>
      </c>
      <c r="V180" s="5">
        <f t="shared" si="181"/>
        <v>6.8463431668594789E-3</v>
      </c>
      <c r="W180" s="5">
        <f t="shared" si="182"/>
        <v>6.1578503809222501E-2</v>
      </c>
      <c r="X180" s="5">
        <f t="shared" si="183"/>
        <v>5.3805011240728347E-2</v>
      </c>
      <c r="Y180" s="5">
        <f t="shared" si="184"/>
        <v>2.3506410967566629E-2</v>
      </c>
      <c r="Z180" s="5">
        <f t="shared" si="185"/>
        <v>8.6298684695188428E-3</v>
      </c>
      <c r="AA180" s="5">
        <f t="shared" si="186"/>
        <v>1.4516862249189556E-2</v>
      </c>
      <c r="AB180" s="5">
        <f t="shared" si="187"/>
        <v>1.2209878418558022E-2</v>
      </c>
      <c r="AC180" s="5">
        <f t="shared" si="188"/>
        <v>6.289278906568015E-4</v>
      </c>
      <c r="AD180" s="5">
        <f t="shared" si="189"/>
        <v>2.5896300171522731E-2</v>
      </c>
      <c r="AE180" s="5">
        <f t="shared" si="190"/>
        <v>2.2627225990076365E-2</v>
      </c>
      <c r="AF180" s="5">
        <f t="shared" si="191"/>
        <v>9.8854151483964963E-3</v>
      </c>
      <c r="AG180" s="5">
        <f t="shared" si="192"/>
        <v>2.8791696250939675E-3</v>
      </c>
      <c r="AH180" s="5">
        <f t="shared" si="193"/>
        <v>1.885114696221827E-3</v>
      </c>
      <c r="AI180" s="5">
        <f t="shared" si="194"/>
        <v>3.1710738657991233E-3</v>
      </c>
      <c r="AJ180" s="5">
        <f t="shared" si="195"/>
        <v>2.6671346530022788E-3</v>
      </c>
      <c r="AK180" s="5">
        <f t="shared" si="196"/>
        <v>1.4955201420288006E-3</v>
      </c>
      <c r="AL180" s="5">
        <f t="shared" si="197"/>
        <v>3.6976263164671823E-5</v>
      </c>
      <c r="AM180" s="5">
        <f t="shared" si="198"/>
        <v>8.7123696886337223E-3</v>
      </c>
      <c r="AN180" s="5">
        <f t="shared" si="199"/>
        <v>7.612545288248976E-3</v>
      </c>
      <c r="AO180" s="5">
        <f t="shared" si="200"/>
        <v>3.3257797727089759E-3</v>
      </c>
      <c r="AP180" s="5">
        <f t="shared" si="201"/>
        <v>9.6864764479707576E-4</v>
      </c>
      <c r="AQ180" s="5">
        <f t="shared" si="202"/>
        <v>2.115920905535466E-4</v>
      </c>
      <c r="AR180" s="5">
        <f t="shared" si="203"/>
        <v>3.2942865170779563E-4</v>
      </c>
      <c r="AS180" s="5">
        <f t="shared" si="204"/>
        <v>5.5415333091918468E-4</v>
      </c>
      <c r="AT180" s="5">
        <f t="shared" si="205"/>
        <v>4.6608865467053206E-4</v>
      </c>
      <c r="AU180" s="5">
        <f t="shared" si="206"/>
        <v>2.6134599925288856E-4</v>
      </c>
      <c r="AV180" s="5">
        <f t="shared" si="207"/>
        <v>1.0990676984044782E-4</v>
      </c>
      <c r="AW180" s="5">
        <f t="shared" si="208"/>
        <v>1.5096723173392314E-6</v>
      </c>
      <c r="AX180" s="5">
        <f t="shared" si="209"/>
        <v>2.4426071513648823E-3</v>
      </c>
      <c r="AY180" s="5">
        <f t="shared" si="210"/>
        <v>2.1342594754013449E-3</v>
      </c>
      <c r="AZ180" s="5">
        <f t="shared" si="211"/>
        <v>9.3241835998783909E-4</v>
      </c>
      <c r="BA180" s="5">
        <f t="shared" si="212"/>
        <v>2.7157085257996307E-4</v>
      </c>
      <c r="BB180" s="5">
        <f t="shared" si="213"/>
        <v>5.9322133016532859E-5</v>
      </c>
      <c r="BC180" s="5">
        <f t="shared" si="214"/>
        <v>1.0366695636734516E-5</v>
      </c>
      <c r="BD180" s="5">
        <f t="shared" si="215"/>
        <v>4.7973754940711646E-5</v>
      </c>
      <c r="BE180" s="5">
        <f t="shared" si="216"/>
        <v>8.0699769006968098E-5</v>
      </c>
      <c r="BF180" s="5">
        <f t="shared" si="217"/>
        <v>6.7875161385912185E-5</v>
      </c>
      <c r="BG180" s="5">
        <f t="shared" si="218"/>
        <v>3.8059072451337691E-5</v>
      </c>
      <c r="BH180" s="5">
        <f t="shared" si="219"/>
        <v>1.6005409412074125E-5</v>
      </c>
      <c r="BI180" s="5">
        <f t="shared" si="220"/>
        <v>5.3847477397281027E-6</v>
      </c>
      <c r="BJ180" s="8">
        <f t="shared" si="221"/>
        <v>0.56320627691678893</v>
      </c>
      <c r="BK180" s="8">
        <f t="shared" si="222"/>
        <v>0.24327557064937272</v>
      </c>
      <c r="BL180" s="8">
        <f t="shared" si="223"/>
        <v>0.18521671924405647</v>
      </c>
      <c r="BM180" s="8">
        <f t="shared" si="224"/>
        <v>0.46864664835904918</v>
      </c>
      <c r="BN180" s="8">
        <f t="shared" si="225"/>
        <v>0.52954903711760393</v>
      </c>
    </row>
    <row r="181" spans="1:66" x14ac:dyDescent="0.25">
      <c r="A181" t="s">
        <v>340</v>
      </c>
      <c r="B181" t="s">
        <v>354</v>
      </c>
      <c r="C181" t="s">
        <v>352</v>
      </c>
      <c r="D181" t="s">
        <v>495</v>
      </c>
      <c r="E181">
        <f>VLOOKUP(A181,home!$A$2:$E$405,3,FALSE)</f>
        <v>1.3350515463917501</v>
      </c>
      <c r="F181">
        <f>VLOOKUP(B181,home!$B$2:$E$405,3,FALSE)</f>
        <v>1.75</v>
      </c>
      <c r="G181">
        <f>VLOOKUP(C181,away!$B$2:$E$405,4,FALSE)</f>
        <v>1.17</v>
      </c>
      <c r="H181">
        <f>VLOOKUP(A181,away!$A$2:$E$405,3,FALSE)</f>
        <v>1.1340206185567001</v>
      </c>
      <c r="I181">
        <f>VLOOKUP(C181,away!$B$2:$E$405,3,FALSE)</f>
        <v>0.67</v>
      </c>
      <c r="J181">
        <f>VLOOKUP(B181,home!$B$2:$E$405,4,FALSE)</f>
        <v>0.98</v>
      </c>
      <c r="K181" s="3">
        <f t="shared" si="170"/>
        <v>2.7335180412371081</v>
      </c>
      <c r="L181" s="3">
        <f t="shared" si="171"/>
        <v>0.74459793814432929</v>
      </c>
      <c r="M181" s="5">
        <f t="shared" si="172"/>
        <v>3.0865507540666075E-2</v>
      </c>
      <c r="N181" s="5">
        <f t="shared" si="173"/>
        <v>8.4371421714350719E-2</v>
      </c>
      <c r="O181" s="5">
        <f t="shared" si="174"/>
        <v>2.298239327455821E-2</v>
      </c>
      <c r="P181" s="5">
        <f t="shared" si="175"/>
        <v>6.2822786646811249E-2</v>
      </c>
      <c r="Q181" s="5">
        <f t="shared" si="176"/>
        <v>0.11531540171050103</v>
      </c>
      <c r="R181" s="5">
        <f t="shared" si="177"/>
        <v>8.5563213229290693E-3</v>
      </c>
      <c r="S181" s="5">
        <f t="shared" si="178"/>
        <v>3.1966933614090795E-2</v>
      </c>
      <c r="T181" s="5">
        <f t="shared" si="179"/>
        <v>8.5863610349924124E-2</v>
      </c>
      <c r="U181" s="5">
        <f t="shared" si="180"/>
        <v>2.3388858702848375E-2</v>
      </c>
      <c r="V181" s="5">
        <f t="shared" si="181"/>
        <v>7.229399813745283E-3</v>
      </c>
      <c r="W181" s="5">
        <f t="shared" si="182"/>
        <v>0.10507224366938635</v>
      </c>
      <c r="X181" s="5">
        <f t="shared" si="183"/>
        <v>7.8236575992423632E-2</v>
      </c>
      <c r="Y181" s="5">
        <f t="shared" si="184"/>
        <v>2.9127396585715379E-2</v>
      </c>
      <c r="Z181" s="5">
        <f t="shared" si="185"/>
        <v>2.1236730717177819E-3</v>
      </c>
      <c r="AA181" s="5">
        <f t="shared" si="186"/>
        <v>5.8050986552299838E-3</v>
      </c>
      <c r="AB181" s="5">
        <f t="shared" si="187"/>
        <v>7.9341709526162194E-3</v>
      </c>
      <c r="AC181" s="5">
        <f t="shared" si="188"/>
        <v>9.1965732599130908E-4</v>
      </c>
      <c r="AD181" s="5">
        <f t="shared" si="189"/>
        <v>7.1804218425882263E-2</v>
      </c>
      <c r="AE181" s="5">
        <f t="shared" si="190"/>
        <v>5.3465272989976997E-2</v>
      </c>
      <c r="AF181" s="5">
        <f t="shared" si="191"/>
        <v>1.9905066015330281E-2</v>
      </c>
      <c r="AG181" s="5">
        <f t="shared" si="192"/>
        <v>4.9404237045472298E-3</v>
      </c>
      <c r="AH181" s="5">
        <f t="shared" si="193"/>
        <v>3.9532064762342364E-4</v>
      </c>
      <c r="AI181" s="5">
        <f t="shared" si="194"/>
        <v>1.0806161223521661E-3</v>
      </c>
      <c r="AJ181" s="5">
        <f t="shared" si="195"/>
        <v>1.4769418330506665E-3</v>
      </c>
      <c r="AK181" s="5">
        <f t="shared" si="196"/>
        <v>1.3457490488339339E-3</v>
      </c>
      <c r="AL181" s="5">
        <f t="shared" si="197"/>
        <v>7.4873787061895407E-5</v>
      </c>
      <c r="AM181" s="5">
        <f t="shared" si="198"/>
        <v>3.925562530081584E-2</v>
      </c>
      <c r="AN181" s="5">
        <f t="shared" si="199"/>
        <v>2.9229657659553841E-2</v>
      </c>
      <c r="AO181" s="5">
        <f t="shared" si="200"/>
        <v>1.0882171412984195E-2</v>
      </c>
      <c r="AP181" s="5">
        <f t="shared" si="201"/>
        <v>2.7009474655470649E-3</v>
      </c>
      <c r="AQ181" s="5">
        <f t="shared" si="202"/>
        <v>5.0277997847062404E-4</v>
      </c>
      <c r="AR181" s="5">
        <f t="shared" si="203"/>
        <v>5.8870987825256452E-5</v>
      </c>
      <c r="AS181" s="5">
        <f t="shared" si="204"/>
        <v>1.6092490732578867E-4</v>
      </c>
      <c r="AT181" s="5">
        <f t="shared" si="205"/>
        <v>2.1994556872972654E-4</v>
      </c>
      <c r="AU181" s="5">
        <f t="shared" si="206"/>
        <v>2.0040839340428794E-4</v>
      </c>
      <c r="AV181" s="5">
        <f t="shared" si="207"/>
        <v>1.3695498974649123E-4</v>
      </c>
      <c r="AW181" s="5">
        <f t="shared" si="208"/>
        <v>4.233222278794611E-6</v>
      </c>
      <c r="AX181" s="5">
        <f t="shared" si="209"/>
        <v>1.788432666330398E-2</v>
      </c>
      <c r="AY181" s="5">
        <f t="shared" si="210"/>
        <v>1.3316632758595796E-2</v>
      </c>
      <c r="AZ181" s="5">
        <f t="shared" si="211"/>
        <v>4.9577686475378302E-3</v>
      </c>
      <c r="BA181" s="5">
        <f t="shared" si="212"/>
        <v>1.2305147709177561E-3</v>
      </c>
      <c r="BB181" s="5">
        <f t="shared" si="213"/>
        <v>2.2905969032037572E-4</v>
      </c>
      <c r="BC181" s="5">
        <f t="shared" si="214"/>
        <v>3.4111474624906074E-5</v>
      </c>
      <c r="BD181" s="5">
        <f t="shared" si="215"/>
        <v>7.3058693585343099E-6</v>
      </c>
      <c r="BE181" s="5">
        <f t="shared" si="216"/>
        <v>1.9970725698474915E-5</v>
      </c>
      <c r="BF181" s="5">
        <f t="shared" si="217"/>
        <v>2.7295169496689367E-5</v>
      </c>
      <c r="BG181" s="5">
        <f t="shared" si="218"/>
        <v>2.4870612752608396E-5</v>
      </c>
      <c r="BH181" s="5">
        <f t="shared" si="219"/>
        <v>1.6996067163969185E-5</v>
      </c>
      <c r="BI181" s="5">
        <f t="shared" si="220"/>
        <v>9.2918112445574767E-6</v>
      </c>
      <c r="BJ181" s="8">
        <f t="shared" si="221"/>
        <v>0.76832522698071037</v>
      </c>
      <c r="BK181" s="8">
        <f t="shared" si="222"/>
        <v>0.14719579148696241</v>
      </c>
      <c r="BL181" s="8">
        <f t="shared" si="223"/>
        <v>7.3848305662788424E-2</v>
      </c>
      <c r="BM181" s="8">
        <f t="shared" si="224"/>
        <v>0.65326676545604578</v>
      </c>
      <c r="BN181" s="8">
        <f t="shared" si="225"/>
        <v>0.32491383220981634</v>
      </c>
    </row>
    <row r="182" spans="1:66" x14ac:dyDescent="0.25">
      <c r="A182" t="s">
        <v>342</v>
      </c>
      <c r="B182" t="s">
        <v>420</v>
      </c>
      <c r="C182" t="s">
        <v>363</v>
      </c>
      <c r="D182" t="s">
        <v>495</v>
      </c>
      <c r="E182">
        <f>VLOOKUP(A182,home!$A$2:$E$405,3,FALSE)</f>
        <v>1.1422594142259399</v>
      </c>
      <c r="F182">
        <f>VLOOKUP(B182,home!$B$2:$E$405,3,FALSE)</f>
        <v>1.19</v>
      </c>
      <c r="G182">
        <f>VLOOKUP(C182,away!$B$2:$E$405,4,FALSE)</f>
        <v>1.43</v>
      </c>
      <c r="H182">
        <f>VLOOKUP(A182,away!$A$2:$E$405,3,FALSE)</f>
        <v>0.82426778242677801</v>
      </c>
      <c r="I182">
        <f>VLOOKUP(C182,away!$B$2:$E$405,3,FALSE)</f>
        <v>0.8</v>
      </c>
      <c r="J182">
        <f>VLOOKUP(B182,home!$B$2:$E$405,4,FALSE)</f>
        <v>0.66</v>
      </c>
      <c r="K182" s="3">
        <f t="shared" si="170"/>
        <v>1.9437828451882819</v>
      </c>
      <c r="L182" s="3">
        <f t="shared" si="171"/>
        <v>0.43521338912133883</v>
      </c>
      <c r="M182" s="5">
        <f t="shared" si="172"/>
        <v>9.2643523244738651E-2</v>
      </c>
      <c r="N182" s="5">
        <f t="shared" si="173"/>
        <v>0.18007889120092482</v>
      </c>
      <c r="O182" s="5">
        <f t="shared" si="174"/>
        <v>4.0319701731484248E-2</v>
      </c>
      <c r="P182" s="5">
        <f t="shared" si="175"/>
        <v>7.8372744548767345E-2</v>
      </c>
      <c r="Q182" s="5">
        <f t="shared" si="176"/>
        <v>0.17501712974844238</v>
      </c>
      <c r="R182" s="5">
        <f t="shared" si="177"/>
        <v>8.7738370194603843E-3</v>
      </c>
      <c r="S182" s="5">
        <f t="shared" si="178"/>
        <v>1.6575058009938026E-2</v>
      </c>
      <c r="T182" s="5">
        <f t="shared" si="179"/>
        <v>7.6169798192108715E-2</v>
      </c>
      <c r="U182" s="5">
        <f t="shared" si="180"/>
        <v>1.7054433884904983E-2</v>
      </c>
      <c r="V182" s="5">
        <f t="shared" si="181"/>
        <v>1.5579823749220694E-3</v>
      </c>
      <c r="W182" s="5">
        <f t="shared" si="182"/>
        <v>0.11339843147303801</v>
      </c>
      <c r="X182" s="5">
        <f t="shared" si="183"/>
        <v>4.9352515682424769E-2</v>
      </c>
      <c r="Y182" s="5">
        <f t="shared" si="184"/>
        <v>1.0739437805906053E-2</v>
      </c>
      <c r="Z182" s="5">
        <f t="shared" si="185"/>
        <v>1.2728304482792067E-3</v>
      </c>
      <c r="AA182" s="5">
        <f t="shared" si="186"/>
        <v>2.4741059901984327E-3</v>
      </c>
      <c r="AB182" s="5">
        <f t="shared" si="187"/>
        <v>2.4045623904626408E-3</v>
      </c>
      <c r="AC182" s="5">
        <f t="shared" si="188"/>
        <v>8.2374454255348907E-5</v>
      </c>
      <c r="AD182" s="5">
        <f t="shared" si="189"/>
        <v>5.5105481442137581E-2</v>
      </c>
      <c r="AE182" s="5">
        <f t="shared" si="190"/>
        <v>2.3982643337595741E-2</v>
      </c>
      <c r="AF182" s="5">
        <f t="shared" si="191"/>
        <v>5.218783743521669E-3</v>
      </c>
      <c r="AG182" s="5">
        <f t="shared" si="192"/>
        <v>7.5709485336980444E-4</v>
      </c>
      <c r="AH182" s="5">
        <f t="shared" si="193"/>
        <v>1.384882132931066E-4</v>
      </c>
      <c r="AI182" s="5">
        <f t="shared" si="194"/>
        <v>2.6919101325991639E-4</v>
      </c>
      <c r="AJ182" s="5">
        <f t="shared" si="195"/>
        <v>2.6162443682673848E-4</v>
      </c>
      <c r="AK182" s="5">
        <f t="shared" si="196"/>
        <v>1.6951369739528653E-4</v>
      </c>
      <c r="AL182" s="5">
        <f t="shared" si="197"/>
        <v>2.7874207865103937E-6</v>
      </c>
      <c r="AM182" s="5">
        <f t="shared" si="198"/>
        <v>2.1422617900613658E-2</v>
      </c>
      <c r="AN182" s="5">
        <f t="shared" si="199"/>
        <v>9.3234101403775315E-3</v>
      </c>
      <c r="AO182" s="5">
        <f t="shared" si="200"/>
        <v>2.0288364626809812E-3</v>
      </c>
      <c r="AP182" s="5">
        <f t="shared" si="201"/>
        <v>2.9432559763211281E-4</v>
      </c>
      <c r="AQ182" s="5">
        <f t="shared" si="202"/>
        <v>3.2023610212658819E-5</v>
      </c>
      <c r="AR182" s="5">
        <f t="shared" si="203"/>
        <v>1.2054384932130359E-5</v>
      </c>
      <c r="AS182" s="5">
        <f t="shared" si="204"/>
        <v>2.3431106640371104E-5</v>
      </c>
      <c r="AT182" s="5">
        <f t="shared" si="205"/>
        <v>2.2772491565665297E-5</v>
      </c>
      <c r="AU182" s="5">
        <f t="shared" si="206"/>
        <v>1.4754926149178348E-5</v>
      </c>
      <c r="AV182" s="5">
        <f t="shared" si="207"/>
        <v>7.1700930826982197E-6</v>
      </c>
      <c r="AW182" s="5">
        <f t="shared" si="208"/>
        <v>6.5501316108076143E-8</v>
      </c>
      <c r="AX182" s="5">
        <f t="shared" si="209"/>
        <v>6.9401528623726999E-3</v>
      </c>
      <c r="AY182" s="5">
        <f t="shared" si="210"/>
        <v>3.0204474482533835E-3</v>
      </c>
      <c r="AZ182" s="5">
        <f t="shared" si="211"/>
        <v>6.5726958530862723E-4</v>
      </c>
      <c r="BA182" s="5">
        <f t="shared" si="212"/>
        <v>9.5350841262848202E-5</v>
      </c>
      <c r="BB182" s="5">
        <f t="shared" si="213"/>
        <v>1.0374490695393739E-5</v>
      </c>
      <c r="BC182" s="5">
        <f t="shared" si="214"/>
        <v>9.0302345119002127E-7</v>
      </c>
      <c r="BD182" s="5">
        <f t="shared" si="215"/>
        <v>8.7437162001427517E-7</v>
      </c>
      <c r="BE182" s="5">
        <f t="shared" si="216"/>
        <v>1.6995885553032351E-6</v>
      </c>
      <c r="BF182" s="5">
        <f t="shared" si="217"/>
        <v>1.6518155388383822E-6</v>
      </c>
      <c r="BG182" s="5">
        <f t="shared" si="218"/>
        <v>1.0702569026031619E-6</v>
      </c>
      <c r="BH182" s="5">
        <f t="shared" si="219"/>
        <v>5.2008675180609311E-7</v>
      </c>
      <c r="BI182" s="5">
        <f t="shared" si="220"/>
        <v>2.0218714123407596E-7</v>
      </c>
      <c r="BJ182" s="8">
        <f t="shared" si="221"/>
        <v>0.7336459194423306</v>
      </c>
      <c r="BK182" s="8">
        <f t="shared" si="222"/>
        <v>0.19225491750166135</v>
      </c>
      <c r="BL182" s="8">
        <f t="shared" si="223"/>
        <v>7.1951659686165598E-2</v>
      </c>
      <c r="BM182" s="8">
        <f t="shared" si="224"/>
        <v>0.42089911763768156</v>
      </c>
      <c r="BN182" s="8">
        <f t="shared" si="225"/>
        <v>0.57520582749381788</v>
      </c>
    </row>
    <row r="183" spans="1:66" x14ac:dyDescent="0.25">
      <c r="A183" t="s">
        <v>342</v>
      </c>
      <c r="B183" t="s">
        <v>380</v>
      </c>
      <c r="C183" t="s">
        <v>430</v>
      </c>
      <c r="D183" t="s">
        <v>495</v>
      </c>
      <c r="E183">
        <f>VLOOKUP(A183,home!$A$2:$E$405,3,FALSE)</f>
        <v>1.1422594142259399</v>
      </c>
      <c r="F183">
        <f>VLOOKUP(B183,home!$B$2:$E$405,3,FALSE)</f>
        <v>1.51</v>
      </c>
      <c r="G183">
        <f>VLOOKUP(C183,away!$B$2:$E$405,4,FALSE)</f>
        <v>0.8</v>
      </c>
      <c r="H183">
        <f>VLOOKUP(A183,away!$A$2:$E$405,3,FALSE)</f>
        <v>0.82426778242677801</v>
      </c>
      <c r="I183">
        <f>VLOOKUP(C183,away!$B$2:$E$405,3,FALSE)</f>
        <v>0.56000000000000005</v>
      </c>
      <c r="J183">
        <f>VLOOKUP(B183,home!$B$2:$E$405,4,FALSE)</f>
        <v>0.44</v>
      </c>
      <c r="K183" s="3">
        <f t="shared" si="170"/>
        <v>1.3798493723849354</v>
      </c>
      <c r="L183" s="3">
        <f t="shared" si="171"/>
        <v>0.20309958158995811</v>
      </c>
      <c r="M183" s="5">
        <f t="shared" si="172"/>
        <v>0.20536858185424339</v>
      </c>
      <c r="N183" s="5">
        <f t="shared" si="173"/>
        <v>0.28337770877916196</v>
      </c>
      <c r="O183" s="5">
        <f t="shared" si="174"/>
        <v>4.1710273046319891E-2</v>
      </c>
      <c r="P183" s="5">
        <f t="shared" si="175"/>
        <v>5.755389408496879E-2</v>
      </c>
      <c r="Q183" s="5">
        <f t="shared" si="176"/>
        <v>0.19550927680340388</v>
      </c>
      <c r="R183" s="5">
        <f t="shared" si="177"/>
        <v>4.235669501855238E-3</v>
      </c>
      <c r="S183" s="5">
        <f t="shared" si="178"/>
        <v>4.0323240955799627E-3</v>
      </c>
      <c r="T183" s="5">
        <f t="shared" si="179"/>
        <v>3.9707852315726627E-2</v>
      </c>
      <c r="U183" s="5">
        <f t="shared" si="180"/>
        <v>5.8445859037649624E-3</v>
      </c>
      <c r="V183" s="5">
        <f t="shared" si="181"/>
        <v>1.2556067178657595E-4</v>
      </c>
      <c r="W183" s="5">
        <f t="shared" si="182"/>
        <v>8.9924450964203165E-2</v>
      </c>
      <c r="X183" s="5">
        <f t="shared" si="183"/>
        <v>1.8263618365536367E-2</v>
      </c>
      <c r="Y183" s="5">
        <f t="shared" si="184"/>
        <v>1.8546666241795549E-3</v>
      </c>
      <c r="Z183" s="5">
        <f t="shared" si="185"/>
        <v>2.8675423452671512E-4</v>
      </c>
      <c r="AA183" s="5">
        <f t="shared" si="186"/>
        <v>3.9567765054041048E-4</v>
      </c>
      <c r="AB183" s="5">
        <f t="shared" si="187"/>
        <v>2.7298777888246567E-4</v>
      </c>
      <c r="AC183" s="5">
        <f t="shared" si="188"/>
        <v>2.1992487665332726E-6</v>
      </c>
      <c r="AD183" s="5">
        <f t="shared" si="189"/>
        <v>3.1020549306253895E-2</v>
      </c>
      <c r="AE183" s="5">
        <f t="shared" si="190"/>
        <v>6.3002605847908306E-3</v>
      </c>
      <c r="AF183" s="5">
        <f t="shared" si="191"/>
        <v>6.3979014433936121E-4</v>
      </c>
      <c r="AG183" s="5">
        <f t="shared" si="192"/>
        <v>4.3313703540234402E-5</v>
      </c>
      <c r="AH183" s="5">
        <f t="shared" si="193"/>
        <v>1.4559916262881134E-5</v>
      </c>
      <c r="AI183" s="5">
        <f t="shared" si="194"/>
        <v>2.0090491317313747E-5</v>
      </c>
      <c r="AJ183" s="5">
        <f t="shared" si="195"/>
        <v>1.3860925917550188E-5</v>
      </c>
      <c r="AK183" s="5">
        <f t="shared" si="196"/>
        <v>6.3753299760019051E-6</v>
      </c>
      <c r="AL183" s="5">
        <f t="shared" si="197"/>
        <v>2.4653299824680838E-8</v>
      </c>
      <c r="AM183" s="5">
        <f t="shared" si="198"/>
        <v>8.560737098254079E-3</v>
      </c>
      <c r="AN183" s="5">
        <f t="shared" si="199"/>
        <v>1.7386821227570353E-3</v>
      </c>
      <c r="AO183" s="5">
        <f t="shared" si="200"/>
        <v>1.7656280582494698E-4</v>
      </c>
      <c r="AP183" s="5">
        <f t="shared" si="201"/>
        <v>1.1953277329131921E-5</v>
      </c>
      <c r="AQ183" s="5">
        <f t="shared" si="202"/>
        <v>6.0692640604385601E-7</v>
      </c>
      <c r="AR183" s="5">
        <f t="shared" si="203"/>
        <v>5.9142258019519697E-7</v>
      </c>
      <c r="AS183" s="5">
        <f t="shared" si="204"/>
        <v>8.1607407609662167E-7</v>
      </c>
      <c r="AT183" s="5">
        <f t="shared" si="205"/>
        <v>5.6302965086076984E-7</v>
      </c>
      <c r="AU183" s="5">
        <f t="shared" si="206"/>
        <v>2.5896537012478091E-7</v>
      </c>
      <c r="AV183" s="5">
        <f t="shared" si="207"/>
        <v>8.933330085902782E-8</v>
      </c>
      <c r="AW183" s="5">
        <f t="shared" si="208"/>
        <v>1.9191692026540728E-10</v>
      </c>
      <c r="AX183" s="5">
        <f t="shared" si="209"/>
        <v>1.968754618696388E-3</v>
      </c>
      <c r="AY183" s="5">
        <f t="shared" si="210"/>
        <v>3.9985323931053388E-4</v>
      </c>
      <c r="AZ183" s="5">
        <f t="shared" si="211"/>
        <v>4.0605012800679402E-5</v>
      </c>
      <c r="BA183" s="5">
        <f t="shared" si="212"/>
        <v>2.7489537034242942E-6</v>
      </c>
      <c r="BB183" s="5">
        <f t="shared" si="213"/>
        <v>1.3957783674390994E-7</v>
      </c>
      <c r="BC183" s="5">
        <f t="shared" si="214"/>
        <v>5.6696400483839181E-9</v>
      </c>
      <c r="BD183" s="5">
        <f t="shared" si="215"/>
        <v>2.0019613096749661E-8</v>
      </c>
      <c r="BE183" s="5">
        <f t="shared" si="216"/>
        <v>2.7624050566939255E-8</v>
      </c>
      <c r="BF183" s="5">
        <f t="shared" si="217"/>
        <v>1.9058514418760429E-8</v>
      </c>
      <c r="BG183" s="5">
        <f t="shared" si="218"/>
        <v>8.7659597197719419E-9</v>
      </c>
      <c r="BH183" s="5">
        <f t="shared" si="219"/>
        <v>3.023926004419733E-9</v>
      </c>
      <c r="BI183" s="5">
        <f t="shared" si="220"/>
        <v>8.3451247986741104E-10</v>
      </c>
      <c r="BJ183" s="8">
        <f t="shared" si="221"/>
        <v>0.67954213689369503</v>
      </c>
      <c r="BK183" s="8">
        <f t="shared" si="222"/>
        <v>0.26748243784795567</v>
      </c>
      <c r="BL183" s="8">
        <f t="shared" si="223"/>
        <v>5.2516478696391145E-2</v>
      </c>
      <c r="BM183" s="8">
        <f t="shared" si="224"/>
        <v>0.21167255055522161</v>
      </c>
      <c r="BN183" s="8">
        <f t="shared" si="225"/>
        <v>0.78775540406995326</v>
      </c>
    </row>
    <row r="184" spans="1:66" x14ac:dyDescent="0.25">
      <c r="A184" t="s">
        <v>342</v>
      </c>
      <c r="B184" t="s">
        <v>402</v>
      </c>
      <c r="C184" t="s">
        <v>392</v>
      </c>
      <c r="D184" t="s">
        <v>495</v>
      </c>
      <c r="E184">
        <f>VLOOKUP(A184,home!$A$2:$E$405,3,FALSE)</f>
        <v>1.1422594142259399</v>
      </c>
      <c r="F184">
        <f>VLOOKUP(B184,home!$B$2:$E$405,3,FALSE)</f>
        <v>0.64</v>
      </c>
      <c r="G184">
        <f>VLOOKUP(C184,away!$B$2:$E$405,4,FALSE)</f>
        <v>1.1100000000000001</v>
      </c>
      <c r="H184">
        <f>VLOOKUP(A184,away!$A$2:$E$405,3,FALSE)</f>
        <v>0.82426778242677801</v>
      </c>
      <c r="I184">
        <f>VLOOKUP(C184,away!$B$2:$E$405,3,FALSE)</f>
        <v>0.56000000000000005</v>
      </c>
      <c r="J184">
        <f>VLOOKUP(B184,home!$B$2:$E$405,4,FALSE)</f>
        <v>0.88</v>
      </c>
      <c r="K184" s="3">
        <f t="shared" si="170"/>
        <v>0.81146108786610782</v>
      </c>
      <c r="L184" s="3">
        <f t="shared" si="171"/>
        <v>0.40619916317991622</v>
      </c>
      <c r="M184" s="5">
        <f t="shared" si="172"/>
        <v>0.2959217401366101</v>
      </c>
      <c r="N184" s="5">
        <f t="shared" si="173"/>
        <v>0.24012897717448525</v>
      </c>
      <c r="O184" s="5">
        <f t="shared" si="174"/>
        <v>0.12020316321023564</v>
      </c>
      <c r="P184" s="5">
        <f t="shared" si="175"/>
        <v>9.7540189583525103E-2</v>
      </c>
      <c r="Q184" s="5">
        <f t="shared" si="176"/>
        <v>9.7427660523091791E-2</v>
      </c>
      <c r="R184" s="5">
        <f t="shared" si="177"/>
        <v>2.4413212153788305E-2</v>
      </c>
      <c r="S184" s="5">
        <f t="shared" si="178"/>
        <v>8.0376728823623386E-3</v>
      </c>
      <c r="T184" s="5">
        <f t="shared" si="179"/>
        <v>3.9575034175056846E-2</v>
      </c>
      <c r="U184" s="5">
        <f t="shared" si="180"/>
        <v>1.9810371692619139E-2</v>
      </c>
      <c r="V184" s="5">
        <f t="shared" si="181"/>
        <v>2.9437067321097033E-4</v>
      </c>
      <c r="W184" s="5">
        <f t="shared" si="182"/>
        <v>2.6352918465439305E-2</v>
      </c>
      <c r="X184" s="5">
        <f t="shared" si="183"/>
        <v>1.0704533428010006E-2</v>
      </c>
      <c r="Y184" s="5">
        <f t="shared" si="184"/>
        <v>2.1740862603445523E-3</v>
      </c>
      <c r="Z184" s="5">
        <f t="shared" si="185"/>
        <v>3.3055421158008579E-3</v>
      </c>
      <c r="AA184" s="5">
        <f t="shared" si="186"/>
        <v>2.6823188012749994E-3</v>
      </c>
      <c r="AB184" s="5">
        <f t="shared" si="187"/>
        <v>1.0882986662431628E-3</v>
      </c>
      <c r="AC184" s="5">
        <f t="shared" si="188"/>
        <v>6.0643084341262033E-6</v>
      </c>
      <c r="AD184" s="5">
        <f t="shared" si="189"/>
        <v>5.346091971603054E-3</v>
      </c>
      <c r="AE184" s="5">
        <f t="shared" si="190"/>
        <v>2.1715780851480288E-3</v>
      </c>
      <c r="AF184" s="5">
        <f t="shared" si="191"/>
        <v>4.410466004834871E-4</v>
      </c>
      <c r="AG184" s="5">
        <f t="shared" si="192"/>
        <v>5.9717586679913117E-5</v>
      </c>
      <c r="AH184" s="5">
        <f t="shared" si="193"/>
        <v>3.3567711032356939E-4</v>
      </c>
      <c r="AI184" s="5">
        <f t="shared" si="194"/>
        <v>2.723889131149151E-4</v>
      </c>
      <c r="AJ184" s="5">
        <f t="shared" si="195"/>
        <v>1.1051650187944787E-4</v>
      </c>
      <c r="AK184" s="5">
        <f t="shared" si="196"/>
        <v>2.9893280280751174E-5</v>
      </c>
      <c r="AL184" s="5">
        <f t="shared" si="197"/>
        <v>7.9955436066923991E-8</v>
      </c>
      <c r="AM184" s="5">
        <f t="shared" si="198"/>
        <v>8.6762912142185626E-4</v>
      </c>
      <c r="AN184" s="5">
        <f t="shared" si="199"/>
        <v>3.524302230720839E-4</v>
      </c>
      <c r="AO184" s="5">
        <f t="shared" si="200"/>
        <v>7.1578430845595838E-5</v>
      </c>
      <c r="AP184" s="5">
        <f t="shared" si="201"/>
        <v>9.6916995704041819E-6</v>
      </c>
      <c r="AQ184" s="5">
        <f t="shared" si="202"/>
        <v>9.8419006382233272E-7</v>
      </c>
      <c r="AR184" s="5">
        <f t="shared" si="203"/>
        <v>2.7270352262417266E-5</v>
      </c>
      <c r="AS184" s="5">
        <f t="shared" si="204"/>
        <v>2.2128829713353086E-5</v>
      </c>
      <c r="AT184" s="5">
        <f t="shared" si="205"/>
        <v>8.9783421162006739E-6</v>
      </c>
      <c r="AU184" s="5">
        <f t="shared" si="206"/>
        <v>2.428525086948764E-6</v>
      </c>
      <c r="AV184" s="5">
        <f t="shared" si="207"/>
        <v>4.9266340224139441E-7</v>
      </c>
      <c r="AW184" s="5">
        <f t="shared" si="208"/>
        <v>7.3206934041646124E-10</v>
      </c>
      <c r="AX184" s="5">
        <f t="shared" si="209"/>
        <v>1.173412117888824E-4</v>
      </c>
      <c r="AY184" s="5">
        <f t="shared" si="210"/>
        <v>4.7663902035161349E-5</v>
      </c>
      <c r="AZ184" s="5">
        <f t="shared" si="211"/>
        <v>9.6805185602860222E-6</v>
      </c>
      <c r="BA184" s="5">
        <f t="shared" si="212"/>
        <v>1.3107395127786104E-6</v>
      </c>
      <c r="BB184" s="5">
        <f t="shared" si="213"/>
        <v>1.3310532330938062E-7</v>
      </c>
      <c r="BC184" s="5">
        <f t="shared" si="214"/>
        <v>1.0813454188612522E-8</v>
      </c>
      <c r="BD184" s="5">
        <f t="shared" si="215"/>
        <v>1.8461990447692384E-6</v>
      </c>
      <c r="BE184" s="5">
        <f t="shared" si="216"/>
        <v>1.4981186852858152E-6</v>
      </c>
      <c r="BF184" s="5">
        <f t="shared" si="217"/>
        <v>6.0783250905728548E-7</v>
      </c>
      <c r="BG184" s="5">
        <f t="shared" si="218"/>
        <v>1.6441080968000355E-7</v>
      </c>
      <c r="BH184" s="5">
        <f t="shared" si="219"/>
        <v>3.3353243619970819E-8</v>
      </c>
      <c r="BI184" s="5">
        <f t="shared" si="220"/>
        <v>5.4129718703449707E-9</v>
      </c>
      <c r="BJ184" s="8">
        <f t="shared" si="221"/>
        <v>0.42586009822599052</v>
      </c>
      <c r="BK184" s="8">
        <f t="shared" si="222"/>
        <v>0.40184778144161387</v>
      </c>
      <c r="BL184" s="8">
        <f t="shared" si="223"/>
        <v>0.16901129436960535</v>
      </c>
      <c r="BM184" s="8">
        <f t="shared" si="224"/>
        <v>0.1243421102013087</v>
      </c>
      <c r="BN184" s="8">
        <f t="shared" si="225"/>
        <v>0.87563494278173615</v>
      </c>
    </row>
    <row r="185" spans="1:66" x14ac:dyDescent="0.25">
      <c r="A185" t="s">
        <v>342</v>
      </c>
      <c r="B185" t="s">
        <v>426</v>
      </c>
      <c r="C185" t="s">
        <v>384</v>
      </c>
      <c r="D185" t="s">
        <v>495</v>
      </c>
      <c r="E185">
        <f>VLOOKUP(A185,home!$A$2:$E$405,3,FALSE)</f>
        <v>1.1422594142259399</v>
      </c>
      <c r="F185">
        <f>VLOOKUP(B185,home!$B$2:$E$405,3,FALSE)</f>
        <v>0.96</v>
      </c>
      <c r="G185">
        <f>VLOOKUP(C185,away!$B$2:$E$405,4,FALSE)</f>
        <v>1.27</v>
      </c>
      <c r="H185">
        <f>VLOOKUP(A185,away!$A$2:$E$405,3,FALSE)</f>
        <v>0.82426778242677801</v>
      </c>
      <c r="I185">
        <f>VLOOKUP(C185,away!$B$2:$E$405,3,FALSE)</f>
        <v>1.19</v>
      </c>
      <c r="J185">
        <f>VLOOKUP(B185,home!$B$2:$E$405,4,FALSE)</f>
        <v>0.66</v>
      </c>
      <c r="K185" s="3">
        <f t="shared" si="170"/>
        <v>1.3926426778242658</v>
      </c>
      <c r="L185" s="3">
        <f t="shared" si="171"/>
        <v>0.64737991631799141</v>
      </c>
      <c r="M185" s="5">
        <f t="shared" si="172"/>
        <v>0.13002577302442409</v>
      </c>
      <c r="N185" s="5">
        <f t="shared" si="173"/>
        <v>0.18107944073090412</v>
      </c>
      <c r="O185" s="5">
        <f t="shared" si="174"/>
        <v>8.4176074059733805E-2</v>
      </c>
      <c r="P185" s="5">
        <f t="shared" si="175"/>
        <v>0.11722719318728141</v>
      </c>
      <c r="Q185" s="5">
        <f t="shared" si="176"/>
        <v>0.12608947861920339</v>
      </c>
      <c r="R185" s="5">
        <f t="shared" si="177"/>
        <v>2.7246949890383756E-2</v>
      </c>
      <c r="S185" s="5">
        <f t="shared" si="178"/>
        <v>2.6422097909748348E-2</v>
      </c>
      <c r="T185" s="5">
        <f t="shared" si="179"/>
        <v>8.1627796117079057E-2</v>
      </c>
      <c r="U185" s="5">
        <f t="shared" si="180"/>
        <v>3.794526525788762E-2</v>
      </c>
      <c r="V185" s="5">
        <f t="shared" si="181"/>
        <v>2.6468157504756298E-3</v>
      </c>
      <c r="W185" s="5">
        <f t="shared" si="182"/>
        <v>5.8532529716570976E-2</v>
      </c>
      <c r="X185" s="5">
        <f t="shared" si="183"/>
        <v>3.7892784189794068E-2</v>
      </c>
      <c r="Y185" s="5">
        <f t="shared" si="184"/>
        <v>1.2265513728922293E-2</v>
      </c>
      <c r="Z185" s="5">
        <f t="shared" si="185"/>
        <v>5.8797093799857142E-3</v>
      </c>
      <c r="AA185" s="5">
        <f t="shared" si="186"/>
        <v>8.1883342157717583E-3</v>
      </c>
      <c r="AB185" s="5">
        <f t="shared" si="187"/>
        <v>5.7017118445862221E-3</v>
      </c>
      <c r="AC185" s="5">
        <f t="shared" si="188"/>
        <v>1.4914292282935664E-4</v>
      </c>
      <c r="AD185" s="5">
        <f t="shared" si="189"/>
        <v>2.0378724731078466E-2</v>
      </c>
      <c r="AE185" s="5">
        <f t="shared" si="190"/>
        <v>1.3192777111072957E-2</v>
      </c>
      <c r="AF185" s="5">
        <f t="shared" si="191"/>
        <v>4.2703694710841617E-3</v>
      </c>
      <c r="AG185" s="5">
        <f t="shared" si="192"/>
        <v>9.2151714361245673E-4</v>
      </c>
      <c r="AH185" s="5">
        <f t="shared" si="193"/>
        <v>9.5160144159731508E-4</v>
      </c>
      <c r="AI185" s="5">
        <f t="shared" si="194"/>
        <v>1.3252407798475165E-3</v>
      </c>
      <c r="AJ185" s="5">
        <f t="shared" si="195"/>
        <v>9.2279343420438196E-4</v>
      </c>
      <c r="AK185" s="5">
        <f t="shared" si="196"/>
        <v>4.283738397630137E-4</v>
      </c>
      <c r="AL185" s="5">
        <f t="shared" si="197"/>
        <v>5.3785048364984277E-6</v>
      </c>
      <c r="AM185" s="5">
        <f t="shared" si="198"/>
        <v>5.6760563560265395E-3</v>
      </c>
      <c r="AN185" s="5">
        <f t="shared" si="199"/>
        <v>3.6745648887806645E-3</v>
      </c>
      <c r="AO185" s="5">
        <f t="shared" si="200"/>
        <v>1.189419755101928E-3</v>
      </c>
      <c r="AP185" s="5">
        <f t="shared" si="201"/>
        <v>2.5666882050828403E-4</v>
      </c>
      <c r="AQ185" s="5">
        <f t="shared" si="202"/>
        <v>4.1540559885522607E-5</v>
      </c>
      <c r="AR185" s="5">
        <f t="shared" si="203"/>
        <v>1.2320953232586998E-4</v>
      </c>
      <c r="AS185" s="5">
        <f t="shared" si="204"/>
        <v>1.7158685303177501E-4</v>
      </c>
      <c r="AT185" s="5">
        <f t="shared" si="205"/>
        <v>1.1947958724280496E-4</v>
      </c>
      <c r="AU185" s="5">
        <f t="shared" si="206"/>
        <v>5.5464124107719296E-5</v>
      </c>
      <c r="AV185" s="5">
        <f t="shared" si="207"/>
        <v>1.9310426580137912E-5</v>
      </c>
      <c r="AW185" s="5">
        <f t="shared" si="208"/>
        <v>1.3469701917576611E-7</v>
      </c>
      <c r="AX185" s="5">
        <f t="shared" si="209"/>
        <v>1.3174530538563726E-3</v>
      </c>
      <c r="AY185" s="5">
        <f t="shared" si="210"/>
        <v>8.5289264775842075E-4</v>
      </c>
      <c r="AZ185" s="5">
        <f t="shared" si="211"/>
        <v>2.7607278546703824E-4</v>
      </c>
      <c r="BA185" s="5">
        <f t="shared" si="212"/>
        <v>5.9574658917775346E-5</v>
      </c>
      <c r="BB185" s="5">
        <f t="shared" si="213"/>
        <v>9.641859426215569E-6</v>
      </c>
      <c r="BC185" s="5">
        <f t="shared" si="214"/>
        <v>1.2483892296986546E-6</v>
      </c>
      <c r="BD185" s="5">
        <f t="shared" si="215"/>
        <v>1.3293896121116761E-5</v>
      </c>
      <c r="BE185" s="5">
        <f t="shared" si="216"/>
        <v>1.8513647092829665E-5</v>
      </c>
      <c r="BF185" s="5">
        <f t="shared" si="217"/>
        <v>1.289144753182587E-5</v>
      </c>
      <c r="BG185" s="5">
        <f t="shared" si="218"/>
        <v>5.984393337251001E-6</v>
      </c>
      <c r="BH185" s="5">
        <f t="shared" si="219"/>
        <v>2.083530390585733E-6</v>
      </c>
      <c r="BI185" s="5">
        <f t="shared" si="220"/>
        <v>5.8032266849471069E-7</v>
      </c>
      <c r="BJ185" s="8">
        <f t="shared" si="221"/>
        <v>0.54960606533428025</v>
      </c>
      <c r="BK185" s="8">
        <f t="shared" si="222"/>
        <v>0.27732929394735378</v>
      </c>
      <c r="BL185" s="8">
        <f t="shared" si="223"/>
        <v>0.16742874252420581</v>
      </c>
      <c r="BM185" s="8">
        <f t="shared" si="224"/>
        <v>0.33354614372315583</v>
      </c>
      <c r="BN185" s="8">
        <f t="shared" si="225"/>
        <v>0.66584490951193054</v>
      </c>
    </row>
    <row r="186" spans="1:66" x14ac:dyDescent="0.25">
      <c r="A186" t="s">
        <v>40</v>
      </c>
      <c r="B186" t="s">
        <v>335</v>
      </c>
      <c r="C186" t="s">
        <v>333</v>
      </c>
      <c r="D186" t="s">
        <v>495</v>
      </c>
      <c r="E186">
        <f>VLOOKUP(A186,home!$A$2:$E$405,3,FALSE)</f>
        <v>1.56038647342995</v>
      </c>
      <c r="F186">
        <f>VLOOKUP(B186,home!$B$2:$E$405,3,FALSE)</f>
        <v>0.51</v>
      </c>
      <c r="G186">
        <f>VLOOKUP(C186,away!$B$2:$E$405,4,FALSE)</f>
        <v>1.21</v>
      </c>
      <c r="H186">
        <f>VLOOKUP(A186,away!$A$2:$E$405,3,FALSE)</f>
        <v>1.19323671497585</v>
      </c>
      <c r="I186">
        <f>VLOOKUP(C186,away!$B$2:$E$405,3,FALSE)</f>
        <v>0.56999999999999995</v>
      </c>
      <c r="J186">
        <f>VLOOKUP(B186,home!$B$2:$E$405,4,FALSE)</f>
        <v>1.26</v>
      </c>
      <c r="K186" s="3">
        <f t="shared" si="170"/>
        <v>0.96291449275362218</v>
      </c>
      <c r="L186" s="3">
        <f t="shared" si="171"/>
        <v>0.85698260869565546</v>
      </c>
      <c r="M186" s="5">
        <f t="shared" si="172"/>
        <v>0.16204242400663435</v>
      </c>
      <c r="N186" s="5">
        <f t="shared" si="173"/>
        <v>0.15603299851691568</v>
      </c>
      <c r="O186" s="5">
        <f t="shared" si="174"/>
        <v>0.13886753924457304</v>
      </c>
      <c r="P186" s="5">
        <f t="shared" si="175"/>
        <v>0.13371756611163174</v>
      </c>
      <c r="Q186" s="5">
        <f t="shared" si="176"/>
        <v>7.5123217809871273E-2</v>
      </c>
      <c r="R186" s="5">
        <f t="shared" si="177"/>
        <v>5.9503533022480244E-2</v>
      </c>
      <c r="S186" s="5">
        <f t="shared" si="178"/>
        <v>2.7585966447414016E-2</v>
      </c>
      <c r="T186" s="5">
        <f t="shared" si="179"/>
        <v>6.4379291172315417E-2</v>
      </c>
      <c r="U186" s="5">
        <f t="shared" si="180"/>
        <v>5.7296814317389956E-2</v>
      </c>
      <c r="V186" s="5">
        <f t="shared" si="181"/>
        <v>2.5293295977535115E-3</v>
      </c>
      <c r="W186" s="5">
        <f t="shared" si="182"/>
        <v>2.4112411723804027E-2</v>
      </c>
      <c r="X186" s="5">
        <f t="shared" si="183"/>
        <v>2.0663917501009283E-2</v>
      </c>
      <c r="Y186" s="5">
        <f t="shared" si="184"/>
        <v>8.8543089629433708E-3</v>
      </c>
      <c r="Z186" s="5">
        <f t="shared" si="185"/>
        <v>1.6997830985404402E-2</v>
      </c>
      <c r="AA186" s="5">
        <f t="shared" si="186"/>
        <v>1.6367457801222479E-2</v>
      </c>
      <c r="AB186" s="5">
        <f t="shared" si="187"/>
        <v>7.880231163165231E-3</v>
      </c>
      <c r="AC186" s="5">
        <f t="shared" si="188"/>
        <v>1.3045032796930726E-4</v>
      </c>
      <c r="AD186" s="5">
        <f t="shared" si="189"/>
        <v>5.8045476760233104E-3</v>
      </c>
      <c r="AE186" s="5">
        <f t="shared" si="190"/>
        <v>4.9743964096967616E-3</v>
      </c>
      <c r="AF186" s="5">
        <f t="shared" si="191"/>
        <v>2.1314856059341161E-3</v>
      </c>
      <c r="AG186" s="5">
        <f t="shared" si="192"/>
        <v>6.0888203165688636E-4</v>
      </c>
      <c r="AH186" s="5">
        <f t="shared" si="193"/>
        <v>3.6417113850099265E-3</v>
      </c>
      <c r="AI186" s="5">
        <f t="shared" si="194"/>
        <v>3.5066566710519236E-3</v>
      </c>
      <c r="AJ186" s="5">
        <f t="shared" si="195"/>
        <v>1.6883052648335344E-3</v>
      </c>
      <c r="AK186" s="5">
        <f t="shared" si="196"/>
        <v>5.4189786923348419E-4</v>
      </c>
      <c r="AL186" s="5">
        <f t="shared" si="197"/>
        <v>4.3059095076992236E-6</v>
      </c>
      <c r="AM186" s="5">
        <f t="shared" si="198"/>
        <v>1.1178566162244408E-3</v>
      </c>
      <c r="AN186" s="5">
        <f t="shared" si="199"/>
        <v>9.5798367911971948E-4</v>
      </c>
      <c r="AO186" s="5">
        <f t="shared" si="200"/>
        <v>4.1048767620993935E-4</v>
      </c>
      <c r="AP186" s="5">
        <f t="shared" si="201"/>
        <v>1.1726026653193714E-4</v>
      </c>
      <c r="AQ186" s="5">
        <f t="shared" si="202"/>
        <v>2.5122502277221833E-5</v>
      </c>
      <c r="AR186" s="5">
        <f t="shared" si="203"/>
        <v>6.2417666456849523E-4</v>
      </c>
      <c r="AS186" s="5">
        <f t="shared" si="204"/>
        <v>6.010287563516202E-4</v>
      </c>
      <c r="AT186" s="5">
        <f t="shared" si="205"/>
        <v>2.8936965002633038E-4</v>
      </c>
      <c r="AU186" s="5">
        <f t="shared" si="206"/>
        <v>9.2879409924465713E-5</v>
      </c>
      <c r="AV186" s="5">
        <f t="shared" si="207"/>
        <v>2.2358732473668157E-5</v>
      </c>
      <c r="AW186" s="5">
        <f t="shared" si="208"/>
        <v>9.8701131097156522E-8</v>
      </c>
      <c r="AX186" s="5">
        <f t="shared" si="209"/>
        <v>1.7940005609717294E-4</v>
      </c>
      <c r="AY186" s="5">
        <f t="shared" si="210"/>
        <v>1.5374272807430222E-4</v>
      </c>
      <c r="AZ186" s="5">
        <f t="shared" si="211"/>
        <v>6.5877422086551128E-5</v>
      </c>
      <c r="BA186" s="5">
        <f t="shared" si="212"/>
        <v>1.8818601677959129E-5</v>
      </c>
      <c r="BB186" s="5">
        <f t="shared" si="213"/>
        <v>4.0318035894954629E-6</v>
      </c>
      <c r="BC186" s="5">
        <f t="shared" si="214"/>
        <v>6.9103711157486599E-7</v>
      </c>
      <c r="BD186" s="5">
        <f t="shared" si="215"/>
        <v>8.9151424381476982E-5</v>
      </c>
      <c r="BE186" s="5">
        <f t="shared" si="216"/>
        <v>8.5845198586552803E-5</v>
      </c>
      <c r="BF186" s="5">
        <f t="shared" si="217"/>
        <v>4.1330792926152227E-5</v>
      </c>
      <c r="BG186" s="5">
        <f t="shared" si="218"/>
        <v>1.3266006501863624E-5</v>
      </c>
      <c r="BH186" s="5">
        <f t="shared" si="219"/>
        <v>3.1935074804020658E-6</v>
      </c>
      <c r="BI186" s="5">
        <f t="shared" si="220"/>
        <v>6.1501492711925078E-7</v>
      </c>
      <c r="BJ186" s="8">
        <f t="shared" si="221"/>
        <v>0.36573672979917032</v>
      </c>
      <c r="BK186" s="8">
        <f t="shared" si="222"/>
        <v>0.32616378512898492</v>
      </c>
      <c r="BL186" s="8">
        <f t="shared" si="223"/>
        <v>0.29115736189710795</v>
      </c>
      <c r="BM186" s="8">
        <f t="shared" si="224"/>
        <v>0.27461478507161807</v>
      </c>
      <c r="BN186" s="8">
        <f t="shared" si="225"/>
        <v>0.72528727871210641</v>
      </c>
    </row>
    <row r="187" spans="1:66" x14ac:dyDescent="0.25">
      <c r="A187" t="s">
        <v>40</v>
      </c>
      <c r="B187" t="s">
        <v>316</v>
      </c>
      <c r="C187" t="s">
        <v>233</v>
      </c>
      <c r="D187" t="s">
        <v>495</v>
      </c>
      <c r="E187">
        <f>VLOOKUP(A187,home!$A$2:$E$405,3,FALSE)</f>
        <v>1.56038647342995</v>
      </c>
      <c r="F187">
        <f>VLOOKUP(B187,home!$B$2:$E$405,3,FALSE)</f>
        <v>0.32</v>
      </c>
      <c r="G187">
        <f>VLOOKUP(C187,away!$B$2:$E$405,4,FALSE)</f>
        <v>0.83</v>
      </c>
      <c r="H187">
        <f>VLOOKUP(A187,away!$A$2:$E$405,3,FALSE)</f>
        <v>1.19323671497585</v>
      </c>
      <c r="I187">
        <f>VLOOKUP(C187,away!$B$2:$E$405,3,FALSE)</f>
        <v>0.64</v>
      </c>
      <c r="J187">
        <f>VLOOKUP(B187,home!$B$2:$E$405,4,FALSE)</f>
        <v>1.0900000000000001</v>
      </c>
      <c r="K187" s="3">
        <f t="shared" si="170"/>
        <v>0.41443864734299468</v>
      </c>
      <c r="L187" s="3">
        <f t="shared" si="171"/>
        <v>0.83240193236715299</v>
      </c>
      <c r="M187" s="5">
        <f t="shared" si="172"/>
        <v>0.28741141737199805</v>
      </c>
      <c r="N187" s="5">
        <f t="shared" si="173"/>
        <v>0.11911439904658375</v>
      </c>
      <c r="O187" s="5">
        <f t="shared" si="174"/>
        <v>0.23924181920483353</v>
      </c>
      <c r="P187" s="5">
        <f t="shared" si="175"/>
        <v>9.9151055939128485E-2</v>
      </c>
      <c r="Q187" s="5">
        <f t="shared" si="176"/>
        <v>2.4682805209969932E-2</v>
      </c>
      <c r="R187" s="5">
        <f t="shared" si="177"/>
        <v>9.9572676304568217E-2</v>
      </c>
      <c r="S187" s="5">
        <f t="shared" si="178"/>
        <v>8.5512711914293577E-3</v>
      </c>
      <c r="T187" s="5">
        <f t="shared" si="179"/>
        <v>2.0546014753021005E-2</v>
      </c>
      <c r="U187" s="5">
        <f t="shared" si="180"/>
        <v>4.1266765279987107E-2</v>
      </c>
      <c r="V187" s="5">
        <f t="shared" si="181"/>
        <v>3.277792804648054E-4</v>
      </c>
      <c r="W187" s="5">
        <f t="shared" si="182"/>
        <v>3.4098361346168548E-3</v>
      </c>
      <c r="X187" s="5">
        <f t="shared" si="183"/>
        <v>2.8383541875104138E-3</v>
      </c>
      <c r="Y187" s="5">
        <f t="shared" si="184"/>
        <v>1.1813257552130342E-3</v>
      </c>
      <c r="Z187" s="5">
        <f t="shared" si="185"/>
        <v>2.7628162722297206E-2</v>
      </c>
      <c r="AA187" s="5">
        <f t="shared" si="186"/>
        <v>1.1450178387201004E-2</v>
      </c>
      <c r="AB187" s="5">
        <f t="shared" si="187"/>
        <v>2.3726982213137884E-3</v>
      </c>
      <c r="AC187" s="5">
        <f t="shared" si="188"/>
        <v>7.0673214007597858E-6</v>
      </c>
      <c r="AD187" s="5">
        <f t="shared" si="189"/>
        <v>3.5329196882296862E-4</v>
      </c>
      <c r="AE187" s="5">
        <f t="shared" si="190"/>
        <v>2.9408091753803508E-4</v>
      </c>
      <c r="AF187" s="5">
        <f t="shared" si="191"/>
        <v>1.2239676201548287E-4</v>
      </c>
      <c r="AG187" s="5">
        <f t="shared" si="192"/>
        <v>3.3961100405723499E-5</v>
      </c>
      <c r="AH187" s="5">
        <f t="shared" si="193"/>
        <v>5.7494340094485837E-3</v>
      </c>
      <c r="AI187" s="5">
        <f t="shared" si="194"/>
        <v>2.3827876538636814E-3</v>
      </c>
      <c r="AJ187" s="5">
        <f t="shared" si="195"/>
        <v>4.9375964608642598E-4</v>
      </c>
      <c r="AK187" s="5">
        <f t="shared" si="196"/>
        <v>6.8211026612204751E-5</v>
      </c>
      <c r="AL187" s="5">
        <f t="shared" si="197"/>
        <v>9.7523248860997363E-8</v>
      </c>
      <c r="AM187" s="5">
        <f t="shared" si="198"/>
        <v>2.9283569135226917E-5</v>
      </c>
      <c r="AN187" s="5">
        <f t="shared" si="199"/>
        <v>2.4375699534770008E-5</v>
      </c>
      <c r="AO187" s="5">
        <f t="shared" si="200"/>
        <v>1.0145189697771831E-5</v>
      </c>
      <c r="AP187" s="5">
        <f t="shared" si="201"/>
        <v>2.8149585028855354E-6</v>
      </c>
      <c r="AQ187" s="5">
        <f t="shared" si="202"/>
        <v>5.8579422433381683E-7</v>
      </c>
      <c r="AR187" s="5">
        <f t="shared" si="203"/>
        <v>9.5716799589648613E-4</v>
      </c>
      <c r="AS187" s="5">
        <f t="shared" si="204"/>
        <v>3.9668740949934481E-4</v>
      </c>
      <c r="AT187" s="5">
        <f t="shared" si="205"/>
        <v>8.2201296705452546E-5</v>
      </c>
      <c r="AU187" s="5">
        <f t="shared" si="206"/>
        <v>1.1355798072149309E-5</v>
      </c>
      <c r="AV187" s="5">
        <f t="shared" si="207"/>
        <v>1.1765703981304364E-6</v>
      </c>
      <c r="AW187" s="5">
        <f t="shared" si="208"/>
        <v>9.3454235120874051E-10</v>
      </c>
      <c r="AX187" s="5">
        <f t="shared" si="209"/>
        <v>2.0227071302964187E-6</v>
      </c>
      <c r="AY187" s="5">
        <f t="shared" si="210"/>
        <v>1.6837053238715579E-6</v>
      </c>
      <c r="AZ187" s="5">
        <f t="shared" si="211"/>
        <v>7.0075978256377384E-7</v>
      </c>
      <c r="BA187" s="5">
        <f t="shared" si="212"/>
        <v>1.9443793237709047E-7</v>
      </c>
      <c r="BB187" s="5">
        <f t="shared" si="213"/>
        <v>4.0462627659040979E-8</v>
      </c>
      <c r="BC187" s="5">
        <f t="shared" si="214"/>
        <v>6.7362338904076662E-9</v>
      </c>
      <c r="BD187" s="5">
        <f t="shared" si="215"/>
        <v>1.3279141489737164E-4</v>
      </c>
      <c r="BE187" s="5">
        <f t="shared" si="216"/>
        <v>5.5033894368829091E-5</v>
      </c>
      <c r="BF187" s="5">
        <f t="shared" si="217"/>
        <v>1.140408637011739E-5</v>
      </c>
      <c r="BG187" s="5">
        <f t="shared" si="218"/>
        <v>1.5754313764713784E-6</v>
      </c>
      <c r="BH187" s="5">
        <f t="shared" si="219"/>
        <v>1.6322991216162753E-7</v>
      </c>
      <c r="BI187" s="5">
        <f t="shared" si="220"/>
        <v>1.3529756800436152E-8</v>
      </c>
      <c r="BJ187" s="8">
        <f t="shared" si="221"/>
        <v>0.17264831985582282</v>
      </c>
      <c r="BK187" s="8">
        <f t="shared" si="222"/>
        <v>0.39545037233299418</v>
      </c>
      <c r="BL187" s="8">
        <f t="shared" si="223"/>
        <v>0.40424790039116792</v>
      </c>
      <c r="BM187" s="8">
        <f t="shared" si="224"/>
        <v>0.13079889945441861</v>
      </c>
      <c r="BN187" s="8">
        <f t="shared" si="225"/>
        <v>0.869174173077082</v>
      </c>
    </row>
    <row r="188" spans="1:66" x14ac:dyDescent="0.25">
      <c r="A188" t="s">
        <v>40</v>
      </c>
      <c r="B188" t="s">
        <v>41</v>
      </c>
      <c r="C188" t="s">
        <v>238</v>
      </c>
      <c r="D188" t="s">
        <v>495</v>
      </c>
      <c r="E188">
        <f>VLOOKUP(A188,home!$A$2:$E$405,3,FALSE)</f>
        <v>1.56038647342995</v>
      </c>
      <c r="F188">
        <f>VLOOKUP(B188,home!$B$2:$E$405,3,FALSE)</f>
        <v>0.9</v>
      </c>
      <c r="G188">
        <f>VLOOKUP(C188,away!$B$2:$E$405,4,FALSE)</f>
        <v>0.83</v>
      </c>
      <c r="H188">
        <f>VLOOKUP(A188,away!$A$2:$E$405,3,FALSE)</f>
        <v>1.19323671497585</v>
      </c>
      <c r="I188">
        <f>VLOOKUP(C188,away!$B$2:$E$405,3,FALSE)</f>
        <v>0.51</v>
      </c>
      <c r="J188">
        <f>VLOOKUP(B188,home!$B$2:$E$405,4,FALSE)</f>
        <v>1.51</v>
      </c>
      <c r="K188" s="3">
        <f t="shared" si="170"/>
        <v>1.1656086956521727</v>
      </c>
      <c r="L188" s="3">
        <f t="shared" si="171"/>
        <v>0.91891159420290214</v>
      </c>
      <c r="M188" s="5">
        <f t="shared" si="172"/>
        <v>0.12436676585758724</v>
      </c>
      <c r="N188" s="5">
        <f t="shared" si="173"/>
        <v>0.14496298373374142</v>
      </c>
      <c r="O188" s="5">
        <f t="shared" si="174"/>
        <v>0.11428206308005455</v>
      </c>
      <c r="P188" s="5">
        <f t="shared" si="175"/>
        <v>0.13320816648318171</v>
      </c>
      <c r="Q188" s="5">
        <f t="shared" si="176"/>
        <v>8.4485057193866758E-2</v>
      </c>
      <c r="R188" s="5">
        <f t="shared" si="177"/>
        <v>5.2507556386844768E-2</v>
      </c>
      <c r="S188" s="5">
        <f t="shared" si="178"/>
        <v>3.5669528542155382E-2</v>
      </c>
      <c r="T188" s="5">
        <f t="shared" si="179"/>
        <v>7.763429859233946E-2</v>
      </c>
      <c r="U188" s="5">
        <f t="shared" si="180"/>
        <v>6.120326431195304E-2</v>
      </c>
      <c r="V188" s="5">
        <f t="shared" si="181"/>
        <v>4.2450359213784044E-3</v>
      </c>
      <c r="W188" s="5">
        <f t="shared" si="182"/>
        <v>3.2825505772614075E-2</v>
      </c>
      <c r="X188" s="5">
        <f t="shared" si="183"/>
        <v>3.0163737840029368E-2</v>
      </c>
      <c r="Y188" s="5">
        <f t="shared" si="184"/>
        <v>1.3858904212849894E-2</v>
      </c>
      <c r="Z188" s="5">
        <f t="shared" si="185"/>
        <v>1.6083267449044772E-2</v>
      </c>
      <c r="AA188" s="5">
        <f t="shared" si="186"/>
        <v>1.874679639310612E-2</v>
      </c>
      <c r="AB188" s="5">
        <f t="shared" si="187"/>
        <v>1.0925714445712643E-2</v>
      </c>
      <c r="AC188" s="5">
        <f t="shared" si="188"/>
        <v>2.8417632709327789E-4</v>
      </c>
      <c r="AD188" s="5">
        <f t="shared" si="189"/>
        <v>9.5654237419348902E-3</v>
      </c>
      <c r="AE188" s="5">
        <f t="shared" si="190"/>
        <v>8.7897787799276796E-3</v>
      </c>
      <c r="AF188" s="5">
        <f t="shared" si="191"/>
        <v>4.038514815677091E-3</v>
      </c>
      <c r="AG188" s="5">
        <f t="shared" si="192"/>
        <v>1.2370126958286254E-3</v>
      </c>
      <c r="AH188" s="5">
        <f t="shared" si="193"/>
        <v>3.6947752328983425E-3</v>
      </c>
      <c r="AI188" s="5">
        <f t="shared" si="194"/>
        <v>4.3066621399465892E-3</v>
      </c>
      <c r="AJ188" s="5">
        <f t="shared" si="195"/>
        <v>2.50994141977887E-3</v>
      </c>
      <c r="AK188" s="5">
        <f t="shared" si="196"/>
        <v>9.7520318149060369E-4</v>
      </c>
      <c r="AL188" s="5">
        <f t="shared" si="197"/>
        <v>1.2175152173167511E-5</v>
      </c>
      <c r="AM188" s="5">
        <f t="shared" si="198"/>
        <v>2.2299082182394092E-3</v>
      </c>
      <c r="AN188" s="5">
        <f t="shared" si="199"/>
        <v>2.0490885157485282E-3</v>
      </c>
      <c r="AO188" s="5">
        <f t="shared" si="200"/>
        <v>9.414655973346693E-4</v>
      </c>
      <c r="AP188" s="5">
        <f t="shared" si="201"/>
        <v>2.8837455097799618E-4</v>
      </c>
      <c r="AQ188" s="5">
        <f t="shared" si="202"/>
        <v>6.6247679591684134E-5</v>
      </c>
      <c r="AR188" s="5">
        <f t="shared" si="203"/>
        <v>6.7903435989680324E-4</v>
      </c>
      <c r="AS188" s="5">
        <f t="shared" si="204"/>
        <v>7.9148835454232087E-4</v>
      </c>
      <c r="AT188" s="5">
        <f t="shared" si="205"/>
        <v>4.6128285428097959E-4</v>
      </c>
      <c r="AU188" s="5">
        <f t="shared" si="206"/>
        <v>1.7922510203505462E-4</v>
      </c>
      <c r="AV188" s="5">
        <f t="shared" si="207"/>
        <v>5.2226584352801896E-5</v>
      </c>
      <c r="AW188" s="5">
        <f t="shared" si="208"/>
        <v>3.6224166982094133E-7</v>
      </c>
      <c r="AX188" s="5">
        <f t="shared" si="209"/>
        <v>4.3320006828101616E-4</v>
      </c>
      <c r="AY188" s="5">
        <f t="shared" si="210"/>
        <v>3.9807256535291462E-4</v>
      </c>
      <c r="AZ188" s="5">
        <f t="shared" si="211"/>
        <v>1.8289674781844285E-4</v>
      </c>
      <c r="BA188" s="5">
        <f t="shared" si="212"/>
        <v>5.6021980704123831E-5</v>
      </c>
      <c r="BB188" s="5">
        <f t="shared" si="213"/>
        <v>1.286981189980766E-5</v>
      </c>
      <c r="BC188" s="5">
        <f t="shared" si="214"/>
        <v>2.3652438739887488E-6</v>
      </c>
      <c r="BD188" s="5">
        <f t="shared" si="215"/>
        <v>1.0399542436188639E-4</v>
      </c>
      <c r="BE188" s="5">
        <f t="shared" si="216"/>
        <v>1.2121797094425257E-4</v>
      </c>
      <c r="BF188" s="5">
        <f t="shared" si="217"/>
        <v>7.0646360500966617E-5</v>
      </c>
      <c r="BG188" s="5">
        <f t="shared" si="218"/>
        <v>2.7448670705368291E-5</v>
      </c>
      <c r="BH188" s="5">
        <f t="shared" si="219"/>
        <v>7.9986023145675829E-6</v>
      </c>
      <c r="BI188" s="5">
        <f t="shared" si="220"/>
        <v>1.8646480821847132E-6</v>
      </c>
      <c r="BJ188" s="8">
        <f t="shared" si="221"/>
        <v>0.4142217283586318</v>
      </c>
      <c r="BK188" s="8">
        <f t="shared" si="222"/>
        <v>0.29818392084892209</v>
      </c>
      <c r="BL188" s="8">
        <f t="shared" si="223"/>
        <v>0.27164840552380271</v>
      </c>
      <c r="BM188" s="8">
        <f t="shared" si="224"/>
        <v>0.34592701912144186</v>
      </c>
      <c r="BN188" s="8">
        <f t="shared" si="225"/>
        <v>0.65381259273527648</v>
      </c>
    </row>
    <row r="189" spans="1:66" x14ac:dyDescent="0.25">
      <c r="A189" t="s">
        <v>40</v>
      </c>
      <c r="B189" t="s">
        <v>320</v>
      </c>
      <c r="C189" t="s">
        <v>239</v>
      </c>
      <c r="D189" t="s">
        <v>495</v>
      </c>
      <c r="E189">
        <f>VLOOKUP(A189,home!$A$2:$E$405,3,FALSE)</f>
        <v>1.56038647342995</v>
      </c>
      <c r="F189">
        <f>VLOOKUP(B189,home!$B$2:$E$405,3,FALSE)</f>
        <v>1.6</v>
      </c>
      <c r="G189">
        <f>VLOOKUP(C189,away!$B$2:$E$405,4,FALSE)</f>
        <v>0.51</v>
      </c>
      <c r="H189">
        <f>VLOOKUP(A189,away!$A$2:$E$405,3,FALSE)</f>
        <v>1.19323671497585</v>
      </c>
      <c r="I189">
        <f>VLOOKUP(C189,away!$B$2:$E$405,3,FALSE)</f>
        <v>0.64</v>
      </c>
      <c r="J189">
        <f>VLOOKUP(B189,home!$B$2:$E$405,4,FALSE)</f>
        <v>0.42</v>
      </c>
      <c r="K189" s="3">
        <f t="shared" si="170"/>
        <v>1.2732753623188391</v>
      </c>
      <c r="L189" s="3">
        <f t="shared" si="171"/>
        <v>0.32074202898550846</v>
      </c>
      <c r="M189" s="5">
        <f t="shared" si="172"/>
        <v>0.20310800617527064</v>
      </c>
      <c r="N189" s="5">
        <f t="shared" si="173"/>
        <v>0.25861242015267466</v>
      </c>
      <c r="O189" s="5">
        <f t="shared" si="174"/>
        <v>6.5145274003857487E-2</v>
      </c>
      <c r="P189" s="5">
        <f t="shared" si="175"/>
        <v>8.2947872360621677E-2</v>
      </c>
      <c r="Q189" s="5">
        <f t="shared" si="176"/>
        <v>0.16464241148502443</v>
      </c>
      <c r="R189" s="5">
        <f t="shared" si="177"/>
        <v>1.0447413681407074E-2</v>
      </c>
      <c r="S189" s="5">
        <f t="shared" si="178"/>
        <v>8.4688310159677302E-3</v>
      </c>
      <c r="T189" s="5">
        <f t="shared" si="179"/>
        <v>5.2807741116773714E-2</v>
      </c>
      <c r="U189" s="5">
        <f t="shared" si="180"/>
        <v>1.3302434440488385E-2</v>
      </c>
      <c r="V189" s="5">
        <f t="shared" si="181"/>
        <v>3.8429007271353639E-4</v>
      </c>
      <c r="W189" s="5">
        <f t="shared" si="182"/>
        <v>6.98783753788806E-2</v>
      </c>
      <c r="X189" s="5">
        <f t="shared" si="183"/>
        <v>2.2412931901233165E-2</v>
      </c>
      <c r="Y189" s="5">
        <f t="shared" si="184"/>
        <v>3.5943846267577771E-3</v>
      </c>
      <c r="Z189" s="5">
        <f t="shared" si="185"/>
        <v>1.1169748872751552E-3</v>
      </c>
      <c r="AA189" s="5">
        <f t="shared" si="186"/>
        <v>1.4222166042963176E-3</v>
      </c>
      <c r="AB189" s="5">
        <f t="shared" si="187"/>
        <v>9.0543668106563176E-4</v>
      </c>
      <c r="AC189" s="5">
        <f t="shared" si="188"/>
        <v>9.8088341337309421E-6</v>
      </c>
      <c r="AD189" s="5">
        <f t="shared" si="189"/>
        <v>2.2243603432199034E-2</v>
      </c>
      <c r="AE189" s="5">
        <f t="shared" si="190"/>
        <v>7.1344584967925383E-3</v>
      </c>
      <c r="AF189" s="5">
        <f t="shared" si="191"/>
        <v>1.1441603469870697E-3</v>
      </c>
      <c r="AG189" s="5">
        <f t="shared" si="192"/>
        <v>1.2232677039246539E-4</v>
      </c>
      <c r="AH189" s="5">
        <f t="shared" si="193"/>
        <v>8.9565197917623222E-5</v>
      </c>
      <c r="AI189" s="5">
        <f t="shared" si="194"/>
        <v>1.1404115982972022E-4</v>
      </c>
      <c r="AJ189" s="5">
        <f t="shared" si="195"/>
        <v>7.2602899550723861E-5</v>
      </c>
      <c r="AK189" s="5">
        <f t="shared" si="196"/>
        <v>3.0814494410282056E-5</v>
      </c>
      <c r="AL189" s="5">
        <f t="shared" si="197"/>
        <v>1.6023433778954292E-7</v>
      </c>
      <c r="AM189" s="5">
        <f t="shared" si="198"/>
        <v>5.6644464438819504E-3</v>
      </c>
      <c r="AN189" s="5">
        <f t="shared" si="199"/>
        <v>1.8168260454904449E-3</v>
      </c>
      <c r="AO189" s="5">
        <f t="shared" si="200"/>
        <v>2.9136623607216148E-4</v>
      </c>
      <c r="AP189" s="5">
        <f t="shared" si="201"/>
        <v>3.1151132578551911E-5</v>
      </c>
      <c r="AQ189" s="5">
        <f t="shared" si="202"/>
        <v>2.4978693671103284E-6</v>
      </c>
      <c r="AR189" s="5">
        <f t="shared" si="203"/>
        <v>5.7454646613174213E-6</v>
      </c>
      <c r="AS189" s="5">
        <f t="shared" si="204"/>
        <v>7.3155585983290256E-6</v>
      </c>
      <c r="AT189" s="5">
        <f t="shared" si="205"/>
        <v>4.6573602624260463E-6</v>
      </c>
      <c r="AU189" s="5">
        <f t="shared" si="206"/>
        <v>1.9767006918632953E-6</v>
      </c>
      <c r="AV189" s="5">
        <f t="shared" si="207"/>
        <v>6.2922107240703495E-7</v>
      </c>
      <c r="AW189" s="5">
        <f t="shared" si="208"/>
        <v>1.8177380444906791E-9</v>
      </c>
      <c r="AX189" s="5">
        <f t="shared" si="209"/>
        <v>1.2020666830282411E-3</v>
      </c>
      <c r="AY189" s="5">
        <f t="shared" si="210"/>
        <v>3.8555330689035814E-4</v>
      </c>
      <c r="AZ189" s="5">
        <f t="shared" si="211"/>
        <v>6.1831574967042942E-5</v>
      </c>
      <c r="BA189" s="5">
        <f t="shared" si="212"/>
        <v>6.6106616034329768E-6</v>
      </c>
      <c r="BB189" s="5">
        <f t="shared" si="213"/>
        <v>5.3007925390542182E-7</v>
      </c>
      <c r="BC189" s="5">
        <f t="shared" si="214"/>
        <v>3.4003739084149908E-8</v>
      </c>
      <c r="BD189" s="5">
        <f t="shared" si="215"/>
        <v>3.0713533215591446E-7</v>
      </c>
      <c r="BE189" s="5">
        <f t="shared" si="216"/>
        <v>3.9106785133173893E-7</v>
      </c>
      <c r="BF189" s="5">
        <f t="shared" si="217"/>
        <v>2.4896853004783502E-7</v>
      </c>
      <c r="BG189" s="5">
        <f t="shared" si="218"/>
        <v>1.0566849843421528E-7</v>
      </c>
      <c r="BH189" s="5">
        <f t="shared" si="219"/>
        <v>3.3636273907378316E-8</v>
      </c>
      <c r="BI189" s="5">
        <f t="shared" si="220"/>
        <v>8.565647769294555E-9</v>
      </c>
      <c r="BJ189" s="8">
        <f t="shared" si="221"/>
        <v>0.61205572774458783</v>
      </c>
      <c r="BK189" s="8">
        <f t="shared" si="222"/>
        <v>0.29530452199993545</v>
      </c>
      <c r="BL189" s="8">
        <f t="shared" si="223"/>
        <v>9.1551218510243226E-2</v>
      </c>
      <c r="BM189" s="8">
        <f t="shared" si="224"/>
        <v>0.21473949379403326</v>
      </c>
      <c r="BN189" s="8">
        <f t="shared" si="225"/>
        <v>0.7849033978588561</v>
      </c>
    </row>
    <row r="190" spans="1:66" x14ac:dyDescent="0.25">
      <c r="D190" s="10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0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0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0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0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0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0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0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0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0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0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0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0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0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0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0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0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0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0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0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0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0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0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0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0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0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0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0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0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0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0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0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0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0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0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4:66" x14ac:dyDescent="0.25">
      <c r="D225" s="10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4:66" x14ac:dyDescent="0.25">
      <c r="D226" s="10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4:66" x14ac:dyDescent="0.25">
      <c r="D227" s="10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4:66" x14ac:dyDescent="0.25">
      <c r="D228" s="10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4:66" x14ac:dyDescent="0.25">
      <c r="D229" s="10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4:66" s="11" customFormat="1" x14ac:dyDescent="0.25">
      <c r="D230" s="12"/>
      <c r="K230" s="13"/>
      <c r="L230" s="13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5"/>
      <c r="BK230" s="15"/>
      <c r="BL230" s="15"/>
      <c r="BM230" s="15"/>
      <c r="BN230" s="15"/>
    </row>
    <row r="231" spans="4:66" x14ac:dyDescent="0.25"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4:66" x14ac:dyDescent="0.25"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4:66" x14ac:dyDescent="0.25"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4:66" x14ac:dyDescent="0.25"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4:66" x14ac:dyDescent="0.25"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4:66" x14ac:dyDescent="0.25"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4:66" x14ac:dyDescent="0.25"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4:66" x14ac:dyDescent="0.25"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4:66" x14ac:dyDescent="0.25"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4:66" x14ac:dyDescent="0.25"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11:66" x14ac:dyDescent="0.25"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11:66" x14ac:dyDescent="0.25"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11:66" x14ac:dyDescent="0.25"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11:66" x14ac:dyDescent="0.25"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11:66" x14ac:dyDescent="0.25"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11:66" x14ac:dyDescent="0.25"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11:66" x14ac:dyDescent="0.25"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11:66" x14ac:dyDescent="0.25"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11:66" x14ac:dyDescent="0.25"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11:66" x14ac:dyDescent="0.25"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11:66" x14ac:dyDescent="0.25"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11:66" x14ac:dyDescent="0.25"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11:66" x14ac:dyDescent="0.25"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11:66" x14ac:dyDescent="0.25"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11:66" x14ac:dyDescent="0.25"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11:66" x14ac:dyDescent="0.25"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1:66" x14ac:dyDescent="0.25"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1:66" x14ac:dyDescent="0.25"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1:66" x14ac:dyDescent="0.25"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1:66" x14ac:dyDescent="0.25"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1:66" x14ac:dyDescent="0.25"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1:66" x14ac:dyDescent="0.25"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1:66" x14ac:dyDescent="0.25"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1:66" x14ac:dyDescent="0.25"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1:66" x14ac:dyDescent="0.25"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1:66" x14ac:dyDescent="0.25"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1:66" x14ac:dyDescent="0.25"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1:66" x14ac:dyDescent="0.25"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1:66" x14ac:dyDescent="0.25"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1:66" x14ac:dyDescent="0.25"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1:66" x14ac:dyDescent="0.25"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1:66" x14ac:dyDescent="0.25"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11:66" x14ac:dyDescent="0.25"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11:66" x14ac:dyDescent="0.25"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11:66" x14ac:dyDescent="0.25"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11:66" x14ac:dyDescent="0.25"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11:66" x14ac:dyDescent="0.25"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11:66" x14ac:dyDescent="0.25"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11:66" x14ac:dyDescent="0.25"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11:66" x14ac:dyDescent="0.25"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11:66" x14ac:dyDescent="0.25"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11:66" x14ac:dyDescent="0.25"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11:66" x14ac:dyDescent="0.25"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11:66" x14ac:dyDescent="0.25"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11:66" x14ac:dyDescent="0.25"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11:66" x14ac:dyDescent="0.25"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11:66" x14ac:dyDescent="0.25"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11:66" x14ac:dyDescent="0.25"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1:66" x14ac:dyDescent="0.25"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1:66" x14ac:dyDescent="0.25"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1:66" x14ac:dyDescent="0.25"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1:66" x14ac:dyDescent="0.25"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1:66" x14ac:dyDescent="0.25"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1:66" x14ac:dyDescent="0.25"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1:66" x14ac:dyDescent="0.25"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1:66" x14ac:dyDescent="0.25"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1:66" x14ac:dyDescent="0.25"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1:66" x14ac:dyDescent="0.25"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1:66" x14ac:dyDescent="0.25"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1:66" x14ac:dyDescent="0.25"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1:66" x14ac:dyDescent="0.25"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1:66" x14ac:dyDescent="0.25"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1:66" x14ac:dyDescent="0.25"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1:66" x14ac:dyDescent="0.25"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1:66" x14ac:dyDescent="0.25"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1:66" x14ac:dyDescent="0.25"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1:66" x14ac:dyDescent="0.25"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1:66" x14ac:dyDescent="0.25"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1:66" x14ac:dyDescent="0.25"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1:66" x14ac:dyDescent="0.25"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1:66" x14ac:dyDescent="0.25"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1:66" x14ac:dyDescent="0.25"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1:66" x14ac:dyDescent="0.25"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1:66" x14ac:dyDescent="0.25"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1:66" x14ac:dyDescent="0.25"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1:66" x14ac:dyDescent="0.25"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1:66" x14ac:dyDescent="0.25"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1:66" x14ac:dyDescent="0.25"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1:66" x14ac:dyDescent="0.25"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1:66" x14ac:dyDescent="0.25"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11:66" x14ac:dyDescent="0.25"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11:66" x14ac:dyDescent="0.25"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11:66" x14ac:dyDescent="0.25">
      <c r="K323" s="3"/>
      <c r="L323" s="3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5"/>
      <c r="BG323" s="5"/>
      <c r="BH323" s="5"/>
      <c r="BI323" s="5"/>
      <c r="BJ323" s="8"/>
      <c r="BK323" s="8"/>
      <c r="BL323" s="8"/>
      <c r="BM323" s="8"/>
      <c r="BN323" s="8"/>
    </row>
    <row r="324" spans="11:66" x14ac:dyDescent="0.25"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11:66" x14ac:dyDescent="0.25"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11:66" x14ac:dyDescent="0.25"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11:66" x14ac:dyDescent="0.25"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11:66" x14ac:dyDescent="0.25"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11:66" x14ac:dyDescent="0.25"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11:66" x14ac:dyDescent="0.25"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11:66" x14ac:dyDescent="0.25"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11:66" x14ac:dyDescent="0.25"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11:66" x14ac:dyDescent="0.25"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11:66" x14ac:dyDescent="0.25"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11:66" x14ac:dyDescent="0.25"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11:66" x14ac:dyDescent="0.25"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1:66" x14ac:dyDescent="0.25"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1:66" x14ac:dyDescent="0.25"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1:66" x14ac:dyDescent="0.25"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1:66" x14ac:dyDescent="0.25"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1:66" x14ac:dyDescent="0.25"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1:66" x14ac:dyDescent="0.25"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1:66" x14ac:dyDescent="0.25"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1:66" x14ac:dyDescent="0.25"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1:66" x14ac:dyDescent="0.25"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1:66" x14ac:dyDescent="0.25"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1:66" x14ac:dyDescent="0.25"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1:66" x14ac:dyDescent="0.25"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1:66" x14ac:dyDescent="0.25"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1:66" x14ac:dyDescent="0.25"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1:66" x14ac:dyDescent="0.25"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1:66" x14ac:dyDescent="0.25"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1:66" x14ac:dyDescent="0.25"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1:66" x14ac:dyDescent="0.25"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1:66" x14ac:dyDescent="0.25"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1:66" x14ac:dyDescent="0.25"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1:66" x14ac:dyDescent="0.25">
      <c r="K357" s="3"/>
      <c r="L357" s="3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5"/>
      <c r="BG357" s="5"/>
      <c r="BH357" s="5"/>
      <c r="BI357" s="5"/>
      <c r="BJ357" s="8"/>
      <c r="BK357" s="8"/>
      <c r="BL357" s="8"/>
      <c r="BM357" s="8"/>
      <c r="BN357" s="8"/>
    </row>
    <row r="358" spans="11:66" x14ac:dyDescent="0.25"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1:66" x14ac:dyDescent="0.25"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1:66" x14ac:dyDescent="0.25"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1:66" x14ac:dyDescent="0.25"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1:66" x14ac:dyDescent="0.25"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1:66" x14ac:dyDescent="0.25"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1:66" x14ac:dyDescent="0.25"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1:66" x14ac:dyDescent="0.25"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1:66" x14ac:dyDescent="0.25"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1:66" x14ac:dyDescent="0.25"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1:66" x14ac:dyDescent="0.25"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11:66" x14ac:dyDescent="0.25"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11:66" x14ac:dyDescent="0.25"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11:66" x14ac:dyDescent="0.25"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11:66" x14ac:dyDescent="0.25"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11:66" x14ac:dyDescent="0.25"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11:66" x14ac:dyDescent="0.25"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11:66" x14ac:dyDescent="0.25"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11:66" x14ac:dyDescent="0.25"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11:66" x14ac:dyDescent="0.25"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11:66" x14ac:dyDescent="0.25"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11:66" x14ac:dyDescent="0.25"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11:66" x14ac:dyDescent="0.25"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11:66" x14ac:dyDescent="0.25"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11:66" x14ac:dyDescent="0.25"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11:66" x14ac:dyDescent="0.25"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11:66" x14ac:dyDescent="0.25"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4:66" x14ac:dyDescent="0.25"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4:66" x14ac:dyDescent="0.25"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4:66" x14ac:dyDescent="0.25"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4:66" x14ac:dyDescent="0.25"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4:66" x14ac:dyDescent="0.25"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4:66" x14ac:dyDescent="0.25"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4:66" x14ac:dyDescent="0.25"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4:66" x14ac:dyDescent="0.25"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4:66" x14ac:dyDescent="0.25"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4:66" s="16" customFormat="1" x14ac:dyDescent="0.25">
      <c r="D394" s="17"/>
      <c r="K394" s="18"/>
      <c r="L394" s="18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  <c r="AE394" s="19"/>
      <c r="AF394" s="19"/>
      <c r="AG394" s="19"/>
      <c r="AH394" s="19"/>
      <c r="AI394" s="19"/>
      <c r="AJ394" s="19"/>
      <c r="AK394" s="19"/>
      <c r="AL394" s="19"/>
      <c r="AM394" s="19"/>
      <c r="AN394" s="19"/>
      <c r="AO394" s="19"/>
      <c r="AP394" s="19"/>
      <c r="AQ394" s="19"/>
      <c r="AR394" s="19"/>
      <c r="AS394" s="19"/>
      <c r="AT394" s="19"/>
      <c r="AU394" s="19"/>
      <c r="AV394" s="19"/>
      <c r="AW394" s="19"/>
      <c r="AX394" s="19"/>
      <c r="AY394" s="19"/>
      <c r="AZ394" s="19"/>
      <c r="BA394" s="19"/>
      <c r="BB394" s="19"/>
      <c r="BC394" s="19"/>
      <c r="BD394" s="19"/>
      <c r="BE394" s="19"/>
      <c r="BF394" s="19"/>
      <c r="BG394" s="19"/>
      <c r="BH394" s="19"/>
      <c r="BI394" s="19"/>
      <c r="BJ394" s="20"/>
      <c r="BK394" s="20"/>
      <c r="BL394" s="20"/>
      <c r="BM394" s="20"/>
      <c r="BN394" s="20"/>
    </row>
    <row r="395" spans="4:66" x14ac:dyDescent="0.25">
      <c r="D395" s="10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4:66" x14ac:dyDescent="0.25">
      <c r="D396" s="10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4:66" x14ac:dyDescent="0.25">
      <c r="D397" s="10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4:66" x14ac:dyDescent="0.25">
      <c r="D398" s="10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4:66" x14ac:dyDescent="0.25">
      <c r="D399" s="10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4:66" x14ac:dyDescent="0.25">
      <c r="D400" s="10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0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0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0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0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0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0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0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0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0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0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0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0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0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0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0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0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0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0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0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0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0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0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0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0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0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0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0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0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0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0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0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0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0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0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0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0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0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0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0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0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0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0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0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0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0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0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0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0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4:66" x14ac:dyDescent="0.25">
      <c r="D449" s="10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4:66" x14ac:dyDescent="0.25">
      <c r="D450" s="10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4:66" x14ac:dyDescent="0.25">
      <c r="D451" s="10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4:66" x14ac:dyDescent="0.25">
      <c r="D452" s="10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4:66" x14ac:dyDescent="0.25">
      <c r="D453" s="10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4:66" x14ac:dyDescent="0.25">
      <c r="D454" s="10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4:66" x14ac:dyDescent="0.25">
      <c r="D455" s="10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4:66" x14ac:dyDescent="0.25">
      <c r="D456" s="10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4:66" x14ac:dyDescent="0.25">
      <c r="D457" s="10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4:66" x14ac:dyDescent="0.25">
      <c r="D458" s="10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4:66" x14ac:dyDescent="0.25">
      <c r="D459" s="10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4:66" x14ac:dyDescent="0.25">
      <c r="D460" s="10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4:66" x14ac:dyDescent="0.25">
      <c r="D461" s="10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4:66" x14ac:dyDescent="0.25">
      <c r="D462" s="10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4:66" x14ac:dyDescent="0.25">
      <c r="D463" s="10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4:66" x14ac:dyDescent="0.25">
      <c r="D464" s="10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0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0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0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0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0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0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0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0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0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0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0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0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0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0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0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0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4:66" x14ac:dyDescent="0.25">
      <c r="D481" s="10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4:66" x14ac:dyDescent="0.25">
      <c r="D482" s="10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4:66" x14ac:dyDescent="0.25">
      <c r="D483" s="10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4:66" x14ac:dyDescent="0.25">
      <c r="D484" s="10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4:66" x14ac:dyDescent="0.25">
      <c r="D485" s="10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4:66" x14ac:dyDescent="0.25">
      <c r="D486" s="10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4:66" x14ac:dyDescent="0.25">
      <c r="D487" s="10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4:66" x14ac:dyDescent="0.25">
      <c r="D488" s="10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4:66" x14ac:dyDescent="0.25">
      <c r="D489" s="10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</sheetData>
  <conditionalFormatting sqref="BJ2:BL48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2021-01-19T16:29:10Z</dcterms:created>
  <dcterms:modified xsi:type="dcterms:W3CDTF">2021-01-29T17:52:51Z</dcterms:modified>
</cp:coreProperties>
</file>