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FA796B22-7C1A-47F9-B9DF-D7D6B4B816D1}" xr6:coauthVersionLast="45" xr6:coauthVersionMax="45" xr10:uidLastSave="{00000000-0000-0000-0000-000000000000}"/>
  <bookViews>
    <workbookView xWindow="-120" yWindow="-120" windowWidth="29040" windowHeight="1584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95" i="8" l="1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S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S210" i="8" s="1"/>
  <c r="R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U195" i="2"/>
  <c r="V195" i="2"/>
  <c r="W195" i="2"/>
  <c r="X195" i="2"/>
  <c r="AA195" i="2" s="1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X197" i="2"/>
  <c r="AA197" i="2" s="1"/>
  <c r="Y197" i="2"/>
  <c r="Z197" i="2"/>
  <c r="AC197" i="2" s="1"/>
  <c r="U198" i="2"/>
  <c r="AA198" i="2" s="1"/>
  <c r="V198" i="2"/>
  <c r="AB198" i="2" s="1"/>
  <c r="W198" i="2"/>
  <c r="X198" i="2"/>
  <c r="Y198" i="2"/>
  <c r="Z198" i="2"/>
  <c r="AC198" i="2"/>
  <c r="U199" i="2"/>
  <c r="AA199" i="2" s="1"/>
  <c r="V199" i="2"/>
  <c r="W199" i="2"/>
  <c r="X199" i="2"/>
  <c r="Y199" i="2"/>
  <c r="Z199" i="2"/>
  <c r="AC199" i="2" s="1"/>
  <c r="AB199" i="2"/>
  <c r="U200" i="2"/>
  <c r="V200" i="2"/>
  <c r="W200" i="2"/>
  <c r="AC200" i="2" s="1"/>
  <c r="X200" i="2"/>
  <c r="Y200" i="2"/>
  <c r="AB200" i="2" s="1"/>
  <c r="Z200" i="2"/>
  <c r="AA200" i="2"/>
  <c r="U201" i="2"/>
  <c r="V201" i="2"/>
  <c r="AB201" i="2" s="1"/>
  <c r="W201" i="2"/>
  <c r="X201" i="2"/>
  <c r="AA201" i="2" s="1"/>
  <c r="Y201" i="2"/>
  <c r="Z201" i="2"/>
  <c r="AC201" i="2" s="1"/>
  <c r="U202" i="2"/>
  <c r="AA202" i="2" s="1"/>
  <c r="V202" i="2"/>
  <c r="W202" i="2"/>
  <c r="X202" i="2"/>
  <c r="Y202" i="2"/>
  <c r="AB202" i="2" s="1"/>
  <c r="Z202" i="2"/>
  <c r="AC202" i="2"/>
  <c r="U203" i="2"/>
  <c r="V203" i="2"/>
  <c r="W203" i="2"/>
  <c r="X203" i="2"/>
  <c r="AA203" i="2" s="1"/>
  <c r="Y203" i="2"/>
  <c r="Z203" i="2"/>
  <c r="AC203" i="2" s="1"/>
  <c r="AB203" i="2"/>
  <c r="U204" i="2"/>
  <c r="V204" i="2"/>
  <c r="W204" i="2"/>
  <c r="AC204" i="2" s="1"/>
  <c r="X204" i="2"/>
  <c r="Y204" i="2"/>
  <c r="AB204" i="2" s="1"/>
  <c r="Z204" i="2"/>
  <c r="AA204" i="2"/>
  <c r="U205" i="2"/>
  <c r="V205" i="2"/>
  <c r="AB205" i="2" s="1"/>
  <c r="W205" i="2"/>
  <c r="X205" i="2"/>
  <c r="AA205" i="2" s="1"/>
  <c r="Y205" i="2"/>
  <c r="Z205" i="2"/>
  <c r="AC205" i="2" s="1"/>
  <c r="U206" i="2"/>
  <c r="AA206" i="2" s="1"/>
  <c r="V206" i="2"/>
  <c r="W206" i="2"/>
  <c r="X206" i="2"/>
  <c r="Y206" i="2"/>
  <c r="AB206" i="2" s="1"/>
  <c r="Z206" i="2"/>
  <c r="AC206" i="2"/>
  <c r="U207" i="2"/>
  <c r="V207" i="2"/>
  <c r="W207" i="2"/>
  <c r="X207" i="2"/>
  <c r="AA207" i="2" s="1"/>
  <c r="Y207" i="2"/>
  <c r="Z207" i="2"/>
  <c r="AC207" i="2" s="1"/>
  <c r="AB207" i="2"/>
  <c r="U208" i="2"/>
  <c r="V208" i="2"/>
  <c r="W208" i="2"/>
  <c r="AC208" i="2" s="1"/>
  <c r="X208" i="2"/>
  <c r="Y208" i="2"/>
  <c r="AB208" i="2" s="1"/>
  <c r="Z208" i="2"/>
  <c r="AA208" i="2"/>
  <c r="U209" i="2"/>
  <c r="AA209" i="2" s="1"/>
  <c r="V209" i="2"/>
  <c r="AB209" i="2" s="1"/>
  <c r="W209" i="2"/>
  <c r="X209" i="2"/>
  <c r="Y209" i="2"/>
  <c r="Z209" i="2"/>
  <c r="AC209" i="2" s="1"/>
  <c r="U210" i="2"/>
  <c r="AA210" i="2" s="1"/>
  <c r="V210" i="2"/>
  <c r="W210" i="2"/>
  <c r="X210" i="2"/>
  <c r="Y210" i="2"/>
  <c r="AB210" i="2" s="1"/>
  <c r="Z210" i="2"/>
  <c r="AC210" i="2"/>
  <c r="U211" i="2"/>
  <c r="V211" i="2"/>
  <c r="W211" i="2"/>
  <c r="X211" i="2"/>
  <c r="AA211" i="2" s="1"/>
  <c r="Y211" i="2"/>
  <c r="Z211" i="2"/>
  <c r="AC211" i="2" s="1"/>
  <c r="AB211" i="2"/>
  <c r="U212" i="2"/>
  <c r="V212" i="2"/>
  <c r="W212" i="2"/>
  <c r="AC212" i="2" s="1"/>
  <c r="X212" i="2"/>
  <c r="Y212" i="2"/>
  <c r="AB212" i="2" s="1"/>
  <c r="Z212" i="2"/>
  <c r="AA212" i="2"/>
  <c r="U213" i="2"/>
  <c r="AA213" i="2" s="1"/>
  <c r="V213" i="2"/>
  <c r="AB213" i="2" s="1"/>
  <c r="W213" i="2"/>
  <c r="X213" i="2"/>
  <c r="Y213" i="2"/>
  <c r="Z213" i="2"/>
  <c r="AC213" i="2" s="1"/>
  <c r="U214" i="2"/>
  <c r="AA214" i="2" s="1"/>
  <c r="V214" i="2"/>
  <c r="W214" i="2"/>
  <c r="X214" i="2"/>
  <c r="Y214" i="2"/>
  <c r="AB214" i="2" s="1"/>
  <c r="Z214" i="2"/>
  <c r="AC214" i="2"/>
  <c r="U215" i="2"/>
  <c r="V215" i="2"/>
  <c r="W215" i="2"/>
  <c r="X215" i="2"/>
  <c r="AA215" i="2" s="1"/>
  <c r="Y215" i="2"/>
  <c r="Z215" i="2"/>
  <c r="AC215" i="2" s="1"/>
  <c r="AB215" i="2"/>
  <c r="U216" i="2"/>
  <c r="V216" i="2"/>
  <c r="W216" i="2"/>
  <c r="AC216" i="2" s="1"/>
  <c r="X216" i="2"/>
  <c r="Y216" i="2"/>
  <c r="AB216" i="2" s="1"/>
  <c r="Z216" i="2"/>
  <c r="AA216" i="2"/>
  <c r="U217" i="2"/>
  <c r="AA217" i="2" s="1"/>
  <c r="V217" i="2"/>
  <c r="AB217" i="2" s="1"/>
  <c r="W217" i="2"/>
  <c r="X217" i="2"/>
  <c r="Y217" i="2"/>
  <c r="Z217" i="2"/>
  <c r="AC217" i="2" s="1"/>
  <c r="U218" i="2"/>
  <c r="AA218" i="2" s="1"/>
  <c r="V218" i="2"/>
  <c r="W218" i="2"/>
  <c r="X218" i="2"/>
  <c r="Y218" i="2"/>
  <c r="AB218" i="2" s="1"/>
  <c r="Z218" i="2"/>
  <c r="AC218" i="2"/>
  <c r="U219" i="2"/>
  <c r="V219" i="2"/>
  <c r="W219" i="2"/>
  <c r="X219" i="2"/>
  <c r="AA219" i="2" s="1"/>
  <c r="Y219" i="2"/>
  <c r="Z219" i="2"/>
  <c r="AC219" i="2" s="1"/>
  <c r="AB219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O5" i="8" l="1"/>
  <c r="P5" i="8"/>
  <c r="T5" i="8" s="1"/>
  <c r="Q5" i="8"/>
  <c r="R5" i="8"/>
  <c r="S5" i="8"/>
  <c r="O6" i="8"/>
  <c r="P6" i="8"/>
  <c r="Q6" i="8"/>
  <c r="R6" i="8"/>
  <c r="S6" i="8"/>
  <c r="O7" i="8"/>
  <c r="P7" i="8"/>
  <c r="Q7" i="8"/>
  <c r="R7" i="8"/>
  <c r="S7" i="8"/>
  <c r="O8" i="8"/>
  <c r="P8" i="8"/>
  <c r="Q8" i="8"/>
  <c r="S8" i="8" s="1"/>
  <c r="R8" i="8"/>
  <c r="O9" i="8"/>
  <c r="P9" i="8"/>
  <c r="Q9" i="8"/>
  <c r="S9" i="8" s="1"/>
  <c r="R9" i="8"/>
  <c r="O10" i="8"/>
  <c r="P10" i="8"/>
  <c r="Q10" i="8"/>
  <c r="S10" i="8" s="1"/>
  <c r="R10" i="8"/>
  <c r="O11" i="8"/>
  <c r="P11" i="8"/>
  <c r="Q11" i="8"/>
  <c r="S11" i="8" s="1"/>
  <c r="R11" i="8"/>
  <c r="T11" i="8" s="1"/>
  <c r="O12" i="8"/>
  <c r="P12" i="8"/>
  <c r="Q12" i="8"/>
  <c r="R12" i="8"/>
  <c r="S12" i="8"/>
  <c r="O13" i="8"/>
  <c r="P13" i="8"/>
  <c r="Q13" i="8"/>
  <c r="R13" i="8"/>
  <c r="S13" i="8"/>
  <c r="O14" i="8"/>
  <c r="P14" i="8"/>
  <c r="Q14" i="8"/>
  <c r="R14" i="8"/>
  <c r="S14" i="8"/>
  <c r="T14" i="8"/>
  <c r="O15" i="8"/>
  <c r="P15" i="8"/>
  <c r="Q15" i="8"/>
  <c r="S15" i="8" s="1"/>
  <c r="R15" i="8"/>
  <c r="T15" i="8"/>
  <c r="O16" i="8"/>
  <c r="P16" i="8"/>
  <c r="Q16" i="8"/>
  <c r="S16" i="8" s="1"/>
  <c r="R16" i="8"/>
  <c r="T16" i="8" s="1"/>
  <c r="O17" i="8"/>
  <c r="P17" i="8"/>
  <c r="Q17" i="8"/>
  <c r="R17" i="8"/>
  <c r="S17" i="8"/>
  <c r="O18" i="8"/>
  <c r="P18" i="8"/>
  <c r="Q18" i="8"/>
  <c r="S18" i="8" s="1"/>
  <c r="R18" i="8"/>
  <c r="O19" i="8"/>
  <c r="P19" i="8"/>
  <c r="T19" i="8" s="1"/>
  <c r="Q19" i="8"/>
  <c r="S19" i="8" s="1"/>
  <c r="R19" i="8"/>
  <c r="O20" i="8"/>
  <c r="P20" i="8"/>
  <c r="T20" i="8" s="1"/>
  <c r="Q20" i="8"/>
  <c r="S20" i="8" s="1"/>
  <c r="R20" i="8"/>
  <c r="O21" i="8"/>
  <c r="P21" i="8"/>
  <c r="T21" i="8" s="1"/>
  <c r="Q21" i="8"/>
  <c r="S21" i="8" s="1"/>
  <c r="R21" i="8"/>
  <c r="O22" i="8"/>
  <c r="P22" i="8"/>
  <c r="Q22" i="8"/>
  <c r="S22" i="8" s="1"/>
  <c r="R22" i="8"/>
  <c r="T22" i="8" s="1"/>
  <c r="O23" i="8"/>
  <c r="P23" i="8"/>
  <c r="Q23" i="8"/>
  <c r="S23" i="8" s="1"/>
  <c r="R23" i="8"/>
  <c r="T23" i="8" s="1"/>
  <c r="O24" i="8"/>
  <c r="P24" i="8"/>
  <c r="Q24" i="8"/>
  <c r="R24" i="8"/>
  <c r="S24" i="8"/>
  <c r="O25" i="8"/>
  <c r="P25" i="8"/>
  <c r="Q25" i="8"/>
  <c r="R25" i="8"/>
  <c r="S25" i="8"/>
  <c r="T25" i="8"/>
  <c r="O26" i="8"/>
  <c r="P26" i="8"/>
  <c r="Q26" i="8"/>
  <c r="R26" i="8"/>
  <c r="T26" i="8" s="1"/>
  <c r="S26" i="8"/>
  <c r="O27" i="8"/>
  <c r="P27" i="8"/>
  <c r="Q27" i="8"/>
  <c r="R27" i="8"/>
  <c r="S27" i="8"/>
  <c r="O28" i="8"/>
  <c r="P28" i="8"/>
  <c r="Q28" i="8"/>
  <c r="R28" i="8"/>
  <c r="S28" i="8"/>
  <c r="T28" i="8"/>
  <c r="O29" i="8"/>
  <c r="P29" i="8"/>
  <c r="Q29" i="8"/>
  <c r="S29" i="8" s="1"/>
  <c r="R29" i="8"/>
  <c r="T29" i="8" s="1"/>
  <c r="O30" i="8"/>
  <c r="P30" i="8"/>
  <c r="Q30" i="8"/>
  <c r="R30" i="8"/>
  <c r="S30" i="8"/>
  <c r="O31" i="8"/>
  <c r="P31" i="8"/>
  <c r="Q31" i="8"/>
  <c r="R31" i="8"/>
  <c r="S31" i="8"/>
  <c r="T31" i="8"/>
  <c r="O32" i="8"/>
  <c r="P32" i="8"/>
  <c r="Q32" i="8"/>
  <c r="R32" i="8"/>
  <c r="T32" i="8" s="1"/>
  <c r="S32" i="8"/>
  <c r="O33" i="8"/>
  <c r="P33" i="8"/>
  <c r="T33" i="8" s="1"/>
  <c r="Q33" i="8"/>
  <c r="S33" i="8" s="1"/>
  <c r="R33" i="8"/>
  <c r="O34" i="8"/>
  <c r="P34" i="8"/>
  <c r="Q34" i="8"/>
  <c r="R34" i="8"/>
  <c r="S34" i="8"/>
  <c r="O35" i="8"/>
  <c r="P35" i="8"/>
  <c r="Q35" i="8"/>
  <c r="R35" i="8"/>
  <c r="T35" i="8" s="1"/>
  <c r="S35" i="8"/>
  <c r="O36" i="8"/>
  <c r="P36" i="8"/>
  <c r="Q36" i="8"/>
  <c r="R36" i="8"/>
  <c r="T36" i="8" s="1"/>
  <c r="S36" i="8"/>
  <c r="O37" i="8"/>
  <c r="P37" i="8"/>
  <c r="Q37" i="8"/>
  <c r="R37" i="8"/>
  <c r="S37" i="8"/>
  <c r="T37" i="8"/>
  <c r="O38" i="8"/>
  <c r="P38" i="8"/>
  <c r="Q38" i="8"/>
  <c r="R38" i="8"/>
  <c r="S38" i="8"/>
  <c r="T38" i="8"/>
  <c r="O39" i="8"/>
  <c r="P39" i="8"/>
  <c r="Q39" i="8"/>
  <c r="R39" i="8"/>
  <c r="T39" i="8" s="1"/>
  <c r="S39" i="8"/>
  <c r="O40" i="8"/>
  <c r="P40" i="8"/>
  <c r="Q40" i="8"/>
  <c r="R40" i="8"/>
  <c r="S40" i="8"/>
  <c r="O41" i="8"/>
  <c r="P41" i="8"/>
  <c r="Q41" i="8"/>
  <c r="S41" i="8" s="1"/>
  <c r="R41" i="8"/>
  <c r="T41" i="8"/>
  <c r="O42" i="8"/>
  <c r="P42" i="8"/>
  <c r="Q42" i="8"/>
  <c r="S42" i="8" s="1"/>
  <c r="R42" i="8"/>
  <c r="T42" i="8"/>
  <c r="O43" i="8"/>
  <c r="P43" i="8"/>
  <c r="T43" i="8" s="1"/>
  <c r="Q43" i="8"/>
  <c r="R43" i="8"/>
  <c r="S43" i="8"/>
  <c r="O44" i="8"/>
  <c r="P44" i="8"/>
  <c r="Q44" i="8"/>
  <c r="S44" i="8" s="1"/>
  <c r="R44" i="8"/>
  <c r="O45" i="8"/>
  <c r="P45" i="8"/>
  <c r="Q45" i="8"/>
  <c r="R45" i="8"/>
  <c r="T45" i="8" s="1"/>
  <c r="S45" i="8"/>
  <c r="O46" i="8"/>
  <c r="P46" i="8"/>
  <c r="Q46" i="8"/>
  <c r="S46" i="8" s="1"/>
  <c r="R46" i="8"/>
  <c r="T46" i="8" s="1"/>
  <c r="O47" i="8"/>
  <c r="P47" i="8"/>
  <c r="Q47" i="8"/>
  <c r="S47" i="8" s="1"/>
  <c r="R47" i="8"/>
  <c r="O48" i="8"/>
  <c r="P48" i="8"/>
  <c r="Q48" i="8"/>
  <c r="R48" i="8"/>
  <c r="S48" i="8"/>
  <c r="O49" i="8"/>
  <c r="P49" i="8"/>
  <c r="Q49" i="8"/>
  <c r="R49" i="8"/>
  <c r="S49" i="8"/>
  <c r="T49" i="8"/>
  <c r="O50" i="8"/>
  <c r="P50" i="8"/>
  <c r="Q50" i="8"/>
  <c r="R50" i="8"/>
  <c r="S50" i="8"/>
  <c r="T50" i="8"/>
  <c r="O51" i="8"/>
  <c r="P51" i="8"/>
  <c r="Q51" i="8"/>
  <c r="R51" i="8"/>
  <c r="S51" i="8"/>
  <c r="T51" i="8"/>
  <c r="O52" i="8"/>
  <c r="P52" i="8"/>
  <c r="Q52" i="8"/>
  <c r="R52" i="8"/>
  <c r="S52" i="8"/>
  <c r="T52" i="8"/>
  <c r="O53" i="8"/>
  <c r="P53" i="8"/>
  <c r="Q53" i="8"/>
  <c r="R53" i="8"/>
  <c r="S53" i="8"/>
  <c r="T53" i="8"/>
  <c r="O54" i="8"/>
  <c r="P54" i="8"/>
  <c r="Q54" i="8"/>
  <c r="R54" i="8"/>
  <c r="S54" i="8"/>
  <c r="T54" i="8"/>
  <c r="O55" i="8"/>
  <c r="P55" i="8"/>
  <c r="T55" i="8" s="1"/>
  <c r="Q55" i="8"/>
  <c r="R55" i="8"/>
  <c r="S55" i="8"/>
  <c r="O56" i="8"/>
  <c r="P56" i="8"/>
  <c r="Q56" i="8"/>
  <c r="S56" i="8" s="1"/>
  <c r="R56" i="8"/>
  <c r="T56" i="8"/>
  <c r="O57" i="8"/>
  <c r="P57" i="8"/>
  <c r="Q57" i="8"/>
  <c r="S57" i="8" s="1"/>
  <c r="R57" i="8"/>
  <c r="T57" i="8"/>
  <c r="O58" i="8"/>
  <c r="P58" i="8"/>
  <c r="T58" i="8" s="1"/>
  <c r="Q58" i="8"/>
  <c r="S58" i="8" s="1"/>
  <c r="R58" i="8"/>
  <c r="O59" i="8"/>
  <c r="P59" i="8"/>
  <c r="Q59" i="8"/>
  <c r="S59" i="8" s="1"/>
  <c r="R59" i="8"/>
  <c r="T59" i="8" s="1"/>
  <c r="O60" i="8"/>
  <c r="P60" i="8"/>
  <c r="Q60" i="8"/>
  <c r="S60" i="8" s="1"/>
  <c r="R60" i="8"/>
  <c r="T60" i="8" s="1"/>
  <c r="O61" i="8"/>
  <c r="P61" i="8"/>
  <c r="Q61" i="8"/>
  <c r="S61" i="8" s="1"/>
  <c r="R61" i="8"/>
  <c r="T61" i="8" s="1"/>
  <c r="O62" i="8"/>
  <c r="P62" i="8"/>
  <c r="Q62" i="8"/>
  <c r="S62" i="8" s="1"/>
  <c r="R62" i="8"/>
  <c r="O63" i="8"/>
  <c r="P63" i="8"/>
  <c r="T63" i="8" s="1"/>
  <c r="Q63" i="8"/>
  <c r="R63" i="8"/>
  <c r="S63" i="8"/>
  <c r="O64" i="8"/>
  <c r="P64" i="8"/>
  <c r="Q64" i="8"/>
  <c r="S64" i="8" s="1"/>
  <c r="R64" i="8"/>
  <c r="T64" i="8"/>
  <c r="O65" i="8"/>
  <c r="P65" i="8"/>
  <c r="T65" i="8" s="1"/>
  <c r="Q65" i="8"/>
  <c r="S65" i="8" s="1"/>
  <c r="R65" i="8"/>
  <c r="O66" i="8"/>
  <c r="P66" i="8"/>
  <c r="Q66" i="8"/>
  <c r="S66" i="8" s="1"/>
  <c r="R66" i="8"/>
  <c r="T66" i="8" s="1"/>
  <c r="O67" i="8"/>
  <c r="P67" i="8"/>
  <c r="Q67" i="8"/>
  <c r="S67" i="8" s="1"/>
  <c r="R67" i="8"/>
  <c r="T67" i="8" s="1"/>
  <c r="O68" i="8"/>
  <c r="P68" i="8"/>
  <c r="Q68" i="8"/>
  <c r="S68" i="8" s="1"/>
  <c r="R68" i="8"/>
  <c r="T68" i="8" s="1"/>
  <c r="O69" i="8"/>
  <c r="P69" i="8"/>
  <c r="Q69" i="8"/>
  <c r="S69" i="8" s="1"/>
  <c r="R69" i="8"/>
  <c r="T69" i="8" s="1"/>
  <c r="O70" i="8"/>
  <c r="P70" i="8"/>
  <c r="Q70" i="8"/>
  <c r="S70" i="8" s="1"/>
  <c r="R70" i="8"/>
  <c r="O71" i="8"/>
  <c r="P71" i="8"/>
  <c r="Q71" i="8"/>
  <c r="R71" i="8"/>
  <c r="T71" i="8" s="1"/>
  <c r="S71" i="8"/>
  <c r="O72" i="8"/>
  <c r="P72" i="8"/>
  <c r="Q72" i="8"/>
  <c r="R72" i="8"/>
  <c r="T72" i="8" s="1"/>
  <c r="S72" i="8"/>
  <c r="O73" i="8"/>
  <c r="P73" i="8"/>
  <c r="Q73" i="8"/>
  <c r="R73" i="8"/>
  <c r="T73" i="8" s="1"/>
  <c r="S73" i="8"/>
  <c r="O74" i="8"/>
  <c r="P74" i="8"/>
  <c r="Q74" i="8"/>
  <c r="R74" i="8"/>
  <c r="S74" i="8"/>
  <c r="O75" i="8"/>
  <c r="P75" i="8"/>
  <c r="Q75" i="8"/>
  <c r="R75" i="8"/>
  <c r="S75" i="8"/>
  <c r="T75" i="8"/>
  <c r="O76" i="8"/>
  <c r="P76" i="8"/>
  <c r="T76" i="8" s="1"/>
  <c r="Q76" i="8"/>
  <c r="R76" i="8"/>
  <c r="S76" i="8"/>
  <c r="O77" i="8"/>
  <c r="P77" i="8"/>
  <c r="Q77" i="8"/>
  <c r="S77" i="8" s="1"/>
  <c r="R77" i="8"/>
  <c r="T77" i="8"/>
  <c r="O78" i="8"/>
  <c r="P78" i="8"/>
  <c r="Q78" i="8"/>
  <c r="S78" i="8" s="1"/>
  <c r="R78" i="8"/>
  <c r="T78" i="8"/>
  <c r="O79" i="8"/>
  <c r="P79" i="8"/>
  <c r="T79" i="8" s="1"/>
  <c r="Q79" i="8"/>
  <c r="S79" i="8" s="1"/>
  <c r="R79" i="8"/>
  <c r="O80" i="8"/>
  <c r="P80" i="8"/>
  <c r="Q80" i="8"/>
  <c r="S80" i="8" s="1"/>
  <c r="R80" i="8"/>
  <c r="T80" i="8" s="1"/>
  <c r="O81" i="8"/>
  <c r="P81" i="8"/>
  <c r="Q81" i="8"/>
  <c r="S81" i="8" s="1"/>
  <c r="R81" i="8"/>
  <c r="T81" i="8" s="1"/>
  <c r="O82" i="8"/>
  <c r="P82" i="8"/>
  <c r="Q82" i="8"/>
  <c r="R82" i="8"/>
  <c r="S82" i="8"/>
  <c r="O83" i="8"/>
  <c r="P83" i="8"/>
  <c r="Q83" i="8"/>
  <c r="R83" i="8"/>
  <c r="S83" i="8"/>
  <c r="T83" i="8"/>
  <c r="O84" i="8"/>
  <c r="P84" i="8"/>
  <c r="Q84" i="8"/>
  <c r="R84" i="8"/>
  <c r="S84" i="8"/>
  <c r="T84" i="8"/>
  <c r="O85" i="8"/>
  <c r="P85" i="8"/>
  <c r="T85" i="8" s="1"/>
  <c r="Q85" i="8"/>
  <c r="R85" i="8"/>
  <c r="S85" i="8"/>
  <c r="O86" i="8"/>
  <c r="P86" i="8"/>
  <c r="Q86" i="8"/>
  <c r="S86" i="8" s="1"/>
  <c r="R86" i="8"/>
  <c r="T86" i="8"/>
  <c r="O87" i="8"/>
  <c r="P87" i="8"/>
  <c r="T87" i="8" s="1"/>
  <c r="Q87" i="8"/>
  <c r="S87" i="8" s="1"/>
  <c r="R87" i="8"/>
  <c r="O88" i="8"/>
  <c r="P88" i="8"/>
  <c r="Q88" i="8"/>
  <c r="S88" i="8" s="1"/>
  <c r="R88" i="8"/>
  <c r="T88" i="8" s="1"/>
  <c r="O89" i="8"/>
  <c r="P89" i="8"/>
  <c r="Q89" i="8"/>
  <c r="S89" i="8" s="1"/>
  <c r="R89" i="8"/>
  <c r="T89" i="8" s="1"/>
  <c r="O90" i="8"/>
  <c r="P90" i="8"/>
  <c r="Q90" i="8"/>
  <c r="S90" i="8" s="1"/>
  <c r="R90" i="8"/>
  <c r="T90" i="8" s="1"/>
  <c r="O91" i="8"/>
  <c r="P91" i="8"/>
  <c r="Q91" i="8"/>
  <c r="S91" i="8" s="1"/>
  <c r="R91" i="8"/>
  <c r="O92" i="8"/>
  <c r="P92" i="8"/>
  <c r="Q92" i="8"/>
  <c r="R92" i="8"/>
  <c r="T92" i="8"/>
  <c r="O93" i="8"/>
  <c r="P93" i="8"/>
  <c r="T93" i="8" s="1"/>
  <c r="Q93" i="8"/>
  <c r="S93" i="8" s="1"/>
  <c r="R93" i="8"/>
  <c r="O94" i="8"/>
  <c r="P94" i="8"/>
  <c r="Q94" i="8"/>
  <c r="S94" i="8" s="1"/>
  <c r="R94" i="8"/>
  <c r="O95" i="8"/>
  <c r="P95" i="8"/>
  <c r="T95" i="8" s="1"/>
  <c r="Q95" i="8"/>
  <c r="R95" i="8"/>
  <c r="S95" i="8"/>
  <c r="O96" i="8"/>
  <c r="P96" i="8"/>
  <c r="Q96" i="8"/>
  <c r="S96" i="8" s="1"/>
  <c r="R96" i="8"/>
  <c r="T96" i="8"/>
  <c r="O97" i="8"/>
  <c r="P97" i="8"/>
  <c r="Q97" i="8"/>
  <c r="R97" i="8"/>
  <c r="S97" i="8"/>
  <c r="T97" i="8"/>
  <c r="O98" i="8"/>
  <c r="P98" i="8"/>
  <c r="Q98" i="8"/>
  <c r="R98" i="8"/>
  <c r="S98" i="8"/>
  <c r="T98" i="8"/>
  <c r="O99" i="8"/>
  <c r="P99" i="8"/>
  <c r="Q99" i="8"/>
  <c r="R99" i="8"/>
  <c r="S99" i="8"/>
  <c r="T99" i="8"/>
  <c r="O100" i="8"/>
  <c r="P100" i="8"/>
  <c r="Q100" i="8"/>
  <c r="R100" i="8"/>
  <c r="S100" i="8"/>
  <c r="T100" i="8"/>
  <c r="O101" i="8"/>
  <c r="P101" i="8"/>
  <c r="T101" i="8" s="1"/>
  <c r="Q101" i="8"/>
  <c r="R101" i="8"/>
  <c r="S101" i="8"/>
  <c r="O102" i="8"/>
  <c r="P102" i="8"/>
  <c r="Q102" i="8"/>
  <c r="S102" i="8" s="1"/>
  <c r="R102" i="8"/>
  <c r="T102" i="8"/>
  <c r="O103" i="8"/>
  <c r="P103" i="8"/>
  <c r="Q103" i="8"/>
  <c r="S103" i="8" s="1"/>
  <c r="R103" i="8"/>
  <c r="T103" i="8"/>
  <c r="O104" i="8"/>
  <c r="P104" i="8"/>
  <c r="T104" i="8" s="1"/>
  <c r="Q104" i="8"/>
  <c r="S104" i="8" s="1"/>
  <c r="R104" i="8"/>
  <c r="O105" i="8"/>
  <c r="P105" i="8"/>
  <c r="Q105" i="8"/>
  <c r="S105" i="8" s="1"/>
  <c r="R105" i="8"/>
  <c r="T105" i="8" s="1"/>
  <c r="O106" i="8"/>
  <c r="P106" i="8"/>
  <c r="Q106" i="8"/>
  <c r="S106" i="8" s="1"/>
  <c r="R106" i="8"/>
  <c r="T106" i="8" s="1"/>
  <c r="O107" i="8"/>
  <c r="P107" i="8"/>
  <c r="Q107" i="8"/>
  <c r="S107" i="8" s="1"/>
  <c r="R107" i="8"/>
  <c r="T107" i="8" s="1"/>
  <c r="O108" i="8"/>
  <c r="P108" i="8"/>
  <c r="Q108" i="8"/>
  <c r="S108" i="8" s="1"/>
  <c r="R108" i="8"/>
  <c r="T108" i="8" s="1"/>
  <c r="O109" i="8"/>
  <c r="P109" i="8"/>
  <c r="Q109" i="8"/>
  <c r="S109" i="8" s="1"/>
  <c r="R109" i="8"/>
  <c r="T109" i="8" s="1"/>
  <c r="O110" i="8"/>
  <c r="P110" i="8"/>
  <c r="Q110" i="8"/>
  <c r="S110" i="8" s="1"/>
  <c r="R110" i="8"/>
  <c r="T110" i="8" s="1"/>
  <c r="O111" i="8"/>
  <c r="P111" i="8"/>
  <c r="Q111" i="8"/>
  <c r="S111" i="8" s="1"/>
  <c r="R111" i="8"/>
  <c r="T111" i="8" s="1"/>
  <c r="O112" i="8"/>
  <c r="P112" i="8"/>
  <c r="Q112" i="8"/>
  <c r="S112" i="8" s="1"/>
  <c r="R112" i="8"/>
  <c r="O113" i="8"/>
  <c r="P113" i="8"/>
  <c r="Q113" i="8"/>
  <c r="R113" i="8"/>
  <c r="T113" i="8" s="1"/>
  <c r="S113" i="8"/>
  <c r="O114" i="8"/>
  <c r="P114" i="8"/>
  <c r="Q114" i="8"/>
  <c r="R114" i="8"/>
  <c r="S114" i="8"/>
  <c r="O115" i="8"/>
  <c r="P115" i="8"/>
  <c r="Q115" i="8"/>
  <c r="R115" i="8"/>
  <c r="S115" i="8"/>
  <c r="T115" i="8"/>
  <c r="O116" i="8"/>
  <c r="P116" i="8"/>
  <c r="T116" i="8" s="1"/>
  <c r="Q116" i="8"/>
  <c r="R116" i="8"/>
  <c r="O117" i="8"/>
  <c r="P117" i="8"/>
  <c r="Q117" i="8"/>
  <c r="S117" i="8" s="1"/>
  <c r="R117" i="8"/>
  <c r="T117" i="8" s="1"/>
  <c r="O118" i="8"/>
  <c r="P118" i="8"/>
  <c r="Q118" i="8"/>
  <c r="R118" i="8"/>
  <c r="T118" i="8" s="1"/>
  <c r="O119" i="8"/>
  <c r="P119" i="8"/>
  <c r="T119" i="8" s="1"/>
  <c r="Q119" i="8"/>
  <c r="R119" i="8"/>
  <c r="S119" i="8"/>
  <c r="O120" i="8"/>
  <c r="P120" i="8"/>
  <c r="Q120" i="8"/>
  <c r="S120" i="8" s="1"/>
  <c r="R120" i="8"/>
  <c r="T120" i="8"/>
  <c r="O121" i="8"/>
  <c r="P121" i="8"/>
  <c r="Q121" i="8"/>
  <c r="S121" i="8" s="1"/>
  <c r="R121" i="8"/>
  <c r="T121" i="8"/>
  <c r="O122" i="8"/>
  <c r="P122" i="8"/>
  <c r="Q122" i="8"/>
  <c r="S122" i="8" s="1"/>
  <c r="R122" i="8"/>
  <c r="T122" i="8"/>
  <c r="O123" i="8"/>
  <c r="P123" i="8"/>
  <c r="Q123" i="8"/>
  <c r="S123" i="8" s="1"/>
  <c r="R123" i="8"/>
  <c r="T123" i="8"/>
  <c r="O124" i="8"/>
  <c r="P124" i="8"/>
  <c r="Q124" i="8"/>
  <c r="S124" i="8" s="1"/>
  <c r="R124" i="8"/>
  <c r="T124" i="8"/>
  <c r="O125" i="8"/>
  <c r="P125" i="8"/>
  <c r="Q125" i="8"/>
  <c r="S125" i="8" s="1"/>
  <c r="R125" i="8"/>
  <c r="T125" i="8"/>
  <c r="O126" i="8"/>
  <c r="P126" i="8"/>
  <c r="T126" i="8" s="1"/>
  <c r="Q126" i="8"/>
  <c r="S126" i="8" s="1"/>
  <c r="R126" i="8"/>
  <c r="O127" i="8"/>
  <c r="P127" i="8"/>
  <c r="Q127" i="8"/>
  <c r="R127" i="8"/>
  <c r="T127" i="8"/>
  <c r="O128" i="8"/>
  <c r="P128" i="8"/>
  <c r="T128" i="8" s="1"/>
  <c r="Q128" i="8"/>
  <c r="R128" i="8"/>
  <c r="O129" i="8"/>
  <c r="P129" i="8"/>
  <c r="T129" i="8" s="1"/>
  <c r="Q129" i="8"/>
  <c r="S129" i="8" s="1"/>
  <c r="R129" i="8"/>
  <c r="O130" i="8"/>
  <c r="P130" i="8"/>
  <c r="Q130" i="8"/>
  <c r="S130" i="8" s="1"/>
  <c r="R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T133" i="8" s="1"/>
  <c r="Q133" i="8"/>
  <c r="R133" i="8"/>
  <c r="S133" i="8"/>
  <c r="O134" i="8"/>
  <c r="P134" i="8"/>
  <c r="Q134" i="8"/>
  <c r="S134" i="8" s="1"/>
  <c r="R134" i="8"/>
  <c r="T134" i="8"/>
  <c r="O135" i="8"/>
  <c r="P135" i="8"/>
  <c r="Q135" i="8"/>
  <c r="S135" i="8" s="1"/>
  <c r="R135" i="8"/>
  <c r="T135" i="8"/>
  <c r="O136" i="8"/>
  <c r="P136" i="8"/>
  <c r="T136" i="8" s="1"/>
  <c r="Q136" i="8"/>
  <c r="S136" i="8" s="1"/>
  <c r="R136" i="8"/>
  <c r="O137" i="8"/>
  <c r="P137" i="8"/>
  <c r="Q137" i="8"/>
  <c r="S137" i="8" s="1"/>
  <c r="R137" i="8"/>
  <c r="T137" i="8" s="1"/>
  <c r="O138" i="8"/>
  <c r="P138" i="8"/>
  <c r="Q138" i="8"/>
  <c r="S138" i="8" s="1"/>
  <c r="R138" i="8"/>
  <c r="T138" i="8" s="1"/>
  <c r="O139" i="8"/>
  <c r="P139" i="8"/>
  <c r="Q139" i="8"/>
  <c r="S139" i="8" s="1"/>
  <c r="R139" i="8"/>
  <c r="T139" i="8" s="1"/>
  <c r="O140" i="8"/>
  <c r="P140" i="8"/>
  <c r="Q140" i="8"/>
  <c r="S140" i="8" s="1"/>
  <c r="R140" i="8"/>
  <c r="T140" i="8" s="1"/>
  <c r="O141" i="8"/>
  <c r="P141" i="8"/>
  <c r="Q141" i="8"/>
  <c r="S141" i="8" s="1"/>
  <c r="R141" i="8"/>
  <c r="T141" i="8" s="1"/>
  <c r="O142" i="8"/>
  <c r="P142" i="8"/>
  <c r="Q142" i="8"/>
  <c r="S142" i="8" s="1"/>
  <c r="R142" i="8"/>
  <c r="O143" i="8"/>
  <c r="P143" i="8"/>
  <c r="Q143" i="8"/>
  <c r="R143" i="8"/>
  <c r="T143" i="8" s="1"/>
  <c r="S143" i="8"/>
  <c r="O144" i="8"/>
  <c r="P144" i="8"/>
  <c r="Q144" i="8"/>
  <c r="R144" i="8"/>
  <c r="T144" i="8" s="1"/>
  <c r="S144" i="8"/>
  <c r="O145" i="8"/>
  <c r="P145" i="8"/>
  <c r="Q145" i="8"/>
  <c r="R145" i="8"/>
  <c r="S145" i="8"/>
  <c r="O146" i="8"/>
  <c r="P146" i="8"/>
  <c r="Q146" i="8"/>
  <c r="R146" i="8"/>
  <c r="S146" i="8"/>
  <c r="T146" i="8"/>
  <c r="O147" i="8"/>
  <c r="P147" i="8"/>
  <c r="T147" i="8" s="1"/>
  <c r="Q147" i="8"/>
  <c r="R147" i="8"/>
  <c r="S147" i="8"/>
  <c r="O148" i="8"/>
  <c r="P148" i="8"/>
  <c r="Q148" i="8"/>
  <c r="S148" i="8" s="1"/>
  <c r="R148" i="8"/>
  <c r="T148" i="8"/>
  <c r="O149" i="8"/>
  <c r="P149" i="8"/>
  <c r="T149" i="8" s="1"/>
  <c r="Q149" i="8"/>
  <c r="S149" i="8" s="1"/>
  <c r="R149" i="8"/>
  <c r="O150" i="8"/>
  <c r="P150" i="8"/>
  <c r="Q150" i="8"/>
  <c r="S150" i="8" s="1"/>
  <c r="R150" i="8"/>
  <c r="T150" i="8" s="1"/>
  <c r="O151" i="8"/>
  <c r="P151" i="8"/>
  <c r="Q151" i="8"/>
  <c r="S151" i="8" s="1"/>
  <c r="R151" i="8"/>
  <c r="T151" i="8" s="1"/>
  <c r="O152" i="8"/>
  <c r="P152" i="8"/>
  <c r="T152" i="8" s="1"/>
  <c r="Q152" i="8"/>
  <c r="S152" i="8" s="1"/>
  <c r="R152" i="8"/>
  <c r="O153" i="8"/>
  <c r="P153" i="8"/>
  <c r="Q153" i="8"/>
  <c r="R153" i="8"/>
  <c r="S153" i="8"/>
  <c r="T153" i="8"/>
  <c r="O154" i="8"/>
  <c r="P154" i="8"/>
  <c r="Q154" i="8"/>
  <c r="R154" i="8"/>
  <c r="S154" i="8"/>
  <c r="T154" i="8"/>
  <c r="O155" i="8"/>
  <c r="P155" i="8"/>
  <c r="T155" i="8" s="1"/>
  <c r="Q155" i="8"/>
  <c r="R155" i="8"/>
  <c r="S155" i="8"/>
  <c r="O156" i="8"/>
  <c r="P156" i="8"/>
  <c r="Q156" i="8"/>
  <c r="S156" i="8" s="1"/>
  <c r="R156" i="8"/>
  <c r="T156" i="8"/>
  <c r="O157" i="8"/>
  <c r="P157" i="8"/>
  <c r="Q157" i="8"/>
  <c r="S157" i="8" s="1"/>
  <c r="R157" i="8"/>
  <c r="O158" i="8"/>
  <c r="P158" i="8"/>
  <c r="Q158" i="8"/>
  <c r="S158" i="8" s="1"/>
  <c r="R158" i="8"/>
  <c r="T158" i="8" s="1"/>
  <c r="O159" i="8"/>
  <c r="P159" i="8"/>
  <c r="Q159" i="8"/>
  <c r="S159" i="8" s="1"/>
  <c r="R159" i="8"/>
  <c r="T159" i="8" s="1"/>
  <c r="O160" i="8"/>
  <c r="P160" i="8"/>
  <c r="Q160" i="8"/>
  <c r="S160" i="8" s="1"/>
  <c r="R160" i="8"/>
  <c r="T160" i="8" s="1"/>
  <c r="O161" i="8"/>
  <c r="P161" i="8"/>
  <c r="Q161" i="8"/>
  <c r="S161" i="8" s="1"/>
  <c r="R161" i="8"/>
  <c r="O162" i="8"/>
  <c r="P162" i="8"/>
  <c r="Q162" i="8"/>
  <c r="R162" i="8"/>
  <c r="T162" i="8" s="1"/>
  <c r="S162" i="8"/>
  <c r="O163" i="8"/>
  <c r="P163" i="8"/>
  <c r="Q163" i="8"/>
  <c r="R163" i="8"/>
  <c r="T163" i="8" s="1"/>
  <c r="S163" i="8"/>
  <c r="O164" i="8"/>
  <c r="P164" i="8"/>
  <c r="Q164" i="8"/>
  <c r="R164" i="8"/>
  <c r="T164" i="8" s="1"/>
  <c r="S164" i="8"/>
  <c r="O165" i="8"/>
  <c r="P165" i="8"/>
  <c r="Q165" i="8"/>
  <c r="R165" i="8"/>
  <c r="S165" i="8"/>
  <c r="O166" i="8"/>
  <c r="P166" i="8"/>
  <c r="Q166" i="8"/>
  <c r="R166" i="8"/>
  <c r="S166" i="8"/>
  <c r="T166" i="8"/>
  <c r="O167" i="8"/>
  <c r="P167" i="8"/>
  <c r="T167" i="8" s="1"/>
  <c r="Q167" i="8"/>
  <c r="R167" i="8"/>
  <c r="S167" i="8"/>
  <c r="O168" i="8"/>
  <c r="P168" i="8"/>
  <c r="Q168" i="8"/>
  <c r="S168" i="8" s="1"/>
  <c r="R168" i="8"/>
  <c r="T168" i="8"/>
  <c r="O169" i="8"/>
  <c r="P169" i="8"/>
  <c r="T169" i="8" s="1"/>
  <c r="Q169" i="8"/>
  <c r="S169" i="8" s="1"/>
  <c r="R169" i="8"/>
  <c r="O170" i="8"/>
  <c r="P170" i="8"/>
  <c r="Q170" i="8"/>
  <c r="S170" i="8" s="1"/>
  <c r="R170" i="8"/>
  <c r="T170" i="8" s="1"/>
  <c r="O171" i="8"/>
  <c r="P171" i="8"/>
  <c r="Q171" i="8"/>
  <c r="S171" i="8" s="1"/>
  <c r="R171" i="8"/>
  <c r="O172" i="8"/>
  <c r="P172" i="8"/>
  <c r="Q172" i="8"/>
  <c r="R172" i="8"/>
  <c r="T172" i="8" s="1"/>
  <c r="S172" i="8"/>
  <c r="O173" i="8"/>
  <c r="P173" i="8"/>
  <c r="Q173" i="8"/>
  <c r="R173" i="8"/>
  <c r="T173" i="8" s="1"/>
  <c r="S173" i="8"/>
  <c r="O174" i="8"/>
  <c r="P174" i="8"/>
  <c r="Q174" i="8"/>
  <c r="R174" i="8"/>
  <c r="S174" i="8"/>
  <c r="O175" i="8"/>
  <c r="P175" i="8"/>
  <c r="Q175" i="8"/>
  <c r="R175" i="8"/>
  <c r="S175" i="8"/>
  <c r="T175" i="8"/>
  <c r="O176" i="8"/>
  <c r="P176" i="8"/>
  <c r="T176" i="8" s="1"/>
  <c r="Q176" i="8"/>
  <c r="R176" i="8"/>
  <c r="S176" i="8"/>
  <c r="O177" i="8"/>
  <c r="P177" i="8"/>
  <c r="Q177" i="8"/>
  <c r="S177" i="8" s="1"/>
  <c r="R177" i="8"/>
  <c r="T177" i="8"/>
  <c r="O178" i="8"/>
  <c r="P178" i="8"/>
  <c r="T178" i="8" s="1"/>
  <c r="Q178" i="8"/>
  <c r="S178" i="8" s="1"/>
  <c r="R178" i="8"/>
  <c r="O179" i="8"/>
  <c r="P179" i="8"/>
  <c r="Q179" i="8"/>
  <c r="S179" i="8" s="1"/>
  <c r="R179" i="8"/>
  <c r="O180" i="8"/>
  <c r="P180" i="8"/>
  <c r="Q180" i="8"/>
  <c r="R180" i="8"/>
  <c r="T180" i="8" s="1"/>
  <c r="S180" i="8"/>
  <c r="O181" i="8"/>
  <c r="P181" i="8"/>
  <c r="Q181" i="8"/>
  <c r="R181" i="8"/>
  <c r="S181" i="8"/>
  <c r="O182" i="8"/>
  <c r="P182" i="8"/>
  <c r="Q182" i="8"/>
  <c r="R182" i="8"/>
  <c r="S182" i="8"/>
  <c r="T182" i="8"/>
  <c r="O183" i="8"/>
  <c r="P183" i="8"/>
  <c r="Q183" i="8"/>
  <c r="R183" i="8"/>
  <c r="S183" i="8"/>
  <c r="T183" i="8"/>
  <c r="O184" i="8"/>
  <c r="P184" i="8"/>
  <c r="Q184" i="8"/>
  <c r="R184" i="8"/>
  <c r="S184" i="8"/>
  <c r="T184" i="8"/>
  <c r="O185" i="8"/>
  <c r="P185" i="8"/>
  <c r="Q185" i="8"/>
  <c r="S185" i="8" s="1"/>
  <c r="R185" i="8"/>
  <c r="T185" i="8"/>
  <c r="O186" i="8"/>
  <c r="P186" i="8"/>
  <c r="T186" i="8" s="1"/>
  <c r="Q186" i="8"/>
  <c r="S186" i="8" s="1"/>
  <c r="R186" i="8"/>
  <c r="O187" i="8"/>
  <c r="P187" i="8"/>
  <c r="Q187" i="8"/>
  <c r="S187" i="8" s="1"/>
  <c r="R187" i="8"/>
  <c r="T187" i="8" s="1"/>
  <c r="O188" i="8"/>
  <c r="P188" i="8"/>
  <c r="Q188" i="8"/>
  <c r="S188" i="8" s="1"/>
  <c r="R188" i="8"/>
  <c r="O189" i="8"/>
  <c r="P189" i="8"/>
  <c r="Q189" i="8"/>
  <c r="R189" i="8"/>
  <c r="T189" i="8" s="1"/>
  <c r="S189" i="8"/>
  <c r="O190" i="8"/>
  <c r="P190" i="8"/>
  <c r="Q190" i="8"/>
  <c r="R190" i="8"/>
  <c r="T190" i="8" s="1"/>
  <c r="S190" i="8"/>
  <c r="O191" i="8"/>
  <c r="P191" i="8"/>
  <c r="Q191" i="8"/>
  <c r="R191" i="8"/>
  <c r="S191" i="8"/>
  <c r="O192" i="8"/>
  <c r="P192" i="8"/>
  <c r="Q192" i="8"/>
  <c r="R192" i="8"/>
  <c r="S192" i="8"/>
  <c r="T192" i="8"/>
  <c r="O193" i="8"/>
  <c r="P193" i="8"/>
  <c r="Q193" i="8"/>
  <c r="R193" i="8"/>
  <c r="S193" i="8"/>
  <c r="T193" i="8"/>
  <c r="O194" i="8"/>
  <c r="P194" i="8"/>
  <c r="T194" i="8" s="1"/>
  <c r="Q194" i="8"/>
  <c r="R194" i="8"/>
  <c r="S19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U5" i="2"/>
  <c r="V5" i="2"/>
  <c r="W5" i="2"/>
  <c r="AC5" i="2" s="1"/>
  <c r="X5" i="2"/>
  <c r="Y5" i="2"/>
  <c r="Z5" i="2"/>
  <c r="AB5" i="2"/>
  <c r="U6" i="2"/>
  <c r="V6" i="2"/>
  <c r="AB6" i="2" s="1"/>
  <c r="W6" i="2"/>
  <c r="AC6" i="2" s="1"/>
  <c r="X6" i="2"/>
  <c r="Y6" i="2"/>
  <c r="Z6" i="2"/>
  <c r="AA6" i="2"/>
  <c r="U7" i="2"/>
  <c r="V7" i="2"/>
  <c r="W7" i="2"/>
  <c r="AC7" i="2" s="1"/>
  <c r="X7" i="2"/>
  <c r="Y7" i="2"/>
  <c r="Z7" i="2"/>
  <c r="AA7" i="2"/>
  <c r="U8" i="2"/>
  <c r="V8" i="2"/>
  <c r="W8" i="2"/>
  <c r="X8" i="2"/>
  <c r="Y8" i="2"/>
  <c r="Z8" i="2"/>
  <c r="AC8" i="2"/>
  <c r="U9" i="2"/>
  <c r="V9" i="2"/>
  <c r="W9" i="2"/>
  <c r="X9" i="2"/>
  <c r="Y9" i="2"/>
  <c r="AB9" i="2" s="1"/>
  <c r="Z9" i="2"/>
  <c r="AC9" i="2"/>
  <c r="U10" i="2"/>
  <c r="AA10" i="2" s="1"/>
  <c r="V10" i="2"/>
  <c r="W10" i="2"/>
  <c r="AC10" i="2" s="1"/>
  <c r="X10" i="2"/>
  <c r="Y10" i="2"/>
  <c r="AB10" i="2" s="1"/>
  <c r="Z10" i="2"/>
  <c r="U11" i="2"/>
  <c r="AA11" i="2" s="1"/>
  <c r="V11" i="2"/>
  <c r="W11" i="2"/>
  <c r="X11" i="2"/>
  <c r="Y11" i="2"/>
  <c r="Z11" i="2"/>
  <c r="U12" i="2"/>
  <c r="V12" i="2"/>
  <c r="W12" i="2"/>
  <c r="X12" i="2"/>
  <c r="Y12" i="2"/>
  <c r="Z12" i="2"/>
  <c r="AC12" i="2" s="1"/>
  <c r="U13" i="2"/>
  <c r="V13" i="2"/>
  <c r="W13" i="2"/>
  <c r="AC13" i="2" s="1"/>
  <c r="X13" i="2"/>
  <c r="Y13" i="2"/>
  <c r="Z13" i="2"/>
  <c r="AB13" i="2"/>
  <c r="U14" i="2"/>
  <c r="V14" i="2"/>
  <c r="AB14" i="2" s="1"/>
  <c r="W14" i="2"/>
  <c r="AC14" i="2" s="1"/>
  <c r="X14" i="2"/>
  <c r="Y14" i="2"/>
  <c r="Z14" i="2"/>
  <c r="AA14" i="2"/>
  <c r="U15" i="2"/>
  <c r="V15" i="2"/>
  <c r="W15" i="2"/>
  <c r="X15" i="2"/>
  <c r="Y15" i="2"/>
  <c r="Z15" i="2"/>
  <c r="AA15" i="2"/>
  <c r="U16" i="2"/>
  <c r="V16" i="2"/>
  <c r="W16" i="2"/>
  <c r="X16" i="2"/>
  <c r="Y16" i="2"/>
  <c r="Z16" i="2"/>
  <c r="AC16" i="2" s="1"/>
  <c r="U17" i="2"/>
  <c r="V17" i="2"/>
  <c r="W17" i="2"/>
  <c r="X17" i="2"/>
  <c r="Y17" i="2"/>
  <c r="AB17" i="2" s="1"/>
  <c r="Z17" i="2"/>
  <c r="AC17" i="2"/>
  <c r="U18" i="2"/>
  <c r="AA18" i="2" s="1"/>
  <c r="V18" i="2"/>
  <c r="W18" i="2"/>
  <c r="AC18" i="2" s="1"/>
  <c r="X18" i="2"/>
  <c r="Y18" i="2"/>
  <c r="AB18" i="2" s="1"/>
  <c r="Z18" i="2"/>
  <c r="U19" i="2"/>
  <c r="AA19" i="2" s="1"/>
  <c r="V19" i="2"/>
  <c r="W19" i="2"/>
  <c r="X19" i="2"/>
  <c r="Y19" i="2"/>
  <c r="Z19" i="2"/>
  <c r="U20" i="2"/>
  <c r="V20" i="2"/>
  <c r="W20" i="2"/>
  <c r="X20" i="2"/>
  <c r="Y20" i="2"/>
  <c r="Z20" i="2"/>
  <c r="AC20" i="2" s="1"/>
  <c r="U21" i="2"/>
  <c r="V21" i="2"/>
  <c r="W21" i="2"/>
  <c r="AC21" i="2" s="1"/>
  <c r="X21" i="2"/>
  <c r="Y21" i="2"/>
  <c r="Z21" i="2"/>
  <c r="AB21" i="2"/>
  <c r="U22" i="2"/>
  <c r="V22" i="2"/>
  <c r="AB22" i="2" s="1"/>
  <c r="W22" i="2"/>
  <c r="AC22" i="2" s="1"/>
  <c r="X22" i="2"/>
  <c r="Y22" i="2"/>
  <c r="Z22" i="2"/>
  <c r="AA22" i="2"/>
  <c r="U23" i="2"/>
  <c r="V23" i="2"/>
  <c r="AB23" i="2" s="1"/>
  <c r="W23" i="2"/>
  <c r="X23" i="2"/>
  <c r="Y23" i="2"/>
  <c r="Z23" i="2"/>
  <c r="AA23" i="2"/>
  <c r="U24" i="2"/>
  <c r="V24" i="2"/>
  <c r="W24" i="2"/>
  <c r="X24" i="2"/>
  <c r="Y24" i="2"/>
  <c r="Z24" i="2"/>
  <c r="AC24" i="2"/>
  <c r="U25" i="2"/>
  <c r="V25" i="2"/>
  <c r="W25" i="2"/>
  <c r="X25" i="2"/>
  <c r="Y25" i="2"/>
  <c r="AB25" i="2" s="1"/>
  <c r="Z25" i="2"/>
  <c r="AC25" i="2"/>
  <c r="U26" i="2"/>
  <c r="AA26" i="2" s="1"/>
  <c r="V26" i="2"/>
  <c r="W26" i="2"/>
  <c r="AC26" i="2" s="1"/>
  <c r="X26" i="2"/>
  <c r="Y26" i="2"/>
  <c r="AB26" i="2" s="1"/>
  <c r="Z26" i="2"/>
  <c r="U27" i="2"/>
  <c r="AA27" i="2" s="1"/>
  <c r="V27" i="2"/>
  <c r="W27" i="2"/>
  <c r="X27" i="2"/>
  <c r="Y27" i="2"/>
  <c r="Z27" i="2"/>
  <c r="U28" i="2"/>
  <c r="AA28" i="2" s="1"/>
  <c r="V28" i="2"/>
  <c r="W28" i="2"/>
  <c r="X28" i="2"/>
  <c r="Y28" i="2"/>
  <c r="Z28" i="2"/>
  <c r="AC28" i="2" s="1"/>
  <c r="U29" i="2"/>
  <c r="V29" i="2"/>
  <c r="W29" i="2"/>
  <c r="AC29" i="2" s="1"/>
  <c r="X29" i="2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V31" i="2"/>
  <c r="AB31" i="2" s="1"/>
  <c r="W31" i="2"/>
  <c r="X31" i="2"/>
  <c r="Y31" i="2"/>
  <c r="Z31" i="2"/>
  <c r="AA31" i="2"/>
  <c r="U32" i="2"/>
  <c r="V32" i="2"/>
  <c r="W32" i="2"/>
  <c r="X32" i="2"/>
  <c r="Y32" i="2"/>
  <c r="Z32" i="2"/>
  <c r="AC32" i="2"/>
  <c r="U33" i="2"/>
  <c r="V33" i="2"/>
  <c r="W33" i="2"/>
  <c r="X33" i="2"/>
  <c r="Y33" i="2"/>
  <c r="AB33" i="2" s="1"/>
  <c r="Z33" i="2"/>
  <c r="AC33" i="2"/>
  <c r="U34" i="2"/>
  <c r="AA34" i="2" s="1"/>
  <c r="V34" i="2"/>
  <c r="W34" i="2"/>
  <c r="AC34" i="2" s="1"/>
  <c r="X34" i="2"/>
  <c r="Y34" i="2"/>
  <c r="AB34" i="2" s="1"/>
  <c r="Z34" i="2"/>
  <c r="U35" i="2"/>
  <c r="AA35" i="2" s="1"/>
  <c r="V35" i="2"/>
  <c r="W35" i="2"/>
  <c r="X35" i="2"/>
  <c r="Y35" i="2"/>
  <c r="Z35" i="2"/>
  <c r="U36" i="2"/>
  <c r="AA36" i="2" s="1"/>
  <c r="V36" i="2"/>
  <c r="W36" i="2"/>
  <c r="X36" i="2"/>
  <c r="Y36" i="2"/>
  <c r="Z36" i="2"/>
  <c r="AC36" i="2" s="1"/>
  <c r="U37" i="2"/>
  <c r="V37" i="2"/>
  <c r="W37" i="2"/>
  <c r="AC37" i="2" s="1"/>
  <c r="X37" i="2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V39" i="2"/>
  <c r="AB39" i="2" s="1"/>
  <c r="W39" i="2"/>
  <c r="X39" i="2"/>
  <c r="Y39" i="2"/>
  <c r="Z39" i="2"/>
  <c r="AA39" i="2"/>
  <c r="U40" i="2"/>
  <c r="V40" i="2"/>
  <c r="W40" i="2"/>
  <c r="X40" i="2"/>
  <c r="Y40" i="2"/>
  <c r="Z40" i="2"/>
  <c r="AC40" i="2"/>
  <c r="U41" i="2"/>
  <c r="V41" i="2"/>
  <c r="W41" i="2"/>
  <c r="X41" i="2"/>
  <c r="Y41" i="2"/>
  <c r="AB41" i="2" s="1"/>
  <c r="Z41" i="2"/>
  <c r="AC41" i="2"/>
  <c r="U42" i="2"/>
  <c r="AA42" i="2" s="1"/>
  <c r="V42" i="2"/>
  <c r="W42" i="2"/>
  <c r="AC42" i="2" s="1"/>
  <c r="X42" i="2"/>
  <c r="Y42" i="2"/>
  <c r="AB42" i="2" s="1"/>
  <c r="Z42" i="2"/>
  <c r="U43" i="2"/>
  <c r="AA43" i="2" s="1"/>
  <c r="V43" i="2"/>
  <c r="W43" i="2"/>
  <c r="X43" i="2"/>
  <c r="Y43" i="2"/>
  <c r="Z43" i="2"/>
  <c r="U44" i="2"/>
  <c r="AA44" i="2" s="1"/>
  <c r="V44" i="2"/>
  <c r="W44" i="2"/>
  <c r="X44" i="2"/>
  <c r="Y44" i="2"/>
  <c r="Z44" i="2"/>
  <c r="AC44" i="2" s="1"/>
  <c r="U45" i="2"/>
  <c r="V45" i="2"/>
  <c r="W45" i="2"/>
  <c r="AC45" i="2" s="1"/>
  <c r="X45" i="2"/>
  <c r="Y45" i="2"/>
  <c r="Z45" i="2"/>
  <c r="AB45" i="2"/>
  <c r="U46" i="2"/>
  <c r="V46" i="2"/>
  <c r="AB46" i="2" s="1"/>
  <c r="W46" i="2"/>
  <c r="AC46" i="2" s="1"/>
  <c r="X46" i="2"/>
  <c r="Y46" i="2"/>
  <c r="Z46" i="2"/>
  <c r="AA46" i="2"/>
  <c r="U47" i="2"/>
  <c r="V47" i="2"/>
  <c r="AB47" i="2" s="1"/>
  <c r="W47" i="2"/>
  <c r="X47" i="2"/>
  <c r="Y47" i="2"/>
  <c r="Z47" i="2"/>
  <c r="AA47" i="2"/>
  <c r="U48" i="2"/>
  <c r="V48" i="2"/>
  <c r="W48" i="2"/>
  <c r="X48" i="2"/>
  <c r="Y48" i="2"/>
  <c r="Z48" i="2"/>
  <c r="AC48" i="2"/>
  <c r="U49" i="2"/>
  <c r="V49" i="2"/>
  <c r="W49" i="2"/>
  <c r="X49" i="2"/>
  <c r="Y49" i="2"/>
  <c r="AB49" i="2" s="1"/>
  <c r="Z49" i="2"/>
  <c r="AC49" i="2"/>
  <c r="U50" i="2"/>
  <c r="AA50" i="2" s="1"/>
  <c r="V50" i="2"/>
  <c r="W50" i="2"/>
  <c r="AC50" i="2" s="1"/>
  <c r="X50" i="2"/>
  <c r="Y50" i="2"/>
  <c r="AB50" i="2" s="1"/>
  <c r="Z50" i="2"/>
  <c r="U51" i="2"/>
  <c r="AA51" i="2" s="1"/>
  <c r="V51" i="2"/>
  <c r="W51" i="2"/>
  <c r="X51" i="2"/>
  <c r="Y51" i="2"/>
  <c r="Z51" i="2"/>
  <c r="U52" i="2"/>
  <c r="AA52" i="2" s="1"/>
  <c r="V52" i="2"/>
  <c r="W52" i="2"/>
  <c r="X52" i="2"/>
  <c r="Y52" i="2"/>
  <c r="Z52" i="2"/>
  <c r="AC52" i="2" s="1"/>
  <c r="U53" i="2"/>
  <c r="V53" i="2"/>
  <c r="W53" i="2"/>
  <c r="AC53" i="2" s="1"/>
  <c r="X53" i="2"/>
  <c r="Y53" i="2"/>
  <c r="Z53" i="2"/>
  <c r="AB53" i="2"/>
  <c r="U54" i="2"/>
  <c r="V54" i="2"/>
  <c r="AB54" i="2" s="1"/>
  <c r="W54" i="2"/>
  <c r="AC54" i="2" s="1"/>
  <c r="X54" i="2"/>
  <c r="Y54" i="2"/>
  <c r="Z54" i="2"/>
  <c r="AA54" i="2"/>
  <c r="U55" i="2"/>
  <c r="V55" i="2"/>
  <c r="AB55" i="2" s="1"/>
  <c r="W55" i="2"/>
  <c r="X55" i="2"/>
  <c r="Y55" i="2"/>
  <c r="Z55" i="2"/>
  <c r="AA55" i="2"/>
  <c r="U56" i="2"/>
  <c r="V56" i="2"/>
  <c r="W56" i="2"/>
  <c r="X56" i="2"/>
  <c r="Y56" i="2"/>
  <c r="Z56" i="2"/>
  <c r="AC56" i="2"/>
  <c r="U57" i="2"/>
  <c r="V57" i="2"/>
  <c r="W57" i="2"/>
  <c r="X57" i="2"/>
  <c r="Y57" i="2"/>
  <c r="AB57" i="2" s="1"/>
  <c r="Z57" i="2"/>
  <c r="AC57" i="2"/>
  <c r="U58" i="2"/>
  <c r="AA58" i="2" s="1"/>
  <c r="V58" i="2"/>
  <c r="W58" i="2"/>
  <c r="AC58" i="2" s="1"/>
  <c r="X58" i="2"/>
  <c r="Y58" i="2"/>
  <c r="AB58" i="2" s="1"/>
  <c r="Z58" i="2"/>
  <c r="U59" i="2"/>
  <c r="AA59" i="2" s="1"/>
  <c r="V59" i="2"/>
  <c r="W59" i="2"/>
  <c r="X59" i="2"/>
  <c r="Y59" i="2"/>
  <c r="Z59" i="2"/>
  <c r="U60" i="2"/>
  <c r="AA60" i="2" s="1"/>
  <c r="V60" i="2"/>
  <c r="W60" i="2"/>
  <c r="X60" i="2"/>
  <c r="Y60" i="2"/>
  <c r="Z60" i="2"/>
  <c r="AC60" i="2" s="1"/>
  <c r="U61" i="2"/>
  <c r="V61" i="2"/>
  <c r="W61" i="2"/>
  <c r="AC61" i="2" s="1"/>
  <c r="X61" i="2"/>
  <c r="Y61" i="2"/>
  <c r="Z61" i="2"/>
  <c r="AB61" i="2"/>
  <c r="U62" i="2"/>
  <c r="V62" i="2"/>
  <c r="AB62" i="2" s="1"/>
  <c r="W62" i="2"/>
  <c r="AC62" i="2" s="1"/>
  <c r="X62" i="2"/>
  <c r="Y62" i="2"/>
  <c r="Z62" i="2"/>
  <c r="AA62" i="2"/>
  <c r="U63" i="2"/>
  <c r="V63" i="2"/>
  <c r="AB63" i="2" s="1"/>
  <c r="W63" i="2"/>
  <c r="X63" i="2"/>
  <c r="Y63" i="2"/>
  <c r="Z63" i="2"/>
  <c r="AA63" i="2"/>
  <c r="U64" i="2"/>
  <c r="V64" i="2"/>
  <c r="W64" i="2"/>
  <c r="X64" i="2"/>
  <c r="Y64" i="2"/>
  <c r="Z64" i="2"/>
  <c r="AC64" i="2"/>
  <c r="U65" i="2"/>
  <c r="V65" i="2"/>
  <c r="W65" i="2"/>
  <c r="X65" i="2"/>
  <c r="Y65" i="2"/>
  <c r="AB65" i="2" s="1"/>
  <c r="Z65" i="2"/>
  <c r="AC65" i="2"/>
  <c r="U66" i="2"/>
  <c r="AA66" i="2" s="1"/>
  <c r="V66" i="2"/>
  <c r="W66" i="2"/>
  <c r="AC66" i="2" s="1"/>
  <c r="X66" i="2"/>
  <c r="Y66" i="2"/>
  <c r="AB66" i="2" s="1"/>
  <c r="Z66" i="2"/>
  <c r="U67" i="2"/>
  <c r="AA67" i="2" s="1"/>
  <c r="V67" i="2"/>
  <c r="W67" i="2"/>
  <c r="X67" i="2"/>
  <c r="Y67" i="2"/>
  <c r="Z67" i="2"/>
  <c r="U68" i="2"/>
  <c r="AA68" i="2" s="1"/>
  <c r="V68" i="2"/>
  <c r="W68" i="2"/>
  <c r="X68" i="2"/>
  <c r="Y68" i="2"/>
  <c r="Z68" i="2"/>
  <c r="AC68" i="2" s="1"/>
  <c r="U69" i="2"/>
  <c r="V69" i="2"/>
  <c r="W69" i="2"/>
  <c r="AC69" i="2" s="1"/>
  <c r="X69" i="2"/>
  <c r="Y69" i="2"/>
  <c r="Z69" i="2"/>
  <c r="AB69" i="2"/>
  <c r="U70" i="2"/>
  <c r="V70" i="2"/>
  <c r="AB70" i="2" s="1"/>
  <c r="W70" i="2"/>
  <c r="X70" i="2"/>
  <c r="Y70" i="2"/>
  <c r="Z70" i="2"/>
  <c r="AA70" i="2"/>
  <c r="U71" i="2"/>
  <c r="AA71" i="2" s="1"/>
  <c r="V71" i="2"/>
  <c r="W71" i="2"/>
  <c r="X71" i="2"/>
  <c r="Y71" i="2"/>
  <c r="Z71" i="2"/>
  <c r="U72" i="2"/>
  <c r="V72" i="2"/>
  <c r="W72" i="2"/>
  <c r="X72" i="2"/>
  <c r="Y72" i="2"/>
  <c r="Z72" i="2"/>
  <c r="AC72" i="2" s="1"/>
  <c r="U73" i="2"/>
  <c r="V73" i="2"/>
  <c r="W73" i="2"/>
  <c r="AC73" i="2" s="1"/>
  <c r="X73" i="2"/>
  <c r="Y73" i="2"/>
  <c r="Z73" i="2"/>
  <c r="AB73" i="2"/>
  <c r="U74" i="2"/>
  <c r="V74" i="2"/>
  <c r="AB74" i="2" s="1"/>
  <c r="W74" i="2"/>
  <c r="AC74" i="2" s="1"/>
  <c r="X74" i="2"/>
  <c r="Y74" i="2"/>
  <c r="Z74" i="2"/>
  <c r="AA74" i="2"/>
  <c r="U75" i="2"/>
  <c r="V75" i="2"/>
  <c r="W75" i="2"/>
  <c r="X75" i="2"/>
  <c r="Y75" i="2"/>
  <c r="Z75" i="2"/>
  <c r="AA75" i="2"/>
  <c r="U76" i="2"/>
  <c r="V76" i="2"/>
  <c r="W76" i="2"/>
  <c r="X76" i="2"/>
  <c r="Y76" i="2"/>
  <c r="Z76" i="2"/>
  <c r="AC76" i="2" s="1"/>
  <c r="U77" i="2"/>
  <c r="V77" i="2"/>
  <c r="W77" i="2"/>
  <c r="AC77" i="2" s="1"/>
  <c r="X77" i="2"/>
  <c r="Y77" i="2"/>
  <c r="AB77" i="2" s="1"/>
  <c r="Z77" i="2"/>
  <c r="U78" i="2"/>
  <c r="V78" i="2"/>
  <c r="W78" i="2"/>
  <c r="AC78" i="2" s="1"/>
  <c r="X78" i="2"/>
  <c r="Y78" i="2"/>
  <c r="AB78" i="2" s="1"/>
  <c r="Z78" i="2"/>
  <c r="AA78" i="2"/>
  <c r="U79" i="2"/>
  <c r="AA79" i="2" s="1"/>
  <c r="V79" i="2"/>
  <c r="W79" i="2"/>
  <c r="X79" i="2"/>
  <c r="Y79" i="2"/>
  <c r="Z79" i="2"/>
  <c r="U80" i="2"/>
  <c r="V80" i="2"/>
  <c r="W80" i="2"/>
  <c r="X80" i="2"/>
  <c r="Y80" i="2"/>
  <c r="Z80" i="2"/>
  <c r="AC80" i="2" s="1"/>
  <c r="U81" i="2"/>
  <c r="V81" i="2"/>
  <c r="W81" i="2"/>
  <c r="AC81" i="2" s="1"/>
  <c r="X81" i="2"/>
  <c r="Y81" i="2"/>
  <c r="Z81" i="2"/>
  <c r="AB81" i="2"/>
  <c r="U82" i="2"/>
  <c r="V82" i="2"/>
  <c r="AB82" i="2" s="1"/>
  <c r="W82" i="2"/>
  <c r="AC82" i="2" s="1"/>
  <c r="X82" i="2"/>
  <c r="Y82" i="2"/>
  <c r="Z82" i="2"/>
  <c r="AA82" i="2"/>
  <c r="U83" i="2"/>
  <c r="V83" i="2"/>
  <c r="W83" i="2"/>
  <c r="X83" i="2"/>
  <c r="Y83" i="2"/>
  <c r="Z83" i="2"/>
  <c r="AA83" i="2"/>
  <c r="U84" i="2"/>
  <c r="V84" i="2"/>
  <c r="W84" i="2"/>
  <c r="X84" i="2"/>
  <c r="Y84" i="2"/>
  <c r="Z84" i="2"/>
  <c r="AC84" i="2" s="1"/>
  <c r="U85" i="2"/>
  <c r="V85" i="2"/>
  <c r="W85" i="2"/>
  <c r="AC85" i="2" s="1"/>
  <c r="X85" i="2"/>
  <c r="Y85" i="2"/>
  <c r="AB85" i="2" s="1"/>
  <c r="Z85" i="2"/>
  <c r="U86" i="2"/>
  <c r="V86" i="2"/>
  <c r="W86" i="2"/>
  <c r="AC86" i="2" s="1"/>
  <c r="X86" i="2"/>
  <c r="Y86" i="2"/>
  <c r="AB86" i="2" s="1"/>
  <c r="Z86" i="2"/>
  <c r="AA86" i="2"/>
  <c r="U87" i="2"/>
  <c r="V87" i="2"/>
  <c r="W87" i="2"/>
  <c r="X87" i="2"/>
  <c r="Y87" i="2"/>
  <c r="Z87" i="2"/>
  <c r="AA87" i="2"/>
  <c r="U88" i="2"/>
  <c r="V88" i="2"/>
  <c r="W88" i="2"/>
  <c r="X88" i="2"/>
  <c r="Y88" i="2"/>
  <c r="Z88" i="2"/>
  <c r="AC88" i="2" s="1"/>
  <c r="U89" i="2"/>
  <c r="V89" i="2"/>
  <c r="W89" i="2"/>
  <c r="AC89" i="2" s="1"/>
  <c r="X89" i="2"/>
  <c r="Y89" i="2"/>
  <c r="Z89" i="2"/>
  <c r="AB89" i="2"/>
  <c r="U90" i="2"/>
  <c r="V90" i="2"/>
  <c r="AB90" i="2" s="1"/>
  <c r="W90" i="2"/>
  <c r="AC90" i="2" s="1"/>
  <c r="X90" i="2"/>
  <c r="Y90" i="2"/>
  <c r="Z90" i="2"/>
  <c r="AA90" i="2"/>
  <c r="U91" i="2"/>
  <c r="V91" i="2"/>
  <c r="W91" i="2"/>
  <c r="X91" i="2"/>
  <c r="Y91" i="2"/>
  <c r="Z91" i="2"/>
  <c r="AA91" i="2"/>
  <c r="U92" i="2"/>
  <c r="V92" i="2"/>
  <c r="W92" i="2"/>
  <c r="X92" i="2"/>
  <c r="Y92" i="2"/>
  <c r="Z92" i="2"/>
  <c r="AC92" i="2" s="1"/>
  <c r="U93" i="2"/>
  <c r="V93" i="2"/>
  <c r="W93" i="2"/>
  <c r="AC93" i="2" s="1"/>
  <c r="X93" i="2"/>
  <c r="Y93" i="2"/>
  <c r="Z93" i="2"/>
  <c r="AB93" i="2"/>
  <c r="U94" i="2"/>
  <c r="V94" i="2"/>
  <c r="W94" i="2"/>
  <c r="AC94" i="2" s="1"/>
  <c r="X94" i="2"/>
  <c r="Y94" i="2"/>
  <c r="AB94" i="2" s="1"/>
  <c r="Z94" i="2"/>
  <c r="AA94" i="2"/>
  <c r="U95" i="2"/>
  <c r="V95" i="2"/>
  <c r="W95" i="2"/>
  <c r="X95" i="2"/>
  <c r="Y95" i="2"/>
  <c r="Z95" i="2"/>
  <c r="AA95" i="2"/>
  <c r="U96" i="2"/>
  <c r="V96" i="2"/>
  <c r="W96" i="2"/>
  <c r="X96" i="2"/>
  <c r="Y96" i="2"/>
  <c r="Z96" i="2"/>
  <c r="AC96" i="2" s="1"/>
  <c r="U97" i="2"/>
  <c r="V97" i="2"/>
  <c r="W97" i="2"/>
  <c r="AC97" i="2" s="1"/>
  <c r="X97" i="2"/>
  <c r="Y97" i="2"/>
  <c r="Z97" i="2"/>
  <c r="AB97" i="2"/>
  <c r="U98" i="2"/>
  <c r="V98" i="2"/>
  <c r="AB98" i="2" s="1"/>
  <c r="W98" i="2"/>
  <c r="AC98" i="2" s="1"/>
  <c r="X98" i="2"/>
  <c r="Y98" i="2"/>
  <c r="Z98" i="2"/>
  <c r="AA98" i="2"/>
  <c r="U99" i="2"/>
  <c r="V99" i="2"/>
  <c r="W99" i="2"/>
  <c r="X99" i="2"/>
  <c r="Y99" i="2"/>
  <c r="Z99" i="2"/>
  <c r="AA99" i="2"/>
  <c r="U100" i="2"/>
  <c r="V100" i="2"/>
  <c r="W100" i="2"/>
  <c r="X100" i="2"/>
  <c r="Y100" i="2"/>
  <c r="Z100" i="2"/>
  <c r="AC100" i="2" s="1"/>
  <c r="U101" i="2"/>
  <c r="V101" i="2"/>
  <c r="W101" i="2"/>
  <c r="AC101" i="2" s="1"/>
  <c r="X101" i="2"/>
  <c r="Y101" i="2"/>
  <c r="AB101" i="2" s="1"/>
  <c r="Z101" i="2"/>
  <c r="U102" i="2"/>
  <c r="V102" i="2"/>
  <c r="W102" i="2"/>
  <c r="AC102" i="2" s="1"/>
  <c r="X102" i="2"/>
  <c r="Y102" i="2"/>
  <c r="AB102" i="2" s="1"/>
  <c r="Z102" i="2"/>
  <c r="AA102" i="2"/>
  <c r="U103" i="2"/>
  <c r="V103" i="2"/>
  <c r="W103" i="2"/>
  <c r="X103" i="2"/>
  <c r="Y103" i="2"/>
  <c r="Z103" i="2"/>
  <c r="AA103" i="2"/>
  <c r="U104" i="2"/>
  <c r="V104" i="2"/>
  <c r="W104" i="2"/>
  <c r="X104" i="2"/>
  <c r="Y104" i="2"/>
  <c r="Z104" i="2"/>
  <c r="AC104" i="2" s="1"/>
  <c r="U105" i="2"/>
  <c r="V105" i="2"/>
  <c r="W105" i="2"/>
  <c r="AC105" i="2" s="1"/>
  <c r="X105" i="2"/>
  <c r="Y105" i="2"/>
  <c r="Z105" i="2"/>
  <c r="AB105" i="2"/>
  <c r="U106" i="2"/>
  <c r="V106" i="2"/>
  <c r="W106" i="2"/>
  <c r="AC106" i="2" s="1"/>
  <c r="X106" i="2"/>
  <c r="Y106" i="2"/>
  <c r="Z106" i="2"/>
  <c r="AB106" i="2"/>
  <c r="U107" i="2"/>
  <c r="V107" i="2"/>
  <c r="AB107" i="2" s="1"/>
  <c r="W107" i="2"/>
  <c r="X107" i="2"/>
  <c r="AA107" i="2" s="1"/>
  <c r="Y107" i="2"/>
  <c r="Z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Z109" i="2"/>
  <c r="AC109" i="2" s="1"/>
  <c r="U110" i="2"/>
  <c r="V110" i="2"/>
  <c r="W110" i="2"/>
  <c r="AC110" i="2" s="1"/>
  <c r="X110" i="2"/>
  <c r="Y110" i="2"/>
  <c r="Z110" i="2"/>
  <c r="AB110" i="2"/>
  <c r="U111" i="2"/>
  <c r="V111" i="2"/>
  <c r="AB111" i="2" s="1"/>
  <c r="W111" i="2"/>
  <c r="X111" i="2"/>
  <c r="AA111" i="2" s="1"/>
  <c r="Y111" i="2"/>
  <c r="Z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Z113" i="2"/>
  <c r="AC113" i="2" s="1"/>
  <c r="U114" i="2"/>
  <c r="V114" i="2"/>
  <c r="W114" i="2"/>
  <c r="AC114" i="2" s="1"/>
  <c r="X114" i="2"/>
  <c r="Y114" i="2"/>
  <c r="Z114" i="2"/>
  <c r="AB114" i="2"/>
  <c r="U115" i="2"/>
  <c r="V115" i="2"/>
  <c r="AB115" i="2" s="1"/>
  <c r="W115" i="2"/>
  <c r="X115" i="2"/>
  <c r="AA115" i="2" s="1"/>
  <c r="Y115" i="2"/>
  <c r="Z115" i="2"/>
  <c r="U116" i="2"/>
  <c r="AA116" i="2" s="1"/>
  <c r="V116" i="2"/>
  <c r="W116" i="2"/>
  <c r="X116" i="2"/>
  <c r="Y116" i="2"/>
  <c r="Z116" i="2"/>
  <c r="AC116" i="2"/>
  <c r="U117" i="2"/>
  <c r="V117" i="2"/>
  <c r="W117" i="2"/>
  <c r="X117" i="2"/>
  <c r="Y117" i="2"/>
  <c r="Z117" i="2"/>
  <c r="AC117" i="2" s="1"/>
  <c r="U118" i="2"/>
  <c r="AA118" i="2" s="1"/>
  <c r="V118" i="2"/>
  <c r="W118" i="2"/>
  <c r="X118" i="2"/>
  <c r="Y118" i="2"/>
  <c r="Z118" i="2"/>
  <c r="AB118" i="2"/>
  <c r="U119" i="2"/>
  <c r="V119" i="2"/>
  <c r="W119" i="2"/>
  <c r="X119" i="2"/>
  <c r="AA119" i="2" s="1"/>
  <c r="Y119" i="2"/>
  <c r="Z119" i="2"/>
  <c r="U120" i="2"/>
  <c r="V120" i="2"/>
  <c r="W120" i="2"/>
  <c r="X120" i="2"/>
  <c r="Y120" i="2"/>
  <c r="Z120" i="2"/>
  <c r="U121" i="2"/>
  <c r="AA121" i="2" s="1"/>
  <c r="V121" i="2"/>
  <c r="W121" i="2"/>
  <c r="X121" i="2"/>
  <c r="Y121" i="2"/>
  <c r="AB121" i="2" s="1"/>
  <c r="Z121" i="2"/>
  <c r="AC121" i="2"/>
  <c r="U122" i="2"/>
  <c r="V122" i="2"/>
  <c r="AB122" i="2" s="1"/>
  <c r="W122" i="2"/>
  <c r="X122" i="2"/>
  <c r="Y122" i="2"/>
  <c r="Z122" i="2"/>
  <c r="AC122" i="2" s="1"/>
  <c r="U123" i="2"/>
  <c r="V123" i="2"/>
  <c r="W123" i="2"/>
  <c r="AC123" i="2" s="1"/>
  <c r="X123" i="2"/>
  <c r="Y123" i="2"/>
  <c r="AB123" i="2" s="1"/>
  <c r="Z123" i="2"/>
  <c r="AA123" i="2"/>
  <c r="U124" i="2"/>
  <c r="V124" i="2"/>
  <c r="AB124" i="2" s="1"/>
  <c r="W124" i="2"/>
  <c r="X124" i="2"/>
  <c r="AA124" i="2" s="1"/>
  <c r="Y124" i="2"/>
  <c r="Z124" i="2"/>
  <c r="AC124" i="2" s="1"/>
  <c r="U125" i="2"/>
  <c r="V125" i="2"/>
  <c r="AB125" i="2" s="1"/>
  <c r="W125" i="2"/>
  <c r="X125" i="2"/>
  <c r="Y125" i="2"/>
  <c r="Z125" i="2"/>
  <c r="AC125" i="2" s="1"/>
  <c r="U126" i="2"/>
  <c r="V126" i="2"/>
  <c r="W126" i="2"/>
  <c r="X126" i="2"/>
  <c r="Y126" i="2"/>
  <c r="Z126" i="2"/>
  <c r="AB126" i="2"/>
  <c r="U127" i="2"/>
  <c r="V127" i="2"/>
  <c r="W127" i="2"/>
  <c r="X127" i="2"/>
  <c r="AA127" i="2" s="1"/>
  <c r="Y127" i="2"/>
  <c r="Z127" i="2"/>
  <c r="U128" i="2"/>
  <c r="V128" i="2"/>
  <c r="W128" i="2"/>
  <c r="X128" i="2"/>
  <c r="Y128" i="2"/>
  <c r="Z128" i="2"/>
  <c r="U129" i="2"/>
  <c r="AA129" i="2" s="1"/>
  <c r="V129" i="2"/>
  <c r="W129" i="2"/>
  <c r="X129" i="2"/>
  <c r="Y129" i="2"/>
  <c r="AB129" i="2" s="1"/>
  <c r="Z129" i="2"/>
  <c r="AC129" i="2"/>
  <c r="U130" i="2"/>
  <c r="V130" i="2"/>
  <c r="AB130" i="2" s="1"/>
  <c r="W130" i="2"/>
  <c r="X130" i="2"/>
  <c r="Y130" i="2"/>
  <c r="Z130" i="2"/>
  <c r="AC130" i="2" s="1"/>
  <c r="U131" i="2"/>
  <c r="V131" i="2"/>
  <c r="W131" i="2"/>
  <c r="AC131" i="2" s="1"/>
  <c r="X131" i="2"/>
  <c r="Y131" i="2"/>
  <c r="AB131" i="2" s="1"/>
  <c r="Z131" i="2"/>
  <c r="AA131" i="2"/>
  <c r="U132" i="2"/>
  <c r="V132" i="2"/>
  <c r="AB132" i="2" s="1"/>
  <c r="W132" i="2"/>
  <c r="X132" i="2"/>
  <c r="AA132" i="2" s="1"/>
  <c r="Y132" i="2"/>
  <c r="Z132" i="2"/>
  <c r="AC132" i="2" s="1"/>
  <c r="U133" i="2"/>
  <c r="V133" i="2"/>
  <c r="W133" i="2"/>
  <c r="X133" i="2"/>
  <c r="Y133" i="2"/>
  <c r="Z133" i="2"/>
  <c r="AC133" i="2" s="1"/>
  <c r="U134" i="2"/>
  <c r="V134" i="2"/>
  <c r="W134" i="2"/>
  <c r="X134" i="2"/>
  <c r="Y134" i="2"/>
  <c r="Z134" i="2"/>
  <c r="AB134" i="2"/>
  <c r="U135" i="2"/>
  <c r="V135" i="2"/>
  <c r="W135" i="2"/>
  <c r="X135" i="2"/>
  <c r="AA135" i="2" s="1"/>
  <c r="Y135" i="2"/>
  <c r="Z135" i="2"/>
  <c r="U136" i="2"/>
  <c r="V136" i="2"/>
  <c r="W136" i="2"/>
  <c r="X136" i="2"/>
  <c r="Y136" i="2"/>
  <c r="Z136" i="2"/>
  <c r="AC136" i="2" s="1"/>
  <c r="U137" i="2"/>
  <c r="V137" i="2"/>
  <c r="W137" i="2"/>
  <c r="X137" i="2"/>
  <c r="Y137" i="2"/>
  <c r="AB137" i="2" s="1"/>
  <c r="Z137" i="2"/>
  <c r="AC137" i="2"/>
  <c r="U138" i="2"/>
  <c r="V138" i="2"/>
  <c r="AB138" i="2" s="1"/>
  <c r="W138" i="2"/>
  <c r="X138" i="2"/>
  <c r="Y138" i="2"/>
  <c r="Z138" i="2"/>
  <c r="AC138" i="2" s="1"/>
  <c r="U139" i="2"/>
  <c r="V139" i="2"/>
  <c r="W139" i="2"/>
  <c r="AC139" i="2" s="1"/>
  <c r="X139" i="2"/>
  <c r="Y139" i="2"/>
  <c r="AB139" i="2" s="1"/>
  <c r="Z139" i="2"/>
  <c r="AA139" i="2"/>
  <c r="U140" i="2"/>
  <c r="V140" i="2"/>
  <c r="AB140" i="2" s="1"/>
  <c r="W140" i="2"/>
  <c r="X140" i="2"/>
  <c r="AA140" i="2" s="1"/>
  <c r="Y140" i="2"/>
  <c r="Z140" i="2"/>
  <c r="AC140" i="2" s="1"/>
  <c r="U141" i="2"/>
  <c r="V141" i="2"/>
  <c r="W141" i="2"/>
  <c r="X141" i="2"/>
  <c r="Y141" i="2"/>
  <c r="AB141" i="2" s="1"/>
  <c r="Z141" i="2"/>
  <c r="AC141" i="2" s="1"/>
  <c r="U142" i="2"/>
  <c r="V142" i="2"/>
  <c r="W142" i="2"/>
  <c r="X142" i="2"/>
  <c r="AA142" i="2" s="1"/>
  <c r="Y142" i="2"/>
  <c r="AB142" i="2" s="1"/>
  <c r="Z142" i="2"/>
  <c r="AC142" i="2" s="1"/>
  <c r="U143" i="2"/>
  <c r="V143" i="2"/>
  <c r="W143" i="2"/>
  <c r="X143" i="2"/>
  <c r="Y143" i="2"/>
  <c r="AB143" i="2" s="1"/>
  <c r="Z143" i="2"/>
  <c r="AA143" i="2"/>
  <c r="U144" i="2"/>
  <c r="V144" i="2"/>
  <c r="AB144" i="2" s="1"/>
  <c r="W144" i="2"/>
  <c r="X144" i="2"/>
  <c r="AA144" i="2" s="1"/>
  <c r="Y144" i="2"/>
  <c r="Z144" i="2"/>
  <c r="AC144" i="2" s="1"/>
  <c r="U145" i="2"/>
  <c r="V145" i="2"/>
  <c r="W145" i="2"/>
  <c r="X145" i="2"/>
  <c r="Y145" i="2"/>
  <c r="AB145" i="2" s="1"/>
  <c r="Z145" i="2"/>
  <c r="AC145" i="2" s="1"/>
  <c r="U146" i="2"/>
  <c r="V146" i="2"/>
  <c r="W146" i="2"/>
  <c r="X146" i="2"/>
  <c r="AA146" i="2" s="1"/>
  <c r="Y146" i="2"/>
  <c r="AB146" i="2" s="1"/>
  <c r="Z146" i="2"/>
  <c r="AC146" i="2" s="1"/>
  <c r="U147" i="2"/>
  <c r="V147" i="2"/>
  <c r="W147" i="2"/>
  <c r="X147" i="2"/>
  <c r="Y147" i="2"/>
  <c r="AB147" i="2" s="1"/>
  <c r="Z147" i="2"/>
  <c r="AA147" i="2"/>
  <c r="U148" i="2"/>
  <c r="V148" i="2"/>
  <c r="AB148" i="2" s="1"/>
  <c r="W148" i="2"/>
  <c r="X148" i="2"/>
  <c r="AA148" i="2" s="1"/>
  <c r="Y148" i="2"/>
  <c r="Z148" i="2"/>
  <c r="AC148" i="2" s="1"/>
  <c r="U149" i="2"/>
  <c r="V149" i="2"/>
  <c r="W149" i="2"/>
  <c r="X149" i="2"/>
  <c r="Y149" i="2"/>
  <c r="AB149" i="2" s="1"/>
  <c r="Z149" i="2"/>
  <c r="AC149" i="2" s="1"/>
  <c r="U150" i="2"/>
  <c r="V150" i="2"/>
  <c r="W150" i="2"/>
  <c r="X150" i="2"/>
  <c r="AA150" i="2" s="1"/>
  <c r="Y150" i="2"/>
  <c r="AB150" i="2" s="1"/>
  <c r="Z150" i="2"/>
  <c r="AC150" i="2" s="1"/>
  <c r="U151" i="2"/>
  <c r="V151" i="2"/>
  <c r="W151" i="2"/>
  <c r="X151" i="2"/>
  <c r="Y151" i="2"/>
  <c r="AB151" i="2" s="1"/>
  <c r="Z151" i="2"/>
  <c r="AA151" i="2"/>
  <c r="U152" i="2"/>
  <c r="V152" i="2"/>
  <c r="W152" i="2"/>
  <c r="X152" i="2"/>
  <c r="Y152" i="2"/>
  <c r="Z152" i="2"/>
  <c r="AC152" i="2" s="1"/>
  <c r="U153" i="2"/>
  <c r="V153" i="2"/>
  <c r="W153" i="2"/>
  <c r="X153" i="2"/>
  <c r="Y153" i="2"/>
  <c r="AB153" i="2" s="1"/>
  <c r="Z153" i="2"/>
  <c r="AC153" i="2" s="1"/>
  <c r="U154" i="2"/>
  <c r="V154" i="2"/>
  <c r="W154" i="2"/>
  <c r="X154" i="2"/>
  <c r="AA154" i="2" s="1"/>
  <c r="Y154" i="2"/>
  <c r="AB154" i="2" s="1"/>
  <c r="Z154" i="2"/>
  <c r="AC154" i="2" s="1"/>
  <c r="U155" i="2"/>
  <c r="V155" i="2"/>
  <c r="W155" i="2"/>
  <c r="X155" i="2"/>
  <c r="Y155" i="2"/>
  <c r="AB155" i="2" s="1"/>
  <c r="Z155" i="2"/>
  <c r="AA155" i="2"/>
  <c r="U156" i="2"/>
  <c r="V156" i="2"/>
  <c r="AB156" i="2" s="1"/>
  <c r="W156" i="2"/>
  <c r="X156" i="2"/>
  <c r="AA156" i="2" s="1"/>
  <c r="Y156" i="2"/>
  <c r="Z156" i="2"/>
  <c r="AC156" i="2" s="1"/>
  <c r="U157" i="2"/>
  <c r="V157" i="2"/>
  <c r="W157" i="2"/>
  <c r="X157" i="2"/>
  <c r="Y157" i="2"/>
  <c r="AB157" i="2" s="1"/>
  <c r="Z157" i="2"/>
  <c r="AC157" i="2" s="1"/>
  <c r="U158" i="2"/>
  <c r="V158" i="2"/>
  <c r="W158" i="2"/>
  <c r="X158" i="2"/>
  <c r="Y158" i="2"/>
  <c r="AB158" i="2" s="1"/>
  <c r="Z158" i="2"/>
  <c r="AC158" i="2" s="1"/>
  <c r="U159" i="2"/>
  <c r="V159" i="2"/>
  <c r="W159" i="2"/>
  <c r="AC159" i="2" s="1"/>
  <c r="X159" i="2"/>
  <c r="Y159" i="2"/>
  <c r="Z159" i="2"/>
  <c r="AA159" i="2"/>
  <c r="U160" i="2"/>
  <c r="V160" i="2"/>
  <c r="W160" i="2"/>
  <c r="X160" i="2"/>
  <c r="AA160" i="2" s="1"/>
  <c r="Y160" i="2"/>
  <c r="Z160" i="2"/>
  <c r="AC160" i="2" s="1"/>
  <c r="U161" i="2"/>
  <c r="V161" i="2"/>
  <c r="W161" i="2"/>
  <c r="X161" i="2"/>
  <c r="Y161" i="2"/>
  <c r="AB161" i="2" s="1"/>
  <c r="Z161" i="2"/>
  <c r="AC161" i="2" s="1"/>
  <c r="U162" i="2"/>
  <c r="V162" i="2"/>
  <c r="W162" i="2"/>
  <c r="X162" i="2"/>
  <c r="Y162" i="2"/>
  <c r="Z162" i="2"/>
  <c r="AC162" i="2" s="1"/>
  <c r="AB162" i="2"/>
  <c r="U163" i="2"/>
  <c r="V163" i="2"/>
  <c r="W163" i="2"/>
  <c r="AC163" i="2" s="1"/>
  <c r="X163" i="2"/>
  <c r="Y163" i="2"/>
  <c r="AB163" i="2" s="1"/>
  <c r="Z163" i="2"/>
  <c r="AA163" i="2"/>
  <c r="U164" i="2"/>
  <c r="V164" i="2"/>
  <c r="W164" i="2"/>
  <c r="X164" i="2"/>
  <c r="AA164" i="2" s="1"/>
  <c r="Y164" i="2"/>
  <c r="Z164" i="2"/>
  <c r="AC164" i="2" s="1"/>
  <c r="U165" i="2"/>
  <c r="V165" i="2"/>
  <c r="W165" i="2"/>
  <c r="X165" i="2"/>
  <c r="Y165" i="2"/>
  <c r="Z165" i="2"/>
  <c r="AA165" i="2"/>
  <c r="U166" i="2"/>
  <c r="V166" i="2"/>
  <c r="W166" i="2"/>
  <c r="X166" i="2"/>
  <c r="AA166" i="2" s="1"/>
  <c r="Y166" i="2"/>
  <c r="Z166" i="2"/>
  <c r="AB166" i="2"/>
  <c r="U167" i="2"/>
  <c r="V167" i="2"/>
  <c r="W167" i="2"/>
  <c r="X167" i="2"/>
  <c r="Y167" i="2"/>
  <c r="AB167" i="2" s="1"/>
  <c r="Z167" i="2"/>
  <c r="AC167" i="2" s="1"/>
  <c r="U168" i="2"/>
  <c r="V168" i="2"/>
  <c r="AB168" i="2" s="1"/>
  <c r="W168" i="2"/>
  <c r="X168" i="2"/>
  <c r="Y168" i="2"/>
  <c r="Z168" i="2"/>
  <c r="AC168" i="2" s="1"/>
  <c r="U169" i="2"/>
  <c r="V169" i="2"/>
  <c r="W169" i="2"/>
  <c r="X169" i="2"/>
  <c r="Y169" i="2"/>
  <c r="Z169" i="2"/>
  <c r="AC169" i="2" s="1"/>
  <c r="U170" i="2"/>
  <c r="V170" i="2"/>
  <c r="AB170" i="2" s="1"/>
  <c r="W170" i="2"/>
  <c r="X170" i="2"/>
  <c r="AA170" i="2" s="1"/>
  <c r="Y170" i="2"/>
  <c r="Z170" i="2"/>
  <c r="AC170" i="2" s="1"/>
  <c r="U171" i="2"/>
  <c r="AA171" i="2" s="1"/>
  <c r="V171" i="2"/>
  <c r="W171" i="2"/>
  <c r="X171" i="2"/>
  <c r="Y171" i="2"/>
  <c r="AB171" i="2" s="1"/>
  <c r="Z171" i="2"/>
  <c r="U172" i="2"/>
  <c r="AA172" i="2" s="1"/>
  <c r="V172" i="2"/>
  <c r="W172" i="2"/>
  <c r="X172" i="2"/>
  <c r="Y172" i="2"/>
  <c r="Z172" i="2"/>
  <c r="AC172" i="2" s="1"/>
  <c r="U173" i="2"/>
  <c r="V173" i="2"/>
  <c r="W173" i="2"/>
  <c r="AC173" i="2" s="1"/>
  <c r="X173" i="2"/>
  <c r="Y173" i="2"/>
  <c r="Z173" i="2"/>
  <c r="AB173" i="2"/>
  <c r="U174" i="2"/>
  <c r="V174" i="2"/>
  <c r="AB174" i="2" s="1"/>
  <c r="W174" i="2"/>
  <c r="AC174" i="2" s="1"/>
  <c r="X174" i="2"/>
  <c r="Y174" i="2"/>
  <c r="Z174" i="2"/>
  <c r="AA174" i="2"/>
  <c r="U175" i="2"/>
  <c r="V175" i="2"/>
  <c r="AB175" i="2" s="1"/>
  <c r="W175" i="2"/>
  <c r="X175" i="2"/>
  <c r="Y175" i="2"/>
  <c r="Z175" i="2"/>
  <c r="AA175" i="2"/>
  <c r="U176" i="2"/>
  <c r="V176" i="2"/>
  <c r="W176" i="2"/>
  <c r="X176" i="2"/>
  <c r="Y176" i="2"/>
  <c r="Z176" i="2"/>
  <c r="AC176" i="2"/>
  <c r="U177" i="2"/>
  <c r="AA177" i="2" s="1"/>
  <c r="V177" i="2"/>
  <c r="W177" i="2"/>
  <c r="X177" i="2"/>
  <c r="Y177" i="2"/>
  <c r="AB177" i="2" s="1"/>
  <c r="Z177" i="2"/>
  <c r="AC177" i="2"/>
  <c r="U178" i="2"/>
  <c r="AA178" i="2" s="1"/>
  <c r="V178" i="2"/>
  <c r="W178" i="2"/>
  <c r="X178" i="2"/>
  <c r="Y178" i="2"/>
  <c r="AB178" i="2" s="1"/>
  <c r="Z178" i="2"/>
  <c r="U179" i="2"/>
  <c r="AA179" i="2" s="1"/>
  <c r="V179" i="2"/>
  <c r="W179" i="2"/>
  <c r="X179" i="2"/>
  <c r="Y179" i="2"/>
  <c r="Z179" i="2"/>
  <c r="U180" i="2"/>
  <c r="V180" i="2"/>
  <c r="AB180" i="2" s="1"/>
  <c r="W180" i="2"/>
  <c r="X180" i="2"/>
  <c r="Y180" i="2"/>
  <c r="Z180" i="2"/>
  <c r="AC180" i="2" s="1"/>
  <c r="U181" i="2"/>
  <c r="V181" i="2"/>
  <c r="W181" i="2"/>
  <c r="AC181" i="2" s="1"/>
  <c r="X181" i="2"/>
  <c r="Y181" i="2"/>
  <c r="Z181" i="2"/>
  <c r="AB181" i="2"/>
  <c r="U182" i="2"/>
  <c r="V182" i="2"/>
  <c r="AB182" i="2" s="1"/>
  <c r="W182" i="2"/>
  <c r="AC182" i="2" s="1"/>
  <c r="X182" i="2"/>
  <c r="Y182" i="2"/>
  <c r="Z182" i="2"/>
  <c r="AA182" i="2"/>
  <c r="U183" i="2"/>
  <c r="V183" i="2"/>
  <c r="W183" i="2"/>
  <c r="AC183" i="2" s="1"/>
  <c r="X183" i="2"/>
  <c r="Y183" i="2"/>
  <c r="Z183" i="2"/>
  <c r="AA183" i="2"/>
  <c r="U184" i="2"/>
  <c r="V184" i="2"/>
  <c r="AB184" i="2" s="1"/>
  <c r="W184" i="2"/>
  <c r="X184" i="2"/>
  <c r="Y184" i="2"/>
  <c r="Z184" i="2"/>
  <c r="AC184" i="2" s="1"/>
  <c r="U185" i="2"/>
  <c r="AA185" i="2" s="1"/>
  <c r="V185" i="2"/>
  <c r="W185" i="2"/>
  <c r="AC185" i="2" s="1"/>
  <c r="X185" i="2"/>
  <c r="Y185" i="2"/>
  <c r="AB185" i="2" s="1"/>
  <c r="Z185" i="2"/>
  <c r="U186" i="2"/>
  <c r="V186" i="2"/>
  <c r="W186" i="2"/>
  <c r="AC186" i="2" s="1"/>
  <c r="X186" i="2"/>
  <c r="Y186" i="2"/>
  <c r="AB186" i="2" s="1"/>
  <c r="Z186" i="2"/>
  <c r="AA186" i="2"/>
  <c r="U187" i="2"/>
  <c r="V187" i="2"/>
  <c r="W187" i="2"/>
  <c r="AC187" i="2" s="1"/>
  <c r="X187" i="2"/>
  <c r="Y187" i="2"/>
  <c r="Z187" i="2"/>
  <c r="AA187" i="2"/>
  <c r="U188" i="2"/>
  <c r="V188" i="2"/>
  <c r="AB188" i="2" s="1"/>
  <c r="W188" i="2"/>
  <c r="X188" i="2"/>
  <c r="Y188" i="2"/>
  <c r="Z188" i="2"/>
  <c r="AC188" i="2" s="1"/>
  <c r="U189" i="2"/>
  <c r="AA189" i="2" s="1"/>
  <c r="V189" i="2"/>
  <c r="W189" i="2"/>
  <c r="AC189" i="2" s="1"/>
  <c r="X189" i="2"/>
  <c r="Y189" i="2"/>
  <c r="Z189" i="2"/>
  <c r="AB189" i="2"/>
  <c r="U190" i="2"/>
  <c r="V190" i="2"/>
  <c r="W190" i="2"/>
  <c r="AC190" i="2" s="1"/>
  <c r="X190" i="2"/>
  <c r="Y190" i="2"/>
  <c r="AB190" i="2" s="1"/>
  <c r="Z190" i="2"/>
  <c r="AA190" i="2"/>
  <c r="U191" i="2"/>
  <c r="V191" i="2"/>
  <c r="W191" i="2"/>
  <c r="AC191" i="2" s="1"/>
  <c r="X191" i="2"/>
  <c r="Y191" i="2"/>
  <c r="Z191" i="2"/>
  <c r="AA191" i="2"/>
  <c r="U192" i="2"/>
  <c r="V192" i="2"/>
  <c r="AB192" i="2" s="1"/>
  <c r="W192" i="2"/>
  <c r="X192" i="2"/>
  <c r="Y192" i="2"/>
  <c r="Z192" i="2"/>
  <c r="AC192" i="2" s="1"/>
  <c r="U193" i="2"/>
  <c r="AA193" i="2" s="1"/>
  <c r="V193" i="2"/>
  <c r="W193" i="2"/>
  <c r="AC193" i="2" s="1"/>
  <c r="X193" i="2"/>
  <c r="Y193" i="2"/>
  <c r="Z193" i="2"/>
  <c r="AB193" i="2"/>
  <c r="U194" i="2"/>
  <c r="V194" i="2"/>
  <c r="W194" i="2"/>
  <c r="X194" i="2"/>
  <c r="Y194" i="2"/>
  <c r="AB194" i="2" s="1"/>
  <c r="Z194" i="2"/>
  <c r="AA19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AB191" i="2" l="1"/>
  <c r="AA188" i="2"/>
  <c r="AB183" i="2"/>
  <c r="AA180" i="2"/>
  <c r="AB169" i="2"/>
  <c r="AA169" i="2"/>
  <c r="AA168" i="2"/>
  <c r="AC166" i="2"/>
  <c r="AB165" i="2"/>
  <c r="AB160" i="2"/>
  <c r="AB159" i="2"/>
  <c r="AA158" i="2"/>
  <c r="AA152" i="2"/>
  <c r="AC151" i="2"/>
  <c r="AA149" i="2"/>
  <c r="AA136" i="2"/>
  <c r="AC135" i="2"/>
  <c r="AC134" i="2"/>
  <c r="AB133" i="2"/>
  <c r="AA133" i="2"/>
  <c r="AA130" i="2"/>
  <c r="AC128" i="2"/>
  <c r="AB128" i="2"/>
  <c r="AB127" i="2"/>
  <c r="AA120" i="2"/>
  <c r="AC119" i="2"/>
  <c r="AC118" i="2"/>
  <c r="AB117" i="2"/>
  <c r="AB113" i="2"/>
  <c r="AB109" i="2"/>
  <c r="AA104" i="2"/>
  <c r="AB99" i="2"/>
  <c r="AA96" i="2"/>
  <c r="AB91" i="2"/>
  <c r="AA88" i="2"/>
  <c r="AB83" i="2"/>
  <c r="AA80" i="2"/>
  <c r="AB75" i="2"/>
  <c r="AC70" i="2"/>
  <c r="AC194" i="2"/>
  <c r="AA181" i="2"/>
  <c r="AC179" i="2"/>
  <c r="AC178" i="2"/>
  <c r="AB176" i="2"/>
  <c r="AA173" i="2"/>
  <c r="AC171" i="2"/>
  <c r="AB164" i="2"/>
  <c r="AA162" i="2"/>
  <c r="AC155" i="2"/>
  <c r="AA153" i="2"/>
  <c r="AA137" i="2"/>
  <c r="AA192" i="2"/>
  <c r="AB187" i="2"/>
  <c r="AA184" i="2"/>
  <c r="AB179" i="2"/>
  <c r="AA176" i="2"/>
  <c r="AA167" i="2"/>
  <c r="AC165" i="2"/>
  <c r="AA157" i="2"/>
  <c r="AB152" i="2"/>
  <c r="AC143" i="2"/>
  <c r="AA141" i="2"/>
  <c r="AB136" i="2"/>
  <c r="AB135" i="2"/>
  <c r="AA134" i="2"/>
  <c r="AA128" i="2"/>
  <c r="AC127" i="2"/>
  <c r="AC126" i="2"/>
  <c r="AA125" i="2"/>
  <c r="AC120" i="2"/>
  <c r="AB120" i="2"/>
  <c r="AB119" i="2"/>
  <c r="AA114" i="2"/>
  <c r="AA110" i="2"/>
  <c r="AA106" i="2"/>
  <c r="AB103" i="2"/>
  <c r="AA100" i="2"/>
  <c r="AB95" i="2"/>
  <c r="AA92" i="2"/>
  <c r="AB87" i="2"/>
  <c r="AA84" i="2"/>
  <c r="AB79" i="2"/>
  <c r="AA76" i="2"/>
  <c r="AB71" i="2"/>
  <c r="AC175" i="2"/>
  <c r="AB172" i="2"/>
  <c r="AA161" i="2"/>
  <c r="AC147" i="2"/>
  <c r="AA145" i="2"/>
  <c r="AA20" i="2"/>
  <c r="AB15" i="2"/>
  <c r="AA12" i="2"/>
  <c r="AB7" i="2"/>
  <c r="T188" i="8"/>
  <c r="T157" i="8"/>
  <c r="AA72" i="2"/>
  <c r="AB67" i="2"/>
  <c r="AA64" i="2"/>
  <c r="AB59" i="2"/>
  <c r="AA56" i="2"/>
  <c r="AB51" i="2"/>
  <c r="AA48" i="2"/>
  <c r="AB43" i="2"/>
  <c r="AA40" i="2"/>
  <c r="AB35" i="2"/>
  <c r="AA32" i="2"/>
  <c r="AB27" i="2"/>
  <c r="AA24" i="2"/>
  <c r="AB19" i="2"/>
  <c r="AA16" i="2"/>
  <c r="AB11" i="2"/>
  <c r="AA8" i="2"/>
  <c r="AA5" i="2"/>
  <c r="T191" i="8"/>
  <c r="T179" i="8"/>
  <c r="T171" i="8"/>
  <c r="T161" i="8"/>
  <c r="T181" i="8"/>
  <c r="T174" i="8"/>
  <c r="T165" i="8"/>
  <c r="T142" i="8"/>
  <c r="T130" i="8"/>
  <c r="S127" i="8"/>
  <c r="S118" i="8"/>
  <c r="T112" i="8"/>
  <c r="T145" i="8"/>
  <c r="S128" i="8"/>
  <c r="S116" i="8"/>
  <c r="T114" i="8"/>
  <c r="S92" i="8"/>
  <c r="T82" i="8"/>
  <c r="T74" i="8"/>
  <c r="T94" i="8"/>
  <c r="T91" i="8"/>
  <c r="T70" i="8"/>
  <c r="T62" i="8"/>
  <c r="T40" i="8"/>
  <c r="T18" i="8"/>
  <c r="T48" i="8"/>
  <c r="T44" i="8"/>
  <c r="T13" i="8"/>
  <c r="T8" i="8"/>
  <c r="T6" i="8"/>
  <c r="T47" i="8"/>
  <c r="T34" i="8"/>
  <c r="T27" i="8"/>
  <c r="T10" i="8"/>
  <c r="T30" i="8"/>
  <c r="T17" i="8"/>
  <c r="T9" i="8"/>
  <c r="T24" i="8"/>
  <c r="T12" i="8"/>
  <c r="T7" i="8"/>
  <c r="AA138" i="2"/>
  <c r="AA122" i="2"/>
  <c r="AA126" i="2"/>
  <c r="AB116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B28" i="2"/>
  <c r="AA25" i="2"/>
  <c r="AC23" i="2"/>
  <c r="AB20" i="2"/>
  <c r="AA17" i="2"/>
  <c r="AC15" i="2"/>
  <c r="AB12" i="2"/>
  <c r="AA9" i="2"/>
  <c r="AA117" i="2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C11" i="2"/>
  <c r="AB8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L946" i="11"/>
  <c r="N942" i="11"/>
  <c r="N936" i="11"/>
  <c r="L932" i="11"/>
  <c r="L930" i="11"/>
  <c r="N920" i="11"/>
  <c r="N916" i="11"/>
  <c r="N914" i="11"/>
  <c r="L914" i="11"/>
  <c r="L910" i="11"/>
  <c r="K906" i="11"/>
  <c r="N904" i="11"/>
  <c r="N899" i="11"/>
  <c r="L882" i="11"/>
  <c r="K869" i="11"/>
  <c r="N862" i="11"/>
  <c r="M860" i="11"/>
  <c r="L856" i="11"/>
  <c r="M845" i="11"/>
  <c r="N836" i="11"/>
  <c r="M987" i="11"/>
  <c r="L956" i="11"/>
  <c r="N954" i="11"/>
  <c r="N950" i="11"/>
  <c r="L950" i="11"/>
  <c r="L944" i="11"/>
  <c r="N943" i="11"/>
  <c r="N940" i="11"/>
  <c r="N938" i="11"/>
  <c r="L938" i="11"/>
  <c r="N934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N893" i="11" l="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I154" i="2" s="1"/>
  <c r="D142" i="5"/>
  <c r="G142" i="5" s="1"/>
  <c r="J143" i="2" s="1"/>
  <c r="D134" i="5"/>
  <c r="G134" i="5" s="1"/>
  <c r="J135" i="2" s="1"/>
  <c r="D126" i="5"/>
  <c r="F126" i="5" s="1"/>
  <c r="I127" i="2" s="1"/>
  <c r="D118" i="5"/>
  <c r="I118" i="5" s="1"/>
  <c r="D110" i="5"/>
  <c r="F110" i="5" s="1"/>
  <c r="I111" i="2" s="1"/>
  <c r="D38" i="5"/>
  <c r="I38" i="5" s="1"/>
  <c r="D33" i="5"/>
  <c r="F33" i="5" s="1"/>
  <c r="I34" i="2" s="1"/>
  <c r="D26" i="5"/>
  <c r="F26" i="5" s="1"/>
  <c r="I27" i="2" s="1"/>
  <c r="D14" i="5"/>
  <c r="G14" i="5" s="1"/>
  <c r="J15" i="2" s="1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J37" i="2" s="1"/>
  <c r="D24" i="5"/>
  <c r="I24" i="5" s="1"/>
  <c r="D8" i="5"/>
  <c r="F8" i="5" s="1"/>
  <c r="I9" i="2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G126" i="8" s="1"/>
  <c r="C158" i="9"/>
  <c r="D158" i="9" s="1"/>
  <c r="F159" i="8" s="1"/>
  <c r="C130" i="9"/>
  <c r="D130" i="9" s="1"/>
  <c r="F131" i="8" s="1"/>
  <c r="C105" i="9"/>
  <c r="D105" i="9" s="1"/>
  <c r="F106" i="8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F191" i="8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J182" i="2" s="1"/>
  <c r="D173" i="5"/>
  <c r="I173" i="5" s="1"/>
  <c r="D169" i="5"/>
  <c r="D165" i="5"/>
  <c r="G165" i="5" s="1"/>
  <c r="J166" i="2" s="1"/>
  <c r="D107" i="5"/>
  <c r="G107" i="5" s="1"/>
  <c r="J108" i="2" s="1"/>
  <c r="D103" i="5"/>
  <c r="I103" i="5" s="1"/>
  <c r="D99" i="5"/>
  <c r="E99" i="5" s="1"/>
  <c r="H100" i="2" s="1"/>
  <c r="D95" i="5"/>
  <c r="G95" i="5" s="1"/>
  <c r="J96" i="2" s="1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D59" i="5"/>
  <c r="E59" i="5" s="1"/>
  <c r="H60" i="2" s="1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G29" i="5" s="1"/>
  <c r="J30" i="2" s="1"/>
  <c r="D17" i="5"/>
  <c r="E17" i="5" s="1"/>
  <c r="H18" i="2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E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P921" i="4" s="1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P910" i="4"/>
  <c r="K936" i="4"/>
  <c r="Q936" i="4" s="1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D893" i="4" s="1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E876" i="4" s="1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F143" i="8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N857" i="4" s="1"/>
  <c r="R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G12" i="8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H163" i="2" s="1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G22" i="5" s="1"/>
  <c r="J23" i="2" s="1"/>
  <c r="D12" i="5"/>
  <c r="G12" i="5" s="1"/>
  <c r="J13" i="2" s="1"/>
  <c r="D6" i="5"/>
  <c r="G6" i="5" s="1"/>
  <c r="J7" i="2" s="1"/>
  <c r="G910" i="4"/>
  <c r="D910" i="4"/>
  <c r="F910" i="4"/>
  <c r="E910" i="4"/>
  <c r="F872" i="4"/>
  <c r="D880" i="4"/>
  <c r="F880" i="4"/>
  <c r="F888" i="4"/>
  <c r="F979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E878" i="4"/>
  <c r="F142" i="5"/>
  <c r="I143" i="2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J111" i="2" s="1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D161" i="5"/>
  <c r="I161" i="5" s="1"/>
  <c r="D157" i="5"/>
  <c r="I157" i="5" s="1"/>
  <c r="D156" i="5"/>
  <c r="I156" i="5" s="1"/>
  <c r="D149" i="5"/>
  <c r="G149" i="5" s="1"/>
  <c r="J150" i="2" s="1"/>
  <c r="D145" i="5"/>
  <c r="E145" i="5" s="1"/>
  <c r="H146" i="2" s="1"/>
  <c r="D105" i="5"/>
  <c r="E105" i="5" s="1"/>
  <c r="H106" i="2" s="1"/>
  <c r="D101" i="5"/>
  <c r="G101" i="5" s="1"/>
  <c r="J102" i="2" s="1"/>
  <c r="G99" i="5"/>
  <c r="J100" i="2" s="1"/>
  <c r="D97" i="5"/>
  <c r="I97" i="5" s="1"/>
  <c r="D93" i="5"/>
  <c r="G93" i="5" s="1"/>
  <c r="J94" i="2" s="1"/>
  <c r="D89" i="5"/>
  <c r="F89" i="5" s="1"/>
  <c r="I90" i="2" s="1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D65" i="5"/>
  <c r="I65" i="5" s="1"/>
  <c r="G63" i="5"/>
  <c r="J64" i="2" s="1"/>
  <c r="E63" i="5"/>
  <c r="H64" i="2" s="1"/>
  <c r="D61" i="5"/>
  <c r="G61" i="5" s="1"/>
  <c r="J62" i="2" s="1"/>
  <c r="D57" i="5"/>
  <c r="F57" i="5" s="1"/>
  <c r="I58" i="2" s="1"/>
  <c r="D53" i="5"/>
  <c r="G53" i="5" s="1"/>
  <c r="J54" i="2" s="1"/>
  <c r="D49" i="5"/>
  <c r="E49" i="5" s="1"/>
  <c r="H50" i="2" s="1"/>
  <c r="D45" i="5"/>
  <c r="I45" i="5" s="1"/>
  <c r="D31" i="5"/>
  <c r="G31" i="5" s="1"/>
  <c r="J32" i="2" s="1"/>
  <c r="D27" i="5"/>
  <c r="G27" i="5" s="1"/>
  <c r="J28" i="2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Q91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E11" i="5" s="1"/>
  <c r="H12" i="2" s="1"/>
  <c r="D9" i="5"/>
  <c r="D7" i="5"/>
  <c r="E7" i="5" s="1"/>
  <c r="H8" i="2" s="1"/>
  <c r="D5" i="5"/>
  <c r="E5" i="5" s="1"/>
  <c r="H6" i="2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D998" i="4"/>
  <c r="F954" i="4"/>
  <c r="F936" i="4"/>
  <c r="E936" i="4"/>
  <c r="D882" i="4"/>
  <c r="F948" i="4"/>
  <c r="E948" i="4"/>
  <c r="F938" i="4"/>
  <c r="G938" i="4"/>
  <c r="E875" i="4"/>
  <c r="F920" i="4"/>
  <c r="D920" i="4"/>
  <c r="D996" i="4"/>
  <c r="D924" i="4"/>
  <c r="F924" i="4"/>
  <c r="E924" i="4"/>
  <c r="D992" i="4"/>
  <c r="F992" i="4"/>
  <c r="E992" i="4"/>
  <c r="E977" i="4"/>
  <c r="E913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I137" i="2" s="1"/>
  <c r="G136" i="5"/>
  <c r="J137" i="2" s="1"/>
  <c r="Q698" i="4"/>
  <c r="Q714" i="4"/>
  <c r="P714" i="4"/>
  <c r="E71" i="5"/>
  <c r="H72" i="2" s="1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D978" i="4"/>
  <c r="F912" i="4"/>
  <c r="F906" i="4"/>
  <c r="D968" i="4"/>
  <c r="T993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J72" i="2" s="1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G140" i="5"/>
  <c r="J141" i="2" s="1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H182" i="2" s="1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3" i="4"/>
  <c r="P913" i="4"/>
  <c r="N911" i="4"/>
  <c r="Q910" i="4"/>
  <c r="T910" i="4" s="1"/>
  <c r="P907" i="4"/>
  <c r="N907" i="4"/>
  <c r="Q906" i="4"/>
  <c r="Q905" i="4"/>
  <c r="P905" i="4"/>
  <c r="P891" i="4"/>
  <c r="N891" i="4"/>
  <c r="Q879" i="4"/>
  <c r="N879" i="4"/>
  <c r="R879" i="4" s="1"/>
  <c r="Q876" i="4"/>
  <c r="N875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H84" i="2" s="1"/>
  <c r="Q5" i="4"/>
  <c r="E550" i="5"/>
  <c r="F550" i="5"/>
  <c r="G563" i="5"/>
  <c r="E169" i="5"/>
  <c r="H170" i="2" s="1"/>
  <c r="G169" i="5"/>
  <c r="J170" i="2" s="1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I184" i="5"/>
  <c r="D183" i="5"/>
  <c r="F183" i="5" s="1"/>
  <c r="I184" i="2" s="1"/>
  <c r="D182" i="5"/>
  <c r="G182" i="5" s="1"/>
  <c r="J183" i="2" s="1"/>
  <c r="D180" i="5"/>
  <c r="G180" i="5" s="1"/>
  <c r="J181" i="2" s="1"/>
  <c r="D179" i="5"/>
  <c r="F179" i="5" s="1"/>
  <c r="I180" i="2" s="1"/>
  <c r="E176" i="5"/>
  <c r="H177" i="2" s="1"/>
  <c r="D175" i="5"/>
  <c r="F175" i="5" s="1"/>
  <c r="I176" i="2" s="1"/>
  <c r="D174" i="5"/>
  <c r="G174" i="5" s="1"/>
  <c r="J175" i="2" s="1"/>
  <c r="G172" i="5"/>
  <c r="J173" i="2" s="1"/>
  <c r="E172" i="5"/>
  <c r="H173" i="2" s="1"/>
  <c r="D170" i="5"/>
  <c r="E170" i="5" s="1"/>
  <c r="H171" i="2" s="1"/>
  <c r="F169" i="5"/>
  <c r="I170" i="2" s="1"/>
  <c r="D166" i="5"/>
  <c r="G166" i="5" s="1"/>
  <c r="J167" i="2" s="1"/>
  <c r="D164" i="5"/>
  <c r="G164" i="5" s="1"/>
  <c r="J165" i="2" s="1"/>
  <c r="D163" i="5"/>
  <c r="F163" i="5" s="1"/>
  <c r="I164" i="2" s="1"/>
  <c r="D158" i="5"/>
  <c r="G158" i="5" s="1"/>
  <c r="J159" i="2" s="1"/>
  <c r="D155" i="5"/>
  <c r="F155" i="5" s="1"/>
  <c r="I156" i="2" s="1"/>
  <c r="D154" i="5"/>
  <c r="I154" i="5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E142" i="5"/>
  <c r="H143" i="2" s="1"/>
  <c r="E140" i="5"/>
  <c r="H141" i="2" s="1"/>
  <c r="E136" i="5"/>
  <c r="H137" i="2" s="1"/>
  <c r="E124" i="5"/>
  <c r="H125" i="2" s="1"/>
  <c r="D108" i="5"/>
  <c r="E108" i="5" s="1"/>
  <c r="H109" i="2" s="1"/>
  <c r="D106" i="5"/>
  <c r="E106" i="5" s="1"/>
  <c r="H107" i="2" s="1"/>
  <c r="D104" i="5"/>
  <c r="E104" i="5" s="1"/>
  <c r="H105" i="2" s="1"/>
  <c r="D102" i="5"/>
  <c r="E102" i="5" s="1"/>
  <c r="H103" i="2" s="1"/>
  <c r="D100" i="5"/>
  <c r="F99" i="5"/>
  <c r="I100" i="2" s="1"/>
  <c r="D98" i="5"/>
  <c r="I98" i="5" s="1"/>
  <c r="D96" i="5"/>
  <c r="D94" i="5"/>
  <c r="I94" i="5" s="1"/>
  <c r="D92" i="5"/>
  <c r="E92" i="5" s="1"/>
  <c r="H93" i="2" s="1"/>
  <c r="D90" i="5"/>
  <c r="I90" i="5" s="1"/>
  <c r="D88" i="5"/>
  <c r="E88" i="5" s="1"/>
  <c r="H89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D78" i="5"/>
  <c r="I78" i="5" s="1"/>
  <c r="D76" i="5"/>
  <c r="E76" i="5" s="1"/>
  <c r="H77" i="2" s="1"/>
  <c r="D74" i="5"/>
  <c r="E74" i="5" s="1"/>
  <c r="H75" i="2" s="1"/>
  <c r="D72" i="5"/>
  <c r="E72" i="5" s="1"/>
  <c r="H73" i="2" s="1"/>
  <c r="D70" i="5"/>
  <c r="E70" i="5" s="1"/>
  <c r="H71" i="2" s="1"/>
  <c r="D68" i="5"/>
  <c r="D66" i="5"/>
  <c r="I66" i="5" s="1"/>
  <c r="D64" i="5"/>
  <c r="E64" i="5" s="1"/>
  <c r="H65" i="2" s="1"/>
  <c r="F63" i="5"/>
  <c r="I64" i="2" s="1"/>
  <c r="D62" i="5"/>
  <c r="I62" i="5" s="1"/>
  <c r="D60" i="5"/>
  <c r="E60" i="5" s="1"/>
  <c r="H61" i="2" s="1"/>
  <c r="D58" i="5"/>
  <c r="I58" i="5" s="1"/>
  <c r="D56" i="5"/>
  <c r="E56" i="5" s="1"/>
  <c r="H57" i="2" s="1"/>
  <c r="D54" i="5"/>
  <c r="I54" i="5" s="1"/>
  <c r="D52" i="5"/>
  <c r="E52" i="5" s="1"/>
  <c r="H53" i="2" s="1"/>
  <c r="D50" i="5"/>
  <c r="I50" i="5" s="1"/>
  <c r="D48" i="5"/>
  <c r="E48" i="5" s="1"/>
  <c r="H49" i="2" s="1"/>
  <c r="F47" i="5"/>
  <c r="I48" i="2" s="1"/>
  <c r="D46" i="5"/>
  <c r="I46" i="5" s="1"/>
  <c r="D44" i="5"/>
  <c r="E44" i="5" s="1"/>
  <c r="H45" i="2" s="1"/>
  <c r="E40" i="5"/>
  <c r="H41" i="2" s="1"/>
  <c r="D37" i="5"/>
  <c r="F37" i="5" s="1"/>
  <c r="I38" i="2" s="1"/>
  <c r="D35" i="5"/>
  <c r="D34" i="5"/>
  <c r="E34" i="5" s="1"/>
  <c r="H35" i="2" s="1"/>
  <c r="D32" i="5"/>
  <c r="E32" i="5" s="1"/>
  <c r="H33" i="2" s="1"/>
  <c r="D30" i="5"/>
  <c r="E30" i="5" s="1"/>
  <c r="H31" i="2" s="1"/>
  <c r="D28" i="5"/>
  <c r="E26" i="5"/>
  <c r="H27" i="2" s="1"/>
  <c r="D21" i="5"/>
  <c r="D20" i="5"/>
  <c r="D18" i="5"/>
  <c r="D16" i="5"/>
  <c r="F16" i="5" s="1"/>
  <c r="I17" i="2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D87" i="9" s="1"/>
  <c r="F88" i="8" s="1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G80" i="8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G59" i="9" s="1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G83" i="8" s="1"/>
  <c r="C66" i="9"/>
  <c r="E66" i="9" s="1"/>
  <c r="G67" i="8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G187" i="8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E101" i="9" s="1"/>
  <c r="G102" i="8" s="1"/>
  <c r="C97" i="9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G179" i="8" s="1"/>
  <c r="C176" i="9"/>
  <c r="E176" i="9" s="1"/>
  <c r="G177" i="8" s="1"/>
  <c r="C162" i="9"/>
  <c r="D162" i="9" s="1"/>
  <c r="F163" i="8" s="1"/>
  <c r="C160" i="9"/>
  <c r="C154" i="9"/>
  <c r="C148" i="9"/>
  <c r="E148" i="9" s="1"/>
  <c r="G149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G192" i="8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I193" i="2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G194" i="8" s="1"/>
  <c r="C189" i="9"/>
  <c r="E189" i="9" s="1"/>
  <c r="G190" i="8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C143" i="9"/>
  <c r="E143" i="9" s="1"/>
  <c r="G144" i="8" s="1"/>
  <c r="C135" i="9"/>
  <c r="E135" i="9" s="1"/>
  <c r="G136" i="8" s="1"/>
  <c r="C127" i="9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H189" i="2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134" i="8" l="1"/>
  <c r="L134" i="8" s="1"/>
  <c r="E134" i="8"/>
  <c r="M134" i="8" s="1"/>
  <c r="D70" i="8"/>
  <c r="L70" i="8" s="1"/>
  <c r="E70" i="8"/>
  <c r="M70" i="8" s="1"/>
  <c r="E76" i="2"/>
  <c r="N76" i="2" s="1"/>
  <c r="F76" i="2"/>
  <c r="O76" i="2" s="1"/>
  <c r="G76" i="2"/>
  <c r="P76" i="2" s="1"/>
  <c r="D117" i="8"/>
  <c r="L117" i="8" s="1"/>
  <c r="E117" i="8"/>
  <c r="M117" i="8" s="1"/>
  <c r="S397" i="4"/>
  <c r="D38" i="8"/>
  <c r="L38" i="8" s="1"/>
  <c r="E38" i="8"/>
  <c r="M38" i="8" s="1"/>
  <c r="D62" i="8"/>
  <c r="L62" i="8" s="1"/>
  <c r="E62" i="8"/>
  <c r="M62" i="8" s="1"/>
  <c r="D35" i="8"/>
  <c r="L35" i="8" s="1"/>
  <c r="E35" i="8"/>
  <c r="M35" i="8" s="1"/>
  <c r="E30" i="8"/>
  <c r="M30" i="8" s="1"/>
  <c r="D30" i="8"/>
  <c r="L30" i="8" s="1"/>
  <c r="E79" i="2"/>
  <c r="N79" i="2" s="1"/>
  <c r="F79" i="2"/>
  <c r="O79" i="2" s="1"/>
  <c r="G79" i="2"/>
  <c r="P79" i="2" s="1"/>
  <c r="E91" i="2"/>
  <c r="N91" i="2" s="1"/>
  <c r="F91" i="2"/>
  <c r="O91" i="2" s="1"/>
  <c r="G91" i="2"/>
  <c r="P91" i="2" s="1"/>
  <c r="G99" i="2"/>
  <c r="P99" i="2" s="1"/>
  <c r="E99" i="2"/>
  <c r="N99" i="2" s="1"/>
  <c r="F99" i="2"/>
  <c r="O99" i="2" s="1"/>
  <c r="G155" i="2"/>
  <c r="P155" i="2" s="1"/>
  <c r="E155" i="2"/>
  <c r="N155" i="2" s="1"/>
  <c r="F155" i="2"/>
  <c r="O155" i="2" s="1"/>
  <c r="F170" i="2"/>
  <c r="O170" i="2" s="1"/>
  <c r="G170" i="2"/>
  <c r="P170" i="2" s="1"/>
  <c r="E170" i="2"/>
  <c r="N170" i="2" s="1"/>
  <c r="N871" i="4"/>
  <c r="R871" i="4" s="1"/>
  <c r="F981" i="4"/>
  <c r="F970" i="4"/>
  <c r="D911" i="4"/>
  <c r="F40" i="2"/>
  <c r="O40" i="2" s="1"/>
  <c r="G40" i="2"/>
  <c r="P40" i="2" s="1"/>
  <c r="E40" i="2"/>
  <c r="N40" i="2" s="1"/>
  <c r="E160" i="2"/>
  <c r="N160" i="2" s="1"/>
  <c r="F160" i="2"/>
  <c r="O160" i="2" s="1"/>
  <c r="G160" i="2"/>
  <c r="P160" i="2" s="1"/>
  <c r="T630" i="4"/>
  <c r="G66" i="2"/>
  <c r="P66" i="2" s="1"/>
  <c r="E66" i="2"/>
  <c r="N66" i="2" s="1"/>
  <c r="F66" i="2"/>
  <c r="O66" i="2" s="1"/>
  <c r="E98" i="2"/>
  <c r="N98" i="2" s="1"/>
  <c r="F98" i="2"/>
  <c r="O98" i="2" s="1"/>
  <c r="G98" i="2"/>
  <c r="P98" i="2" s="1"/>
  <c r="F162" i="2"/>
  <c r="O162" i="2" s="1"/>
  <c r="G162" i="2"/>
  <c r="P162" i="2" s="1"/>
  <c r="E162" i="2"/>
  <c r="N162" i="2" s="1"/>
  <c r="T529" i="4"/>
  <c r="P917" i="4"/>
  <c r="P985" i="4"/>
  <c r="G143" i="2"/>
  <c r="P143" i="2" s="1"/>
  <c r="E143" i="2"/>
  <c r="N143" i="2" s="1"/>
  <c r="F143" i="2"/>
  <c r="O143" i="2" s="1"/>
  <c r="G179" i="2"/>
  <c r="P179" i="2" s="1"/>
  <c r="E179" i="2"/>
  <c r="N179" i="2" s="1"/>
  <c r="F179" i="2"/>
  <c r="O179" i="2" s="1"/>
  <c r="F885" i="4"/>
  <c r="D921" i="4"/>
  <c r="I587" i="11"/>
  <c r="T599" i="4"/>
  <c r="D142" i="8"/>
  <c r="L142" i="8" s="1"/>
  <c r="E142" i="8"/>
  <c r="M142" i="8" s="1"/>
  <c r="N985" i="4"/>
  <c r="R985" i="4" s="1"/>
  <c r="F927" i="4"/>
  <c r="P906" i="4"/>
  <c r="P936" i="4"/>
  <c r="D94" i="8"/>
  <c r="L94" i="8" s="1"/>
  <c r="E94" i="8"/>
  <c r="M94" i="8" s="1"/>
  <c r="G113" i="2"/>
  <c r="P113" i="2" s="1"/>
  <c r="E113" i="2"/>
  <c r="N113" i="2" s="1"/>
  <c r="F113" i="2"/>
  <c r="O113" i="2" s="1"/>
  <c r="G119" i="2"/>
  <c r="P119" i="2" s="1"/>
  <c r="E119" i="2"/>
  <c r="N119" i="2" s="1"/>
  <c r="F119" i="2"/>
  <c r="O119" i="2" s="1"/>
  <c r="E45" i="8"/>
  <c r="M45" i="8" s="1"/>
  <c r="D45" i="8"/>
  <c r="L45" i="8" s="1"/>
  <c r="E47" i="2"/>
  <c r="N47" i="2" s="1"/>
  <c r="F47" i="2"/>
  <c r="O47" i="2" s="1"/>
  <c r="G47" i="2"/>
  <c r="P47" i="2" s="1"/>
  <c r="E67" i="2"/>
  <c r="N67" i="2" s="1"/>
  <c r="F67" i="2"/>
  <c r="O67" i="2" s="1"/>
  <c r="G67" i="2"/>
  <c r="P67" i="2" s="1"/>
  <c r="G95" i="2"/>
  <c r="P95" i="2" s="1"/>
  <c r="E95" i="2"/>
  <c r="N95" i="2" s="1"/>
  <c r="F95" i="2"/>
  <c r="O95" i="2" s="1"/>
  <c r="F20" i="2"/>
  <c r="O20" i="2" s="1"/>
  <c r="G20" i="2"/>
  <c r="P20" i="2" s="1"/>
  <c r="E20" i="2"/>
  <c r="N20" i="2" s="1"/>
  <c r="S344" i="4"/>
  <c r="U344" i="4" s="1"/>
  <c r="T334" i="4"/>
  <c r="D32" i="8"/>
  <c r="L32" i="8" s="1"/>
  <c r="E32" i="8"/>
  <c r="M32" i="8" s="1"/>
  <c r="T465" i="4"/>
  <c r="E16" i="8"/>
  <c r="M16" i="8" s="1"/>
  <c r="D16" i="8"/>
  <c r="L16" i="8" s="1"/>
  <c r="D82" i="8"/>
  <c r="L82" i="8" s="1"/>
  <c r="E82" i="8"/>
  <c r="M82" i="8" s="1"/>
  <c r="E114" i="8"/>
  <c r="M114" i="8" s="1"/>
  <c r="D114" i="8"/>
  <c r="L114" i="8" s="1"/>
  <c r="D137" i="8"/>
  <c r="L137" i="8" s="1"/>
  <c r="E137" i="8"/>
  <c r="M137" i="8" s="1"/>
  <c r="D5" i="8"/>
  <c r="L5" i="8" s="1"/>
  <c r="E5" i="8"/>
  <c r="M5" i="8" s="1"/>
  <c r="D46" i="8"/>
  <c r="L46" i="8" s="1"/>
  <c r="E46" i="8"/>
  <c r="M46" i="8" s="1"/>
  <c r="D147" i="8"/>
  <c r="L147" i="8" s="1"/>
  <c r="E147" i="8"/>
  <c r="M147" i="8" s="1"/>
  <c r="D68" i="8"/>
  <c r="L68" i="8" s="1"/>
  <c r="E68" i="8"/>
  <c r="M68" i="8" s="1"/>
  <c r="E51" i="2"/>
  <c r="N51" i="2" s="1"/>
  <c r="F51" i="2"/>
  <c r="O51" i="2" s="1"/>
  <c r="G51" i="2"/>
  <c r="P51" i="2" s="1"/>
  <c r="E59" i="2"/>
  <c r="N59" i="2" s="1"/>
  <c r="F59" i="2"/>
  <c r="O59" i="2" s="1"/>
  <c r="G59" i="2"/>
  <c r="P59" i="2" s="1"/>
  <c r="E185" i="2"/>
  <c r="N185" i="2" s="1"/>
  <c r="F185" i="2"/>
  <c r="O185" i="2" s="1"/>
  <c r="G185" i="2"/>
  <c r="P185" i="2" s="1"/>
  <c r="T704" i="4"/>
  <c r="T725" i="4"/>
  <c r="P935" i="4"/>
  <c r="E84" i="2"/>
  <c r="N84" i="2" s="1"/>
  <c r="F84" i="2"/>
  <c r="O84" i="2" s="1"/>
  <c r="G84" i="2"/>
  <c r="P84" i="2" s="1"/>
  <c r="T409" i="4"/>
  <c r="S667" i="4"/>
  <c r="T782" i="4"/>
  <c r="Q871" i="4"/>
  <c r="Q878" i="4"/>
  <c r="T878" i="4" s="1"/>
  <c r="T938" i="4"/>
  <c r="S582" i="4"/>
  <c r="S806" i="4"/>
  <c r="E15" i="2"/>
  <c r="N15" i="2" s="1"/>
  <c r="F15" i="2"/>
  <c r="O15" i="2" s="1"/>
  <c r="G15" i="2"/>
  <c r="P15" i="2" s="1"/>
  <c r="F914" i="4"/>
  <c r="E981" i="4"/>
  <c r="E882" i="4"/>
  <c r="D936" i="4"/>
  <c r="D970" i="4"/>
  <c r="S409" i="4"/>
  <c r="Q874" i="4"/>
  <c r="F16" i="2"/>
  <c r="O16" i="2" s="1"/>
  <c r="G16" i="2"/>
  <c r="P16" i="2" s="1"/>
  <c r="E16" i="2"/>
  <c r="N16" i="2" s="1"/>
  <c r="E46" i="2"/>
  <c r="N46" i="2" s="1"/>
  <c r="F46" i="2"/>
  <c r="O46" i="2" s="1"/>
  <c r="G46" i="2"/>
  <c r="P46" i="2" s="1"/>
  <c r="S938" i="4"/>
  <c r="U938" i="4" s="1"/>
  <c r="S830" i="4"/>
  <c r="Q921" i="4"/>
  <c r="E894" i="4"/>
  <c r="E959" i="4"/>
  <c r="D959" i="4"/>
  <c r="G117" i="2"/>
  <c r="P117" i="2" s="1"/>
  <c r="E117" i="2"/>
  <c r="N117" i="2" s="1"/>
  <c r="F117" i="2"/>
  <c r="O117" i="2" s="1"/>
  <c r="E133" i="2"/>
  <c r="N133" i="2" s="1"/>
  <c r="F133" i="2"/>
  <c r="O133" i="2" s="1"/>
  <c r="G133" i="2"/>
  <c r="P133" i="2" s="1"/>
  <c r="S599" i="4"/>
  <c r="U599" i="4" s="1"/>
  <c r="E64" i="2"/>
  <c r="N64" i="2" s="1"/>
  <c r="F64" i="2"/>
  <c r="O64" i="2" s="1"/>
  <c r="G64" i="2"/>
  <c r="P64" i="2" s="1"/>
  <c r="G25" i="2"/>
  <c r="P25" i="2" s="1"/>
  <c r="E25" i="2"/>
  <c r="N25" i="2" s="1"/>
  <c r="F25" i="2"/>
  <c r="O25" i="2" s="1"/>
  <c r="F121" i="2"/>
  <c r="O121" i="2" s="1"/>
  <c r="E121" i="2"/>
  <c r="N121" i="2" s="1"/>
  <c r="G121" i="2"/>
  <c r="P121" i="2" s="1"/>
  <c r="D93" i="8"/>
  <c r="L93" i="8" s="1"/>
  <c r="E93" i="8"/>
  <c r="M93" i="8" s="1"/>
  <c r="E14" i="8"/>
  <c r="M14" i="8" s="1"/>
  <c r="D14" i="8"/>
  <c r="L14" i="8" s="1"/>
  <c r="D165" i="8"/>
  <c r="L165" i="8" s="1"/>
  <c r="E165" i="8"/>
  <c r="M165" i="8" s="1"/>
  <c r="E104" i="2"/>
  <c r="N104" i="2" s="1"/>
  <c r="F104" i="2"/>
  <c r="O104" i="2" s="1"/>
  <c r="G104" i="2"/>
  <c r="P104" i="2" s="1"/>
  <c r="F174" i="2"/>
  <c r="O174" i="2" s="1"/>
  <c r="G174" i="2"/>
  <c r="P174" i="2" s="1"/>
  <c r="E174" i="2"/>
  <c r="N174" i="2" s="1"/>
  <c r="F129" i="2"/>
  <c r="O129" i="2" s="1"/>
  <c r="G129" i="2"/>
  <c r="P129" i="2" s="1"/>
  <c r="E129" i="2"/>
  <c r="N129" i="2" s="1"/>
  <c r="E39" i="2"/>
  <c r="N39" i="2" s="1"/>
  <c r="F39" i="2"/>
  <c r="O39" i="2" s="1"/>
  <c r="G39" i="2"/>
  <c r="P39" i="2" s="1"/>
  <c r="E72" i="2"/>
  <c r="N72" i="2" s="1"/>
  <c r="F72" i="2"/>
  <c r="O72" i="2" s="1"/>
  <c r="G72" i="2"/>
  <c r="P72" i="2" s="1"/>
  <c r="D153" i="8"/>
  <c r="L153" i="8" s="1"/>
  <c r="E153" i="8"/>
  <c r="M153" i="8" s="1"/>
  <c r="E83" i="2"/>
  <c r="N83" i="2" s="1"/>
  <c r="F83" i="2"/>
  <c r="O83" i="2" s="1"/>
  <c r="G83" i="2"/>
  <c r="P83" i="2" s="1"/>
  <c r="E157" i="2"/>
  <c r="N157" i="2" s="1"/>
  <c r="F157" i="2"/>
  <c r="O157" i="2" s="1"/>
  <c r="G157" i="2"/>
  <c r="P157" i="2" s="1"/>
  <c r="D138" i="8"/>
  <c r="L138" i="8" s="1"/>
  <c r="E138" i="8"/>
  <c r="M138" i="8" s="1"/>
  <c r="E157" i="8"/>
  <c r="M157" i="8" s="1"/>
  <c r="D157" i="8"/>
  <c r="L157" i="8" s="1"/>
  <c r="D189" i="8"/>
  <c r="L189" i="8" s="1"/>
  <c r="E189" i="8"/>
  <c r="M189" i="8" s="1"/>
  <c r="D60" i="8"/>
  <c r="L60" i="8" s="1"/>
  <c r="E60" i="8"/>
  <c r="M60" i="8" s="1"/>
  <c r="D40" i="8"/>
  <c r="L40" i="8" s="1"/>
  <c r="E40" i="8"/>
  <c r="M40" i="8" s="1"/>
  <c r="S455" i="4"/>
  <c r="E55" i="2"/>
  <c r="N55" i="2" s="1"/>
  <c r="F55" i="2"/>
  <c r="O55" i="2" s="1"/>
  <c r="G55" i="2"/>
  <c r="P55" i="2" s="1"/>
  <c r="E63" i="2"/>
  <c r="N63" i="2" s="1"/>
  <c r="F63" i="2"/>
  <c r="O63" i="2" s="1"/>
  <c r="G63" i="2"/>
  <c r="P63" i="2" s="1"/>
  <c r="E153" i="2"/>
  <c r="N153" i="2" s="1"/>
  <c r="F153" i="2"/>
  <c r="O153" i="2" s="1"/>
  <c r="G153" i="2"/>
  <c r="P153" i="2" s="1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F158" i="2"/>
  <c r="O158" i="2" s="1"/>
  <c r="G158" i="2"/>
  <c r="P158" i="2" s="1"/>
  <c r="E158" i="2"/>
  <c r="N158" i="2" s="1"/>
  <c r="E177" i="2"/>
  <c r="N177" i="2" s="1"/>
  <c r="F177" i="2"/>
  <c r="O177" i="2" s="1"/>
  <c r="G177" i="2"/>
  <c r="P177" i="2" s="1"/>
  <c r="S529" i="4"/>
  <c r="S821" i="4"/>
  <c r="U821" i="4" s="1"/>
  <c r="N888" i="4"/>
  <c r="R888" i="4" s="1"/>
  <c r="F125" i="2"/>
  <c r="O125" i="2" s="1"/>
  <c r="G125" i="2"/>
  <c r="P125" i="2" s="1"/>
  <c r="E125" i="2"/>
  <c r="N125" i="2" s="1"/>
  <c r="E141" i="2"/>
  <c r="N141" i="2" s="1"/>
  <c r="F141" i="2"/>
  <c r="O141" i="2" s="1"/>
  <c r="G141" i="2"/>
  <c r="P141" i="2" s="1"/>
  <c r="E173" i="2"/>
  <c r="N173" i="2" s="1"/>
  <c r="F173" i="2"/>
  <c r="O173" i="2" s="1"/>
  <c r="G173" i="2"/>
  <c r="P173" i="2" s="1"/>
  <c r="S797" i="4"/>
  <c r="U797" i="4" s="1"/>
  <c r="D909" i="4"/>
  <c r="D981" i="4"/>
  <c r="N873" i="4"/>
  <c r="R873" i="4" s="1"/>
  <c r="D914" i="4"/>
  <c r="E5" i="2"/>
  <c r="N5" i="2" s="1"/>
  <c r="F5" i="2"/>
  <c r="O5" i="2" s="1"/>
  <c r="G5" i="2"/>
  <c r="P5" i="2" s="1"/>
  <c r="G41" i="2"/>
  <c r="P41" i="2" s="1"/>
  <c r="E41" i="2"/>
  <c r="N41" i="2" s="1"/>
  <c r="F41" i="2"/>
  <c r="O41" i="2" s="1"/>
  <c r="E137" i="2"/>
  <c r="N137" i="2" s="1"/>
  <c r="F137" i="2"/>
  <c r="O137" i="2" s="1"/>
  <c r="G137" i="2"/>
  <c r="P137" i="2" s="1"/>
  <c r="I801" i="11"/>
  <c r="E165" i="5"/>
  <c r="H166" i="2" s="1"/>
  <c r="E131" i="5"/>
  <c r="H132" i="2" s="1"/>
  <c r="I153" i="5"/>
  <c r="F118" i="5"/>
  <c r="I119" i="2" s="1"/>
  <c r="F69" i="5"/>
  <c r="I70" i="2" s="1"/>
  <c r="F95" i="5"/>
  <c r="I96" i="2" s="1"/>
  <c r="E115" i="5"/>
  <c r="H116" i="2" s="1"/>
  <c r="F165" i="5"/>
  <c r="I166" i="2" s="1"/>
  <c r="I85" i="5"/>
  <c r="I69" i="5"/>
  <c r="D141" i="9"/>
  <c r="F142" i="8" s="1"/>
  <c r="T20" i="4"/>
  <c r="F172" i="5"/>
  <c r="I173" i="2" s="1"/>
  <c r="E47" i="5"/>
  <c r="H48" i="2" s="1"/>
  <c r="I47" i="5"/>
  <c r="J587" i="11"/>
  <c r="K587" i="11" s="1"/>
  <c r="M587" i="11" s="1"/>
  <c r="I413" i="11"/>
  <c r="D967" i="4"/>
  <c r="E907" i="11"/>
  <c r="I708" i="11"/>
  <c r="F993" i="4"/>
  <c r="E120" i="5"/>
  <c r="H121" i="2" s="1"/>
  <c r="E24" i="5"/>
  <c r="H25" i="2" s="1"/>
  <c r="E160" i="5"/>
  <c r="H161" i="2" s="1"/>
  <c r="T8" i="4"/>
  <c r="E126" i="5"/>
  <c r="H127" i="2" s="1"/>
  <c r="E157" i="5"/>
  <c r="H158" i="2" s="1"/>
  <c r="G119" i="5"/>
  <c r="J120" i="2" s="1"/>
  <c r="E143" i="5"/>
  <c r="H144" i="2" s="1"/>
  <c r="F157" i="5"/>
  <c r="I158" i="2" s="1"/>
  <c r="I160" i="5"/>
  <c r="E122" i="5"/>
  <c r="H123" i="2" s="1"/>
  <c r="G2" i="5"/>
  <c r="J3" i="2" s="1"/>
  <c r="S60" i="4"/>
  <c r="G126" i="5"/>
  <c r="J127" i="2" s="1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G94" i="8" s="1"/>
  <c r="D93" i="9"/>
  <c r="F94" i="8" s="1"/>
  <c r="I8" i="5"/>
  <c r="F71" i="5"/>
  <c r="I72" i="2" s="1"/>
  <c r="F101" i="5"/>
  <c r="I102" i="2" s="1"/>
  <c r="E141" i="5"/>
  <c r="H142" i="2" s="1"/>
  <c r="E152" i="5"/>
  <c r="H153" i="2" s="1"/>
  <c r="E184" i="5"/>
  <c r="H185" i="2" s="1"/>
  <c r="G153" i="5"/>
  <c r="J154" i="2" s="1"/>
  <c r="G109" i="5"/>
  <c r="J110" i="2" s="1"/>
  <c r="G152" i="5"/>
  <c r="J153" i="2" s="1"/>
  <c r="G184" i="5"/>
  <c r="J185" i="2" s="1"/>
  <c r="E153" i="5"/>
  <c r="H154" i="2" s="1"/>
  <c r="G112" i="5"/>
  <c r="J113" i="2" s="1"/>
  <c r="E112" i="5"/>
  <c r="H113" i="2" s="1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J5" i="2" s="1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J41" i="2" s="1"/>
  <c r="T896" i="4"/>
  <c r="E14" i="5"/>
  <c r="H15" i="2" s="1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I41" i="2" s="1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J9" i="2" s="1"/>
  <c r="I26" i="5"/>
  <c r="F77" i="5"/>
  <c r="I78" i="2" s="1"/>
  <c r="I53" i="5"/>
  <c r="E8" i="5"/>
  <c r="H9" i="2" s="1"/>
  <c r="S72" i="4"/>
  <c r="U72" i="4" s="1"/>
  <c r="T48" i="4"/>
  <c r="E127" i="5"/>
  <c r="H128" i="2" s="1"/>
  <c r="G144" i="5"/>
  <c r="J145" i="2" s="1"/>
  <c r="E101" i="5"/>
  <c r="H102" i="2" s="1"/>
  <c r="G135" i="5"/>
  <c r="J136" i="2" s="1"/>
  <c r="D282" i="9"/>
  <c r="D275" i="9"/>
  <c r="E284" i="9"/>
  <c r="I117" i="5"/>
  <c r="G124" i="5"/>
  <c r="J125" i="2" s="1"/>
  <c r="E118" i="5"/>
  <c r="H119" i="2" s="1"/>
  <c r="G118" i="5"/>
  <c r="J119" i="2" s="1"/>
  <c r="I125" i="5"/>
  <c r="F55" i="5"/>
  <c r="I56" i="2" s="1"/>
  <c r="T72" i="4"/>
  <c r="F112" i="5"/>
  <c r="I113" i="2" s="1"/>
  <c r="F107" i="5"/>
  <c r="I108" i="2" s="1"/>
  <c r="E107" i="5"/>
  <c r="H108" i="2" s="1"/>
  <c r="G26" i="5"/>
  <c r="J27" i="2" s="1"/>
  <c r="F29" i="5"/>
  <c r="I30" i="2" s="1"/>
  <c r="F93" i="5"/>
  <c r="I94" i="2" s="1"/>
  <c r="S12" i="4"/>
  <c r="I31" i="5"/>
  <c r="I91" i="5"/>
  <c r="I2" i="5"/>
  <c r="G3" i="2" s="1"/>
  <c r="P3" i="2" s="1"/>
  <c r="E33" i="5"/>
  <c r="H34" i="2" s="1"/>
  <c r="G24" i="5"/>
  <c r="J25" i="2" s="1"/>
  <c r="I59" i="5"/>
  <c r="E2" i="5"/>
  <c r="H3" i="2" s="1"/>
  <c r="I33" i="5"/>
  <c r="F59" i="5"/>
  <c r="I60" i="2" s="1"/>
  <c r="T101" i="4"/>
  <c r="S8" i="4"/>
  <c r="G117" i="5"/>
  <c r="J118" i="2" s="1"/>
  <c r="G125" i="5"/>
  <c r="J126" i="2" s="1"/>
  <c r="E133" i="5"/>
  <c r="H134" i="2" s="1"/>
  <c r="I141" i="5"/>
  <c r="G162" i="5"/>
  <c r="J163" i="2" s="1"/>
  <c r="S124" i="4"/>
  <c r="U124" i="4" s="1"/>
  <c r="E109" i="5"/>
  <c r="H110" i="2" s="1"/>
  <c r="I133" i="5"/>
  <c r="E138" i="5"/>
  <c r="H139" i="2" s="1"/>
  <c r="G141" i="5"/>
  <c r="J142" i="2" s="1"/>
  <c r="E43" i="5"/>
  <c r="H44" i="2" s="1"/>
  <c r="I165" i="5"/>
  <c r="F160" i="5"/>
  <c r="I161" i="2" s="1"/>
  <c r="G120" i="5"/>
  <c r="J121" i="2" s="1"/>
  <c r="G33" i="5"/>
  <c r="J34" i="2" s="1"/>
  <c r="I126" i="5"/>
  <c r="S40" i="4"/>
  <c r="U40" i="4" s="1"/>
  <c r="T124" i="4"/>
  <c r="I109" i="5"/>
  <c r="E117" i="5"/>
  <c r="H118" i="2" s="1"/>
  <c r="E125" i="5"/>
  <c r="H126" i="2" s="1"/>
  <c r="G133" i="5"/>
  <c r="J134" i="2" s="1"/>
  <c r="I79" i="5"/>
  <c r="F120" i="5"/>
  <c r="I121" i="2" s="1"/>
  <c r="F122" i="5"/>
  <c r="I123" i="2" s="1"/>
  <c r="T40" i="4"/>
  <c r="D11" i="9"/>
  <c r="F12" i="8" s="1"/>
  <c r="F22" i="5"/>
  <c r="I23" i="2" s="1"/>
  <c r="F24" i="5"/>
  <c r="I25" i="2" s="1"/>
  <c r="G11" i="9"/>
  <c r="G142" i="9"/>
  <c r="E142" i="9"/>
  <c r="G143" i="8" s="1"/>
  <c r="E42" i="5"/>
  <c r="H43" i="2" s="1"/>
  <c r="P963" i="4"/>
  <c r="G19" i="5"/>
  <c r="J20" i="2" s="1"/>
  <c r="T94" i="4"/>
  <c r="E920" i="4"/>
  <c r="F980" i="4"/>
  <c r="P914" i="4"/>
  <c r="T467" i="4"/>
  <c r="I42" i="5"/>
  <c r="T620" i="4"/>
  <c r="G42" i="5"/>
  <c r="J43" i="2" s="1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F98" i="8" s="1"/>
  <c r="D126" i="9"/>
  <c r="F127" i="8" s="1"/>
  <c r="G126" i="9"/>
  <c r="E136" i="9"/>
  <c r="G137" i="8" s="1"/>
  <c r="E98" i="9"/>
  <c r="G99" i="8" s="1"/>
  <c r="D98" i="9"/>
  <c r="F99" i="8" s="1"/>
  <c r="E67" i="9"/>
  <c r="G68" i="8" s="1"/>
  <c r="D67" i="9"/>
  <c r="F68" i="8" s="1"/>
  <c r="J511" i="11"/>
  <c r="I511" i="11"/>
  <c r="J585" i="11"/>
  <c r="I585" i="11"/>
  <c r="G125" i="9"/>
  <c r="D125" i="9"/>
  <c r="F126" i="8" s="1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G98" i="8" s="1"/>
  <c r="D168" i="9"/>
  <c r="F169" i="8" s="1"/>
  <c r="D136" i="9"/>
  <c r="F137" i="8" s="1"/>
  <c r="E6" i="5"/>
  <c r="H7" i="2" s="1"/>
  <c r="F27" i="5"/>
  <c r="I28" i="2" s="1"/>
  <c r="D122" i="9"/>
  <c r="F123" i="8" s="1"/>
  <c r="E126" i="9"/>
  <c r="G127" i="8" s="1"/>
  <c r="D113" i="9"/>
  <c r="F114" i="8" s="1"/>
  <c r="E99" i="9"/>
  <c r="G100" i="8" s="1"/>
  <c r="D146" i="9"/>
  <c r="F147" i="8" s="1"/>
  <c r="G98" i="9"/>
  <c r="E182" i="9"/>
  <c r="G183" i="8" s="1"/>
  <c r="E113" i="9"/>
  <c r="G114" i="8" s="1"/>
  <c r="G99" i="9"/>
  <c r="J49" i="11"/>
  <c r="L49" i="11" s="1"/>
  <c r="N49" i="11" s="1"/>
  <c r="I50" i="8" s="1"/>
  <c r="I93" i="5"/>
  <c r="I27" i="5"/>
  <c r="G211" i="5"/>
  <c r="D178" i="9"/>
  <c r="F179" i="8" s="1"/>
  <c r="E87" i="9"/>
  <c r="G88" i="8" s="1"/>
  <c r="E114" i="5"/>
  <c r="H115" i="2" s="1"/>
  <c r="G127" i="5"/>
  <c r="J128" i="2" s="1"/>
  <c r="G143" i="5"/>
  <c r="J144" i="2" s="1"/>
  <c r="S179" i="4"/>
  <c r="U179" i="4" s="1"/>
  <c r="F130" i="5"/>
  <c r="I131" i="2" s="1"/>
  <c r="S50" i="4"/>
  <c r="F87" i="5"/>
  <c r="I88" i="2" s="1"/>
  <c r="E111" i="5"/>
  <c r="H112" i="2" s="1"/>
  <c r="E130" i="5"/>
  <c r="H131" i="2" s="1"/>
  <c r="I144" i="5"/>
  <c r="T179" i="4"/>
  <c r="S36" i="4"/>
  <c r="U36" i="4" s="1"/>
  <c r="E103" i="5"/>
  <c r="H104" i="2" s="1"/>
  <c r="I17" i="5"/>
  <c r="I6" i="5"/>
  <c r="G111" i="5"/>
  <c r="J112" i="2" s="1"/>
  <c r="E119" i="5"/>
  <c r="H120" i="2" s="1"/>
  <c r="E135" i="5"/>
  <c r="H136" i="2" s="1"/>
  <c r="E144" i="5"/>
  <c r="H145" i="2" s="1"/>
  <c r="E156" i="5"/>
  <c r="H157" i="2" s="1"/>
  <c r="E168" i="5"/>
  <c r="H169" i="2" s="1"/>
  <c r="T171" i="4"/>
  <c r="F6" i="5"/>
  <c r="I7" i="2" s="1"/>
  <c r="F114" i="5"/>
  <c r="I115" i="2" s="1"/>
  <c r="T80" i="4"/>
  <c r="G138" i="9"/>
  <c r="G115" i="9"/>
  <c r="I174" i="11"/>
  <c r="G115" i="5"/>
  <c r="J116" i="2" s="1"/>
  <c r="E93" i="5"/>
  <c r="H94" i="2" s="1"/>
  <c r="F73" i="5"/>
  <c r="I74" i="2" s="1"/>
  <c r="F36" i="5"/>
  <c r="I37" i="2" s="1"/>
  <c r="G161" i="5"/>
  <c r="J162" i="2" s="1"/>
  <c r="E29" i="5"/>
  <c r="H30" i="2" s="1"/>
  <c r="I29" i="5"/>
  <c r="T112" i="4"/>
  <c r="G82" i="9"/>
  <c r="E158" i="9"/>
  <c r="G159" i="8" s="1"/>
  <c r="E23" i="9"/>
  <c r="G24" i="8" s="1"/>
  <c r="F4" i="2"/>
  <c r="O4" i="2" s="1"/>
  <c r="E4" i="2"/>
  <c r="N4" i="2" s="1"/>
  <c r="G4" i="2"/>
  <c r="P4" i="2" s="1"/>
  <c r="E15" i="5"/>
  <c r="H16" i="2" s="1"/>
  <c r="E51" i="5"/>
  <c r="H52" i="2" s="1"/>
  <c r="G173" i="5"/>
  <c r="J174" i="2" s="1"/>
  <c r="G87" i="5"/>
  <c r="J88" i="2" s="1"/>
  <c r="I134" i="5"/>
  <c r="E4" i="5"/>
  <c r="H5" i="2" s="1"/>
  <c r="I11" i="5"/>
  <c r="E22" i="5"/>
  <c r="H23" i="2" s="1"/>
  <c r="F51" i="5"/>
  <c r="I52" i="2" s="1"/>
  <c r="F61" i="5"/>
  <c r="I62" i="2" s="1"/>
  <c r="F75" i="5"/>
  <c r="I76" i="2" s="1"/>
  <c r="F103" i="5"/>
  <c r="I104" i="2" s="1"/>
  <c r="E110" i="5"/>
  <c r="H111" i="2" s="1"/>
  <c r="I113" i="5"/>
  <c r="E123" i="5"/>
  <c r="H124" i="2" s="1"/>
  <c r="G131" i="5"/>
  <c r="J132" i="2" s="1"/>
  <c r="E139" i="5"/>
  <c r="H140" i="2" s="1"/>
  <c r="F145" i="5"/>
  <c r="I146" i="2" s="1"/>
  <c r="I162" i="5"/>
  <c r="F173" i="5"/>
  <c r="I174" i="2" s="1"/>
  <c r="F177" i="5"/>
  <c r="I178" i="2" s="1"/>
  <c r="F181" i="5"/>
  <c r="I182" i="2" s="1"/>
  <c r="I177" i="5"/>
  <c r="G15" i="5"/>
  <c r="J16" i="2" s="1"/>
  <c r="I107" i="5"/>
  <c r="I77" i="5"/>
  <c r="I61" i="5"/>
  <c r="I51" i="5"/>
  <c r="S176" i="4"/>
  <c r="U176" i="4" s="1"/>
  <c r="I181" i="5"/>
  <c r="E173" i="5"/>
  <c r="H174" i="2" s="1"/>
  <c r="G103" i="5"/>
  <c r="J104" i="2" s="1"/>
  <c r="S38" i="4"/>
  <c r="U38" i="4" s="1"/>
  <c r="G145" i="5"/>
  <c r="J146" i="2" s="1"/>
  <c r="F14" i="5"/>
  <c r="I15" i="2" s="1"/>
  <c r="G17" i="5"/>
  <c r="J18" i="2" s="1"/>
  <c r="G128" i="5"/>
  <c r="J129" i="2" s="1"/>
  <c r="T102" i="4"/>
  <c r="F4" i="5"/>
  <c r="I5" i="2" s="1"/>
  <c r="G67" i="5"/>
  <c r="J68" i="2" s="1"/>
  <c r="G91" i="5"/>
  <c r="J92" i="2" s="1"/>
  <c r="F162" i="5"/>
  <c r="I163" i="2" s="1"/>
  <c r="F176" i="5"/>
  <c r="I177" i="2" s="1"/>
  <c r="I110" i="5"/>
  <c r="S80" i="4"/>
  <c r="F17" i="5"/>
  <c r="I18" i="2" s="1"/>
  <c r="F45" i="5"/>
  <c r="I46" i="2" s="1"/>
  <c r="F161" i="5"/>
  <c r="I162" i="2" s="1"/>
  <c r="G168" i="5"/>
  <c r="J169" i="2" s="1"/>
  <c r="E161" i="5"/>
  <c r="H162" i="2" s="1"/>
  <c r="G116" i="5"/>
  <c r="J117" i="2" s="1"/>
  <c r="I87" i="5"/>
  <c r="I67" i="5"/>
  <c r="I5" i="5"/>
  <c r="F15" i="5"/>
  <c r="I16" i="2" s="1"/>
  <c r="F19" i="5"/>
  <c r="I20" i="2" s="1"/>
  <c r="I22" i="5"/>
  <c r="F31" i="5"/>
  <c r="I32" i="2" s="1"/>
  <c r="E36" i="5"/>
  <c r="H37" i="2" s="1"/>
  <c r="F67" i="5"/>
  <c r="I68" i="2" s="1"/>
  <c r="F91" i="5"/>
  <c r="I92" i="2" s="1"/>
  <c r="G123" i="5"/>
  <c r="J124" i="2" s="1"/>
  <c r="I129" i="5"/>
  <c r="G139" i="5"/>
  <c r="J140" i="2" s="1"/>
  <c r="I168" i="5"/>
  <c r="S101" i="4"/>
  <c r="U101" i="4" s="1"/>
  <c r="E177" i="5"/>
  <c r="H178" i="2" s="1"/>
  <c r="E75" i="5"/>
  <c r="H76" i="2" s="1"/>
  <c r="G55" i="5"/>
  <c r="J56" i="2" s="1"/>
  <c r="I55" i="5"/>
  <c r="F138" i="5"/>
  <c r="I139" i="2" s="1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J158" i="2" s="1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F85" i="8" s="1"/>
  <c r="G158" i="9"/>
  <c r="E184" i="9"/>
  <c r="G185" i="8" s="1"/>
  <c r="T38" i="4"/>
  <c r="E89" i="9"/>
  <c r="G90" i="8" s="1"/>
  <c r="D34" i="9"/>
  <c r="F35" i="8" s="1"/>
  <c r="D108" i="9"/>
  <c r="F109" i="8" s="1"/>
  <c r="E34" i="9"/>
  <c r="G35" i="8" s="1"/>
  <c r="J135" i="11"/>
  <c r="K135" i="11" s="1"/>
  <c r="M135" i="11" s="1"/>
  <c r="H136" i="8" s="1"/>
  <c r="G113" i="5"/>
  <c r="J114" i="2" s="1"/>
  <c r="E116" i="5"/>
  <c r="H117" i="2" s="1"/>
  <c r="E121" i="5"/>
  <c r="H122" i="2" s="1"/>
  <c r="G129" i="5"/>
  <c r="J130" i="2" s="1"/>
  <c r="E132" i="5"/>
  <c r="H133" i="2" s="1"/>
  <c r="E134" i="5"/>
  <c r="H135" i="2" s="1"/>
  <c r="E137" i="5"/>
  <c r="H138" i="2" s="1"/>
  <c r="S77" i="4"/>
  <c r="U77" i="4" s="1"/>
  <c r="T93" i="4"/>
  <c r="S131" i="4"/>
  <c r="U131" i="4" s="1"/>
  <c r="I43" i="5"/>
  <c r="S17" i="4"/>
  <c r="U17" i="4" s="1"/>
  <c r="I95" i="5"/>
  <c r="E79" i="5"/>
  <c r="H80" i="2" s="1"/>
  <c r="S20" i="4"/>
  <c r="F128" i="5"/>
  <c r="I129" i="2" s="1"/>
  <c r="G38" i="5"/>
  <c r="J39" i="2" s="1"/>
  <c r="F134" i="5"/>
  <c r="I135" i="2" s="1"/>
  <c r="T51" i="4"/>
  <c r="T9" i="4"/>
  <c r="T97" i="4"/>
  <c r="I12" i="5"/>
  <c r="E38" i="5"/>
  <c r="H39" i="2" s="1"/>
  <c r="F79" i="5"/>
  <c r="I80" i="2" s="1"/>
  <c r="I121" i="5"/>
  <c r="E128" i="5"/>
  <c r="H129" i="2" s="1"/>
  <c r="I137" i="5"/>
  <c r="I146" i="5"/>
  <c r="S97" i="4"/>
  <c r="V97" i="4" s="1"/>
  <c r="T131" i="4"/>
  <c r="E95" i="5"/>
  <c r="H96" i="2" s="1"/>
  <c r="G132" i="5"/>
  <c r="J133" i="2" s="1"/>
  <c r="F146" i="5"/>
  <c r="I147" i="2" s="1"/>
  <c r="G59" i="5"/>
  <c r="J60" i="2" s="1"/>
  <c r="F38" i="5"/>
  <c r="I39" i="2" s="1"/>
  <c r="T30" i="4"/>
  <c r="T100" i="4"/>
  <c r="F43" i="5"/>
  <c r="I44" i="2" s="1"/>
  <c r="E113" i="5"/>
  <c r="H114" i="2" s="1"/>
  <c r="G121" i="5"/>
  <c r="J122" i="2" s="1"/>
  <c r="E129" i="5"/>
  <c r="H130" i="2" s="1"/>
  <c r="G137" i="5"/>
  <c r="J138" i="2" s="1"/>
  <c r="S115" i="4"/>
  <c r="V115" i="4" s="1"/>
  <c r="T106" i="4"/>
  <c r="T152" i="4"/>
  <c r="S30" i="4"/>
  <c r="S100" i="4"/>
  <c r="T108" i="4"/>
  <c r="I36" i="5"/>
  <c r="G145" i="9"/>
  <c r="E145" i="9"/>
  <c r="G146" i="8" s="1"/>
  <c r="F867" i="11"/>
  <c r="E867" i="11"/>
  <c r="H867" i="11"/>
  <c r="H887" i="11"/>
  <c r="F887" i="11"/>
  <c r="H901" i="11"/>
  <c r="F901" i="11"/>
  <c r="I695" i="11"/>
  <c r="J695" i="11"/>
  <c r="D155" i="9"/>
  <c r="F156" i="8" s="1"/>
  <c r="D145" i="9"/>
  <c r="F146" i="8" s="1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E933" i="11"/>
  <c r="H885" i="11"/>
  <c r="I885" i="11" s="1"/>
  <c r="E885" i="11"/>
  <c r="F853" i="11"/>
  <c r="I853" i="11" s="1"/>
  <c r="E853" i="11"/>
  <c r="D16" i="9"/>
  <c r="F17" i="8" s="1"/>
  <c r="G16" i="9"/>
  <c r="J609" i="11"/>
  <c r="I609" i="11"/>
  <c r="H979" i="11"/>
  <c r="E979" i="11"/>
  <c r="H971" i="11"/>
  <c r="F971" i="11"/>
  <c r="J971" i="11" s="1"/>
  <c r="E53" i="9"/>
  <c r="G54" i="8" s="1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G131" i="8" s="1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4" i="8" s="1"/>
  <c r="I83" i="11"/>
  <c r="D79" i="9"/>
  <c r="F80" i="8" s="1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8" i="8" s="1"/>
  <c r="G77" i="9"/>
  <c r="J565" i="11"/>
  <c r="J589" i="11"/>
  <c r="K589" i="11" s="1"/>
  <c r="M589" i="11" s="1"/>
  <c r="J593" i="11"/>
  <c r="I593" i="11"/>
  <c r="E170" i="9"/>
  <c r="G171" i="8" s="1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H131" i="8" s="1"/>
  <c r="I624" i="11"/>
  <c r="J576" i="11"/>
  <c r="I760" i="11"/>
  <c r="I663" i="11"/>
  <c r="I948" i="11"/>
  <c r="J510" i="11"/>
  <c r="K510" i="11" s="1"/>
  <c r="M510" i="11" s="1"/>
  <c r="F864" i="1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I22" i="8" s="1"/>
  <c r="J672" i="11"/>
  <c r="I755" i="11"/>
  <c r="J755" i="11"/>
  <c r="D265" i="9"/>
  <c r="E265" i="9"/>
  <c r="S290" i="4"/>
  <c r="U290" i="4" s="1"/>
  <c r="D297" i="9"/>
  <c r="E190" i="9"/>
  <c r="G191" i="8" s="1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I194" i="8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F189" i="8" s="1"/>
  <c r="G287" i="9"/>
  <c r="I233" i="11"/>
  <c r="E255" i="9"/>
  <c r="D186" i="9"/>
  <c r="F187" i="8" s="1"/>
  <c r="E188" i="9"/>
  <c r="G189" i="8" s="1"/>
  <c r="I212" i="11"/>
  <c r="D274" i="9"/>
  <c r="J209" i="11"/>
  <c r="K209" i="11" s="1"/>
  <c r="M209" i="11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K37" i="11" s="1"/>
  <c r="M37" i="11" s="1"/>
  <c r="H38" i="8" s="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K50" i="11" s="1"/>
  <c r="M50" i="11" s="1"/>
  <c r="H51" i="8" s="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H141" i="8" s="1"/>
  <c r="J47" i="11"/>
  <c r="L47" i="11" s="1"/>
  <c r="N47" i="11" s="1"/>
  <c r="I48" i="8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H79" i="2" s="1"/>
  <c r="E90" i="5"/>
  <c r="H91" i="2" s="1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H55" i="2" s="1"/>
  <c r="E62" i="5"/>
  <c r="H63" i="2" s="1"/>
  <c r="E94" i="5"/>
  <c r="H95" i="2" s="1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F97" i="8" s="1"/>
  <c r="E141" i="9"/>
  <c r="G142" i="8" s="1"/>
  <c r="G114" i="9"/>
  <c r="J101" i="11"/>
  <c r="K101" i="11" s="1"/>
  <c r="M101" i="11" s="1"/>
  <c r="H102" i="8" s="1"/>
  <c r="E114" i="9"/>
  <c r="G115" i="8" s="1"/>
  <c r="G172" i="9"/>
  <c r="E164" i="9"/>
  <c r="G165" i="8" s="1"/>
  <c r="J172" i="11"/>
  <c r="L172" i="11" s="1"/>
  <c r="N172" i="11" s="1"/>
  <c r="I173" i="8" s="1"/>
  <c r="E119" i="9"/>
  <c r="G120" i="8" s="1"/>
  <c r="D164" i="9"/>
  <c r="F165" i="8" s="1"/>
  <c r="J96" i="11"/>
  <c r="L96" i="11" s="1"/>
  <c r="N96" i="11" s="1"/>
  <c r="I97" i="8" s="1"/>
  <c r="E152" i="9"/>
  <c r="G153" i="8" s="1"/>
  <c r="J26" i="11"/>
  <c r="K26" i="11" s="1"/>
  <c r="M26" i="11" s="1"/>
  <c r="H27" i="8" s="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K107" i="11" s="1"/>
  <c r="M107" i="11" s="1"/>
  <c r="H108" i="8" s="1"/>
  <c r="I130" i="11"/>
  <c r="D51" i="9"/>
  <c r="F52" i="8" s="1"/>
  <c r="D83" i="9"/>
  <c r="F84" i="8" s="1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81" i="8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F192" i="8" s="1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38" i="8" s="1"/>
  <c r="G153" i="9"/>
  <c r="D137" i="9"/>
  <c r="F138" i="8" s="1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H113" i="8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H150" i="8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I13" i="2" s="1"/>
  <c r="E12" i="5"/>
  <c r="H13" i="2" s="1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H78" i="2" s="1"/>
  <c r="E53" i="5"/>
  <c r="H54" i="2" s="1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F49" i="5"/>
  <c r="I50" i="2" s="1"/>
  <c r="F81" i="5"/>
  <c r="I82" i="2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J50" i="2" s="1"/>
  <c r="G73" i="5"/>
  <c r="J74" i="2" s="1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G41" i="5"/>
  <c r="J42" i="2" s="1"/>
  <c r="G57" i="5"/>
  <c r="J58" i="2" s="1"/>
  <c r="E57" i="5"/>
  <c r="H58" i="2" s="1"/>
  <c r="E89" i="5"/>
  <c r="H90" i="2" s="1"/>
  <c r="G89" i="5"/>
  <c r="J90" i="2" s="1"/>
  <c r="G167" i="5"/>
  <c r="J168" i="2" s="1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V120" i="4" s="1"/>
  <c r="S888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H11" i="2" s="1"/>
  <c r="F10" i="5"/>
  <c r="I11" i="2" s="1"/>
  <c r="G10" i="5"/>
  <c r="J11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4" i="5"/>
  <c r="I65" i="2" s="1"/>
  <c r="G64" i="5"/>
  <c r="J65" i="2" s="1"/>
  <c r="I64" i="5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80" i="5"/>
  <c r="I81" i="2" s="1"/>
  <c r="G80" i="5"/>
  <c r="J81" i="2" s="1"/>
  <c r="I80" i="5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6" i="5"/>
  <c r="I97" i="2" s="1"/>
  <c r="G96" i="5"/>
  <c r="J97" i="2" s="1"/>
  <c r="I96" i="5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5"/>
  <c r="J186" i="2" s="1"/>
  <c r="I185" i="5"/>
  <c r="E185" i="5"/>
  <c r="H186" i="2" s="1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6" i="5"/>
  <c r="I57" i="2" s="1"/>
  <c r="G56" i="5"/>
  <c r="J57" i="2" s="1"/>
  <c r="I56" i="5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G147" i="5"/>
  <c r="J148" i="2" s="1"/>
  <c r="E147" i="5"/>
  <c r="H148" i="2" s="1"/>
  <c r="I147" i="5"/>
  <c r="E150" i="5"/>
  <c r="H151" i="2" s="1"/>
  <c r="I150" i="5"/>
  <c r="F150" i="5"/>
  <c r="I151" i="2" s="1"/>
  <c r="F158" i="5"/>
  <c r="I159" i="2" s="1"/>
  <c r="E158" i="5"/>
  <c r="H159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U80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F186" i="8" s="1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L178" i="11" s="1"/>
  <c r="N178" i="11" s="1"/>
  <c r="I179" i="8" s="1"/>
  <c r="G122" i="9"/>
  <c r="G155" i="9"/>
  <c r="D37" i="9"/>
  <c r="F38" i="8" s="1"/>
  <c r="D69" i="9"/>
  <c r="F70" i="8" s="1"/>
  <c r="I49" i="1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E153" i="9"/>
  <c r="G154" i="8" s="1"/>
  <c r="G191" i="9"/>
  <c r="G199" i="9"/>
  <c r="G182" i="9"/>
  <c r="E199" i="9"/>
  <c r="J184" i="11"/>
  <c r="K184" i="11" s="1"/>
  <c r="M184" i="11" s="1"/>
  <c r="H185" i="8" s="1"/>
  <c r="F157" i="11"/>
  <c r="I157" i="11" s="1"/>
  <c r="G168" i="9"/>
  <c r="G174" i="9"/>
  <c r="D207" i="9"/>
  <c r="G207" i="9"/>
  <c r="D196" i="9"/>
  <c r="G196" i="9"/>
  <c r="G190" i="5"/>
  <c r="J191" i="2" s="1"/>
  <c r="I190" i="5"/>
  <c r="S254" i="4"/>
  <c r="S261" i="4"/>
  <c r="U261" i="4" s="1"/>
  <c r="F190" i="5"/>
  <c r="I191" i="2" s="1"/>
  <c r="I207" i="5"/>
  <c r="T197" i="4"/>
  <c r="T203" i="4"/>
  <c r="T207" i="4"/>
  <c r="T215" i="4"/>
  <c r="T247" i="4"/>
  <c r="S251" i="4"/>
  <c r="U251" i="4" s="1"/>
  <c r="E190" i="5"/>
  <c r="H191" i="2" s="1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L103" i="11" s="1"/>
  <c r="N103" i="11" s="1"/>
  <c r="I104" i="8" s="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G5" i="9"/>
  <c r="H124" i="11"/>
  <c r="I71" i="11"/>
  <c r="E156" i="9"/>
  <c r="G157" i="8" s="1"/>
  <c r="J174" i="11"/>
  <c r="L174" i="11" s="1"/>
  <c r="N174" i="11" s="1"/>
  <c r="I175" i="8" s="1"/>
  <c r="G74" i="9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H177" i="8" s="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F193" i="8" s="1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193" i="8" s="1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H187" i="2" s="1"/>
  <c r="F186" i="5"/>
  <c r="I187" i="2" s="1"/>
  <c r="I186" i="5"/>
  <c r="G186" i="5"/>
  <c r="J187" i="2" s="1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G9" i="8" s="1"/>
  <c r="D8" i="9"/>
  <c r="F9" i="8" s="1"/>
  <c r="G8" i="9"/>
  <c r="E193" i="5"/>
  <c r="H194" i="2" s="1"/>
  <c r="G193" i="5"/>
  <c r="J194" i="2" s="1"/>
  <c r="I193" i="5"/>
  <c r="F193" i="5"/>
  <c r="I194" i="2" s="1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J188" i="2" s="1"/>
  <c r="F187" i="5"/>
  <c r="I188" i="2" s="1"/>
  <c r="E187" i="5"/>
  <c r="H188" i="2" s="1"/>
  <c r="I187" i="5"/>
  <c r="E203" i="5"/>
  <c r="I203" i="5"/>
  <c r="F203" i="5"/>
  <c r="G217" i="5"/>
  <c r="E189" i="5"/>
  <c r="H190" i="2" s="1"/>
  <c r="G189" i="5"/>
  <c r="J190" i="2" s="1"/>
  <c r="F189" i="5"/>
  <c r="I190" i="2" s="1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H192" i="2" s="1"/>
  <c r="F191" i="5"/>
  <c r="I192" i="2" s="1"/>
  <c r="I191" i="5"/>
  <c r="G191" i="5"/>
  <c r="J192" i="2" s="1"/>
  <c r="I192" i="5"/>
  <c r="G192" i="5"/>
  <c r="J193" i="2" s="1"/>
  <c r="E192" i="5"/>
  <c r="H193" i="2" s="1"/>
  <c r="E200" i="5"/>
  <c r="I200" i="5"/>
  <c r="G200" i="5"/>
  <c r="G203" i="5"/>
  <c r="F207" i="5"/>
  <c r="E207" i="5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U358" i="4"/>
  <c r="S363" i="4"/>
  <c r="V341" i="4"/>
  <c r="U341" i="4"/>
  <c r="S216" i="4"/>
  <c r="D25" i="9"/>
  <c r="F26" i="8" s="1"/>
  <c r="E25" i="9"/>
  <c r="G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G131" i="9"/>
  <c r="D131" i="9"/>
  <c r="F132" i="8" s="1"/>
  <c r="D151" i="9"/>
  <c r="F152" i="8" s="1"/>
  <c r="G151" i="9"/>
  <c r="D175" i="9"/>
  <c r="F176" i="8" s="1"/>
  <c r="G175" i="9"/>
  <c r="F179" i="11"/>
  <c r="H179" i="1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J22" i="1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F188" i="8" s="1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F158" i="8" s="1"/>
  <c r="G181" i="9"/>
  <c r="D181" i="9"/>
  <c r="F182" i="8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F190" i="8" s="1"/>
  <c r="G189" i="9"/>
  <c r="D193" i="9"/>
  <c r="F194" i="8" s="1"/>
  <c r="G193" i="9"/>
  <c r="D205" i="9"/>
  <c r="G205" i="9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G188" i="8" s="1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J189" i="2" s="1"/>
  <c r="F188" i="5"/>
  <c r="I189" i="2" s="1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D162" i="8" l="1"/>
  <c r="L162" i="8" s="1"/>
  <c r="E162" i="8"/>
  <c r="M162" i="8" s="1"/>
  <c r="D125" i="8"/>
  <c r="L125" i="8" s="1"/>
  <c r="E125" i="8"/>
  <c r="M125" i="8" s="1"/>
  <c r="D158" i="8"/>
  <c r="L158" i="8" s="1"/>
  <c r="E158" i="8"/>
  <c r="M158" i="8" s="1"/>
  <c r="E188" i="8"/>
  <c r="M188" i="8" s="1"/>
  <c r="D188" i="8"/>
  <c r="L188" i="8" s="1"/>
  <c r="D71" i="8"/>
  <c r="L71" i="8" s="1"/>
  <c r="E71" i="8"/>
  <c r="M71" i="8" s="1"/>
  <c r="D105" i="8"/>
  <c r="L105" i="8" s="1"/>
  <c r="E105" i="8"/>
  <c r="M105" i="8" s="1"/>
  <c r="E168" i="8"/>
  <c r="M168" i="8" s="1"/>
  <c r="D168" i="8"/>
  <c r="L168" i="8" s="1"/>
  <c r="D26" i="8"/>
  <c r="L26" i="8" s="1"/>
  <c r="E26" i="8"/>
  <c r="M26" i="8" s="1"/>
  <c r="E44" i="8"/>
  <c r="M44" i="8" s="1"/>
  <c r="D44" i="8"/>
  <c r="L44" i="8" s="1"/>
  <c r="D18" i="8"/>
  <c r="L18" i="8" s="1"/>
  <c r="E18" i="8"/>
  <c r="M18" i="8" s="1"/>
  <c r="D181" i="8"/>
  <c r="L181" i="8" s="1"/>
  <c r="E181" i="8"/>
  <c r="M181" i="8" s="1"/>
  <c r="E76" i="8"/>
  <c r="M76" i="8" s="1"/>
  <c r="D76" i="8"/>
  <c r="L76" i="8" s="1"/>
  <c r="D183" i="8"/>
  <c r="L183" i="8" s="1"/>
  <c r="E183" i="8"/>
  <c r="M183" i="8" s="1"/>
  <c r="E84" i="8"/>
  <c r="M84" i="8" s="1"/>
  <c r="D84" i="8"/>
  <c r="L84" i="8" s="1"/>
  <c r="D52" i="8"/>
  <c r="L52" i="8" s="1"/>
  <c r="E52" i="8"/>
  <c r="M52" i="8" s="1"/>
  <c r="D110" i="8"/>
  <c r="L110" i="8" s="1"/>
  <c r="E110" i="8"/>
  <c r="M110" i="8" s="1"/>
  <c r="D77" i="8"/>
  <c r="L77" i="8" s="1"/>
  <c r="E77" i="8"/>
  <c r="M77" i="8" s="1"/>
  <c r="G45" i="2"/>
  <c r="P45" i="2" s="1"/>
  <c r="E45" i="2"/>
  <c r="N45" i="2" s="1"/>
  <c r="F45" i="2"/>
  <c r="O45" i="2" s="1"/>
  <c r="G21" i="2"/>
  <c r="P21" i="2" s="1"/>
  <c r="E21" i="2"/>
  <c r="N21" i="2" s="1"/>
  <c r="F21" i="2"/>
  <c r="O21" i="2" s="1"/>
  <c r="E176" i="2"/>
  <c r="N176" i="2" s="1"/>
  <c r="F176" i="2"/>
  <c r="O176" i="2" s="1"/>
  <c r="G176" i="2"/>
  <c r="P176" i="2" s="1"/>
  <c r="E22" i="2"/>
  <c r="N22" i="2" s="1"/>
  <c r="F22" i="2"/>
  <c r="O22" i="2" s="1"/>
  <c r="G22" i="2"/>
  <c r="P22" i="2" s="1"/>
  <c r="F168" i="2"/>
  <c r="O168" i="2" s="1"/>
  <c r="G168" i="2"/>
  <c r="P168" i="2" s="1"/>
  <c r="E168" i="2"/>
  <c r="N168" i="2" s="1"/>
  <c r="E112" i="2"/>
  <c r="N112" i="2" s="1"/>
  <c r="F112" i="2"/>
  <c r="O112" i="2" s="1"/>
  <c r="G112" i="2"/>
  <c r="P112" i="2" s="1"/>
  <c r="D109" i="8"/>
  <c r="L109" i="8" s="1"/>
  <c r="E109" i="8"/>
  <c r="M109" i="8" s="1"/>
  <c r="E57" i="8"/>
  <c r="M57" i="8" s="1"/>
  <c r="D57" i="8"/>
  <c r="L57" i="8" s="1"/>
  <c r="D180" i="8"/>
  <c r="L180" i="8" s="1"/>
  <c r="E180" i="8"/>
  <c r="M180" i="8" s="1"/>
  <c r="E192" i="2"/>
  <c r="N192" i="2" s="1"/>
  <c r="F192" i="2"/>
  <c r="O192" i="2" s="1"/>
  <c r="G192" i="2"/>
  <c r="P192" i="2" s="1"/>
  <c r="D172" i="8"/>
  <c r="L172" i="8" s="1"/>
  <c r="E172" i="8"/>
  <c r="M172" i="8" s="1"/>
  <c r="D124" i="8"/>
  <c r="L124" i="8" s="1"/>
  <c r="E124" i="8"/>
  <c r="M124" i="8" s="1"/>
  <c r="D149" i="8"/>
  <c r="L149" i="8" s="1"/>
  <c r="E149" i="8"/>
  <c r="M149" i="8" s="1"/>
  <c r="D112" i="8"/>
  <c r="L112" i="8" s="1"/>
  <c r="E112" i="8"/>
  <c r="M112" i="8" s="1"/>
  <c r="D13" i="8"/>
  <c r="L13" i="8" s="1"/>
  <c r="E13" i="8"/>
  <c r="M13" i="8" s="1"/>
  <c r="D155" i="8"/>
  <c r="L155" i="8" s="1"/>
  <c r="E155" i="8"/>
  <c r="M155" i="8" s="1"/>
  <c r="D8" i="8"/>
  <c r="L8" i="8" s="1"/>
  <c r="E8" i="8"/>
  <c r="M8" i="8" s="1"/>
  <c r="D133" i="8"/>
  <c r="L133" i="8" s="1"/>
  <c r="E133" i="8"/>
  <c r="M133" i="8" s="1"/>
  <c r="E75" i="8"/>
  <c r="M75" i="8" s="1"/>
  <c r="D75" i="8"/>
  <c r="L75" i="8" s="1"/>
  <c r="D108" i="8"/>
  <c r="L108" i="8" s="1"/>
  <c r="E108" i="8"/>
  <c r="M108" i="8" s="1"/>
  <c r="G191" i="2"/>
  <c r="P191" i="2" s="1"/>
  <c r="E191" i="2"/>
  <c r="N191" i="2" s="1"/>
  <c r="F191" i="2"/>
  <c r="O191" i="2" s="1"/>
  <c r="E24" i="8"/>
  <c r="M24" i="8" s="1"/>
  <c r="D24" i="8"/>
  <c r="L24" i="8" s="1"/>
  <c r="E58" i="8"/>
  <c r="M58" i="8" s="1"/>
  <c r="D58" i="8"/>
  <c r="L58" i="8" s="1"/>
  <c r="D19" i="8"/>
  <c r="L19" i="8" s="1"/>
  <c r="E19" i="8"/>
  <c r="M19" i="8" s="1"/>
  <c r="E22" i="8"/>
  <c r="M22" i="8" s="1"/>
  <c r="D22" i="8"/>
  <c r="L22" i="8" s="1"/>
  <c r="E180" i="2"/>
  <c r="N180" i="2" s="1"/>
  <c r="F180" i="2"/>
  <c r="O180" i="2" s="1"/>
  <c r="G180" i="2"/>
  <c r="P180" i="2" s="1"/>
  <c r="E171" i="2"/>
  <c r="N171" i="2" s="1"/>
  <c r="F171" i="2"/>
  <c r="O171" i="2" s="1"/>
  <c r="G171" i="2"/>
  <c r="P171" i="2" s="1"/>
  <c r="G105" i="2"/>
  <c r="P105" i="2" s="1"/>
  <c r="E105" i="2"/>
  <c r="N105" i="2" s="1"/>
  <c r="F105" i="2"/>
  <c r="O105" i="2" s="1"/>
  <c r="G93" i="2"/>
  <c r="P93" i="2" s="1"/>
  <c r="E93" i="2"/>
  <c r="N93" i="2" s="1"/>
  <c r="F93" i="2"/>
  <c r="O93" i="2" s="1"/>
  <c r="E87" i="2"/>
  <c r="N87" i="2" s="1"/>
  <c r="F87" i="2"/>
  <c r="O87" i="2" s="1"/>
  <c r="G87" i="2"/>
  <c r="P87" i="2" s="1"/>
  <c r="F77" i="2"/>
  <c r="O77" i="2" s="1"/>
  <c r="G77" i="2"/>
  <c r="P77" i="2" s="1"/>
  <c r="E77" i="2"/>
  <c r="N77" i="2" s="1"/>
  <c r="E35" i="2"/>
  <c r="N35" i="2" s="1"/>
  <c r="F35" i="2"/>
  <c r="O35" i="2" s="1"/>
  <c r="G35" i="2"/>
  <c r="P35" i="2" s="1"/>
  <c r="E31" i="2"/>
  <c r="N31" i="2" s="1"/>
  <c r="F31" i="2"/>
  <c r="O31" i="2" s="1"/>
  <c r="G31" i="2"/>
  <c r="P31" i="2" s="1"/>
  <c r="F186" i="2"/>
  <c r="O186" i="2" s="1"/>
  <c r="G186" i="2"/>
  <c r="P186" i="2" s="1"/>
  <c r="E186" i="2"/>
  <c r="N186" i="2" s="1"/>
  <c r="E181" i="2"/>
  <c r="N181" i="2" s="1"/>
  <c r="F181" i="2"/>
  <c r="O181" i="2" s="1"/>
  <c r="G181" i="2"/>
  <c r="P181" i="2" s="1"/>
  <c r="E167" i="2"/>
  <c r="N167" i="2" s="1"/>
  <c r="F167" i="2"/>
  <c r="O167" i="2" s="1"/>
  <c r="G167" i="2"/>
  <c r="P167" i="2" s="1"/>
  <c r="F81" i="2"/>
  <c r="O81" i="2" s="1"/>
  <c r="G81" i="2"/>
  <c r="P81" i="2" s="1"/>
  <c r="E81" i="2"/>
  <c r="N81" i="2" s="1"/>
  <c r="G49" i="2"/>
  <c r="P49" i="2" s="1"/>
  <c r="E49" i="2"/>
  <c r="N49" i="2" s="1"/>
  <c r="F49" i="2"/>
  <c r="O49" i="2" s="1"/>
  <c r="F36" i="2"/>
  <c r="O36" i="2" s="1"/>
  <c r="G36" i="2"/>
  <c r="P36" i="2" s="1"/>
  <c r="E36" i="2"/>
  <c r="N36" i="2" s="1"/>
  <c r="E42" i="2"/>
  <c r="N42" i="2" s="1"/>
  <c r="F42" i="2"/>
  <c r="O42" i="2" s="1"/>
  <c r="G42" i="2"/>
  <c r="P42" i="2" s="1"/>
  <c r="F24" i="2"/>
  <c r="O24" i="2" s="1"/>
  <c r="G24" i="2"/>
  <c r="P24" i="2" s="1"/>
  <c r="E24" i="2"/>
  <c r="N24" i="2" s="1"/>
  <c r="G58" i="2"/>
  <c r="P58" i="2" s="1"/>
  <c r="E58" i="2"/>
  <c r="N58" i="2" s="1"/>
  <c r="F58" i="2"/>
  <c r="O58" i="2" s="1"/>
  <c r="V873" i="4"/>
  <c r="G74" i="2"/>
  <c r="P74" i="2" s="1"/>
  <c r="E74" i="2"/>
  <c r="N74" i="2" s="1"/>
  <c r="F74" i="2"/>
  <c r="O74" i="2" s="1"/>
  <c r="E140" i="2"/>
  <c r="N140" i="2" s="1"/>
  <c r="F140" i="2"/>
  <c r="O140" i="2" s="1"/>
  <c r="G140" i="2"/>
  <c r="P140" i="2" s="1"/>
  <c r="E124" i="2"/>
  <c r="N124" i="2" s="1"/>
  <c r="F124" i="2"/>
  <c r="O124" i="2" s="1"/>
  <c r="G124" i="2"/>
  <c r="P124" i="2" s="1"/>
  <c r="V804" i="4"/>
  <c r="W804" i="4" s="1"/>
  <c r="D115" i="8"/>
  <c r="L115" i="8" s="1"/>
  <c r="E115" i="8"/>
  <c r="M115" i="8" s="1"/>
  <c r="D141" i="8"/>
  <c r="L141" i="8" s="1"/>
  <c r="E141" i="8"/>
  <c r="M141" i="8" s="1"/>
  <c r="D80" i="8"/>
  <c r="L80" i="8" s="1"/>
  <c r="E80" i="8"/>
  <c r="M80" i="8" s="1"/>
  <c r="G147" i="2"/>
  <c r="P147" i="2" s="1"/>
  <c r="E147" i="2"/>
  <c r="N147" i="2" s="1"/>
  <c r="F147" i="2"/>
  <c r="O147" i="2" s="1"/>
  <c r="G139" i="2"/>
  <c r="P139" i="2" s="1"/>
  <c r="E139" i="2"/>
  <c r="N139" i="2" s="1"/>
  <c r="F139" i="2"/>
  <c r="O139" i="2" s="1"/>
  <c r="F56" i="2"/>
  <c r="O56" i="2" s="1"/>
  <c r="G56" i="2"/>
  <c r="P56" i="2" s="1"/>
  <c r="E56" i="2"/>
  <c r="N56" i="2" s="1"/>
  <c r="E6" i="2"/>
  <c r="N6" i="2" s="1"/>
  <c r="F6" i="2"/>
  <c r="O6" i="2" s="1"/>
  <c r="G6" i="2"/>
  <c r="P6" i="2" s="1"/>
  <c r="F182" i="2"/>
  <c r="O182" i="2" s="1"/>
  <c r="G182" i="2"/>
  <c r="P182" i="2" s="1"/>
  <c r="E182" i="2"/>
  <c r="N182" i="2" s="1"/>
  <c r="G78" i="2"/>
  <c r="P78" i="2" s="1"/>
  <c r="E78" i="2"/>
  <c r="N78" i="2" s="1"/>
  <c r="F78" i="2"/>
  <c r="O78" i="2" s="1"/>
  <c r="E114" i="2"/>
  <c r="N114" i="2" s="1"/>
  <c r="F114" i="2"/>
  <c r="O114" i="2" s="1"/>
  <c r="G114" i="2"/>
  <c r="P114" i="2" s="1"/>
  <c r="E94" i="2"/>
  <c r="N94" i="2" s="1"/>
  <c r="F94" i="2"/>
  <c r="O94" i="2" s="1"/>
  <c r="G94" i="2"/>
  <c r="P94" i="2" s="1"/>
  <c r="E127" i="8"/>
  <c r="M127" i="8" s="1"/>
  <c r="D127" i="8"/>
  <c r="L127" i="8" s="1"/>
  <c r="E12" i="8"/>
  <c r="M12" i="8" s="1"/>
  <c r="D12" i="8"/>
  <c r="L12" i="8" s="1"/>
  <c r="F32" i="2"/>
  <c r="O32" i="2" s="1"/>
  <c r="G32" i="2"/>
  <c r="P32" i="2" s="1"/>
  <c r="E32" i="2"/>
  <c r="N32" i="2" s="1"/>
  <c r="E189" i="2"/>
  <c r="N189" i="2" s="1"/>
  <c r="F189" i="2"/>
  <c r="O189" i="2" s="1"/>
  <c r="G189" i="2"/>
  <c r="P189" i="2" s="1"/>
  <c r="D33" i="8"/>
  <c r="L33" i="8" s="1"/>
  <c r="E33" i="8"/>
  <c r="M33" i="8" s="1"/>
  <c r="D69" i="8"/>
  <c r="L69" i="8" s="1"/>
  <c r="E69" i="8"/>
  <c r="M69" i="8" s="1"/>
  <c r="E23" i="8"/>
  <c r="M23" i="8" s="1"/>
  <c r="D23" i="8"/>
  <c r="L23" i="8" s="1"/>
  <c r="E11" i="8"/>
  <c r="M11" i="8" s="1"/>
  <c r="D11" i="8"/>
  <c r="L11" i="8" s="1"/>
  <c r="D51" i="8"/>
  <c r="L51" i="8" s="1"/>
  <c r="E51" i="8"/>
  <c r="M51" i="8" s="1"/>
  <c r="G103" i="2"/>
  <c r="P103" i="2" s="1"/>
  <c r="E103" i="2"/>
  <c r="N103" i="2" s="1"/>
  <c r="F103" i="2"/>
  <c r="O103" i="2" s="1"/>
  <c r="E156" i="2"/>
  <c r="N156" i="2" s="1"/>
  <c r="F156" i="2"/>
  <c r="O156" i="2" s="1"/>
  <c r="G156" i="2"/>
  <c r="P156" i="2" s="1"/>
  <c r="F150" i="2"/>
  <c r="O150" i="2" s="1"/>
  <c r="G150" i="2"/>
  <c r="P150" i="2" s="1"/>
  <c r="E150" i="2"/>
  <c r="N150" i="2" s="1"/>
  <c r="E144" i="2"/>
  <c r="N144" i="2" s="1"/>
  <c r="F144" i="2"/>
  <c r="O144" i="2" s="1"/>
  <c r="G144" i="2"/>
  <c r="P144" i="2" s="1"/>
  <c r="D55" i="8"/>
  <c r="L55" i="8" s="1"/>
  <c r="E55" i="8"/>
  <c r="M55" i="8" s="1"/>
  <c r="D81" i="8"/>
  <c r="L81" i="8" s="1"/>
  <c r="E81" i="8"/>
  <c r="M81" i="8" s="1"/>
  <c r="D49" i="8"/>
  <c r="L49" i="8" s="1"/>
  <c r="E49" i="8"/>
  <c r="M49" i="8" s="1"/>
  <c r="D39" i="8"/>
  <c r="L39" i="8" s="1"/>
  <c r="E39" i="8"/>
  <c r="M39" i="8" s="1"/>
  <c r="D89" i="8"/>
  <c r="L89" i="8" s="1"/>
  <c r="E89" i="8"/>
  <c r="M89" i="8" s="1"/>
  <c r="D174" i="8"/>
  <c r="L174" i="8" s="1"/>
  <c r="E174" i="8"/>
  <c r="M174" i="8" s="1"/>
  <c r="E95" i="8"/>
  <c r="M95" i="8" s="1"/>
  <c r="D95" i="8"/>
  <c r="L95" i="8" s="1"/>
  <c r="D101" i="8"/>
  <c r="L101" i="8" s="1"/>
  <c r="E101" i="8"/>
  <c r="M101" i="8" s="1"/>
  <c r="D47" i="8"/>
  <c r="L47" i="8" s="1"/>
  <c r="E47" i="8"/>
  <c r="M47" i="8" s="1"/>
  <c r="D176" i="8"/>
  <c r="L176" i="8" s="1"/>
  <c r="E176" i="8"/>
  <c r="M176" i="8" s="1"/>
  <c r="E177" i="8"/>
  <c r="M177" i="8" s="1"/>
  <c r="D177" i="8"/>
  <c r="L177" i="8" s="1"/>
  <c r="D59" i="8"/>
  <c r="L59" i="8" s="1"/>
  <c r="E59" i="8"/>
  <c r="M59" i="8" s="1"/>
  <c r="D190" i="8"/>
  <c r="L190" i="8" s="1"/>
  <c r="E190" i="8"/>
  <c r="M190" i="8" s="1"/>
  <c r="D170" i="8"/>
  <c r="L170" i="8" s="1"/>
  <c r="E170" i="8"/>
  <c r="M170" i="8" s="1"/>
  <c r="D128" i="8"/>
  <c r="L128" i="8" s="1"/>
  <c r="E128" i="8"/>
  <c r="M128" i="8" s="1"/>
  <c r="D73" i="8"/>
  <c r="L73" i="8" s="1"/>
  <c r="E73" i="8"/>
  <c r="M73" i="8" s="1"/>
  <c r="D136" i="8"/>
  <c r="L136" i="8" s="1"/>
  <c r="E136" i="8"/>
  <c r="M136" i="8" s="1"/>
  <c r="D182" i="8"/>
  <c r="L182" i="8" s="1"/>
  <c r="E182" i="8"/>
  <c r="M182" i="8" s="1"/>
  <c r="E43" i="8"/>
  <c r="M43" i="8" s="1"/>
  <c r="D43" i="8"/>
  <c r="L43" i="8" s="1"/>
  <c r="D166" i="8"/>
  <c r="L166" i="8" s="1"/>
  <c r="E166" i="8"/>
  <c r="M166" i="8" s="1"/>
  <c r="D119" i="8"/>
  <c r="L119" i="8" s="1"/>
  <c r="E119" i="8"/>
  <c r="M119" i="8" s="1"/>
  <c r="D164" i="8"/>
  <c r="L164" i="8" s="1"/>
  <c r="E164" i="8"/>
  <c r="M164" i="8" s="1"/>
  <c r="D132" i="8"/>
  <c r="L132" i="8" s="1"/>
  <c r="E132" i="8"/>
  <c r="M132" i="8" s="1"/>
  <c r="D31" i="8"/>
  <c r="L31" i="8" s="1"/>
  <c r="E31" i="8"/>
  <c r="M31" i="8" s="1"/>
  <c r="E9" i="8"/>
  <c r="M9" i="8" s="1"/>
  <c r="D9" i="8"/>
  <c r="L9" i="8" s="1"/>
  <c r="G187" i="2"/>
  <c r="P187" i="2" s="1"/>
  <c r="E187" i="2"/>
  <c r="N187" i="2" s="1"/>
  <c r="F187" i="2"/>
  <c r="O187" i="2" s="1"/>
  <c r="D48" i="8"/>
  <c r="L48" i="8" s="1"/>
  <c r="E48" i="8"/>
  <c r="M48" i="8" s="1"/>
  <c r="D150" i="8"/>
  <c r="L150" i="8" s="1"/>
  <c r="E150" i="8"/>
  <c r="M150" i="8" s="1"/>
  <c r="D163" i="8"/>
  <c r="L163" i="8" s="1"/>
  <c r="E163" i="8"/>
  <c r="M163" i="8" s="1"/>
  <c r="D193" i="8"/>
  <c r="L193" i="8" s="1"/>
  <c r="E193" i="8"/>
  <c r="M193" i="8" s="1"/>
  <c r="D102" i="8"/>
  <c r="L102" i="8" s="1"/>
  <c r="E102" i="8"/>
  <c r="M102" i="8" s="1"/>
  <c r="D148" i="8"/>
  <c r="L148" i="8" s="1"/>
  <c r="E148" i="8"/>
  <c r="M148" i="8" s="1"/>
  <c r="E118" i="8"/>
  <c r="M118" i="8" s="1"/>
  <c r="D118" i="8"/>
  <c r="L118" i="8" s="1"/>
  <c r="E56" i="8"/>
  <c r="M56" i="8" s="1"/>
  <c r="D56" i="8"/>
  <c r="L56" i="8" s="1"/>
  <c r="D6" i="8"/>
  <c r="L6" i="8" s="1"/>
  <c r="E6" i="8"/>
  <c r="M6" i="8" s="1"/>
  <c r="D130" i="8"/>
  <c r="L130" i="8" s="1"/>
  <c r="E130" i="8"/>
  <c r="M130" i="8" s="1"/>
  <c r="D192" i="8"/>
  <c r="L192" i="8" s="1"/>
  <c r="E192" i="8"/>
  <c r="M192" i="8" s="1"/>
  <c r="D179" i="8"/>
  <c r="L179" i="8" s="1"/>
  <c r="E179" i="8"/>
  <c r="M179" i="8" s="1"/>
  <c r="E156" i="8"/>
  <c r="M156" i="8" s="1"/>
  <c r="D156" i="8"/>
  <c r="L156" i="8" s="1"/>
  <c r="D167" i="8"/>
  <c r="L167" i="8" s="1"/>
  <c r="E167" i="8"/>
  <c r="M167" i="8" s="1"/>
  <c r="D50" i="8"/>
  <c r="L50" i="8" s="1"/>
  <c r="E50" i="8"/>
  <c r="M50" i="8" s="1"/>
  <c r="D66" i="8"/>
  <c r="L66" i="8" s="1"/>
  <c r="E66" i="8"/>
  <c r="M66" i="8" s="1"/>
  <c r="D20" i="8"/>
  <c r="L20" i="8" s="1"/>
  <c r="E20" i="8"/>
  <c r="M20" i="8" s="1"/>
  <c r="V790" i="4"/>
  <c r="G175" i="2"/>
  <c r="P175" i="2" s="1"/>
  <c r="E175" i="2"/>
  <c r="N175" i="2" s="1"/>
  <c r="F175" i="2"/>
  <c r="O175" i="2" s="1"/>
  <c r="E148" i="2"/>
  <c r="N148" i="2" s="1"/>
  <c r="F148" i="2"/>
  <c r="O148" i="2" s="1"/>
  <c r="G148" i="2"/>
  <c r="P148" i="2" s="1"/>
  <c r="F89" i="2"/>
  <c r="O89" i="2" s="1"/>
  <c r="G89" i="2"/>
  <c r="P89" i="2" s="1"/>
  <c r="E89" i="2"/>
  <c r="N89" i="2" s="1"/>
  <c r="E75" i="2"/>
  <c r="N75" i="2" s="1"/>
  <c r="F75" i="2"/>
  <c r="O75" i="2" s="1"/>
  <c r="G75" i="2"/>
  <c r="P75" i="2" s="1"/>
  <c r="E71" i="2"/>
  <c r="N71" i="2" s="1"/>
  <c r="F71" i="2"/>
  <c r="O71" i="2" s="1"/>
  <c r="G71" i="2"/>
  <c r="P71" i="2" s="1"/>
  <c r="F61" i="2"/>
  <c r="O61" i="2" s="1"/>
  <c r="G61" i="2"/>
  <c r="P61" i="2" s="1"/>
  <c r="E61" i="2"/>
  <c r="N61" i="2" s="1"/>
  <c r="G33" i="2"/>
  <c r="P33" i="2" s="1"/>
  <c r="E33" i="2"/>
  <c r="N33" i="2" s="1"/>
  <c r="F33" i="2"/>
  <c r="O33" i="2" s="1"/>
  <c r="E165" i="2"/>
  <c r="N165" i="2" s="1"/>
  <c r="F165" i="2"/>
  <c r="O165" i="2" s="1"/>
  <c r="G165" i="2"/>
  <c r="P165" i="2" s="1"/>
  <c r="E149" i="2"/>
  <c r="N149" i="2" s="1"/>
  <c r="F149" i="2"/>
  <c r="O149" i="2" s="1"/>
  <c r="G149" i="2"/>
  <c r="P149" i="2" s="1"/>
  <c r="G101" i="2"/>
  <c r="P101" i="2" s="1"/>
  <c r="E101" i="2"/>
  <c r="N101" i="2" s="1"/>
  <c r="F101" i="2"/>
  <c r="O101" i="2" s="1"/>
  <c r="F69" i="2"/>
  <c r="O69" i="2" s="1"/>
  <c r="G69" i="2"/>
  <c r="P69" i="2" s="1"/>
  <c r="E69" i="2"/>
  <c r="N69" i="2" s="1"/>
  <c r="E26" i="2"/>
  <c r="N26" i="2" s="1"/>
  <c r="F26" i="2"/>
  <c r="O26" i="2" s="1"/>
  <c r="G26" i="2"/>
  <c r="P26" i="2" s="1"/>
  <c r="F8" i="2"/>
  <c r="O8" i="2" s="1"/>
  <c r="G8" i="2"/>
  <c r="P8" i="2" s="1"/>
  <c r="E8" i="2"/>
  <c r="N8" i="2" s="1"/>
  <c r="V996" i="4"/>
  <c r="G90" i="2"/>
  <c r="P90" i="2" s="1"/>
  <c r="E90" i="2"/>
  <c r="N90" i="2" s="1"/>
  <c r="F90" i="2"/>
  <c r="O90" i="2" s="1"/>
  <c r="G17" i="2"/>
  <c r="P17" i="2" s="1"/>
  <c r="E17" i="2"/>
  <c r="N17" i="2" s="1"/>
  <c r="F17" i="2"/>
  <c r="O17" i="2" s="1"/>
  <c r="E50" i="2"/>
  <c r="N50" i="2" s="1"/>
  <c r="F50" i="2"/>
  <c r="O50" i="2" s="1"/>
  <c r="G50" i="2"/>
  <c r="P50" i="2" s="1"/>
  <c r="E136" i="2"/>
  <c r="N136" i="2" s="1"/>
  <c r="F136" i="2"/>
  <c r="O136" i="2" s="1"/>
  <c r="G136" i="2"/>
  <c r="P136" i="2" s="1"/>
  <c r="E120" i="2"/>
  <c r="N120" i="2" s="1"/>
  <c r="F120" i="2"/>
  <c r="O120" i="2" s="1"/>
  <c r="G120" i="2"/>
  <c r="P120" i="2" s="1"/>
  <c r="E85" i="8"/>
  <c r="M85" i="8" s="1"/>
  <c r="D85" i="8"/>
  <c r="L85" i="8" s="1"/>
  <c r="D61" i="8"/>
  <c r="L61" i="8" s="1"/>
  <c r="E61" i="8"/>
  <c r="M61" i="8" s="1"/>
  <c r="E97" i="8"/>
  <c r="M97" i="8" s="1"/>
  <c r="D97" i="8"/>
  <c r="L97" i="8" s="1"/>
  <c r="D173" i="8"/>
  <c r="L173" i="8" s="1"/>
  <c r="E173" i="8"/>
  <c r="M173" i="8" s="1"/>
  <c r="D90" i="8"/>
  <c r="L90" i="8" s="1"/>
  <c r="E90" i="8"/>
  <c r="M90" i="8" s="1"/>
  <c r="D106" i="8"/>
  <c r="L106" i="8" s="1"/>
  <c r="E106" i="8"/>
  <c r="M106" i="8" s="1"/>
  <c r="D78" i="8"/>
  <c r="L78" i="8" s="1"/>
  <c r="E78" i="8"/>
  <c r="M78" i="8" s="1"/>
  <c r="D131" i="8"/>
  <c r="L131" i="8" s="1"/>
  <c r="E131" i="8"/>
  <c r="M131" i="8" s="1"/>
  <c r="D54" i="8"/>
  <c r="L54" i="8" s="1"/>
  <c r="E54" i="8"/>
  <c r="M54" i="8" s="1"/>
  <c r="E17" i="8"/>
  <c r="M17" i="8" s="1"/>
  <c r="D17" i="8"/>
  <c r="L17" i="8" s="1"/>
  <c r="D88" i="8"/>
  <c r="L88" i="8" s="1"/>
  <c r="E88" i="8"/>
  <c r="M88" i="8" s="1"/>
  <c r="I887" i="11"/>
  <c r="F138" i="2"/>
  <c r="O138" i="2" s="1"/>
  <c r="G138" i="2"/>
  <c r="P138" i="2" s="1"/>
  <c r="E138" i="2"/>
  <c r="N138" i="2" s="1"/>
  <c r="V20" i="4"/>
  <c r="F44" i="2"/>
  <c r="O44" i="2" s="1"/>
  <c r="G44" i="2"/>
  <c r="P44" i="2" s="1"/>
  <c r="E44" i="2"/>
  <c r="N44" i="2" s="1"/>
  <c r="D185" i="8"/>
  <c r="L185" i="8" s="1"/>
  <c r="E185" i="8"/>
  <c r="M185" i="8" s="1"/>
  <c r="F131" i="2"/>
  <c r="O131" i="2" s="1"/>
  <c r="G131" i="2"/>
  <c r="P131" i="2" s="1"/>
  <c r="E131" i="2"/>
  <c r="N131" i="2" s="1"/>
  <c r="E169" i="2"/>
  <c r="N169" i="2" s="1"/>
  <c r="F169" i="2"/>
  <c r="O169" i="2" s="1"/>
  <c r="G169" i="2"/>
  <c r="P169" i="2" s="1"/>
  <c r="E23" i="2"/>
  <c r="N23" i="2" s="1"/>
  <c r="F23" i="2"/>
  <c r="O23" i="2" s="1"/>
  <c r="G23" i="2"/>
  <c r="P23" i="2" s="1"/>
  <c r="E68" i="2"/>
  <c r="N68" i="2" s="1"/>
  <c r="F68" i="2"/>
  <c r="O68" i="2" s="1"/>
  <c r="G68" i="2"/>
  <c r="P68" i="2" s="1"/>
  <c r="E108" i="2"/>
  <c r="N108" i="2" s="1"/>
  <c r="F108" i="2"/>
  <c r="O108" i="2" s="1"/>
  <c r="G108" i="2"/>
  <c r="P108" i="2" s="1"/>
  <c r="G135" i="2"/>
  <c r="P135" i="2" s="1"/>
  <c r="E135" i="2"/>
  <c r="N135" i="2" s="1"/>
  <c r="F135" i="2"/>
  <c r="O135" i="2" s="1"/>
  <c r="E30" i="2"/>
  <c r="N30" i="2" s="1"/>
  <c r="F30" i="2"/>
  <c r="O30" i="2" s="1"/>
  <c r="G30" i="2"/>
  <c r="P30" i="2" s="1"/>
  <c r="D116" i="8"/>
  <c r="L116" i="8" s="1"/>
  <c r="E116" i="8"/>
  <c r="M116" i="8" s="1"/>
  <c r="E7" i="2"/>
  <c r="N7" i="2" s="1"/>
  <c r="F7" i="2"/>
  <c r="O7" i="2" s="1"/>
  <c r="G7" i="2"/>
  <c r="P7" i="2" s="1"/>
  <c r="D99" i="8"/>
  <c r="L99" i="8" s="1"/>
  <c r="E99" i="8"/>
  <c r="M99" i="8" s="1"/>
  <c r="T888" i="4"/>
  <c r="E43" i="2"/>
  <c r="N43" i="2" s="1"/>
  <c r="F43" i="2"/>
  <c r="O43" i="2" s="1"/>
  <c r="G43" i="2"/>
  <c r="P43" i="2" s="1"/>
  <c r="E34" i="2"/>
  <c r="N34" i="2" s="1"/>
  <c r="F34" i="2"/>
  <c r="O34" i="2" s="1"/>
  <c r="G34" i="2"/>
  <c r="P34" i="2" s="1"/>
  <c r="E54" i="2"/>
  <c r="N54" i="2" s="1"/>
  <c r="F54" i="2"/>
  <c r="O54" i="2" s="1"/>
  <c r="G54" i="2"/>
  <c r="P54" i="2" s="1"/>
  <c r="G9" i="2"/>
  <c r="P9" i="2" s="1"/>
  <c r="E9" i="2"/>
  <c r="N9" i="2" s="1"/>
  <c r="F9" i="2"/>
  <c r="O9" i="2" s="1"/>
  <c r="E161" i="2"/>
  <c r="N161" i="2" s="1"/>
  <c r="F161" i="2"/>
  <c r="O161" i="2" s="1"/>
  <c r="G161" i="2"/>
  <c r="P161" i="2" s="1"/>
  <c r="F48" i="2"/>
  <c r="O48" i="2" s="1"/>
  <c r="G48" i="2"/>
  <c r="P48" i="2" s="1"/>
  <c r="E48" i="2"/>
  <c r="N48" i="2" s="1"/>
  <c r="F154" i="2"/>
  <c r="O154" i="2" s="1"/>
  <c r="G154" i="2"/>
  <c r="P154" i="2" s="1"/>
  <c r="E154" i="2"/>
  <c r="N154" i="2" s="1"/>
  <c r="E102" i="2"/>
  <c r="N102" i="2" s="1"/>
  <c r="F102" i="2"/>
  <c r="O102" i="2" s="1"/>
  <c r="G102" i="2"/>
  <c r="P102" i="2" s="1"/>
  <c r="E144" i="8"/>
  <c r="M144" i="8" s="1"/>
  <c r="D144" i="8"/>
  <c r="L144" i="8" s="1"/>
  <c r="D194" i="8"/>
  <c r="L194" i="8" s="1"/>
  <c r="E194" i="8"/>
  <c r="M194" i="8" s="1"/>
  <c r="E178" i="8"/>
  <c r="M178" i="8" s="1"/>
  <c r="D178" i="8"/>
  <c r="L178" i="8" s="1"/>
  <c r="D121" i="8"/>
  <c r="L121" i="8" s="1"/>
  <c r="E121" i="8"/>
  <c r="M121" i="8" s="1"/>
  <c r="D140" i="8"/>
  <c r="L140" i="8" s="1"/>
  <c r="E140" i="8"/>
  <c r="M140" i="8" s="1"/>
  <c r="D27" i="8"/>
  <c r="L27" i="8" s="1"/>
  <c r="E27" i="8"/>
  <c r="M27" i="8" s="1"/>
  <c r="E92" i="8"/>
  <c r="M92" i="8" s="1"/>
  <c r="D92" i="8"/>
  <c r="L92" i="8" s="1"/>
  <c r="E15" i="8"/>
  <c r="M15" i="8" s="1"/>
  <c r="D15" i="8"/>
  <c r="L15" i="8" s="1"/>
  <c r="E184" i="2"/>
  <c r="N184" i="2" s="1"/>
  <c r="F184" i="2"/>
  <c r="O184" i="2" s="1"/>
  <c r="G184" i="2"/>
  <c r="P184" i="2" s="1"/>
  <c r="G107" i="2"/>
  <c r="P107" i="2" s="1"/>
  <c r="E107" i="2"/>
  <c r="N107" i="2" s="1"/>
  <c r="F107" i="2"/>
  <c r="O107" i="2" s="1"/>
  <c r="F85" i="2"/>
  <c r="O85" i="2" s="1"/>
  <c r="G85" i="2"/>
  <c r="P85" i="2" s="1"/>
  <c r="E85" i="2"/>
  <c r="N85" i="2" s="1"/>
  <c r="G53" i="2"/>
  <c r="P53" i="2" s="1"/>
  <c r="E53" i="2"/>
  <c r="N53" i="2" s="1"/>
  <c r="F53" i="2"/>
  <c r="O53" i="2" s="1"/>
  <c r="G29" i="2"/>
  <c r="P29" i="2" s="1"/>
  <c r="E29" i="2"/>
  <c r="N29" i="2" s="1"/>
  <c r="F29" i="2"/>
  <c r="O29" i="2" s="1"/>
  <c r="D103" i="8"/>
  <c r="L103" i="8" s="1"/>
  <c r="E103" i="8"/>
  <c r="M103" i="8" s="1"/>
  <c r="E29" i="8"/>
  <c r="M29" i="8" s="1"/>
  <c r="D29" i="8"/>
  <c r="L29" i="8" s="1"/>
  <c r="D160" i="8"/>
  <c r="L160" i="8" s="1"/>
  <c r="E160" i="8"/>
  <c r="M160" i="8" s="1"/>
  <c r="D184" i="8"/>
  <c r="L184" i="8" s="1"/>
  <c r="E184" i="8"/>
  <c r="M184" i="8" s="1"/>
  <c r="D104" i="8"/>
  <c r="L104" i="8" s="1"/>
  <c r="E104" i="8"/>
  <c r="M104" i="8" s="1"/>
  <c r="D87" i="8"/>
  <c r="L87" i="8" s="1"/>
  <c r="E87" i="8"/>
  <c r="M87" i="8" s="1"/>
  <c r="E41" i="8"/>
  <c r="M41" i="8" s="1"/>
  <c r="D41" i="8"/>
  <c r="L41" i="8" s="1"/>
  <c r="D65" i="8"/>
  <c r="L65" i="8" s="1"/>
  <c r="E65" i="8"/>
  <c r="M65" i="8" s="1"/>
  <c r="D79" i="8"/>
  <c r="L79" i="8" s="1"/>
  <c r="E79" i="8"/>
  <c r="M79" i="8" s="1"/>
  <c r="D111" i="8"/>
  <c r="L111" i="8" s="1"/>
  <c r="E111" i="8"/>
  <c r="M111" i="8" s="1"/>
  <c r="D63" i="8"/>
  <c r="L63" i="8" s="1"/>
  <c r="E63" i="8"/>
  <c r="M63" i="8" s="1"/>
  <c r="D37" i="8"/>
  <c r="L37" i="8" s="1"/>
  <c r="E37" i="8"/>
  <c r="M37" i="8" s="1"/>
  <c r="E152" i="8"/>
  <c r="M152" i="8" s="1"/>
  <c r="D152" i="8"/>
  <c r="L152" i="8" s="1"/>
  <c r="D107" i="8"/>
  <c r="L107" i="8" s="1"/>
  <c r="E107" i="8"/>
  <c r="M107" i="8" s="1"/>
  <c r="E193" i="2"/>
  <c r="N193" i="2" s="1"/>
  <c r="F193" i="2"/>
  <c r="O193" i="2" s="1"/>
  <c r="G193" i="2"/>
  <c r="P193" i="2" s="1"/>
  <c r="F190" i="2"/>
  <c r="O190" i="2" s="1"/>
  <c r="G190" i="2"/>
  <c r="P190" i="2" s="1"/>
  <c r="E190" i="2"/>
  <c r="N190" i="2" s="1"/>
  <c r="E188" i="2"/>
  <c r="N188" i="2" s="1"/>
  <c r="F188" i="2"/>
  <c r="O188" i="2" s="1"/>
  <c r="G188" i="2"/>
  <c r="P188" i="2" s="1"/>
  <c r="F194" i="2"/>
  <c r="O194" i="2" s="1"/>
  <c r="G194" i="2"/>
  <c r="P194" i="2" s="1"/>
  <c r="E194" i="2"/>
  <c r="N194" i="2" s="1"/>
  <c r="D186" i="8"/>
  <c r="L186" i="8" s="1"/>
  <c r="E186" i="8"/>
  <c r="M186" i="8" s="1"/>
  <c r="D64" i="8"/>
  <c r="L64" i="8" s="1"/>
  <c r="E64" i="8"/>
  <c r="M64" i="8" s="1"/>
  <c r="E28" i="8"/>
  <c r="M28" i="8" s="1"/>
  <c r="D28" i="8"/>
  <c r="L28" i="8" s="1"/>
  <c r="D129" i="8"/>
  <c r="L129" i="8" s="1"/>
  <c r="E129" i="8"/>
  <c r="M129" i="8" s="1"/>
  <c r="E96" i="8"/>
  <c r="M96" i="8" s="1"/>
  <c r="D96" i="8"/>
  <c r="L96" i="8" s="1"/>
  <c r="E42" i="8"/>
  <c r="M42" i="8" s="1"/>
  <c r="D42" i="8"/>
  <c r="L42" i="8" s="1"/>
  <c r="D34" i="8"/>
  <c r="L34" i="8" s="1"/>
  <c r="E34" i="8"/>
  <c r="M34" i="8" s="1"/>
  <c r="D72" i="8"/>
  <c r="L72" i="8" s="1"/>
  <c r="E72" i="8"/>
  <c r="M72" i="8" s="1"/>
  <c r="D151" i="8"/>
  <c r="L151" i="8" s="1"/>
  <c r="E151" i="8"/>
  <c r="M151" i="8" s="1"/>
  <c r="D36" i="8"/>
  <c r="L36" i="8" s="1"/>
  <c r="E36" i="8"/>
  <c r="M36" i="8" s="1"/>
  <c r="D135" i="8"/>
  <c r="L135" i="8" s="1"/>
  <c r="E135" i="8"/>
  <c r="M135" i="8" s="1"/>
  <c r="D175" i="8"/>
  <c r="L175" i="8" s="1"/>
  <c r="E175" i="8"/>
  <c r="M175" i="8" s="1"/>
  <c r="D25" i="8"/>
  <c r="L25" i="8" s="1"/>
  <c r="E25" i="8"/>
  <c r="M25" i="8" s="1"/>
  <c r="D123" i="8"/>
  <c r="L123" i="8" s="1"/>
  <c r="E123" i="8"/>
  <c r="M123" i="8" s="1"/>
  <c r="D67" i="8"/>
  <c r="L67" i="8" s="1"/>
  <c r="E67" i="8"/>
  <c r="M67" i="8" s="1"/>
  <c r="D122" i="8"/>
  <c r="L122" i="8" s="1"/>
  <c r="E122" i="8"/>
  <c r="M122" i="8" s="1"/>
  <c r="D10" i="8"/>
  <c r="L10" i="8" s="1"/>
  <c r="E10" i="8"/>
  <c r="M10" i="8" s="1"/>
  <c r="D74" i="8"/>
  <c r="L74" i="8" s="1"/>
  <c r="E74" i="8"/>
  <c r="M74" i="8" s="1"/>
  <c r="F164" i="2"/>
  <c r="O164" i="2" s="1"/>
  <c r="G164" i="2"/>
  <c r="P164" i="2" s="1"/>
  <c r="E164" i="2"/>
  <c r="N164" i="2" s="1"/>
  <c r="G109" i="2"/>
  <c r="P109" i="2" s="1"/>
  <c r="E109" i="2"/>
  <c r="N109" i="2" s="1"/>
  <c r="F109" i="2"/>
  <c r="O109" i="2" s="1"/>
  <c r="F73" i="2"/>
  <c r="O73" i="2" s="1"/>
  <c r="G73" i="2"/>
  <c r="P73" i="2" s="1"/>
  <c r="E73" i="2"/>
  <c r="N73" i="2" s="1"/>
  <c r="F57" i="2"/>
  <c r="O57" i="2" s="1"/>
  <c r="G57" i="2"/>
  <c r="P57" i="2" s="1"/>
  <c r="E57" i="2"/>
  <c r="N57" i="2" s="1"/>
  <c r="E38" i="2"/>
  <c r="N38" i="2" s="1"/>
  <c r="F38" i="2"/>
  <c r="O38" i="2" s="1"/>
  <c r="G38" i="2"/>
  <c r="P38" i="2" s="1"/>
  <c r="E19" i="2"/>
  <c r="N19" i="2" s="1"/>
  <c r="F19" i="2"/>
  <c r="O19" i="2" s="1"/>
  <c r="G19" i="2"/>
  <c r="P19" i="2" s="1"/>
  <c r="E11" i="2"/>
  <c r="N11" i="2" s="1"/>
  <c r="F11" i="2"/>
  <c r="O11" i="2" s="1"/>
  <c r="G11" i="2"/>
  <c r="P11" i="2" s="1"/>
  <c r="G183" i="2"/>
  <c r="P183" i="2" s="1"/>
  <c r="E183" i="2"/>
  <c r="N183" i="2" s="1"/>
  <c r="F183" i="2"/>
  <c r="O183" i="2" s="1"/>
  <c r="G159" i="2"/>
  <c r="P159" i="2" s="1"/>
  <c r="E159" i="2"/>
  <c r="N159" i="2" s="1"/>
  <c r="F159" i="2"/>
  <c r="O159" i="2" s="1"/>
  <c r="G97" i="2"/>
  <c r="P97" i="2" s="1"/>
  <c r="E97" i="2"/>
  <c r="N97" i="2" s="1"/>
  <c r="F97" i="2"/>
  <c r="O97" i="2" s="1"/>
  <c r="F65" i="2"/>
  <c r="O65" i="2" s="1"/>
  <c r="G65" i="2"/>
  <c r="P65" i="2" s="1"/>
  <c r="E65" i="2"/>
  <c r="N65" i="2" s="1"/>
  <c r="G82" i="2"/>
  <c r="P82" i="2" s="1"/>
  <c r="E82" i="2"/>
  <c r="N82" i="2" s="1"/>
  <c r="F82" i="2"/>
  <c r="O82" i="2" s="1"/>
  <c r="E14" i="2"/>
  <c r="N14" i="2" s="1"/>
  <c r="F14" i="2"/>
  <c r="O14" i="2" s="1"/>
  <c r="G14" i="2"/>
  <c r="P14" i="2" s="1"/>
  <c r="F172" i="2"/>
  <c r="O172" i="2" s="1"/>
  <c r="G172" i="2"/>
  <c r="P172" i="2" s="1"/>
  <c r="E172" i="2"/>
  <c r="N172" i="2" s="1"/>
  <c r="E106" i="2"/>
  <c r="N106" i="2" s="1"/>
  <c r="F106" i="2"/>
  <c r="O106" i="2" s="1"/>
  <c r="G106" i="2"/>
  <c r="P106" i="2" s="1"/>
  <c r="E10" i="2"/>
  <c r="N10" i="2" s="1"/>
  <c r="F10" i="2"/>
  <c r="O10" i="2" s="1"/>
  <c r="G10" i="2"/>
  <c r="P10" i="2" s="1"/>
  <c r="E132" i="2"/>
  <c r="N132" i="2" s="1"/>
  <c r="F132" i="2"/>
  <c r="O132" i="2" s="1"/>
  <c r="G132" i="2"/>
  <c r="P132" i="2" s="1"/>
  <c r="E116" i="2"/>
  <c r="N116" i="2" s="1"/>
  <c r="F116" i="2"/>
  <c r="O116" i="2" s="1"/>
  <c r="G116" i="2"/>
  <c r="P116" i="2" s="1"/>
  <c r="V237" i="4"/>
  <c r="V292" i="4"/>
  <c r="W292" i="4" s="1"/>
  <c r="I819" i="11"/>
  <c r="D91" i="8"/>
  <c r="L91" i="8" s="1"/>
  <c r="E91" i="8"/>
  <c r="M91" i="8" s="1"/>
  <c r="J864" i="11"/>
  <c r="J937" i="11"/>
  <c r="J973" i="11"/>
  <c r="I867" i="11"/>
  <c r="D146" i="8"/>
  <c r="L146" i="8" s="1"/>
  <c r="E146" i="8"/>
  <c r="M146" i="8" s="1"/>
  <c r="G13" i="2"/>
  <c r="P13" i="2" s="1"/>
  <c r="E13" i="2"/>
  <c r="N13" i="2" s="1"/>
  <c r="F13" i="2"/>
  <c r="O13" i="2" s="1"/>
  <c r="F123" i="2"/>
  <c r="O123" i="2" s="1"/>
  <c r="E123" i="2"/>
  <c r="N123" i="2" s="1"/>
  <c r="G123" i="2"/>
  <c r="P123" i="2" s="1"/>
  <c r="E88" i="2"/>
  <c r="N88" i="2" s="1"/>
  <c r="F88" i="2"/>
  <c r="O88" i="2" s="1"/>
  <c r="G88" i="2"/>
  <c r="P88" i="2" s="1"/>
  <c r="G111" i="2"/>
  <c r="P111" i="2" s="1"/>
  <c r="E111" i="2"/>
  <c r="N111" i="2" s="1"/>
  <c r="F111" i="2"/>
  <c r="O111" i="2" s="1"/>
  <c r="F52" i="2"/>
  <c r="O52" i="2" s="1"/>
  <c r="G52" i="2"/>
  <c r="P52" i="2" s="1"/>
  <c r="E52" i="2"/>
  <c r="N52" i="2" s="1"/>
  <c r="D139" i="8"/>
  <c r="L139" i="8" s="1"/>
  <c r="E139" i="8"/>
  <c r="M139" i="8" s="1"/>
  <c r="E18" i="2"/>
  <c r="N18" i="2" s="1"/>
  <c r="F18" i="2"/>
  <c r="O18" i="2" s="1"/>
  <c r="G18" i="2"/>
  <c r="P18" i="2" s="1"/>
  <c r="E145" i="2"/>
  <c r="N145" i="2" s="1"/>
  <c r="F145" i="2"/>
  <c r="O145" i="2" s="1"/>
  <c r="G145" i="2"/>
  <c r="P145" i="2" s="1"/>
  <c r="D100" i="8"/>
  <c r="L100" i="8" s="1"/>
  <c r="E100" i="8"/>
  <c r="M100" i="8" s="1"/>
  <c r="D126" i="8"/>
  <c r="L126" i="8" s="1"/>
  <c r="E126" i="8"/>
  <c r="M126" i="8" s="1"/>
  <c r="F127" i="2"/>
  <c r="O127" i="2" s="1"/>
  <c r="G127" i="2"/>
  <c r="P127" i="2" s="1"/>
  <c r="E127" i="2"/>
  <c r="N127" i="2" s="1"/>
  <c r="F166" i="2"/>
  <c r="O166" i="2" s="1"/>
  <c r="G166" i="2"/>
  <c r="P166" i="2" s="1"/>
  <c r="E166" i="2"/>
  <c r="N166" i="2" s="1"/>
  <c r="F134" i="2"/>
  <c r="O134" i="2" s="1"/>
  <c r="G134" i="2"/>
  <c r="P134" i="2" s="1"/>
  <c r="E134" i="2"/>
  <c r="N134" i="2" s="1"/>
  <c r="F142" i="2"/>
  <c r="O142" i="2" s="1"/>
  <c r="G142" i="2"/>
  <c r="P142" i="2" s="1"/>
  <c r="E142" i="2"/>
  <c r="N142" i="2" s="1"/>
  <c r="E126" i="2"/>
  <c r="N126" i="2" s="1"/>
  <c r="F126" i="2"/>
  <c r="O126" i="2" s="1"/>
  <c r="G126" i="2"/>
  <c r="P126" i="2" s="1"/>
  <c r="E118" i="2"/>
  <c r="N118" i="2" s="1"/>
  <c r="F118" i="2"/>
  <c r="O118" i="2" s="1"/>
  <c r="G118" i="2"/>
  <c r="P118" i="2" s="1"/>
  <c r="G70" i="2"/>
  <c r="P70" i="2" s="1"/>
  <c r="E70" i="2"/>
  <c r="N70" i="2" s="1"/>
  <c r="F70" i="2"/>
  <c r="O70" i="2" s="1"/>
  <c r="E113" i="8"/>
  <c r="M113" i="8" s="1"/>
  <c r="D113" i="8"/>
  <c r="L113" i="8" s="1"/>
  <c r="E7" i="8"/>
  <c r="M7" i="8" s="1"/>
  <c r="D7" i="8"/>
  <c r="L7" i="8" s="1"/>
  <c r="D161" i="8"/>
  <c r="L161" i="8" s="1"/>
  <c r="E161" i="8"/>
  <c r="M161" i="8" s="1"/>
  <c r="D53" i="8"/>
  <c r="L53" i="8" s="1"/>
  <c r="E53" i="8"/>
  <c r="M53" i="8" s="1"/>
  <c r="D86" i="8"/>
  <c r="L86" i="8" s="1"/>
  <c r="E86" i="8"/>
  <c r="M86" i="8" s="1"/>
  <c r="E169" i="8"/>
  <c r="M169" i="8" s="1"/>
  <c r="D169" i="8"/>
  <c r="L169" i="8" s="1"/>
  <c r="E145" i="8"/>
  <c r="M145" i="8" s="1"/>
  <c r="D145" i="8"/>
  <c r="L145" i="8" s="1"/>
  <c r="D21" i="8"/>
  <c r="L21" i="8" s="1"/>
  <c r="E21" i="8"/>
  <c r="M21" i="8" s="1"/>
  <c r="G151" i="2"/>
  <c r="P151" i="2" s="1"/>
  <c r="E151" i="2"/>
  <c r="N151" i="2" s="1"/>
  <c r="F151" i="2"/>
  <c r="O151" i="2" s="1"/>
  <c r="E152" i="2"/>
  <c r="N152" i="2" s="1"/>
  <c r="F152" i="2"/>
  <c r="O152" i="2" s="1"/>
  <c r="G152" i="2"/>
  <c r="P152" i="2" s="1"/>
  <c r="F146" i="2"/>
  <c r="O146" i="2" s="1"/>
  <c r="G146" i="2"/>
  <c r="P146" i="2" s="1"/>
  <c r="E146" i="2"/>
  <c r="N146" i="2" s="1"/>
  <c r="E128" i="2"/>
  <c r="N128" i="2" s="1"/>
  <c r="F128" i="2"/>
  <c r="O128" i="2" s="1"/>
  <c r="G128" i="2"/>
  <c r="P128" i="2" s="1"/>
  <c r="D154" i="8"/>
  <c r="L154" i="8" s="1"/>
  <c r="E154" i="8"/>
  <c r="M154" i="8" s="1"/>
  <c r="D120" i="8"/>
  <c r="L120" i="8" s="1"/>
  <c r="E120" i="8"/>
  <c r="M120" i="8" s="1"/>
  <c r="E187" i="8"/>
  <c r="M187" i="8" s="1"/>
  <c r="D187" i="8"/>
  <c r="L187" i="8" s="1"/>
  <c r="D191" i="8"/>
  <c r="L191" i="8" s="1"/>
  <c r="E191" i="8"/>
  <c r="M191" i="8" s="1"/>
  <c r="E100" i="2"/>
  <c r="N100" i="2" s="1"/>
  <c r="F100" i="2"/>
  <c r="O100" i="2" s="1"/>
  <c r="G100" i="2"/>
  <c r="P100" i="2" s="1"/>
  <c r="D171" i="8"/>
  <c r="L171" i="8" s="1"/>
  <c r="E171" i="8"/>
  <c r="M171" i="8" s="1"/>
  <c r="G37" i="2"/>
  <c r="P37" i="2" s="1"/>
  <c r="E37" i="2"/>
  <c r="N37" i="2" s="1"/>
  <c r="F37" i="2"/>
  <c r="O37" i="2" s="1"/>
  <c r="F122" i="2"/>
  <c r="O122" i="2" s="1"/>
  <c r="G122" i="2"/>
  <c r="P122" i="2" s="1"/>
  <c r="E122" i="2"/>
  <c r="N122" i="2" s="1"/>
  <c r="E96" i="2"/>
  <c r="N96" i="2" s="1"/>
  <c r="F96" i="2"/>
  <c r="O96" i="2" s="1"/>
  <c r="G96" i="2"/>
  <c r="P96" i="2" s="1"/>
  <c r="D159" i="8"/>
  <c r="L159" i="8" s="1"/>
  <c r="E159" i="8"/>
  <c r="M159" i="8" s="1"/>
  <c r="G115" i="2"/>
  <c r="P115" i="2" s="1"/>
  <c r="E115" i="2"/>
  <c r="N115" i="2" s="1"/>
  <c r="F115" i="2"/>
  <c r="O115" i="2" s="1"/>
  <c r="E130" i="2"/>
  <c r="N130" i="2" s="1"/>
  <c r="F130" i="2"/>
  <c r="O130" i="2" s="1"/>
  <c r="G130" i="2"/>
  <c r="P130" i="2" s="1"/>
  <c r="G62" i="2"/>
  <c r="P62" i="2" s="1"/>
  <c r="E62" i="2"/>
  <c r="N62" i="2" s="1"/>
  <c r="F62" i="2"/>
  <c r="O62" i="2" s="1"/>
  <c r="F178" i="2"/>
  <c r="O178" i="2" s="1"/>
  <c r="G178" i="2"/>
  <c r="P178" i="2" s="1"/>
  <c r="E178" i="2"/>
  <c r="N178" i="2" s="1"/>
  <c r="E163" i="2"/>
  <c r="N163" i="2" s="1"/>
  <c r="F163" i="2"/>
  <c r="O163" i="2" s="1"/>
  <c r="G163" i="2"/>
  <c r="P163" i="2" s="1"/>
  <c r="F12" i="2"/>
  <c r="O12" i="2" s="1"/>
  <c r="G12" i="2"/>
  <c r="P12" i="2" s="1"/>
  <c r="E12" i="2"/>
  <c r="N12" i="2" s="1"/>
  <c r="E83" i="8"/>
  <c r="M83" i="8" s="1"/>
  <c r="D83" i="8"/>
  <c r="L83" i="8" s="1"/>
  <c r="F28" i="2"/>
  <c r="O28" i="2" s="1"/>
  <c r="G28" i="2"/>
  <c r="P28" i="2" s="1"/>
  <c r="E28" i="2"/>
  <c r="N28" i="2" s="1"/>
  <c r="D98" i="8"/>
  <c r="L98" i="8" s="1"/>
  <c r="E98" i="8"/>
  <c r="M98" i="8" s="1"/>
  <c r="E143" i="8"/>
  <c r="M143" i="8" s="1"/>
  <c r="D143" i="8"/>
  <c r="L143" i="8" s="1"/>
  <c r="E80" i="2"/>
  <c r="N80" i="2" s="1"/>
  <c r="F80" i="2"/>
  <c r="O80" i="2" s="1"/>
  <c r="G80" i="2"/>
  <c r="P80" i="2" s="1"/>
  <c r="E110" i="2"/>
  <c r="N110" i="2" s="1"/>
  <c r="F110" i="2"/>
  <c r="O110" i="2" s="1"/>
  <c r="G110" i="2"/>
  <c r="P110" i="2" s="1"/>
  <c r="E60" i="2"/>
  <c r="N60" i="2" s="1"/>
  <c r="F60" i="2"/>
  <c r="O60" i="2" s="1"/>
  <c r="G60" i="2"/>
  <c r="P60" i="2" s="1"/>
  <c r="E92" i="2"/>
  <c r="N92" i="2" s="1"/>
  <c r="F92" i="2"/>
  <c r="O92" i="2" s="1"/>
  <c r="G92" i="2"/>
  <c r="P92" i="2" s="1"/>
  <c r="E27" i="2"/>
  <c r="N27" i="2" s="1"/>
  <c r="F27" i="2"/>
  <c r="O27" i="2" s="1"/>
  <c r="G27" i="2"/>
  <c r="P27" i="2" s="1"/>
  <c r="G86" i="2"/>
  <c r="P86" i="2" s="1"/>
  <c r="E86" i="2"/>
  <c r="N86" i="2" s="1"/>
  <c r="F86" i="2"/>
  <c r="O86" i="2" s="1"/>
  <c r="S985" i="4"/>
  <c r="T985" i="4"/>
  <c r="L135" i="11"/>
  <c r="N135" i="11" s="1"/>
  <c r="I136" i="8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H84" i="8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H179" i="8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H104" i="8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I166" i="8" s="1"/>
  <c r="L184" i="11"/>
  <c r="N184" i="11" s="1"/>
  <c r="I185" i="8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I38" i="8" s="1"/>
  <c r="L140" i="11"/>
  <c r="N140" i="11" s="1"/>
  <c r="I141" i="8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H173" i="8" s="1"/>
  <c r="L101" i="11"/>
  <c r="N101" i="11" s="1"/>
  <c r="I102" i="8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H50" i="8" s="1"/>
  <c r="L50" i="11"/>
  <c r="N50" i="11" s="1"/>
  <c r="I51" i="8" s="1"/>
  <c r="L149" i="11"/>
  <c r="N149" i="11" s="1"/>
  <c r="I150" i="8" s="1"/>
  <c r="L26" i="11"/>
  <c r="N26" i="11" s="1"/>
  <c r="I27" i="8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I118" i="8" s="1"/>
  <c r="K80" i="11"/>
  <c r="M80" i="11" s="1"/>
  <c r="H81" i="8" s="1"/>
  <c r="K167" i="11"/>
  <c r="M167" i="11" s="1"/>
  <c r="H168" i="8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I55" i="8" s="1"/>
  <c r="K47" i="11"/>
  <c r="M47" i="11" s="1"/>
  <c r="H48" i="8" s="1"/>
  <c r="K96" i="11"/>
  <c r="M96" i="11" s="1"/>
  <c r="H97" i="8" s="1"/>
  <c r="L153" i="11"/>
  <c r="N153" i="11" s="1"/>
  <c r="I154" i="8" s="1"/>
  <c r="L107" i="11"/>
  <c r="N107" i="11" s="1"/>
  <c r="I108" i="8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I177" i="8" s="1"/>
  <c r="L66" i="11"/>
  <c r="N66" i="11" s="1"/>
  <c r="I67" i="8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I131" i="8" s="1"/>
  <c r="L64" i="11"/>
  <c r="N64" i="11" s="1"/>
  <c r="I65" i="8" s="1"/>
  <c r="L152" i="11"/>
  <c r="N152" i="11" s="1"/>
  <c r="I153" i="8" s="1"/>
  <c r="L30" i="11"/>
  <c r="N30" i="11" s="1"/>
  <c r="I31" i="8" s="1"/>
  <c r="L112" i="11"/>
  <c r="N112" i="11" s="1"/>
  <c r="I113" i="8" s="1"/>
  <c r="L29" i="11"/>
  <c r="N29" i="11" s="1"/>
  <c r="I30" i="8" s="1"/>
  <c r="K84" i="11"/>
  <c r="M84" i="11" s="1"/>
  <c r="H85" i="8" s="1"/>
  <c r="K25" i="11"/>
  <c r="M25" i="11" s="1"/>
  <c r="H26" i="8" s="1"/>
  <c r="K59" i="11"/>
  <c r="M59" i="11" s="1"/>
  <c r="H60" i="8" s="1"/>
  <c r="K174" i="11"/>
  <c r="M174" i="11" s="1"/>
  <c r="H175" i="8" s="1"/>
  <c r="K21" i="11"/>
  <c r="M21" i="11" s="1"/>
  <c r="H22" i="8" s="1"/>
  <c r="I960" i="11"/>
  <c r="I993" i="11"/>
  <c r="J993" i="11"/>
  <c r="I937" i="11"/>
  <c r="I884" i="11"/>
  <c r="J884" i="11"/>
  <c r="J991" i="11"/>
  <c r="I991" i="11"/>
  <c r="L41" i="11"/>
  <c r="N41" i="11" s="1"/>
  <c r="I42" i="8" s="1"/>
  <c r="L234" i="11"/>
  <c r="N234" i="11" s="1"/>
  <c r="V893" i="4"/>
  <c r="U893" i="4"/>
  <c r="W893" i="4" s="1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H125" i="8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H194" i="8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168" i="4"/>
  <c r="X168" i="4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W534" i="4" s="1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950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K157" i="11" s="1"/>
  <c r="M157" i="11" s="1"/>
  <c r="H158" i="8" s="1"/>
  <c r="L34" i="11"/>
  <c r="N34" i="11" s="1"/>
  <c r="I35" i="8" s="1"/>
  <c r="K34" i="11"/>
  <c r="M34" i="11" s="1"/>
  <c r="H35" i="8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I46" i="8" s="1"/>
  <c r="K45" i="11"/>
  <c r="M45" i="11" s="1"/>
  <c r="H46" i="8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AL423" i="4" s="1"/>
  <c r="AR423" i="4" s="1"/>
  <c r="W481" i="4"/>
  <c r="AA393" i="4"/>
  <c r="AG441" i="4"/>
  <c r="AI441" i="4"/>
  <c r="AH433" i="4"/>
  <c r="AK433" i="4"/>
  <c r="AB400" i="4"/>
  <c r="Z400" i="4"/>
  <c r="L188" i="11"/>
  <c r="N188" i="11" s="1"/>
  <c r="I189" i="8" s="1"/>
  <c r="K188" i="11"/>
  <c r="M188" i="11" s="1"/>
  <c r="H189" i="8" s="1"/>
  <c r="K126" i="11"/>
  <c r="M126" i="11" s="1"/>
  <c r="H127" i="8" s="1"/>
  <c r="L126" i="11"/>
  <c r="N126" i="11" s="1"/>
  <c r="I127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H187" i="8" s="1"/>
  <c r="L186" i="11"/>
  <c r="N186" i="11" s="1"/>
  <c r="I187" i="8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L196" i="11"/>
  <c r="N196" i="11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K194" i="11"/>
  <c r="M194" i="11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I190" i="8" s="1"/>
  <c r="K189" i="11"/>
  <c r="M189" i="11" s="1"/>
  <c r="H190" i="8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H192" i="8" s="1"/>
  <c r="L191" i="11"/>
  <c r="N191" i="11" s="1"/>
  <c r="I192" i="8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L197" i="11"/>
  <c r="N197" i="11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K195" i="11"/>
  <c r="M195" i="11" s="1"/>
  <c r="L114" i="11"/>
  <c r="N114" i="11" s="1"/>
  <c r="I115" i="8" s="1"/>
  <c r="K114" i="11"/>
  <c r="M114" i="11" s="1"/>
  <c r="H115" i="8" s="1"/>
  <c r="L187" i="11"/>
  <c r="N187" i="11" s="1"/>
  <c r="I188" i="8" s="1"/>
  <c r="K187" i="11"/>
  <c r="M187" i="11" s="1"/>
  <c r="H188" i="8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71" i="11"/>
  <c r="M71" i="11" s="1"/>
  <c r="H72" i="8" s="1"/>
  <c r="L71" i="11"/>
  <c r="N71" i="11" s="1"/>
  <c r="I72" i="8" s="1"/>
  <c r="L198" i="11"/>
  <c r="N198" i="11" s="1"/>
  <c r="K198" i="11"/>
  <c r="M198" i="11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I193" i="8" s="1"/>
  <c r="K192" i="11"/>
  <c r="M192" i="11" s="1"/>
  <c r="H193" i="8" s="1"/>
  <c r="K204" i="11"/>
  <c r="M204" i="11" s="1"/>
  <c r="L204" i="11"/>
  <c r="N204" i="11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H191" i="8" s="1"/>
  <c r="L190" i="11"/>
  <c r="N190" i="11" s="1"/>
  <c r="I191" i="8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L200" i="11"/>
  <c r="N200" i="11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U985" i="4" l="1"/>
  <c r="V985" i="4"/>
  <c r="W985" i="4" s="1"/>
  <c r="W784" i="4"/>
  <c r="X784" i="4" s="1"/>
  <c r="W888" i="4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X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L207" i="4" s="1"/>
  <c r="AR207" i="4" s="1"/>
  <c r="G207" i="4" s="1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Z580" i="4"/>
  <c r="Y660" i="4"/>
  <c r="AD660" i="4" s="1"/>
  <c r="X981" i="4"/>
  <c r="Y981" i="4"/>
  <c r="X759" i="4"/>
  <c r="Y759" i="4"/>
  <c r="X941" i="4"/>
  <c r="Y941" i="4"/>
  <c r="Y392" i="4"/>
  <c r="AD392" i="4" s="1"/>
  <c r="AK392" i="4"/>
  <c r="X556" i="4"/>
  <c r="Y556" i="4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I125" i="8" s="1"/>
  <c r="L157" i="11"/>
  <c r="N157" i="11" s="1"/>
  <c r="I158" i="8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L133" i="2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K117" i="2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Q687" i="4" l="1"/>
  <c r="AW687" i="4" s="1"/>
  <c r="AE580" i="4"/>
  <c r="W886" i="4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O648" i="4" s="1"/>
  <c r="AU648" i="4" s="1"/>
  <c r="AE648" i="4"/>
  <c r="AI648" i="4"/>
  <c r="AF648" i="4"/>
  <c r="AH648" i="4"/>
  <c r="AD648" i="4"/>
  <c r="AP648" i="4" s="1"/>
  <c r="AV648" i="4" s="1"/>
  <c r="Z648" i="4"/>
  <c r="AA648" i="4"/>
  <c r="AM648" i="4" s="1"/>
  <c r="AS648" i="4" s="1"/>
  <c r="Z983" i="4"/>
  <c r="AL983" i="4" s="1"/>
  <c r="AH990" i="4"/>
  <c r="AE663" i="4"/>
  <c r="AP661" i="4"/>
  <c r="AV661" i="4" s="1"/>
  <c r="AQ661" i="4"/>
  <c r="AW661" i="4" s="1"/>
  <c r="AL759" i="4"/>
  <c r="AR759" i="4" s="1"/>
  <c r="AJ392" i="4"/>
  <c r="AD580" i="4"/>
  <c r="AK580" i="4"/>
  <c r="AQ580" i="4" s="1"/>
  <c r="AW580" i="4" s="1"/>
  <c r="AC776" i="4"/>
  <c r="AO776" i="4" s="1"/>
  <c r="AU776" i="4" s="1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K133" i="2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L125" i="2" s="1"/>
  <c r="AK101" i="4"/>
  <c r="Z24" i="4"/>
  <c r="AF192" i="4"/>
  <c r="AJ24" i="4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X886" i="4"/>
  <c r="AJ886" i="4" s="1"/>
  <c r="Y886" i="4"/>
  <c r="AF929" i="4"/>
  <c r="AO694" i="4"/>
  <c r="AU694" i="4" s="1"/>
  <c r="AK757" i="4"/>
  <c r="AH886" i="4"/>
  <c r="AH97" i="4"/>
  <c r="AN615" i="4"/>
  <c r="AT615" i="4" s="1"/>
  <c r="AF152" i="4"/>
  <c r="AD152" i="4"/>
  <c r="AE152" i="4"/>
  <c r="AB152" i="4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H884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L140" i="2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K148" i="2" s="1"/>
  <c r="AG170" i="4"/>
  <c r="AM170" i="4" s="1"/>
  <c r="AS170" i="4" s="1"/>
  <c r="AK170" i="4"/>
  <c r="AK38" i="4"/>
  <c r="AE170" i="4"/>
  <c r="AC15" i="4"/>
  <c r="D128" i="4"/>
  <c r="H128" i="4" s="1"/>
  <c r="K129" i="2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M117" i="2" s="1"/>
  <c r="AM106" i="4"/>
  <c r="AS106" i="4" s="1"/>
  <c r="AL106" i="4"/>
  <c r="AR106" i="4" s="1"/>
  <c r="F106" i="4" s="1"/>
  <c r="J106" i="4" s="1"/>
  <c r="M107" i="2" s="1"/>
  <c r="AL5" i="4"/>
  <c r="AR5" i="4" s="1"/>
  <c r="F5" i="4" s="1"/>
  <c r="J5" i="4" s="1"/>
  <c r="M6" i="2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M133" i="2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K90" i="2" s="1"/>
  <c r="G562" i="4"/>
  <c r="F562" i="4"/>
  <c r="J562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M32" i="2" s="1"/>
  <c r="AN152" i="4"/>
  <c r="AT152" i="4" s="1"/>
  <c r="AA59" i="4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L116" i="2" s="1"/>
  <c r="AQ164" i="4"/>
  <c r="AW164" i="4" s="1"/>
  <c r="AO123" i="4"/>
  <c r="AU123" i="4" s="1"/>
  <c r="Z100" i="4"/>
  <c r="AP18" i="4"/>
  <c r="AV18" i="4" s="1"/>
  <c r="E128" i="4"/>
  <c r="I128" i="4" s="1"/>
  <c r="L129" i="2" s="1"/>
  <c r="AN69" i="4"/>
  <c r="AT69" i="4" s="1"/>
  <c r="AL27" i="4"/>
  <c r="AR27" i="4" s="1"/>
  <c r="F27" i="4" s="1"/>
  <c r="J27" i="4" s="1"/>
  <c r="M28" i="2" s="1"/>
  <c r="AN163" i="4"/>
  <c r="AT163" i="4" s="1"/>
  <c r="AH10" i="4"/>
  <c r="AD100" i="4"/>
  <c r="Z10" i="4"/>
  <c r="F128" i="4"/>
  <c r="J128" i="4" s="1"/>
  <c r="M129" i="2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L92" i="2" s="1"/>
  <c r="AL171" i="4"/>
  <c r="AR171" i="4" s="1"/>
  <c r="F171" i="4" s="1"/>
  <c r="J171" i="4" s="1"/>
  <c r="M172" i="2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L48" i="2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K70" i="2" s="1"/>
  <c r="AL151" i="4"/>
  <c r="AR151" i="4" s="1"/>
  <c r="G151" i="4" s="1"/>
  <c r="AN160" i="4"/>
  <c r="AT160" i="4" s="1"/>
  <c r="AL120" i="4"/>
  <c r="AR120" i="4" s="1"/>
  <c r="F120" i="4" s="1"/>
  <c r="J120" i="4" s="1"/>
  <c r="M121" i="2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K67" i="2" s="1"/>
  <c r="AO8" i="4"/>
  <c r="AU8" i="4" s="1"/>
  <c r="AI174" i="4"/>
  <c r="AO115" i="4"/>
  <c r="AU115" i="4" s="1"/>
  <c r="AG180" i="4"/>
  <c r="Z174" i="4"/>
  <c r="AB174" i="4"/>
  <c r="AN174" i="4" s="1"/>
  <c r="AT174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L161" i="2" s="1"/>
  <c r="AN120" i="4"/>
  <c r="AT120" i="4" s="1"/>
  <c r="AF113" i="4"/>
  <c r="AL113" i="4" s="1"/>
  <c r="AR113" i="4" s="1"/>
  <c r="F113" i="4" s="1"/>
  <c r="J113" i="4" s="1"/>
  <c r="M114" i="2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K97" i="2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L9" i="2" s="1"/>
  <c r="AI17" i="4"/>
  <c r="AL163" i="4"/>
  <c r="AR163" i="4" s="1"/>
  <c r="F163" i="4" s="1"/>
  <c r="J163" i="4" s="1"/>
  <c r="M164" i="2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L110" i="2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L108" i="2" s="1"/>
  <c r="AL123" i="4"/>
  <c r="AR123" i="4" s="1"/>
  <c r="D123" i="4" s="1"/>
  <c r="H123" i="4" s="1"/>
  <c r="K124" i="2" s="1"/>
  <c r="AC38" i="4"/>
  <c r="E116" i="4"/>
  <c r="I116" i="4" s="1"/>
  <c r="L117" i="2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M103" i="2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L180" i="2" s="1"/>
  <c r="AB38" i="4"/>
  <c r="AL18" i="4"/>
  <c r="AR18" i="4" s="1"/>
  <c r="F18" i="4" s="1"/>
  <c r="J18" i="4" s="1"/>
  <c r="M19" i="2" s="1"/>
  <c r="Z11" i="4"/>
  <c r="AA11" i="4"/>
  <c r="AD10" i="4"/>
  <c r="AL36" i="4"/>
  <c r="AR36" i="4" s="1"/>
  <c r="D36" i="4" s="1"/>
  <c r="H36" i="4" s="1"/>
  <c r="K37" i="2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Y876" i="4"/>
  <c r="X876" i="4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K141" i="2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M25" i="2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K49" i="2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160" i="4"/>
  <c r="J160" i="4" s="1"/>
  <c r="M161" i="2" s="1"/>
  <c r="D160" i="4"/>
  <c r="H160" i="4" s="1"/>
  <c r="K161" i="2" s="1"/>
  <c r="F741" i="4"/>
  <c r="J741" i="4" s="1"/>
  <c r="E741" i="4"/>
  <c r="I741" i="4" s="1"/>
  <c r="G741" i="4"/>
  <c r="D741" i="4"/>
  <c r="H741" i="4" s="1"/>
  <c r="F115" i="4"/>
  <c r="J115" i="4" s="1"/>
  <c r="M116" i="2" s="1"/>
  <c r="G164" i="4"/>
  <c r="F164" i="4"/>
  <c r="J164" i="4" s="1"/>
  <c r="M165" i="2" s="1"/>
  <c r="E164" i="4"/>
  <c r="I164" i="4" s="1"/>
  <c r="L165" i="2" s="1"/>
  <c r="D164" i="4"/>
  <c r="H164" i="4" s="1"/>
  <c r="K165" i="2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M90" i="2" s="1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F828" i="4"/>
  <c r="J828" i="4" s="1"/>
  <c r="E180" i="4"/>
  <c r="I180" i="4" s="1"/>
  <c r="L181" i="2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L148" i="2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M145" i="2" s="1"/>
  <c r="E144" i="4"/>
  <c r="I144" i="4" s="1"/>
  <c r="L145" i="2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L192" i="2" s="1"/>
  <c r="D191" i="4"/>
  <c r="H191" i="4" s="1"/>
  <c r="K192" i="2" s="1"/>
  <c r="F191" i="4"/>
  <c r="J191" i="4" s="1"/>
  <c r="M192" i="2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585" i="4" l="1"/>
  <c r="AS585" i="4" s="1"/>
  <c r="AF886" i="4"/>
  <c r="AI886" i="4"/>
  <c r="AL648" i="4"/>
  <c r="AR648" i="4" s="1"/>
  <c r="AV985" i="4"/>
  <c r="AT985" i="4"/>
  <c r="AU985" i="4"/>
  <c r="AW985" i="4"/>
  <c r="AS985" i="4"/>
  <c r="AA985" i="4"/>
  <c r="AC985" i="4"/>
  <c r="AK985" i="4"/>
  <c r="AQ985" i="4" s="1"/>
  <c r="AJ985" i="4"/>
  <c r="AI985" i="4"/>
  <c r="AH985" i="4"/>
  <c r="AN985" i="4" s="1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K32" i="2" s="1"/>
  <c r="AO24" i="4"/>
  <c r="AU24" i="4" s="1"/>
  <c r="E648" i="4"/>
  <c r="I648" i="4" s="1"/>
  <c r="D648" i="4"/>
  <c r="H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N59" i="4" s="1"/>
  <c r="AT59" i="4" s="1"/>
  <c r="AM15" i="4"/>
  <c r="AS15" i="4" s="1"/>
  <c r="AQ152" i="4"/>
  <c r="AW152" i="4" s="1"/>
  <c r="F124" i="4"/>
  <c r="J124" i="4" s="1"/>
  <c r="M125" i="2" s="1"/>
  <c r="AN24" i="4"/>
  <c r="AT24" i="4" s="1"/>
  <c r="D124" i="4"/>
  <c r="H124" i="4" s="1"/>
  <c r="K125" i="2" s="1"/>
  <c r="AL136" i="4"/>
  <c r="AR136" i="4" s="1"/>
  <c r="E5" i="4"/>
  <c r="I5" i="4" s="1"/>
  <c r="L6" i="2" s="1"/>
  <c r="AP100" i="4"/>
  <c r="AV100" i="4" s="1"/>
  <c r="AM174" i="4"/>
  <c r="AS174" i="4" s="1"/>
  <c r="AQ191" i="4"/>
  <c r="AW191" i="4" s="1"/>
  <c r="AP783" i="4"/>
  <c r="AV783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N886" i="4" s="1"/>
  <c r="AD886" i="4"/>
  <c r="AP886" i="4" s="1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O420" i="4" s="1"/>
  <c r="AU420" i="4" s="1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L71" i="2" s="1"/>
  <c r="AM25" i="4"/>
  <c r="AS25" i="4" s="1"/>
  <c r="AM176" i="4"/>
  <c r="AS176" i="4" s="1"/>
  <c r="D120" i="4"/>
  <c r="H120" i="4" s="1"/>
  <c r="K121" i="2" s="1"/>
  <c r="E163" i="4"/>
  <c r="I163" i="4" s="1"/>
  <c r="L164" i="2" s="1"/>
  <c r="E31" i="4"/>
  <c r="I31" i="4" s="1"/>
  <c r="L32" i="2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L19" i="2" s="1"/>
  <c r="G31" i="4"/>
  <c r="G91" i="4"/>
  <c r="E89" i="4"/>
  <c r="I89" i="4" s="1"/>
  <c r="L90" i="2" s="1"/>
  <c r="F48" i="4"/>
  <c r="J48" i="4" s="1"/>
  <c r="M49" i="2" s="1"/>
  <c r="G96" i="4"/>
  <c r="AM180" i="4"/>
  <c r="AS180" i="4" s="1"/>
  <c r="AP15" i="4"/>
  <c r="AV15" i="4" s="1"/>
  <c r="AQ170" i="4"/>
  <c r="AW170" i="4" s="1"/>
  <c r="E24" i="4"/>
  <c r="I24" i="4" s="1"/>
  <c r="L25" i="2" s="1"/>
  <c r="F91" i="4"/>
  <c r="J91" i="4" s="1"/>
  <c r="M92" i="2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M181" i="2" s="1"/>
  <c r="E69" i="4"/>
  <c r="I69" i="4" s="1"/>
  <c r="L70" i="2" s="1"/>
  <c r="D115" i="4"/>
  <c r="H115" i="4" s="1"/>
  <c r="K116" i="2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M148" i="2" s="1"/>
  <c r="D180" i="4"/>
  <c r="H180" i="4" s="1"/>
  <c r="K181" i="2" s="1"/>
  <c r="G115" i="4"/>
  <c r="D109" i="4"/>
  <c r="H109" i="4" s="1"/>
  <c r="K110" i="2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L23" i="2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K171" i="2" s="1"/>
  <c r="E170" i="4"/>
  <c r="I170" i="4" s="1"/>
  <c r="L171" i="2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K140" i="2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M791" i="4" s="1"/>
  <c r="AS791" i="4" s="1"/>
  <c r="AL767" i="4"/>
  <c r="AR767" i="4" s="1"/>
  <c r="AJ937" i="4"/>
  <c r="AE962" i="4"/>
  <c r="E106" i="4"/>
  <c r="I106" i="4" s="1"/>
  <c r="L107" i="2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M965" i="4" s="1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K107" i="2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L45" i="2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K172" i="2" s="1"/>
  <c r="AN158" i="4"/>
  <c r="AT158" i="4" s="1"/>
  <c r="AN934" i="4"/>
  <c r="AL933" i="4"/>
  <c r="E152" i="4"/>
  <c r="I152" i="4" s="1"/>
  <c r="L153" i="2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K16" i="2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K25" i="2" s="1"/>
  <c r="G102" i="4"/>
  <c r="AQ23" i="4"/>
  <c r="AW23" i="4" s="1"/>
  <c r="AQ50" i="4"/>
  <c r="AW50" i="4" s="1"/>
  <c r="G24" i="4"/>
  <c r="E36" i="4"/>
  <c r="I36" i="4" s="1"/>
  <c r="L37" i="2" s="1"/>
  <c r="E20" i="4"/>
  <c r="I20" i="4" s="1"/>
  <c r="L21" i="2" s="1"/>
  <c r="D102" i="4"/>
  <c r="H102" i="4" s="1"/>
  <c r="K103" i="2" s="1"/>
  <c r="AL43" i="4"/>
  <c r="AR43" i="4" s="1"/>
  <c r="E43" i="4" s="1"/>
  <c r="I43" i="4" s="1"/>
  <c r="L44" i="2" s="1"/>
  <c r="AQ17" i="4"/>
  <c r="AW17" i="4" s="1"/>
  <c r="AL75" i="4"/>
  <c r="AR75" i="4" s="1"/>
  <c r="E75" i="4" s="1"/>
  <c r="I75" i="4" s="1"/>
  <c r="L76" i="2" s="1"/>
  <c r="D20" i="4"/>
  <c r="H20" i="4" s="1"/>
  <c r="K21" i="2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K28" i="2" s="1"/>
  <c r="F47" i="4"/>
  <c r="J47" i="4" s="1"/>
  <c r="M48" i="2" s="1"/>
  <c r="AM11" i="4"/>
  <c r="AS11" i="4" s="1"/>
  <c r="AN38" i="4"/>
  <c r="AT38" i="4" s="1"/>
  <c r="AO85" i="4"/>
  <c r="AU85" i="4" s="1"/>
  <c r="E27" i="4"/>
  <c r="I27" i="4" s="1"/>
  <c r="L28" i="2" s="1"/>
  <c r="AM17" i="4"/>
  <c r="AS17" i="4" s="1"/>
  <c r="G5" i="4"/>
  <c r="AQ12" i="4"/>
  <c r="AW12" i="4" s="1"/>
  <c r="AL10" i="4"/>
  <c r="AR10" i="4" s="1"/>
  <c r="E10" i="4" s="1"/>
  <c r="I10" i="4" s="1"/>
  <c r="L11" i="2" s="1"/>
  <c r="D5" i="4"/>
  <c r="H5" i="4" s="1"/>
  <c r="K6" i="2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L172" i="2" s="1"/>
  <c r="E123" i="4"/>
  <c r="I123" i="4" s="1"/>
  <c r="L124" i="2" s="1"/>
  <c r="D151" i="4"/>
  <c r="H151" i="4" s="1"/>
  <c r="K152" i="2" s="1"/>
  <c r="AL105" i="4"/>
  <c r="AR105" i="4" s="1"/>
  <c r="G105" i="4" s="1"/>
  <c r="AL61" i="4"/>
  <c r="AR61" i="4" s="1"/>
  <c r="AO17" i="4"/>
  <c r="AU17" i="4" s="1"/>
  <c r="D144" i="4"/>
  <c r="H144" i="4" s="1"/>
  <c r="K145" i="2" s="1"/>
  <c r="AL104" i="4"/>
  <c r="AR104" i="4" s="1"/>
  <c r="D104" i="4" s="1"/>
  <c r="H104" i="4" s="1"/>
  <c r="K105" i="2" s="1"/>
  <c r="AN100" i="4"/>
  <c r="AT100" i="4" s="1"/>
  <c r="E140" i="4"/>
  <c r="I140" i="4" s="1"/>
  <c r="L141" i="2" s="1"/>
  <c r="G171" i="4"/>
  <c r="AQ100" i="4"/>
  <c r="AW100" i="4" s="1"/>
  <c r="AN129" i="4"/>
  <c r="AT129" i="4" s="1"/>
  <c r="AP176" i="4"/>
  <c r="AV176" i="4" s="1"/>
  <c r="D91" i="4"/>
  <c r="H91" i="4" s="1"/>
  <c r="K92" i="2" s="1"/>
  <c r="E151" i="4"/>
  <c r="I151" i="4" s="1"/>
  <c r="L152" i="2" s="1"/>
  <c r="E66" i="4"/>
  <c r="I66" i="4" s="1"/>
  <c r="L67" i="2" s="1"/>
  <c r="F69" i="4"/>
  <c r="J69" i="4" s="1"/>
  <c r="M70" i="2" s="1"/>
  <c r="F22" i="4"/>
  <c r="J22" i="4" s="1"/>
  <c r="M23" i="2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D22" i="4"/>
  <c r="H22" i="4" s="1"/>
  <c r="K23" i="2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D587" i="4"/>
  <c r="H587" i="4" s="1"/>
  <c r="G587" i="4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M141" i="2" s="1"/>
  <c r="AF149" i="4"/>
  <c r="AN933" i="4"/>
  <c r="F152" i="4"/>
  <c r="J152" i="4" s="1"/>
  <c r="M153" i="2" s="1"/>
  <c r="AW943" i="4"/>
  <c r="AV943" i="4"/>
  <c r="AC943" i="4"/>
  <c r="E576" i="4"/>
  <c r="I576" i="4" s="1"/>
  <c r="AK849" i="4"/>
  <c r="D163" i="4"/>
  <c r="H163" i="4" s="1"/>
  <c r="K164" i="2" s="1"/>
  <c r="F107" i="4"/>
  <c r="J107" i="4" s="1"/>
  <c r="M108" i="2" s="1"/>
  <c r="D47" i="4"/>
  <c r="H47" i="4" s="1"/>
  <c r="K48" i="2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K153" i="2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K180" i="2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M293" i="4" s="1"/>
  <c r="AS293" i="4" s="1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L10" i="2" s="1"/>
  <c r="AN9" i="4"/>
  <c r="AT9" i="4" s="1"/>
  <c r="AN112" i="4"/>
  <c r="AT112" i="4" s="1"/>
  <c r="E136" i="4"/>
  <c r="I136" i="4" s="1"/>
  <c r="L137" i="2" s="1"/>
  <c r="F136" i="4"/>
  <c r="J136" i="4" s="1"/>
  <c r="M137" i="2" s="1"/>
  <c r="D136" i="4"/>
  <c r="H136" i="4" s="1"/>
  <c r="K137" i="2" s="1"/>
  <c r="G136" i="4"/>
  <c r="D113" i="4"/>
  <c r="H113" i="4" s="1"/>
  <c r="K114" i="2" s="1"/>
  <c r="AN203" i="4"/>
  <c r="AT203" i="4" s="1"/>
  <c r="AJ7" i="4"/>
  <c r="AP155" i="4"/>
  <c r="AV155" i="4" s="1"/>
  <c r="AP79" i="4"/>
  <c r="AV79" i="4" s="1"/>
  <c r="F20" i="4"/>
  <c r="J20" i="4" s="1"/>
  <c r="M21" i="2" s="1"/>
  <c r="E102" i="4"/>
  <c r="I102" i="4" s="1"/>
  <c r="L103" i="2" s="1"/>
  <c r="F66" i="4"/>
  <c r="J66" i="4" s="1"/>
  <c r="M67" i="2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M39" i="2" s="1"/>
  <c r="F36" i="4"/>
  <c r="J36" i="4" s="1"/>
  <c r="M37" i="2" s="1"/>
  <c r="F8" i="4"/>
  <c r="J8" i="4" s="1"/>
  <c r="M9" i="2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K186" i="2" s="1"/>
  <c r="AF58" i="4"/>
  <c r="AL145" i="4"/>
  <c r="AR145" i="4" s="1"/>
  <c r="E145" i="4" s="1"/>
  <c r="I145" i="4" s="1"/>
  <c r="L146" i="2" s="1"/>
  <c r="AM55" i="4"/>
  <c r="AS55" i="4" s="1"/>
  <c r="AL114" i="4"/>
  <c r="AR114" i="4" s="1"/>
  <c r="F114" i="4" s="1"/>
  <c r="J114" i="4" s="1"/>
  <c r="M115" i="2" s="1"/>
  <c r="AN155" i="4"/>
  <c r="AT155" i="4" s="1"/>
  <c r="AM50" i="4"/>
  <c r="AS50" i="4" s="1"/>
  <c r="AO129" i="4"/>
  <c r="AU129" i="4" s="1"/>
  <c r="G36" i="4"/>
  <c r="D8" i="4"/>
  <c r="H8" i="4" s="1"/>
  <c r="K9" i="2" s="1"/>
  <c r="E48" i="4"/>
  <c r="I48" i="4" s="1"/>
  <c r="L49" i="2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L114" i="2" s="1"/>
  <c r="D107" i="4"/>
  <c r="H107" i="4" s="1"/>
  <c r="K108" i="2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M97" i="2" s="1"/>
  <c r="E96" i="4"/>
  <c r="I96" i="4" s="1"/>
  <c r="L97" i="2" s="1"/>
  <c r="G97" i="4"/>
  <c r="F97" i="4"/>
  <c r="J97" i="4" s="1"/>
  <c r="M98" i="2" s="1"/>
  <c r="D97" i="4"/>
  <c r="H97" i="4" s="1"/>
  <c r="K98" i="2" s="1"/>
  <c r="E97" i="4"/>
  <c r="I97" i="4" s="1"/>
  <c r="L98" i="2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M86" i="2" s="1"/>
  <c r="AM843" i="4"/>
  <c r="AS843" i="4" s="1"/>
  <c r="AL774" i="4"/>
  <c r="AR774" i="4" s="1"/>
  <c r="E774" i="4" s="1"/>
  <c r="I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L80" i="2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K36" i="2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K119" i="2" s="1"/>
  <c r="AP43" i="4"/>
  <c r="AV43" i="4" s="1"/>
  <c r="AK73" i="4"/>
  <c r="AO37" i="4"/>
  <c r="AU37" i="4" s="1"/>
  <c r="AL72" i="4"/>
  <c r="AR72" i="4" s="1"/>
  <c r="E72" i="4" s="1"/>
  <c r="I72" i="4" s="1"/>
  <c r="L73" i="2" s="1"/>
  <c r="G18" i="4"/>
  <c r="G123" i="4"/>
  <c r="F179" i="4"/>
  <c r="J179" i="4" s="1"/>
  <c r="M180" i="2" s="1"/>
  <c r="F109" i="4"/>
  <c r="J109" i="4" s="1"/>
  <c r="M110" i="2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L14" i="2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K83" i="2" s="1"/>
  <c r="AL71" i="4"/>
  <c r="AR71" i="4" s="1"/>
  <c r="D71" i="4" s="1"/>
  <c r="H71" i="4" s="1"/>
  <c r="K72" i="2" s="1"/>
  <c r="AO158" i="4"/>
  <c r="AU158" i="4" s="1"/>
  <c r="AO12" i="4"/>
  <c r="AU12" i="4" s="1"/>
  <c r="D18" i="4"/>
  <c r="H18" i="4" s="1"/>
  <c r="K19" i="2" s="1"/>
  <c r="F123" i="4"/>
  <c r="J123" i="4" s="1"/>
  <c r="M124" i="2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M22" i="2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L26" i="2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K157" i="2" s="1"/>
  <c r="AN32" i="4"/>
  <c r="AT32" i="4" s="1"/>
  <c r="AP49" i="4"/>
  <c r="AV49" i="4" s="1"/>
  <c r="AL67" i="4"/>
  <c r="AR67" i="4" s="1"/>
  <c r="F67" i="4" s="1"/>
  <c r="J67" i="4" s="1"/>
  <c r="M68" i="2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M188" i="2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D10" i="4"/>
  <c r="H10" i="4" s="1"/>
  <c r="K11" i="2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K190" i="2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43" i="4"/>
  <c r="H43" i="4" s="1"/>
  <c r="K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D114" i="4"/>
  <c r="H114" i="4" s="1"/>
  <c r="K115" i="2" s="1"/>
  <c r="E50" i="4"/>
  <c r="I50" i="4" s="1"/>
  <c r="L51" i="2" s="1"/>
  <c r="G50" i="4"/>
  <c r="D50" i="4"/>
  <c r="H50" i="4" s="1"/>
  <c r="K51" i="2" s="1"/>
  <c r="F50" i="4"/>
  <c r="J50" i="4" s="1"/>
  <c r="M51" i="2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F23" i="4"/>
  <c r="J23" i="4" s="1"/>
  <c r="M24" i="2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M105" i="2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M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AQ67" i="4"/>
  <c r="AW67" i="4" s="1"/>
  <c r="F75" i="4"/>
  <c r="J75" i="4" s="1"/>
  <c r="M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M83" i="2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L119" i="2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L156" i="2" s="1"/>
  <c r="D155" i="4"/>
  <c r="H155" i="4" s="1"/>
  <c r="K156" i="2" s="1"/>
  <c r="AN166" i="4"/>
  <c r="AT166" i="4" s="1"/>
  <c r="AQ166" i="4"/>
  <c r="AW166" i="4" s="1"/>
  <c r="D44" i="4"/>
  <c r="H44" i="4" s="1"/>
  <c r="K45" i="2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L189" i="2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L194" i="2" s="1"/>
  <c r="AL199" i="4"/>
  <c r="AR199" i="4" s="1"/>
  <c r="AQ215" i="4"/>
  <c r="AW215" i="4" s="1"/>
  <c r="E189" i="4"/>
  <c r="I189" i="4" s="1"/>
  <c r="L190" i="2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K193" i="2" s="1"/>
  <c r="E192" i="4"/>
  <c r="I192" i="4" s="1"/>
  <c r="L193" i="2" s="1"/>
  <c r="F192" i="4"/>
  <c r="J192" i="4" s="1"/>
  <c r="M193" i="2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648" i="4" l="1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M157" i="2" s="1"/>
  <c r="AN172" i="4"/>
  <c r="AT172" i="4" s="1"/>
  <c r="F105" i="4"/>
  <c r="J105" i="4" s="1"/>
  <c r="M106" i="2" s="1"/>
  <c r="F44" i="4"/>
  <c r="J44" i="4" s="1"/>
  <c r="M45" i="2" s="1"/>
  <c r="G44" i="4"/>
  <c r="AL149" i="4"/>
  <c r="AR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L157" i="2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M171" i="2" s="1"/>
  <c r="AL948" i="4"/>
  <c r="AO967" i="4"/>
  <c r="AP299" i="4"/>
  <c r="AV299" i="4" s="1"/>
  <c r="E310" i="4"/>
  <c r="I310" i="4" s="1"/>
  <c r="D323" i="4"/>
  <c r="H323" i="4" s="1"/>
  <c r="F193" i="4"/>
  <c r="J193" i="4" s="1"/>
  <c r="M194" i="2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L83" i="2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M80" i="2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K194" i="2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M26" i="2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E149" i="4"/>
  <c r="I149" i="4" s="1"/>
  <c r="L150" i="2" s="1"/>
  <c r="G149" i="4"/>
  <c r="D149" i="4"/>
  <c r="H149" i="4" s="1"/>
  <c r="K150" i="2" s="1"/>
  <c r="F149" i="4"/>
  <c r="J149" i="4" s="1"/>
  <c r="M150" i="2" s="1"/>
  <c r="AL64" i="4"/>
  <c r="AR64" i="4" s="1"/>
  <c r="G64" i="4" s="1"/>
  <c r="G118" i="4"/>
  <c r="D55" i="4"/>
  <c r="H55" i="4" s="1"/>
  <c r="K56" i="2" s="1"/>
  <c r="AM137" i="4"/>
  <c r="AS137" i="4" s="1"/>
  <c r="D72" i="4"/>
  <c r="H72" i="4" s="1"/>
  <c r="K73" i="2" s="1"/>
  <c r="F118" i="4"/>
  <c r="J118" i="4" s="1"/>
  <c r="M119" i="2" s="1"/>
  <c r="E55" i="4"/>
  <c r="I55" i="4" s="1"/>
  <c r="L56" i="2" s="1"/>
  <c r="D100" i="4"/>
  <c r="H100" i="4" s="1"/>
  <c r="K101" i="2" s="1"/>
  <c r="AN44" i="4"/>
  <c r="AT44" i="4" s="1"/>
  <c r="AQ59" i="4"/>
  <c r="AW59" i="4" s="1"/>
  <c r="AQ7" i="4"/>
  <c r="AW7" i="4" s="1"/>
  <c r="AN58" i="4"/>
  <c r="AT58" i="4" s="1"/>
  <c r="F13" i="4"/>
  <c r="J13" i="4" s="1"/>
  <c r="M14" i="2" s="1"/>
  <c r="G10" i="4"/>
  <c r="AM44" i="4"/>
  <c r="AS44" i="4" s="1"/>
  <c r="AP58" i="4"/>
  <c r="AV58" i="4" s="1"/>
  <c r="F55" i="4"/>
  <c r="J55" i="4" s="1"/>
  <c r="M56" i="2" s="1"/>
  <c r="AL58" i="4"/>
  <c r="AR58" i="4" s="1"/>
  <c r="F58" i="4" s="1"/>
  <c r="J58" i="4" s="1"/>
  <c r="M59" i="2" s="1"/>
  <c r="D23" i="4"/>
  <c r="H23" i="4" s="1"/>
  <c r="K24" i="2" s="1"/>
  <c r="D25" i="4"/>
  <c r="H25" i="4" s="1"/>
  <c r="K26" i="2" s="1"/>
  <c r="F10" i="4"/>
  <c r="J10" i="4" s="1"/>
  <c r="M11" i="2" s="1"/>
  <c r="AO44" i="4"/>
  <c r="AU44" i="4" s="1"/>
  <c r="AQ62" i="4"/>
  <c r="AW62" i="4" s="1"/>
  <c r="AL59" i="4"/>
  <c r="AR59" i="4" s="1"/>
  <c r="F59" i="4" s="1"/>
  <c r="J59" i="4" s="1"/>
  <c r="M60" i="2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K79" i="2" s="1"/>
  <c r="AL146" i="4"/>
  <c r="AR146" i="4" s="1"/>
  <c r="G146" i="4" s="1"/>
  <c r="AN111" i="4"/>
  <c r="AT111" i="4" s="1"/>
  <c r="E67" i="4"/>
  <c r="I67" i="4" s="1"/>
  <c r="L68" i="2" s="1"/>
  <c r="G70" i="4"/>
  <c r="E21" i="4"/>
  <c r="I21" i="4" s="1"/>
  <c r="L22" i="2" s="1"/>
  <c r="E12" i="4"/>
  <c r="I12" i="4" s="1"/>
  <c r="L13" i="2" s="1"/>
  <c r="F15" i="4"/>
  <c r="J15" i="4" s="1"/>
  <c r="M16" i="2" s="1"/>
  <c r="D79" i="4"/>
  <c r="H79" i="4" s="1"/>
  <c r="K80" i="2" s="1"/>
  <c r="E185" i="4"/>
  <c r="I185" i="4" s="1"/>
  <c r="L186" i="2" s="1"/>
  <c r="D13" i="4"/>
  <c r="H13" i="4" s="1"/>
  <c r="K14" i="2" s="1"/>
  <c r="E114" i="4"/>
  <c r="I114" i="4" s="1"/>
  <c r="L115" i="2" s="1"/>
  <c r="AP130" i="4"/>
  <c r="AV130" i="4" s="1"/>
  <c r="D70" i="4"/>
  <c r="H70" i="4" s="1"/>
  <c r="K71" i="2" s="1"/>
  <c r="D21" i="4"/>
  <c r="H21" i="4" s="1"/>
  <c r="K22" i="2" s="1"/>
  <c r="D12" i="4"/>
  <c r="H12" i="4" s="1"/>
  <c r="K13" i="2" s="1"/>
  <c r="E15" i="4"/>
  <c r="I15" i="4" s="1"/>
  <c r="L16" i="2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K87" i="2" s="1"/>
  <c r="G22" i="4"/>
  <c r="D59" i="4"/>
  <c r="H59" i="4" s="1"/>
  <c r="K60" i="2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M864" i="4" s="1"/>
  <c r="AS864" i="4" s="1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K68" i="2" s="1"/>
  <c r="E85" i="4"/>
  <c r="I85" i="4" s="1"/>
  <c r="L86" i="2" s="1"/>
  <c r="AO172" i="4"/>
  <c r="AU172" i="4" s="1"/>
  <c r="F208" i="4"/>
  <c r="J208" i="4" s="1"/>
  <c r="AN211" i="4"/>
  <c r="AT211" i="4" s="1"/>
  <c r="AM210" i="4"/>
  <c r="AS210" i="4" s="1"/>
  <c r="F155" i="4"/>
  <c r="J155" i="4" s="1"/>
  <c r="M156" i="2" s="1"/>
  <c r="AP135" i="4"/>
  <c r="AV135" i="4" s="1"/>
  <c r="D75" i="4"/>
  <c r="H75" i="4" s="1"/>
  <c r="K76" i="2" s="1"/>
  <c r="G67" i="4"/>
  <c r="D85" i="4"/>
  <c r="H85" i="4" s="1"/>
  <c r="K86" i="2" s="1"/>
  <c r="AP60" i="4"/>
  <c r="AV60" i="4" s="1"/>
  <c r="F145" i="4"/>
  <c r="J145" i="4" s="1"/>
  <c r="M146" i="2" s="1"/>
  <c r="AQ172" i="4"/>
  <c r="AW172" i="4" s="1"/>
  <c r="AP172" i="4"/>
  <c r="AV172" i="4" s="1"/>
  <c r="AM7" i="4"/>
  <c r="AS7" i="4" s="1"/>
  <c r="F43" i="4"/>
  <c r="J43" i="4" s="1"/>
  <c r="M44" i="2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L105" i="2" s="1"/>
  <c r="D105" i="4"/>
  <c r="H105" i="4" s="1"/>
  <c r="K106" i="2" s="1"/>
  <c r="AM45" i="4"/>
  <c r="AS45" i="4" s="1"/>
  <c r="E38" i="4"/>
  <c r="I38" i="4" s="1"/>
  <c r="L39" i="2" s="1"/>
  <c r="AO78" i="4"/>
  <c r="AU78" i="4" s="1"/>
  <c r="AQ56" i="4"/>
  <c r="AW56" i="4" s="1"/>
  <c r="G104" i="4"/>
  <c r="E105" i="4"/>
  <c r="I105" i="4" s="1"/>
  <c r="L106" i="2" s="1"/>
  <c r="G71" i="4"/>
  <c r="AQ64" i="4"/>
  <c r="AW64" i="4" s="1"/>
  <c r="E35" i="4"/>
  <c r="I35" i="4" s="1"/>
  <c r="L36" i="2" s="1"/>
  <c r="D76" i="4"/>
  <c r="H76" i="4" s="1"/>
  <c r="K77" i="2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K146" i="2" s="1"/>
  <c r="AM125" i="4"/>
  <c r="AS125" i="4" s="1"/>
  <c r="AL111" i="4"/>
  <c r="AR111" i="4" s="1"/>
  <c r="F111" i="4" s="1"/>
  <c r="J111" i="4" s="1"/>
  <c r="M112" i="2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L72" i="2" s="1"/>
  <c r="F76" i="4"/>
  <c r="J76" i="4" s="1"/>
  <c r="M77" i="2" s="1"/>
  <c r="F100" i="4"/>
  <c r="J100" i="4" s="1"/>
  <c r="M101" i="2" s="1"/>
  <c r="AP41" i="4"/>
  <c r="AV41" i="4" s="1"/>
  <c r="AP64" i="4"/>
  <c r="AV64" i="4" s="1"/>
  <c r="AP56" i="4"/>
  <c r="AV56" i="4" s="1"/>
  <c r="D38" i="4"/>
  <c r="H38" i="4" s="1"/>
  <c r="K39" i="2" s="1"/>
  <c r="F35" i="4"/>
  <c r="J35" i="4" s="1"/>
  <c r="M36" i="2" s="1"/>
  <c r="F71" i="4"/>
  <c r="J71" i="4" s="1"/>
  <c r="M72" i="2" s="1"/>
  <c r="E76" i="4"/>
  <c r="I76" i="4" s="1"/>
  <c r="L77" i="2" s="1"/>
  <c r="E100" i="4"/>
  <c r="I100" i="4" s="1"/>
  <c r="L101" i="2" s="1"/>
  <c r="AO73" i="4"/>
  <c r="AU73" i="4" s="1"/>
  <c r="AM33" i="4"/>
  <c r="AS33" i="4" s="1"/>
  <c r="AO64" i="4"/>
  <c r="AU64" i="4" s="1"/>
  <c r="D172" i="4"/>
  <c r="H172" i="4" s="1"/>
  <c r="K173" i="2" s="1"/>
  <c r="G172" i="4"/>
  <c r="E172" i="4"/>
  <c r="I172" i="4" s="1"/>
  <c r="L173" i="2" s="1"/>
  <c r="F172" i="4"/>
  <c r="J172" i="4" s="1"/>
  <c r="M173" i="2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K43" i="2" s="1"/>
  <c r="AL45" i="4"/>
  <c r="AR45" i="4" s="1"/>
  <c r="AP196" i="4"/>
  <c r="AV196" i="4" s="1"/>
  <c r="AN196" i="4"/>
  <c r="AT196" i="4" s="1"/>
  <c r="G185" i="4"/>
  <c r="F185" i="4"/>
  <c r="J185" i="4" s="1"/>
  <c r="M186" i="2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M191" i="2" s="1"/>
  <c r="E190" i="4"/>
  <c r="I190" i="4" s="1"/>
  <c r="L191" i="2" s="1"/>
  <c r="G190" i="4"/>
  <c r="D190" i="4"/>
  <c r="H190" i="4" s="1"/>
  <c r="K191" i="2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K136" i="2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M10" i="2" s="1"/>
  <c r="D9" i="4"/>
  <c r="H9" i="4" s="1"/>
  <c r="K10" i="2" s="1"/>
  <c r="G9" i="4"/>
  <c r="AP159" i="4"/>
  <c r="AV159" i="4" s="1"/>
  <c r="AL232" i="4"/>
  <c r="AR232" i="4" s="1"/>
  <c r="F232" i="4" s="1"/>
  <c r="J232" i="4" s="1"/>
  <c r="D112" i="4"/>
  <c r="H112" i="4" s="1"/>
  <c r="K113" i="2" s="1"/>
  <c r="G112" i="4"/>
  <c r="F112" i="4"/>
  <c r="J112" i="4" s="1"/>
  <c r="M113" i="2" s="1"/>
  <c r="E112" i="4"/>
  <c r="I112" i="4" s="1"/>
  <c r="L113" i="2" s="1"/>
  <c r="AP239" i="4"/>
  <c r="AV239" i="4" s="1"/>
  <c r="D188" i="4"/>
  <c r="H188" i="4" s="1"/>
  <c r="K189" i="2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M73" i="2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M174" i="2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K187" i="2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M190" i="2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L188" i="2" s="1"/>
  <c r="G187" i="4"/>
  <c r="D187" i="4"/>
  <c r="H187" i="4" s="1"/>
  <c r="K188" i="2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M185" i="2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M57" i="2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K88" i="2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K135" i="2" s="1"/>
  <c r="E753" i="4"/>
  <c r="I753" i="4" s="1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L256" i="4" s="1"/>
  <c r="AR256" i="4" s="1"/>
  <c r="AQ272" i="4"/>
  <c r="AW272" i="4" s="1"/>
  <c r="F188" i="4"/>
  <c r="J188" i="4" s="1"/>
  <c r="M189" i="2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D84" i="4"/>
  <c r="H84" i="4" s="1"/>
  <c r="K85" i="2" s="1"/>
  <c r="AM117" i="4"/>
  <c r="AS117" i="4" s="1"/>
  <c r="AM662" i="4"/>
  <c r="AS662" i="4" s="1"/>
  <c r="E64" i="4"/>
  <c r="I64" i="4" s="1"/>
  <c r="L65" i="2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L174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E141" i="4"/>
  <c r="I141" i="4" s="1"/>
  <c r="L142" i="2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F146" i="4"/>
  <c r="J146" i="4" s="1"/>
  <c r="M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F78" i="4"/>
  <c r="J78" i="4" s="1"/>
  <c r="M79" i="2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M118" i="2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632" i="3"/>
  <c r="D599" i="10"/>
  <c r="D858" i="3"/>
  <c r="D924" i="3"/>
  <c r="D501" i="3"/>
  <c r="D679" i="3"/>
  <c r="D713" i="10"/>
  <c r="D464" i="10"/>
  <c r="D339" i="10"/>
  <c r="D714" i="3"/>
  <c r="D952" i="3"/>
  <c r="D843" i="3"/>
  <c r="D478" i="3"/>
  <c r="D882" i="10"/>
  <c r="D310" i="10"/>
  <c r="D582" i="3"/>
  <c r="D508" i="10"/>
  <c r="D700" i="3"/>
  <c r="D482" i="3"/>
  <c r="D864" i="10"/>
  <c r="D877" i="3"/>
  <c r="D457" i="10"/>
  <c r="D427" i="10"/>
  <c r="D694" i="3"/>
  <c r="D983" i="10"/>
  <c r="D483" i="10"/>
  <c r="D911" i="3"/>
  <c r="D602" i="10"/>
  <c r="D654" i="3"/>
  <c r="D662" i="10"/>
  <c r="D702" i="3"/>
  <c r="D735" i="10"/>
  <c r="D518" i="3"/>
  <c r="D717" i="3"/>
  <c r="D471" i="3"/>
  <c r="D875" i="3"/>
  <c r="D747" i="10"/>
  <c r="D594" i="3"/>
  <c r="D718" i="3"/>
  <c r="D905" i="3"/>
  <c r="D943" i="3"/>
  <c r="D561" i="10"/>
  <c r="D464" i="3"/>
  <c r="D931" i="10"/>
  <c r="D646" i="10"/>
  <c r="D511" i="3"/>
  <c r="D598" i="10"/>
  <c r="D746" i="10"/>
  <c r="D532" i="3"/>
  <c r="D695" i="10"/>
  <c r="D793" i="3"/>
  <c r="D734" i="10"/>
  <c r="D900" i="10"/>
  <c r="D785" i="3"/>
  <c r="D422" i="10"/>
  <c r="D724" i="3"/>
  <c r="D720" i="3"/>
  <c r="D757" i="3"/>
  <c r="D473" i="3"/>
  <c r="D828" i="3"/>
  <c r="D705" i="3"/>
  <c r="D825" i="3"/>
  <c r="D945" i="10"/>
  <c r="D557" i="10"/>
  <c r="D775" i="3"/>
  <c r="D320" i="10"/>
  <c r="D434" i="10"/>
  <c r="D784" i="10"/>
  <c r="D539" i="10"/>
  <c r="D510" i="3"/>
  <c r="D666" i="3"/>
  <c r="D642" i="3"/>
  <c r="D502" i="10"/>
  <c r="D413" i="10"/>
  <c r="D698" i="3"/>
  <c r="D931" i="3"/>
  <c r="D599" i="3"/>
  <c r="D609" i="3"/>
  <c r="D972" i="3"/>
  <c r="D736" i="3"/>
  <c r="D802" i="3"/>
  <c r="D716" i="10"/>
  <c r="D988" i="3"/>
  <c r="D345" i="10"/>
  <c r="D561" i="3"/>
  <c r="D497" i="10"/>
  <c r="D934" i="3"/>
  <c r="D844" i="3"/>
  <c r="D753" i="3"/>
  <c r="D686" i="3"/>
  <c r="D600" i="10"/>
  <c r="D827" i="10"/>
  <c r="D593" i="10"/>
  <c r="D730" i="3"/>
  <c r="D590" i="3"/>
  <c r="D975" i="3"/>
  <c r="D955" i="3"/>
  <c r="D899" i="3"/>
  <c r="D792" i="10"/>
  <c r="D411" i="10"/>
  <c r="D916" i="3"/>
  <c r="D639" i="3"/>
  <c r="D801" i="10"/>
  <c r="D604" i="10"/>
  <c r="D387" i="10"/>
  <c r="D803" i="3"/>
  <c r="D424" i="3"/>
  <c r="D613" i="10"/>
  <c r="D303" i="10"/>
  <c r="D669" i="10"/>
  <c r="D978" i="3"/>
  <c r="D533" i="10"/>
  <c r="D612" i="10"/>
  <c r="D791" i="3"/>
  <c r="D554" i="3"/>
  <c r="D822" i="3"/>
  <c r="D819" i="3"/>
  <c r="D767" i="10"/>
  <c r="D603" i="3"/>
  <c r="D673" i="10"/>
  <c r="D440" i="10"/>
  <c r="D269" i="10"/>
  <c r="D807" i="3"/>
  <c r="D833" i="10"/>
  <c r="D595" i="3"/>
  <c r="D745" i="10"/>
  <c r="D495" i="10"/>
  <c r="D635" i="3"/>
  <c r="D783" i="3"/>
  <c r="D526" i="3"/>
  <c r="D947" i="3"/>
  <c r="D769" i="3"/>
  <c r="D862" i="3"/>
  <c r="D615" i="10"/>
  <c r="D746" i="3"/>
  <c r="D685" i="3"/>
  <c r="D893" i="3"/>
  <c r="D699" i="3"/>
  <c r="D634" i="3"/>
  <c r="D348" i="10"/>
  <c r="D779" i="3"/>
  <c r="D678" i="3"/>
  <c r="D890" i="3"/>
  <c r="D721" i="3"/>
  <c r="D742" i="3"/>
  <c r="D801" i="3"/>
  <c r="D409" i="10"/>
  <c r="D810" i="3"/>
  <c r="D487" i="3"/>
  <c r="D689" i="3"/>
  <c r="D494" i="10"/>
  <c r="D648" i="3"/>
  <c r="D324" i="10"/>
  <c r="D470" i="3"/>
  <c r="D943" i="10"/>
  <c r="D495" i="3"/>
  <c r="D834" i="3"/>
  <c r="D826" i="3"/>
  <c r="D841" i="10"/>
  <c r="D954" i="10"/>
  <c r="D551" i="10"/>
  <c r="D333" i="10"/>
  <c r="D417" i="10"/>
  <c r="D658" i="10"/>
  <c r="D586" i="3"/>
  <c r="D571" i="10"/>
  <c r="D591" i="3"/>
  <c r="D820" i="10"/>
  <c r="D448" i="10"/>
  <c r="D693" i="3"/>
  <c r="D573" i="10"/>
  <c r="D553" i="10"/>
  <c r="D861" i="10"/>
  <c r="D458" i="10"/>
  <c r="D661" i="3"/>
  <c r="D974" i="3"/>
  <c r="D724" i="10"/>
  <c r="D991" i="3"/>
  <c r="D477" i="10"/>
  <c r="D632" i="10"/>
  <c r="D753" i="10"/>
  <c r="D777" i="3"/>
  <c r="D764" i="3"/>
  <c r="D805" i="3"/>
  <c r="D945" i="3"/>
  <c r="D722" i="3"/>
  <c r="D690" i="3"/>
  <c r="D667" i="3"/>
  <c r="D490" i="3"/>
  <c r="D969" i="3"/>
  <c r="D761" i="10"/>
  <c r="D782" i="3"/>
  <c r="D808" i="10"/>
  <c r="D521" i="10"/>
  <c r="D485" i="3"/>
  <c r="D795" i="3"/>
  <c r="D929" i="3"/>
  <c r="D1001" i="10"/>
  <c r="D816" i="3"/>
  <c r="D558" i="3"/>
  <c r="D720" i="10"/>
  <c r="D941" i="10"/>
  <c r="D960" i="3"/>
  <c r="D518" i="10"/>
  <c r="D997" i="3"/>
  <c r="D623" i="10"/>
  <c r="D298" i="10"/>
  <c r="D884" i="3"/>
  <c r="D607" i="3"/>
  <c r="D719" i="10"/>
  <c r="D839" i="3"/>
  <c r="D379" i="10"/>
  <c r="D562" i="10"/>
  <c r="D676" i="10"/>
  <c r="D566" i="3"/>
  <c r="D912" i="3"/>
  <c r="D664" i="3"/>
  <c r="D868" i="10"/>
  <c r="D881" i="10"/>
  <c r="D835" i="10"/>
  <c r="D683" i="10"/>
  <c r="D970" i="10"/>
  <c r="D484" i="3"/>
  <c r="D962" i="10"/>
  <c r="D549" i="3"/>
  <c r="D321" i="10"/>
  <c r="D459" i="10"/>
  <c r="D687" i="10"/>
  <c r="D472" i="10"/>
  <c r="D658" i="3"/>
  <c r="D741" i="10"/>
  <c r="D973" i="3"/>
  <c r="D998" i="10"/>
  <c r="D297" i="10"/>
  <c r="D737" i="10"/>
  <c r="D748" i="3"/>
  <c r="D860" i="3"/>
  <c r="D637" i="3"/>
  <c r="D425" i="10"/>
  <c r="D560" i="3"/>
  <c r="D323" i="10"/>
  <c r="D907" i="3"/>
  <c r="D414" i="10"/>
  <c r="D902" i="10"/>
  <c r="D976" i="3"/>
  <c r="D373" i="10"/>
  <c r="D476" i="3"/>
  <c r="D606" i="10"/>
  <c r="D848" i="10"/>
  <c r="D731" i="3"/>
  <c r="D974" i="10"/>
  <c r="D1001" i="3"/>
  <c r="D572" i="3"/>
  <c r="D752" i="3"/>
  <c r="D992" i="3"/>
  <c r="D651" i="10"/>
  <c r="D937" i="3"/>
  <c r="D829" i="3"/>
  <c r="D773" i="10"/>
  <c r="D488" i="3"/>
  <c r="D665" i="3"/>
  <c r="D942" i="3"/>
  <c r="D475" i="3"/>
  <c r="D854" i="3"/>
  <c r="D491" i="10"/>
  <c r="D490" i="10"/>
  <c r="D589" i="10"/>
  <c r="D346" i="10"/>
  <c r="D598" i="3"/>
  <c r="D481" i="10"/>
  <c r="D701" i="10"/>
  <c r="D526" i="10"/>
  <c r="D973" i="10"/>
  <c r="D390" i="10"/>
  <c r="D790" i="10"/>
  <c r="D680" i="10"/>
  <c r="D657" i="10"/>
  <c r="D903" i="3"/>
  <c r="D866" i="3"/>
  <c r="D876" i="3"/>
  <c r="D669" i="3"/>
  <c r="D546" i="10"/>
  <c r="D513" i="10"/>
  <c r="D556" i="10"/>
  <c r="D951" i="3"/>
  <c r="D681" i="10"/>
  <c r="D655" i="10"/>
  <c r="D921" i="10"/>
  <c r="D508" i="3"/>
  <c r="D649" i="3"/>
  <c r="D550" i="3"/>
  <c r="D719" i="3"/>
  <c r="D634" i="10"/>
  <c r="D567" i="3"/>
  <c r="D834" i="10"/>
  <c r="D624" i="10"/>
  <c r="D534" i="10"/>
  <c r="D685" i="10"/>
  <c r="D675" i="10"/>
  <c r="D865" i="3"/>
  <c r="D563" i="3"/>
  <c r="D937" i="10"/>
  <c r="D660" i="3"/>
  <c r="D677" i="10"/>
  <c r="D878" i="3"/>
  <c r="D480" i="3"/>
  <c r="D966" i="10"/>
  <c r="D494" i="3"/>
  <c r="D802" i="10"/>
  <c r="D951" i="10"/>
  <c r="D766" i="3"/>
  <c r="D473" i="10"/>
  <c r="D942" i="10"/>
  <c r="D917" i="3"/>
  <c r="D487" i="10"/>
  <c r="D405" i="10"/>
  <c r="D560" i="10"/>
  <c r="D497" i="3"/>
  <c r="D999" i="10"/>
  <c r="D874" i="3"/>
  <c r="D517" i="3"/>
  <c r="D618" i="10"/>
  <c r="D488" i="10"/>
  <c r="D981" i="10"/>
  <c r="D712" i="3"/>
  <c r="D688" i="3"/>
  <c r="D540" i="3"/>
  <c r="D740" i="3"/>
  <c r="D399" i="10"/>
  <c r="D857" i="3"/>
  <c r="D619" i="10"/>
  <c r="D709" i="3"/>
  <c r="D672" i="3"/>
  <c r="D676" i="3"/>
  <c r="D806" i="10"/>
  <c r="D855" i="3"/>
  <c r="D585" i="3"/>
  <c r="D985" i="3"/>
  <c r="D577" i="3"/>
  <c r="D772" i="3"/>
  <c r="D623" i="3"/>
  <c r="D792" i="3"/>
  <c r="D691" i="10"/>
  <c r="D612" i="3"/>
  <c r="D920" i="10"/>
  <c r="D633" i="3"/>
  <c r="D879" i="3"/>
  <c r="D812" i="3"/>
  <c r="D993" i="3"/>
  <c r="D522" i="3"/>
  <c r="D899" i="10"/>
  <c r="D639" i="10"/>
  <c r="D450" i="10"/>
  <c r="D930" i="10"/>
  <c r="D393" i="10"/>
  <c r="D475" i="10"/>
  <c r="D919" i="3"/>
  <c r="D509" i="3"/>
  <c r="D437" i="10"/>
  <c r="D751" i="3"/>
  <c r="D848" i="3"/>
  <c r="D914" i="10"/>
  <c r="D533" i="3"/>
  <c r="D551" i="3"/>
  <c r="D976" i="10"/>
  <c r="D813" i="10"/>
  <c r="D697" i="3"/>
  <c r="D780" i="10"/>
  <c r="D968" i="3"/>
  <c r="D817" i="3"/>
  <c r="D714" i="10"/>
  <c r="D844" i="10"/>
  <c r="D520" i="10"/>
  <c r="D898" i="3"/>
  <c r="D647" i="10"/>
  <c r="D608" i="3"/>
  <c r="D503" i="10"/>
  <c r="D699" i="10"/>
  <c r="D585" i="10"/>
  <c r="D855" i="10"/>
  <c r="D426" i="10"/>
  <c r="D652" i="3"/>
  <c r="D859" i="3"/>
  <c r="D474" i="3"/>
  <c r="D470" i="10"/>
  <c r="D574" i="3"/>
  <c r="D715" i="10"/>
  <c r="D868" i="3"/>
  <c r="D571" i="3"/>
  <c r="D850" i="3"/>
  <c r="D939" i="3"/>
  <c r="D769" i="10"/>
  <c r="D307" i="10"/>
  <c r="D918" i="3"/>
  <c r="D838" i="3"/>
  <c r="D422" i="3"/>
  <c r="D515" i="3"/>
  <c r="D665" i="10"/>
  <c r="D647" i="3"/>
  <c r="D668" i="10"/>
  <c r="D614" i="3"/>
  <c r="D329" i="10"/>
  <c r="D576" i="3"/>
  <c r="D887" i="3"/>
  <c r="D564" i="3"/>
  <c r="D975" i="10"/>
  <c r="D865" i="10"/>
  <c r="D914" i="3"/>
  <c r="D987" i="10"/>
  <c r="D980" i="10"/>
  <c r="D807" i="10"/>
  <c r="D843" i="10"/>
  <c r="D728" i="3"/>
  <c r="D514" i="3"/>
  <c r="D624" i="3"/>
  <c r="D606" i="3"/>
  <c r="D468" i="3"/>
  <c r="D505" i="10"/>
  <c r="D889" i="3"/>
  <c r="D842" i="3"/>
  <c r="D625" i="3"/>
  <c r="D659" i="10"/>
  <c r="D356" i="10"/>
  <c r="D787" i="3"/>
  <c r="D376" i="10"/>
  <c r="D645" i="3"/>
  <c r="D524" i="10"/>
  <c r="D968" i="10"/>
  <c r="D747" i="3"/>
  <c r="D442" i="10"/>
  <c r="D499" i="10"/>
  <c r="D584" i="3"/>
  <c r="D687" i="3"/>
  <c r="D688" i="10"/>
  <c r="D569" i="10"/>
  <c r="D486" i="10"/>
  <c r="D592" i="3"/>
  <c r="D786" i="10"/>
  <c r="D565" i="10"/>
  <c r="D355" i="10"/>
  <c r="D797" i="10"/>
  <c r="D703" i="10"/>
  <c r="D814" i="10"/>
  <c r="D498" i="10"/>
  <c r="D960" i="10"/>
  <c r="D765" i="3"/>
  <c r="D583" i="3"/>
  <c r="D531" i="3"/>
  <c r="D961" i="3"/>
  <c r="D808" i="3"/>
  <c r="D871" i="3"/>
  <c r="D732" i="10"/>
  <c r="D601" i="3"/>
  <c r="D959" i="3"/>
  <c r="D542" i="3"/>
  <c r="D781" i="3"/>
  <c r="D941" i="3"/>
  <c r="D957" i="3"/>
  <c r="D881" i="3"/>
  <c r="D536" i="3"/>
  <c r="D371" i="10"/>
  <c r="D996" i="3"/>
  <c r="D304" i="10"/>
  <c r="D467" i="3"/>
  <c r="D933" i="10"/>
  <c r="D590" i="10"/>
  <c r="D990" i="10"/>
  <c r="D441" i="10"/>
  <c r="D994" i="10"/>
  <c r="D541" i="10"/>
  <c r="D363" i="10"/>
  <c r="D279" i="10"/>
  <c r="D404" i="10"/>
  <c r="D626" i="3"/>
  <c r="D353" i="10"/>
  <c r="D765" i="10"/>
  <c r="D984" i="3"/>
  <c r="D882" i="3"/>
  <c r="D745" i="3"/>
  <c r="D759" i="3"/>
  <c r="D758" i="10"/>
  <c r="D469" i="10"/>
  <c r="D610" i="10"/>
  <c r="D463" i="10"/>
  <c r="D319" i="10"/>
  <c r="D528" i="10"/>
  <c r="D579" i="3"/>
  <c r="D287" i="10"/>
  <c r="D331" i="10"/>
  <c r="D739" i="10"/>
  <c r="D584" i="10"/>
  <c r="D822" i="10"/>
  <c r="D616" i="10"/>
  <c r="D453" i="10"/>
  <c r="D862" i="10"/>
  <c r="D729" i="3"/>
  <c r="D524" i="3"/>
  <c r="D863" i="3"/>
  <c r="D725" i="3"/>
  <c r="D378" i="10"/>
  <c r="D869" i="10"/>
  <c r="D893" i="10"/>
  <c r="D798" i="3"/>
  <c r="D605" i="10"/>
  <c r="D678" i="10"/>
  <c r="D274" i="10"/>
  <c r="D564" i="10"/>
  <c r="D266" i="10"/>
  <c r="D913" i="3"/>
  <c r="D662" i="3"/>
  <c r="D821" i="10"/>
  <c r="D483" i="3"/>
  <c r="D486" i="3"/>
  <c r="D752" i="10"/>
  <c r="D516" i="3"/>
  <c r="D535" i="3"/>
  <c r="D359" i="10"/>
  <c r="D763" i="3"/>
  <c r="D505" i="3"/>
  <c r="D852" i="10"/>
  <c r="D479" i="10"/>
  <c r="D412" i="10"/>
  <c r="D460" i="10"/>
  <c r="D439" i="10"/>
  <c r="D997" i="10"/>
  <c r="D786" i="3"/>
  <c r="D496" i="10"/>
  <c r="D581" i="3"/>
  <c r="D572" i="10"/>
  <c r="D530" i="3"/>
  <c r="D958" i="10"/>
  <c r="D610" i="3"/>
  <c r="D711" i="3"/>
  <c r="D784" i="3"/>
  <c r="D613" i="3"/>
  <c r="D421" i="3"/>
  <c r="D492" i="3"/>
  <c r="D777" i="10"/>
  <c r="D949" i="10"/>
  <c r="D642" i="10"/>
  <c r="D851" i="10"/>
  <c r="D873" i="3"/>
  <c r="D852" i="3"/>
  <c r="D618" i="3"/>
  <c r="D755" i="3"/>
  <c r="D335" i="10"/>
  <c r="D534" i="3"/>
  <c r="D682" i="3"/>
  <c r="D696" i="3"/>
  <c r="D506" i="3"/>
  <c r="D552" i="10"/>
  <c r="D731" i="10"/>
  <c r="D576" i="10"/>
  <c r="D966" i="3"/>
  <c r="D778" i="3"/>
  <c r="D452" i="10"/>
  <c r="D532" i="10"/>
  <c r="D512" i="3"/>
  <c r="D946" i="3"/>
  <c r="D565" i="3"/>
  <c r="D707" i="3"/>
  <c r="D866" i="10"/>
  <c r="D306" i="10"/>
  <c r="D401" i="10"/>
  <c r="D567" i="10"/>
  <c r="D749" i="3"/>
  <c r="D657" i="3"/>
  <c r="D382" i="10"/>
  <c r="D620" i="10"/>
  <c r="D909" i="3"/>
  <c r="D369" i="10"/>
  <c r="D730" i="10"/>
  <c r="D768" i="3"/>
  <c r="D558" i="10"/>
  <c r="D981" i="3"/>
  <c r="D1000" i="10"/>
  <c r="D555" i="10"/>
  <c r="D779" i="10"/>
  <c r="D557" i="3"/>
  <c r="D992" i="10"/>
  <c r="D438" i="10"/>
  <c r="D938" i="3"/>
  <c r="D751" i="10"/>
  <c r="D933" i="3"/>
  <c r="D773" i="3"/>
  <c r="D805" i="10"/>
  <c r="D640" i="10"/>
  <c r="D527" i="3"/>
  <c r="D362" i="10"/>
  <c r="D703" i="3"/>
  <c r="D853" i="10"/>
  <c r="D799" i="10"/>
  <c r="D886" i="3"/>
  <c r="D338" i="10"/>
  <c r="D740" i="10"/>
  <c r="D898" i="10"/>
  <c r="D630" i="3"/>
  <c r="D749" i="10"/>
  <c r="D646" i="3"/>
  <c r="D996" i="10"/>
  <c r="D863" i="10"/>
  <c r="D547" i="3"/>
  <c r="D995" i="10"/>
  <c r="D768" i="10"/>
  <c r="D989" i="3"/>
  <c r="D671" i="3"/>
  <c r="D334" i="10"/>
  <c r="D849" i="3"/>
  <c r="D601" i="10"/>
  <c r="D940" i="3"/>
  <c r="D588" i="3"/>
  <c r="D538" i="3"/>
  <c r="D276" i="10"/>
  <c r="D648" i="10"/>
  <c r="D770" i="10"/>
  <c r="D503" i="3"/>
  <c r="D446" i="10"/>
  <c r="D804" i="3"/>
  <c r="D936" i="3"/>
  <c r="D566" i="10"/>
  <c r="D800" i="3"/>
  <c r="D948" i="10"/>
  <c r="D545" i="10"/>
  <c r="D527" i="10"/>
  <c r="D998" i="3"/>
  <c r="D548" i="10"/>
  <c r="D725" i="10"/>
  <c r="D972" i="10"/>
  <c r="D641" i="3"/>
  <c r="D775" i="10"/>
  <c r="D812" i="10"/>
  <c r="D789" i="10"/>
  <c r="D507" i="10"/>
  <c r="D251" i="3"/>
  <c r="D573" i="3"/>
  <c r="D922" i="3"/>
  <c r="D489" i="10"/>
  <c r="D525" i="10"/>
  <c r="D780" i="3"/>
  <c r="D953" i="10"/>
  <c r="D737" i="3"/>
  <c r="D891" i="10"/>
  <c r="D872" i="10"/>
  <c r="D760" i="3"/>
  <c r="D750" i="10"/>
  <c r="D840" i="3"/>
  <c r="D757" i="10"/>
  <c r="D861" i="3"/>
  <c r="D605" i="3"/>
  <c r="D739" i="3"/>
  <c r="D953" i="3"/>
  <c r="D515" i="10"/>
  <c r="D758" i="3"/>
  <c r="D445" i="10"/>
  <c r="D595" i="10"/>
  <c r="D883" i="3"/>
  <c r="D510" i="10"/>
  <c r="D845" i="3"/>
  <c r="D327" i="10"/>
  <c r="D546" i="3"/>
  <c r="D776" i="10"/>
  <c r="D388" i="10"/>
  <c r="D684" i="3"/>
  <c r="D923" i="3"/>
  <c r="D469" i="3"/>
  <c r="D308" i="10"/>
  <c r="D650" i="10"/>
  <c r="D845" i="10"/>
  <c r="D723" i="3"/>
  <c r="D837" i="3"/>
  <c r="D311" i="10"/>
  <c r="D701" i="3"/>
  <c r="D541" i="3"/>
  <c r="D530" i="10"/>
  <c r="D477" i="3"/>
  <c r="D352" i="10"/>
  <c r="D629" i="3"/>
  <c r="D754" i="10"/>
  <c r="D732" i="3"/>
  <c r="D767" i="3"/>
  <c r="D983" i="3"/>
  <c r="D794" i="10"/>
  <c r="D910" i="3"/>
  <c r="D666" i="10"/>
  <c r="D1000" i="3"/>
  <c r="D552" i="3"/>
  <c r="D607" i="10"/>
  <c r="D952" i="10"/>
  <c r="D762" i="10"/>
  <c r="D841" i="3"/>
  <c r="D904" i="3"/>
  <c r="D262" i="10"/>
  <c r="D956" i="3"/>
  <c r="D755" i="10"/>
  <c r="D653" i="10"/>
  <c r="D939" i="10"/>
  <c r="D537" i="3"/>
  <c r="D999" i="3"/>
  <c r="D864" i="3"/>
  <c r="D944" i="3"/>
  <c r="D312" i="10"/>
  <c r="D622" i="3"/>
  <c r="D906" i="10"/>
  <c r="D492" i="10"/>
  <c r="D570" i="3"/>
  <c r="D877" i="10"/>
  <c r="D789" i="3"/>
  <c r="D380" i="10"/>
  <c r="D851" i="3"/>
  <c r="D856" i="3"/>
  <c r="D897" i="3"/>
  <c r="D547" i="10"/>
  <c r="D869" i="3"/>
  <c r="D529" i="3"/>
  <c r="D915" i="3"/>
  <c r="D419" i="10"/>
  <c r="D569" i="3"/>
  <c r="D542" i="10"/>
  <c r="D627" i="10"/>
  <c r="D514" i="10"/>
  <c r="D921" i="3"/>
  <c r="D874" i="10"/>
  <c r="D935" i="3"/>
  <c r="D702" i="10"/>
  <c r="D934" i="10"/>
  <c r="D887" i="10"/>
  <c r="D924" i="10"/>
  <c r="D418" i="10"/>
  <c r="D544" i="3"/>
  <c r="D587" i="10"/>
  <c r="D823" i="10"/>
  <c r="D829" i="10"/>
  <c r="D835" i="3"/>
  <c r="D813" i="3"/>
  <c r="D525" i="3"/>
  <c r="D480" i="10"/>
  <c r="D971" i="3"/>
  <c r="D628" i="10"/>
  <c r="D392" i="10"/>
  <c r="D332" i="10"/>
  <c r="D910" i="10"/>
  <c r="D267" i="10"/>
  <c r="D512" i="10"/>
  <c r="D738" i="10"/>
  <c r="D991" i="10"/>
  <c r="D707" i="10"/>
  <c r="D729" i="10"/>
  <c r="D977" i="3"/>
  <c r="D340" i="10"/>
  <c r="D818" i="3"/>
  <c r="D410" i="10"/>
  <c r="D984" i="10"/>
  <c r="D449" i="10"/>
  <c r="D292" i="10"/>
  <c r="D986" i="10"/>
  <c r="D421" i="10"/>
  <c r="D880" i="10"/>
  <c r="D342" i="10"/>
  <c r="D912" i="10"/>
  <c r="D402" i="10"/>
  <c r="D249" i="3"/>
  <c r="D424" i="10"/>
  <c r="D283" i="10"/>
  <c r="D603" i="10"/>
  <c r="D824" i="3"/>
  <c r="D723" i="10"/>
  <c r="D735" i="3"/>
  <c r="D341" i="10"/>
  <c r="D839" i="10"/>
  <c r="D886" i="10"/>
  <c r="D783" i="10"/>
  <c r="D659" i="3"/>
  <c r="D581" i="10"/>
  <c r="D568" i="3"/>
  <c r="D680" i="3"/>
  <c r="D736" i="10"/>
  <c r="D611" i="3"/>
  <c r="D744" i="10"/>
  <c r="D761" i="3"/>
  <c r="D950" i="10"/>
  <c r="D683" i="3"/>
  <c r="D493" i="3"/>
  <c r="D836" i="3"/>
  <c r="D932" i="3"/>
  <c r="D903" i="10"/>
  <c r="D894" i="10"/>
  <c r="D467" i="10"/>
  <c r="D343" i="10"/>
  <c r="D509" i="10"/>
  <c r="D741" i="3"/>
  <c r="D465" i="10"/>
  <c r="D896" i="3"/>
  <c r="D268" i="10"/>
  <c r="D717" i="10"/>
  <c r="D282" i="10"/>
  <c r="D873" i="10"/>
  <c r="D846" i="10"/>
  <c r="D406" i="10"/>
  <c r="D811" i="3"/>
  <c r="D928" i="3"/>
  <c r="D519" i="3"/>
  <c r="D633" i="10"/>
  <c r="D674" i="3"/>
  <c r="D638" i="10"/>
  <c r="D636" i="3"/>
  <c r="D336" i="10"/>
  <c r="D799" i="3"/>
  <c r="D902" i="3"/>
  <c r="D791" i="10"/>
  <c r="D528" i="3"/>
  <c r="D313" i="10"/>
  <c r="D631" i="10"/>
  <c r="D631" i="3"/>
  <c r="D858" i="10"/>
  <c r="D690" i="10"/>
  <c r="D716" i="3"/>
  <c r="D278" i="10"/>
  <c r="D420" i="10"/>
  <c r="D915" i="10"/>
  <c r="D727" i="10"/>
  <c r="D374" i="10"/>
  <c r="D271" i="10"/>
  <c r="D354" i="10"/>
  <c r="D830" i="3"/>
  <c r="D263" i="10"/>
  <c r="D328" i="10"/>
  <c r="D504" i="10"/>
  <c r="D967" i="3"/>
  <c r="D990" i="3"/>
  <c r="D965" i="3"/>
  <c r="D544" i="10"/>
  <c r="D650" i="3"/>
  <c r="D918" i="10"/>
  <c r="D553" i="3"/>
  <c r="D672" i="10"/>
  <c r="D423" i="3"/>
  <c r="D793" i="10"/>
  <c r="D892" i="3"/>
  <c r="D956" i="10"/>
  <c r="D555" i="3"/>
  <c r="D744" i="3"/>
  <c r="D504" i="3"/>
  <c r="D948" i="3"/>
  <c r="D674" i="10"/>
  <c r="D938" i="10"/>
  <c r="D738" i="3"/>
  <c r="D295" i="10"/>
  <c r="D940" i="10"/>
  <c r="D986" i="3"/>
  <c r="D570" i="10"/>
  <c r="D407" i="10"/>
  <c r="D929" i="10"/>
  <c r="D614" i="10"/>
  <c r="D727" i="3"/>
  <c r="D317" i="10"/>
  <c r="D726" i="10"/>
  <c r="D846" i="3"/>
  <c r="D781" i="10"/>
  <c r="D760" i="10"/>
  <c r="D935" i="10"/>
  <c r="D498" i="3"/>
  <c r="D927" i="10"/>
  <c r="D950" i="3"/>
  <c r="D936" i="10"/>
  <c r="D817" i="10"/>
  <c r="D971" i="10"/>
  <c r="D472" i="3"/>
  <c r="D906" i="3"/>
  <c r="D847" i="3"/>
  <c r="D847" i="10"/>
  <c r="D309" i="10"/>
  <c r="D923" i="10"/>
  <c r="D592" i="10"/>
  <c r="D403" i="10"/>
  <c r="D432" i="10"/>
  <c r="D589" i="3"/>
  <c r="D748" i="10"/>
  <c r="D367" i="10"/>
  <c r="D636" i="10"/>
  <c r="D543" i="3"/>
  <c r="D857" i="10"/>
  <c r="D925" i="3"/>
  <c r="D771" i="3"/>
  <c r="D710" i="3"/>
  <c r="D499" i="3"/>
  <c r="D876" i="10"/>
  <c r="D838" i="10"/>
  <c r="D832" i="3"/>
  <c r="D466" i="10"/>
  <c r="D245" i="10"/>
  <c r="D428" i="10"/>
  <c r="D398" i="10"/>
  <c r="D246" i="10"/>
  <c r="D302" i="3"/>
  <c r="D301" i="3"/>
  <c r="D430" i="3"/>
  <c r="D250" i="3"/>
  <c r="D296" i="3"/>
  <c r="D420" i="3"/>
  <c r="D286" i="3"/>
  <c r="D411" i="3"/>
  <c r="D371" i="3"/>
  <c r="D460" i="3"/>
  <c r="D439" i="3"/>
  <c r="D458" i="3"/>
  <c r="D336" i="3"/>
  <c r="D242" i="3"/>
  <c r="D513" i="3"/>
  <c r="D500" i="3"/>
  <c r="D580" i="3"/>
  <c r="D391" i="10"/>
  <c r="D384" i="10"/>
  <c r="D709" i="10"/>
  <c r="D640" i="3"/>
  <c r="D617" i="3"/>
  <c r="D995" i="3"/>
  <c r="D465" i="3"/>
  <c r="D540" i="10"/>
  <c r="D856" i="10"/>
  <c r="D586" i="10"/>
  <c r="D994" i="3"/>
  <c r="D615" i="3"/>
  <c r="D800" i="10"/>
  <c r="D686" i="10"/>
  <c r="D270" i="10"/>
  <c r="D619" i="3"/>
  <c r="D895" i="10"/>
  <c r="D349" i="10"/>
  <c r="D277" i="10"/>
  <c r="D604" i="3"/>
  <c r="D830" i="10"/>
  <c r="D386" i="10"/>
  <c r="D993" i="10"/>
  <c r="D481" i="3"/>
  <c r="D867" i="10"/>
  <c r="D454" i="10"/>
  <c r="D625" i="10"/>
  <c r="D892" i="10"/>
  <c r="D256" i="10"/>
  <c r="D645" i="10"/>
  <c r="D853" i="3"/>
  <c r="D253" i="10"/>
  <c r="D433" i="3"/>
  <c r="D461" i="3"/>
  <c r="D391" i="3"/>
  <c r="D350" i="3"/>
  <c r="D328" i="3"/>
  <c r="D298" i="3"/>
  <c r="D269" i="3"/>
  <c r="D281" i="3"/>
  <c r="D319" i="3"/>
  <c r="D450" i="3"/>
  <c r="D387" i="3"/>
  <c r="D266" i="3"/>
  <c r="D379" i="3"/>
  <c r="D233" i="10"/>
  <c r="D814" i="3"/>
  <c r="D917" i="10"/>
  <c r="D889" i="10"/>
  <c r="D820" i="3"/>
  <c r="D706" i="3"/>
  <c r="D989" i="10"/>
  <c r="D842" i="10"/>
  <c r="D660" i="10"/>
  <c r="D575" i="3"/>
  <c r="D578" i="10"/>
  <c r="D383" i="10"/>
  <c r="D772" i="10"/>
  <c r="D823" i="3"/>
  <c r="D377" i="10"/>
  <c r="D370" i="10"/>
  <c r="D982" i="10"/>
  <c r="D507" i="3"/>
  <c r="D261" i="10"/>
  <c r="D885" i="10"/>
  <c r="D958" i="3"/>
  <c r="D854" i="10"/>
  <c r="D677" i="3"/>
  <c r="D296" i="10"/>
  <c r="D979" i="10"/>
  <c r="D771" i="10"/>
  <c r="D947" i="10"/>
  <c r="D641" i="10"/>
  <c r="D326" i="10"/>
  <c r="D597" i="10"/>
  <c r="D255" i="3"/>
  <c r="D888" i="3"/>
  <c r="D484" i="10"/>
  <c r="D663" i="10"/>
  <c r="D288" i="10"/>
  <c r="D362" i="3"/>
  <c r="D339" i="3"/>
  <c r="D429" i="3"/>
  <c r="D272" i="3"/>
  <c r="D378" i="3"/>
  <c r="D322" i="3"/>
  <c r="D410" i="3"/>
  <c r="D365" i="3"/>
  <c r="D406" i="3"/>
  <c r="D370" i="3"/>
  <c r="D435" i="3"/>
  <c r="D380" i="3"/>
  <c r="D396" i="3"/>
  <c r="D236" i="10"/>
  <c r="D479" i="3"/>
  <c r="D670" i="3"/>
  <c r="D944" i="10"/>
  <c r="D897" i="10"/>
  <c r="D837" i="10"/>
  <c r="D909" i="10"/>
  <c r="D523" i="3"/>
  <c r="D563" i="10"/>
  <c r="D860" i="10"/>
  <c r="D366" i="10"/>
  <c r="D628" i="3"/>
  <c r="D850" i="10"/>
  <c r="D559" i="10"/>
  <c r="D756" i="10"/>
  <c r="D314" i="10"/>
  <c r="D250" i="10"/>
  <c r="D292" i="3"/>
  <c r="D415" i="3"/>
  <c r="D368" i="3"/>
  <c r="D304" i="3"/>
  <c r="D321" i="3"/>
  <c r="D377" i="3"/>
  <c r="D289" i="3"/>
  <c r="D324" i="3"/>
  <c r="D425" i="3"/>
  <c r="D459" i="3"/>
  <c r="D299" i="3"/>
  <c r="D356" i="3"/>
  <c r="D264" i="3"/>
  <c r="D234" i="10"/>
  <c r="D468" i="10"/>
  <c r="D644" i="3"/>
  <c r="D734" i="3"/>
  <c r="D365" i="10"/>
  <c r="D708" i="10"/>
  <c r="D742" i="10"/>
  <c r="D482" i="10"/>
  <c r="D774" i="10"/>
  <c r="D485" i="10"/>
  <c r="D668" i="3"/>
  <c r="D930" i="3"/>
  <c r="D797" i="3"/>
  <c r="D901" i="10"/>
  <c r="D501" i="10"/>
  <c r="D535" i="10"/>
  <c r="D831" i="10"/>
  <c r="D696" i="10"/>
  <c r="D679" i="10"/>
  <c r="D305" i="10"/>
  <c r="D559" i="3"/>
  <c r="D389" i="10"/>
  <c r="D447" i="10"/>
  <c r="D932" i="10"/>
  <c r="D265" i="10"/>
  <c r="D630" i="10"/>
  <c r="D888" i="10"/>
  <c r="D583" i="10"/>
  <c r="D602" i="3"/>
  <c r="D455" i="10"/>
  <c r="D251" i="10"/>
  <c r="D415" i="10"/>
  <c r="D778" i="10"/>
  <c r="D260" i="10"/>
  <c r="D964" i="3"/>
  <c r="D258" i="3"/>
  <c r="D363" i="3"/>
  <c r="D373" i="3"/>
  <c r="D270" i="3"/>
  <c r="D360" i="3"/>
  <c r="D291" i="3"/>
  <c r="D323" i="3"/>
  <c r="D361" i="3"/>
  <c r="D427" i="3"/>
  <c r="D306" i="3"/>
  <c r="D413" i="3"/>
  <c r="D278" i="3"/>
  <c r="D403" i="3"/>
  <c r="D241" i="3"/>
  <c r="D241" i="10"/>
  <c r="D794" i="3"/>
  <c r="D831" i="3"/>
  <c r="D443" i="10"/>
  <c r="D750" i="3"/>
  <c r="D627" i="3"/>
  <c r="D538" i="10"/>
  <c r="D286" i="10"/>
  <c r="D350" i="10"/>
  <c r="D955" i="10"/>
  <c r="D704" i="3"/>
  <c r="D870" i="10"/>
  <c r="D661" i="10"/>
  <c r="D832" i="10"/>
  <c r="D840" i="10"/>
  <c r="D568" i="10"/>
  <c r="D289" i="10"/>
  <c r="D836" i="10"/>
  <c r="D522" i="10"/>
  <c r="D985" i="10"/>
  <c r="D531" i="10"/>
  <c r="D928" i="10"/>
  <c r="D302" i="10"/>
  <c r="D815" i="3"/>
  <c r="D815" i="10"/>
  <c r="D946" i="10"/>
  <c r="D763" i="10"/>
  <c r="D617" i="10"/>
  <c r="D697" i="10"/>
  <c r="D743" i="3"/>
  <c r="D810" i="10"/>
  <c r="D698" i="10"/>
  <c r="D644" i="10"/>
  <c r="D927" i="3"/>
  <c r="D255" i="10"/>
  <c r="D284" i="3"/>
  <c r="D300" i="3"/>
  <c r="D462" i="3"/>
  <c r="D446" i="3"/>
  <c r="D349" i="3"/>
  <c r="D357" i="3"/>
  <c r="D384" i="3"/>
  <c r="D297" i="3"/>
  <c r="D431" i="3"/>
  <c r="D276" i="3"/>
  <c r="D389" i="3"/>
  <c r="D428" i="3"/>
  <c r="D268" i="3"/>
  <c r="D240" i="10"/>
  <c r="D774" i="3"/>
  <c r="D954" i="3"/>
  <c r="D806" i="3"/>
  <c r="D582" i="10"/>
  <c r="D579" i="10"/>
  <c r="D885" i="3"/>
  <c r="D385" i="10"/>
  <c r="D462" i="10"/>
  <c r="D770" i="3"/>
  <c r="D290" i="10"/>
  <c r="D965" i="10"/>
  <c r="D516" i="10"/>
  <c r="D429" i="10"/>
  <c r="D476" i="10"/>
  <c r="D285" i="10"/>
  <c r="D246" i="3"/>
  <c r="D372" i="3"/>
  <c r="D348" i="3"/>
  <c r="D351" i="3"/>
  <c r="D263" i="3"/>
  <c r="D287" i="3"/>
  <c r="D318" i="3"/>
  <c r="D248" i="3"/>
  <c r="D405" i="3"/>
  <c r="D316" i="3"/>
  <c r="D392" i="3"/>
  <c r="D331" i="3"/>
  <c r="D452" i="3"/>
  <c r="D238" i="3"/>
  <c r="D242" i="10"/>
  <c r="D556" i="3"/>
  <c r="D675" i="3"/>
  <c r="D638" i="3"/>
  <c r="D704" i="10"/>
  <c r="D594" i="10"/>
  <c r="D884" i="10"/>
  <c r="D925" i="10"/>
  <c r="D916" i="10"/>
  <c r="D600" i="3"/>
  <c r="D963" i="10"/>
  <c r="D444" i="10"/>
  <c r="D764" i="10"/>
  <c r="D872" i="3"/>
  <c r="D351" i="10"/>
  <c r="D721" i="10"/>
  <c r="D962" i="3"/>
  <c r="D520" i="3"/>
  <c r="D539" i="3"/>
  <c r="D718" i="10"/>
  <c r="D908" i="3"/>
  <c r="D596" i="3"/>
  <c r="D272" i="10"/>
  <c r="D360" i="10"/>
  <c r="D969" i="10"/>
  <c r="D381" i="10"/>
  <c r="D825" i="10"/>
  <c r="D300" i="10"/>
  <c r="D654" i="10"/>
  <c r="D920" i="3"/>
  <c r="D260" i="3"/>
  <c r="D502" i="3"/>
  <c r="D908" i="10"/>
  <c r="D243" i="3"/>
  <c r="D478" i="10"/>
  <c r="D374" i="3"/>
  <c r="D344" i="3"/>
  <c r="D447" i="3"/>
  <c r="D367" i="3"/>
  <c r="D330" i="3"/>
  <c r="D311" i="3"/>
  <c r="D280" i="3"/>
  <c r="D412" i="3"/>
  <c r="D414" i="3"/>
  <c r="D305" i="3"/>
  <c r="D309" i="3"/>
  <c r="D449" i="3"/>
  <c r="D261" i="3"/>
  <c r="D237" i="3"/>
  <c r="D762" i="3"/>
  <c r="D671" i="10"/>
  <c r="D489" i="3"/>
  <c r="D537" i="10"/>
  <c r="D883" i="10"/>
  <c r="D461" i="10"/>
  <c r="D372" i="10"/>
  <c r="D796" i="10"/>
  <c r="D809" i="10"/>
  <c r="D635" i="10"/>
  <c r="D529" i="10"/>
  <c r="D949" i="3"/>
  <c r="D896" i="10"/>
  <c r="D291" i="10"/>
  <c r="D549" i="10"/>
  <c r="D880" i="3"/>
  <c r="D358" i="10"/>
  <c r="D616" i="3"/>
  <c r="D867" i="3"/>
  <c r="D337" i="10"/>
  <c r="D322" i="10"/>
  <c r="D574" i="10"/>
  <c r="D543" i="10"/>
  <c r="D827" i="3"/>
  <c r="D511" i="10"/>
  <c r="D700" i="10"/>
  <c r="D681" i="3"/>
  <c r="D280" i="10"/>
  <c r="D451" i="10"/>
  <c r="D891" i="3"/>
  <c r="D621" i="10"/>
  <c r="D254" i="10"/>
  <c r="D474" i="10"/>
  <c r="D284" i="10"/>
  <c r="D259" i="10"/>
  <c r="D282" i="3"/>
  <c r="D369" i="3"/>
  <c r="D364" i="3"/>
  <c r="D394" i="3"/>
  <c r="D383" i="3"/>
  <c r="D386" i="3"/>
  <c r="D252" i="3"/>
  <c r="D409" i="3"/>
  <c r="D399" i="3"/>
  <c r="D345" i="3"/>
  <c r="D376" i="3"/>
  <c r="D436" i="3"/>
  <c r="D317" i="3"/>
  <c r="D238" i="10"/>
  <c r="D695" i="3"/>
  <c r="D708" i="3"/>
  <c r="D894" i="3"/>
  <c r="D733" i="3"/>
  <c r="D979" i="3"/>
  <c r="D580" i="10"/>
  <c r="D821" i="3"/>
  <c r="D692" i="10"/>
  <c r="D364" i="10"/>
  <c r="D959" i="10"/>
  <c r="D491" i="3"/>
  <c r="D726" i="3"/>
  <c r="D597" i="3"/>
  <c r="D247" i="10"/>
  <c r="D919" i="10"/>
  <c r="D312" i="3"/>
  <c r="D303" i="3"/>
  <c r="D325" i="3"/>
  <c r="D342" i="3"/>
  <c r="D271" i="3"/>
  <c r="D314" i="3"/>
  <c r="D463" i="3"/>
  <c r="D388" i="3"/>
  <c r="D340" i="3"/>
  <c r="D273" i="3"/>
  <c r="D434" i="3"/>
  <c r="D295" i="3"/>
  <c r="D352" i="3"/>
  <c r="D240" i="3"/>
  <c r="D235" i="10"/>
  <c r="D713" i="3"/>
  <c r="D562" i="3"/>
  <c r="D790" i="3"/>
  <c r="D691" i="3"/>
  <c r="D523" i="10"/>
  <c r="D722" i="10"/>
  <c r="D833" i="3"/>
  <c r="D655" i="3"/>
  <c r="D684" i="10"/>
  <c r="D824" i="10"/>
  <c r="D656" i="10"/>
  <c r="D980" i="3"/>
  <c r="D293" i="10"/>
  <c r="D913" i="10"/>
  <c r="D804" i="10"/>
  <c r="D456" i="10"/>
  <c r="D754" i="3"/>
  <c r="D330" i="10"/>
  <c r="D423" i="10"/>
  <c r="D471" i="10"/>
  <c r="D961" i="10"/>
  <c r="D901" i="3"/>
  <c r="D875" i="10"/>
  <c r="D275" i="10"/>
  <c r="D879" i="10"/>
  <c r="D795" i="10"/>
  <c r="D785" i="10"/>
  <c r="D519" i="10"/>
  <c r="D368" i="10"/>
  <c r="D254" i="3"/>
  <c r="D766" i="10"/>
  <c r="D922" i="10"/>
  <c r="D649" i="10"/>
  <c r="D257" i="10"/>
  <c r="D290" i="3"/>
  <c r="D327" i="3"/>
  <c r="D440" i="3"/>
  <c r="D353" i="3"/>
  <c r="D400" i="3"/>
  <c r="D401" i="3"/>
  <c r="D308" i="3"/>
  <c r="D288" i="3"/>
  <c r="D275" i="3"/>
  <c r="D283" i="3"/>
  <c r="D407" i="3"/>
  <c r="D457" i="3"/>
  <c r="D438" i="3"/>
  <c r="D236" i="3"/>
  <c r="D796" i="3"/>
  <c r="D493" i="10"/>
  <c r="D978" i="10"/>
  <c r="D743" i="10"/>
  <c r="D682" i="10"/>
  <c r="D878" i="10"/>
  <c r="D977" i="10"/>
  <c r="D609" i="10"/>
  <c r="D694" i="10"/>
  <c r="D394" i="10"/>
  <c r="D578" i="3"/>
  <c r="D911" i="10"/>
  <c r="D819" i="10"/>
  <c r="D859" i="10"/>
  <c r="D466" i="3"/>
  <c r="D281" i="10"/>
  <c r="D907" i="10"/>
  <c r="D536" i="10"/>
  <c r="D301" i="10"/>
  <c r="D788" i="10"/>
  <c r="D870" i="3"/>
  <c r="D344" i="10"/>
  <c r="D575" i="10"/>
  <c r="D733" i="10"/>
  <c r="D798" i="10"/>
  <c r="D315" i="10"/>
  <c r="D776" i="3"/>
  <c r="D670" i="10"/>
  <c r="D926" i="3"/>
  <c r="D247" i="3"/>
  <c r="D591" i="10"/>
  <c r="D264" i="10"/>
  <c r="D244" i="10"/>
  <c r="D608" i="10"/>
  <c r="D253" i="3"/>
  <c r="D294" i="3"/>
  <c r="D397" i="3"/>
  <c r="D277" i="3"/>
  <c r="D445" i="3"/>
  <c r="D265" i="3"/>
  <c r="D329" i="3"/>
  <c r="D419" i="3"/>
  <c r="D444" i="3"/>
  <c r="D354" i="3"/>
  <c r="D285" i="3"/>
  <c r="D334" i="3"/>
  <c r="D358" i="3"/>
  <c r="D233" i="3"/>
  <c r="D587" i="3"/>
  <c r="D548" i="3"/>
  <c r="D782" i="10"/>
  <c r="D987" i="3"/>
  <c r="D715" i="3"/>
  <c r="D294" i="10"/>
  <c r="D416" i="10"/>
  <c r="D653" i="3"/>
  <c r="D611" i="10"/>
  <c r="D706" i="10"/>
  <c r="D982" i="3"/>
  <c r="D550" i="10"/>
  <c r="D545" i="3"/>
  <c r="D964" i="10"/>
  <c r="D554" i="10"/>
  <c r="D430" i="10"/>
  <c r="D787" i="10"/>
  <c r="D397" i="10"/>
  <c r="D637" i="10"/>
  <c r="D811" i="10"/>
  <c r="D970" i="3"/>
  <c r="D988" i="10"/>
  <c r="D904" i="10"/>
  <c r="D692" i="3"/>
  <c r="D588" i="10"/>
  <c r="D788" i="3"/>
  <c r="D629" i="10"/>
  <c r="D759" i="10"/>
  <c r="D809" i="3"/>
  <c r="D818" i="10"/>
  <c r="D259" i="3"/>
  <c r="D711" i="10"/>
  <c r="D621" i="3"/>
  <c r="D252" i="10"/>
  <c r="D343" i="3"/>
  <c r="D279" i="3"/>
  <c r="D355" i="3"/>
  <c r="D400" i="10"/>
  <c r="D443" i="3"/>
  <c r="D244" i="3"/>
  <c r="D448" i="3"/>
  <c r="D243" i="10"/>
  <c r="D426" i="3"/>
  <c r="D417" i="3"/>
  <c r="D293" i="3"/>
  <c r="D237" i="10"/>
  <c r="D346" i="3"/>
  <c r="D366" i="3"/>
  <c r="D332" i="3"/>
  <c r="D234" i="3"/>
  <c r="D227" i="3"/>
  <c r="D223" i="3"/>
  <c r="D225" i="3"/>
  <c r="D222" i="10"/>
  <c r="D226" i="10"/>
  <c r="D210" i="10"/>
  <c r="D206" i="10"/>
  <c r="D199" i="10"/>
  <c r="D200" i="10"/>
  <c r="D214" i="10"/>
  <c r="D212" i="10"/>
  <c r="D217" i="3"/>
  <c r="D203" i="3"/>
  <c r="D212" i="3"/>
  <c r="D209" i="3"/>
  <c r="D215" i="3"/>
  <c r="D205" i="3"/>
  <c r="D2" i="10"/>
  <c r="D19" i="3"/>
  <c r="D17" i="3"/>
  <c r="D26" i="3"/>
  <c r="D60" i="3"/>
  <c r="D85" i="3"/>
  <c r="D25" i="3"/>
  <c r="D40" i="3"/>
  <c r="D143" i="3"/>
  <c r="D164" i="3"/>
  <c r="D122" i="3"/>
  <c r="D78" i="3"/>
  <c r="D81" i="3"/>
  <c r="D196" i="3"/>
  <c r="D133" i="3"/>
  <c r="D174" i="3"/>
  <c r="D123" i="3"/>
  <c r="D131" i="3"/>
  <c r="D51" i="3"/>
  <c r="D76" i="3"/>
  <c r="D161" i="3"/>
  <c r="D88" i="3"/>
  <c r="D35" i="3"/>
  <c r="D46" i="3"/>
  <c r="D153" i="3"/>
  <c r="D185" i="3"/>
  <c r="D171" i="3"/>
  <c r="D173" i="3"/>
  <c r="D43" i="3"/>
  <c r="D48" i="3"/>
  <c r="D6" i="3"/>
  <c r="D47" i="3"/>
  <c r="D50" i="3"/>
  <c r="D149" i="3"/>
  <c r="D98" i="3"/>
  <c r="D151" i="3"/>
  <c r="D184" i="3"/>
  <c r="D179" i="3"/>
  <c r="D100" i="3"/>
  <c r="D7" i="3"/>
  <c r="D108" i="3"/>
  <c r="D124" i="3"/>
  <c r="D84" i="3"/>
  <c r="D134" i="3"/>
  <c r="D112" i="3"/>
  <c r="D27" i="3"/>
  <c r="D56" i="3"/>
  <c r="D39" i="3"/>
  <c r="D31" i="3"/>
  <c r="D190" i="3"/>
  <c r="D77" i="10"/>
  <c r="D18" i="10"/>
  <c r="D55" i="10"/>
  <c r="D79" i="10"/>
  <c r="D35" i="10"/>
  <c r="D155" i="10"/>
  <c r="D118" i="10"/>
  <c r="D126" i="10"/>
  <c r="D130" i="10"/>
  <c r="D156" i="10"/>
  <c r="D24" i="10"/>
  <c r="D195" i="10"/>
  <c r="D86" i="10"/>
  <c r="D90" i="10"/>
  <c r="D59" i="10"/>
  <c r="D33" i="10"/>
  <c r="D167" i="10"/>
  <c r="D28" i="10"/>
  <c r="D83" i="10"/>
  <c r="D31" i="10"/>
  <c r="D134" i="10"/>
  <c r="D150" i="10"/>
  <c r="D171" i="10"/>
  <c r="D181" i="10"/>
  <c r="D663" i="3"/>
  <c r="D431" i="10"/>
  <c r="D710" i="10"/>
  <c r="D756" i="3"/>
  <c r="D967" i="10"/>
  <c r="D651" i="3"/>
  <c r="D316" i="10"/>
  <c r="D622" i="10"/>
  <c r="D620" i="3"/>
  <c r="D816" i="10"/>
  <c r="D347" i="10"/>
  <c r="D408" i="10"/>
  <c r="D957" i="10"/>
  <c r="D435" i="10"/>
  <c r="D664" i="10"/>
  <c r="D299" i="10"/>
  <c r="D257" i="3"/>
  <c r="D643" i="3"/>
  <c r="D521" i="3"/>
  <c r="D395" i="3"/>
  <c r="D441" i="3"/>
  <c r="D437" i="3"/>
  <c r="D267" i="3"/>
  <c r="D256" i="3"/>
  <c r="D404" i="3"/>
  <c r="D451" i="3"/>
  <c r="D307" i="3"/>
  <c r="D500" i="10"/>
  <c r="D382" i="3"/>
  <c r="D335" i="3"/>
  <c r="D454" i="3"/>
  <c r="D626" i="10"/>
  <c r="D455" i="3"/>
  <c r="D359" i="3"/>
  <c r="D338" i="3"/>
  <c r="D232" i="10"/>
  <c r="D221" i="3"/>
  <c r="D229" i="3"/>
  <c r="D221" i="10"/>
  <c r="D228" i="10"/>
  <c r="D230" i="10"/>
  <c r="D202" i="10"/>
  <c r="D209" i="10"/>
  <c r="D211" i="10"/>
  <c r="D219" i="10"/>
  <c r="D220" i="10"/>
  <c r="D215" i="10"/>
  <c r="D216" i="3"/>
  <c r="D200" i="3"/>
  <c r="D206" i="3"/>
  <c r="D210" i="3"/>
  <c r="D208" i="3"/>
  <c r="D201" i="3"/>
  <c r="D3" i="10"/>
  <c r="D166" i="3"/>
  <c r="D83" i="3"/>
  <c r="D150" i="3"/>
  <c r="D63" i="3"/>
  <c r="D147" i="3"/>
  <c r="D154" i="3"/>
  <c r="D115" i="3"/>
  <c r="D107" i="3"/>
  <c r="D49" i="3"/>
  <c r="D5" i="3"/>
  <c r="D13" i="3"/>
  <c r="D194" i="3"/>
  <c r="D183" i="3"/>
  <c r="D38" i="3"/>
  <c r="D65" i="3"/>
  <c r="D69" i="3"/>
  <c r="D71" i="3"/>
  <c r="D148" i="3"/>
  <c r="D135" i="3"/>
  <c r="D45" i="3"/>
  <c r="D16" i="3"/>
  <c r="D110" i="3"/>
  <c r="D118" i="3"/>
  <c r="D192" i="3"/>
  <c r="D180" i="3"/>
  <c r="D64" i="3"/>
  <c r="D99" i="3"/>
  <c r="D145" i="3"/>
  <c r="D129" i="3"/>
  <c r="D73" i="3"/>
  <c r="D114" i="3"/>
  <c r="D157" i="3"/>
  <c r="D140" i="3"/>
  <c r="D125" i="3"/>
  <c r="D120" i="3"/>
  <c r="D189" i="3"/>
  <c r="D57" i="3"/>
  <c r="D66" i="3"/>
  <c r="D117" i="3"/>
  <c r="D4" i="3"/>
  <c r="D59" i="3"/>
  <c r="D175" i="3"/>
  <c r="D10" i="3"/>
  <c r="D130" i="3"/>
  <c r="D77" i="3"/>
  <c r="D92" i="3"/>
  <c r="D94" i="3"/>
  <c r="D193" i="3"/>
  <c r="D87" i="10"/>
  <c r="D8" i="10"/>
  <c r="D122" i="10"/>
  <c r="D140" i="10"/>
  <c r="D97" i="10"/>
  <c r="D170" i="10"/>
  <c r="D48" i="10"/>
  <c r="D5" i="10"/>
  <c r="D32" i="10"/>
  <c r="D74" i="10"/>
  <c r="D16" i="10"/>
  <c r="D189" i="10"/>
  <c r="D194" i="10"/>
  <c r="D56" i="10"/>
  <c r="D144" i="10"/>
  <c r="D85" i="10"/>
  <c r="D125" i="10"/>
  <c r="D6" i="10"/>
  <c r="D147" i="10"/>
  <c r="D40" i="10"/>
  <c r="D4" i="10"/>
  <c r="D135" i="10"/>
  <c r="D60" i="10"/>
  <c r="D187" i="10"/>
  <c r="D115" i="10"/>
  <c r="D102" i="10"/>
  <c r="D357" i="10"/>
  <c r="D325" i="10"/>
  <c r="D712" i="10"/>
  <c r="D596" i="10"/>
  <c r="D517" i="10"/>
  <c r="D689" i="10"/>
  <c r="D963" i="3"/>
  <c r="D826" i="10"/>
  <c r="D705" i="10"/>
  <c r="D895" i="3"/>
  <c r="D506" i="10"/>
  <c r="D318" i="10"/>
  <c r="D375" i="10"/>
  <c r="D395" i="10"/>
  <c r="D693" i="10"/>
  <c r="D926" i="10"/>
  <c r="D643" i="10"/>
  <c r="D258" i="10"/>
  <c r="D728" i="10"/>
  <c r="D262" i="3"/>
  <c r="D313" i="3"/>
  <c r="D341" i="3"/>
  <c r="D239" i="3"/>
  <c r="D310" i="3"/>
  <c r="D390" i="3"/>
  <c r="D337" i="3"/>
  <c r="D232" i="3"/>
  <c r="D432" i="3"/>
  <c r="D320" i="3"/>
  <c r="D418" i="3"/>
  <c r="D398" i="3"/>
  <c r="D248" i="10"/>
  <c r="D245" i="3"/>
  <c r="D385" i="3"/>
  <c r="D326" i="3"/>
  <c r="D224" i="3"/>
  <c r="D230" i="3"/>
  <c r="D231" i="3"/>
  <c r="D224" i="10"/>
  <c r="D231" i="10"/>
  <c r="D223" i="10"/>
  <c r="D204" i="10"/>
  <c r="D216" i="10"/>
  <c r="D197" i="10"/>
  <c r="D205" i="10"/>
  <c r="D213" i="10"/>
  <c r="D217" i="10"/>
  <c r="D199" i="3"/>
  <c r="D204" i="3"/>
  <c r="D211" i="3"/>
  <c r="D214" i="3"/>
  <c r="D218" i="3"/>
  <c r="D207" i="3"/>
  <c r="D2" i="3"/>
  <c r="D36" i="3"/>
  <c r="D42" i="3"/>
  <c r="D33" i="3"/>
  <c r="D109" i="3"/>
  <c r="D75" i="3"/>
  <c r="D177" i="3"/>
  <c r="D91" i="3"/>
  <c r="D113" i="3"/>
  <c r="D168" i="3"/>
  <c r="D86" i="3"/>
  <c r="D159" i="3"/>
  <c r="D191" i="3"/>
  <c r="D96" i="3"/>
  <c r="D144" i="3"/>
  <c r="D82" i="3"/>
  <c r="D141" i="3"/>
  <c r="D28" i="3"/>
  <c r="D53" i="3"/>
  <c r="D89" i="3"/>
  <c r="D68" i="3"/>
  <c r="D22" i="3"/>
  <c r="D20" i="3"/>
  <c r="D80" i="3"/>
  <c r="D181" i="3"/>
  <c r="D152" i="3"/>
  <c r="D58" i="3"/>
  <c r="D21" i="3"/>
  <c r="D55" i="3"/>
  <c r="D18" i="3"/>
  <c r="D176" i="3"/>
  <c r="D34" i="3"/>
  <c r="D23" i="3"/>
  <c r="D93" i="3"/>
  <c r="D162" i="3"/>
  <c r="D44" i="3"/>
  <c r="D178" i="3"/>
  <c r="D72" i="3"/>
  <c r="D12" i="3"/>
  <c r="D15" i="3"/>
  <c r="D105" i="3"/>
  <c r="D111" i="3"/>
  <c r="D97" i="3"/>
  <c r="D61" i="3"/>
  <c r="D136" i="3"/>
  <c r="D104" i="3"/>
  <c r="D165" i="3"/>
  <c r="D24" i="3"/>
  <c r="D186" i="3"/>
  <c r="D131" i="10"/>
  <c r="D103" i="10"/>
  <c r="D42" i="10"/>
  <c r="D26" i="10"/>
  <c r="D81" i="10"/>
  <c r="D63" i="10"/>
  <c r="D132" i="10"/>
  <c r="D133" i="10"/>
  <c r="D89" i="10"/>
  <c r="D49" i="10"/>
  <c r="D65" i="10"/>
  <c r="D180" i="10"/>
  <c r="D137" i="10"/>
  <c r="D110" i="10"/>
  <c r="D71" i="10"/>
  <c r="D95" i="10"/>
  <c r="D67" i="10"/>
  <c r="D129" i="10"/>
  <c r="D148" i="10"/>
  <c r="D54" i="10"/>
  <c r="D123" i="10"/>
  <c r="D138" i="10"/>
  <c r="D46" i="10"/>
  <c r="D190" i="10"/>
  <c r="D12" i="10"/>
  <c r="D890" i="10"/>
  <c r="D396" i="10"/>
  <c r="D900" i="3"/>
  <c r="D667" i="10"/>
  <c r="D871" i="10"/>
  <c r="D273" i="10"/>
  <c r="D828" i="10"/>
  <c r="D361" i="10"/>
  <c r="D593" i="3"/>
  <c r="D849" i="10"/>
  <c r="D433" i="10"/>
  <c r="D673" i="3"/>
  <c r="D496" i="3"/>
  <c r="D436" i="10"/>
  <c r="D656" i="3"/>
  <c r="D803" i="10"/>
  <c r="D652" i="10"/>
  <c r="D249" i="10"/>
  <c r="D905" i="10"/>
  <c r="D315" i="3"/>
  <c r="D333" i="3"/>
  <c r="D408" i="3"/>
  <c r="D577" i="10"/>
  <c r="D375" i="3"/>
  <c r="D347" i="3"/>
  <c r="D456" i="3"/>
  <c r="D239" i="10"/>
  <c r="D393" i="3"/>
  <c r="D416" i="3"/>
  <c r="D402" i="3"/>
  <c r="D235" i="3"/>
  <c r="D453" i="3"/>
  <c r="D381" i="3"/>
  <c r="D442" i="3"/>
  <c r="D274" i="3"/>
  <c r="D228" i="3"/>
  <c r="D226" i="3"/>
  <c r="D222" i="3"/>
  <c r="D227" i="10"/>
  <c r="D229" i="10"/>
  <c r="D225" i="10"/>
  <c r="D218" i="10"/>
  <c r="D198" i="10"/>
  <c r="D208" i="10"/>
  <c r="D201" i="10"/>
  <c r="D203" i="10"/>
  <c r="D207" i="10"/>
  <c r="D219" i="3"/>
  <c r="D197" i="3"/>
  <c r="D202" i="3"/>
  <c r="D198" i="3"/>
  <c r="D213" i="3"/>
  <c r="D220" i="3"/>
  <c r="D3" i="3"/>
  <c r="D158" i="3"/>
  <c r="D102" i="3"/>
  <c r="D139" i="3"/>
  <c r="D103" i="3"/>
  <c r="D62" i="3"/>
  <c r="D127" i="3"/>
  <c r="D163" i="3"/>
  <c r="D9" i="3"/>
  <c r="D67" i="3"/>
  <c r="D8" i="3"/>
  <c r="D54" i="3"/>
  <c r="D188" i="3"/>
  <c r="D11" i="3"/>
  <c r="D106" i="3"/>
  <c r="D160" i="3"/>
  <c r="D121" i="3"/>
  <c r="D156" i="3"/>
  <c r="D132" i="3"/>
  <c r="D14" i="3"/>
  <c r="D41" i="3"/>
  <c r="D90" i="3"/>
  <c r="D169" i="3"/>
  <c r="D167" i="3"/>
  <c r="D182" i="3"/>
  <c r="D32" i="3"/>
  <c r="D142" i="3"/>
  <c r="D126" i="3"/>
  <c r="D79" i="3"/>
  <c r="D74" i="3"/>
  <c r="D146" i="3"/>
  <c r="D137" i="3"/>
  <c r="D172" i="3"/>
  <c r="D29" i="3"/>
  <c r="D170" i="3"/>
  <c r="D87" i="3"/>
  <c r="D195" i="3"/>
  <c r="D138" i="3"/>
  <c r="D70" i="3"/>
  <c r="D119" i="3"/>
  <c r="D52" i="3"/>
  <c r="D155" i="3"/>
  <c r="D30" i="3"/>
  <c r="D37" i="3"/>
  <c r="D116" i="3"/>
  <c r="D95" i="3"/>
  <c r="D101" i="3"/>
  <c r="D128" i="3"/>
  <c r="D187" i="3"/>
  <c r="D104" i="10"/>
  <c r="D84" i="10"/>
  <c r="D66" i="10"/>
  <c r="D163" i="10"/>
  <c r="D119" i="10"/>
  <c r="D25" i="10"/>
  <c r="D175" i="10"/>
  <c r="D149" i="10"/>
  <c r="D19" i="10"/>
  <c r="D108" i="10"/>
  <c r="D23" i="10"/>
  <c r="D196" i="10"/>
  <c r="D22" i="10"/>
  <c r="D37" i="10"/>
  <c r="D164" i="10"/>
  <c r="D151" i="10"/>
  <c r="D7" i="10"/>
  <c r="D94" i="10"/>
  <c r="D30" i="10"/>
  <c r="D80" i="10"/>
  <c r="D161" i="10"/>
  <c r="D36" i="10"/>
  <c r="D70" i="10"/>
  <c r="D193" i="10"/>
  <c r="D154" i="10"/>
  <c r="D92" i="10"/>
  <c r="D91" i="10"/>
  <c r="D58" i="10"/>
  <c r="D145" i="10"/>
  <c r="D10" i="10"/>
  <c r="D69" i="10"/>
  <c r="D50" i="10"/>
  <c r="D41" i="10"/>
  <c r="D159" i="10"/>
  <c r="D107" i="10"/>
  <c r="D179" i="10"/>
  <c r="D183" i="10"/>
  <c r="D20" i="10"/>
  <c r="D127" i="10"/>
  <c r="D101" i="10"/>
  <c r="D169" i="10"/>
  <c r="D174" i="10"/>
  <c r="D38" i="10"/>
  <c r="D15" i="10"/>
  <c r="D73" i="10"/>
  <c r="D114" i="10"/>
  <c r="D112" i="10"/>
  <c r="D39" i="10"/>
  <c r="D105" i="10"/>
  <c r="D106" i="10"/>
  <c r="D14" i="10"/>
  <c r="D157" i="10"/>
  <c r="D64" i="10"/>
  <c r="D44" i="10"/>
  <c r="D29" i="10"/>
  <c r="D153" i="10"/>
  <c r="D88" i="10"/>
  <c r="D182" i="10"/>
  <c r="D165" i="10"/>
  <c r="D116" i="10"/>
  <c r="D45" i="10"/>
  <c r="D52" i="10"/>
  <c r="D43" i="10"/>
  <c r="D68" i="10"/>
  <c r="D113" i="10"/>
  <c r="D47" i="10"/>
  <c r="D9" i="10"/>
  <c r="D82" i="10"/>
  <c r="D17" i="10"/>
  <c r="D188" i="10"/>
  <c r="D172" i="10"/>
  <c r="D166" i="10"/>
  <c r="D53" i="10"/>
  <c r="D139" i="10"/>
  <c r="D142" i="10"/>
  <c r="D11" i="10"/>
  <c r="D146" i="10"/>
  <c r="D75" i="10"/>
  <c r="D76" i="10"/>
  <c r="D160" i="10"/>
  <c r="D192" i="10"/>
  <c r="D57" i="10"/>
  <c r="D72" i="10"/>
  <c r="D117" i="10"/>
  <c r="D152" i="10"/>
  <c r="D62" i="10"/>
  <c r="D120" i="10"/>
  <c r="D128" i="10"/>
  <c r="D173" i="10"/>
  <c r="D100" i="10"/>
  <c r="D162" i="10"/>
  <c r="D143" i="10"/>
  <c r="D184" i="10"/>
  <c r="D178" i="10"/>
  <c r="D109" i="10"/>
  <c r="D177" i="10"/>
  <c r="D27" i="10"/>
  <c r="D121" i="10"/>
  <c r="D136" i="10"/>
  <c r="D99" i="10"/>
  <c r="D34" i="10"/>
  <c r="D51" i="10"/>
  <c r="D93" i="10"/>
  <c r="D111" i="10"/>
  <c r="D191" i="10"/>
  <c r="D96" i="10"/>
  <c r="D141" i="10"/>
  <c r="D78" i="10"/>
  <c r="D21" i="10"/>
  <c r="D176" i="10"/>
  <c r="D61" i="10"/>
  <c r="D124" i="10"/>
  <c r="D168" i="10"/>
  <c r="D13" i="10"/>
  <c r="D158" i="10"/>
  <c r="D98" i="10"/>
  <c r="D186" i="10"/>
  <c r="D185" i="10"/>
  <c r="J186" i="8" l="1"/>
  <c r="K186" i="8"/>
  <c r="J187" i="8"/>
  <c r="K187" i="8"/>
  <c r="J99" i="8"/>
  <c r="K99" i="8"/>
  <c r="J159" i="8"/>
  <c r="K159" i="8"/>
  <c r="K14" i="8"/>
  <c r="J14" i="8"/>
  <c r="J169" i="8"/>
  <c r="K169" i="8"/>
  <c r="K125" i="8"/>
  <c r="J125" i="8"/>
  <c r="J62" i="8"/>
  <c r="K62" i="8"/>
  <c r="J177" i="8"/>
  <c r="K177" i="8"/>
  <c r="K22" i="8"/>
  <c r="J22" i="8"/>
  <c r="J79" i="8"/>
  <c r="K79" i="8"/>
  <c r="J142" i="8"/>
  <c r="K142" i="8"/>
  <c r="J97" i="8"/>
  <c r="K97" i="8"/>
  <c r="K192" i="8"/>
  <c r="J192" i="8"/>
  <c r="J112" i="8"/>
  <c r="K112" i="8"/>
  <c r="K94" i="8"/>
  <c r="J94" i="8"/>
  <c r="J52" i="8"/>
  <c r="K52" i="8"/>
  <c r="J35" i="8"/>
  <c r="K35" i="8"/>
  <c r="J100" i="8"/>
  <c r="K100" i="8"/>
  <c r="J137" i="8"/>
  <c r="K137" i="8"/>
  <c r="K122" i="8"/>
  <c r="J122" i="8"/>
  <c r="K28" i="8"/>
  <c r="J28" i="8"/>
  <c r="J178" i="8"/>
  <c r="K178" i="8"/>
  <c r="J110" i="8"/>
  <c r="K110" i="8"/>
  <c r="J179" i="8"/>
  <c r="K179" i="8"/>
  <c r="J185" i="8"/>
  <c r="K185" i="8"/>
  <c r="J144" i="8"/>
  <c r="K144" i="8"/>
  <c r="K163" i="8"/>
  <c r="J163" i="8"/>
  <c r="J101" i="8"/>
  <c r="K101" i="8"/>
  <c r="K174" i="8"/>
  <c r="J174" i="8"/>
  <c r="K129" i="8"/>
  <c r="J129" i="8"/>
  <c r="K121" i="8"/>
  <c r="J121" i="8"/>
  <c r="K63" i="8"/>
  <c r="J63" i="8"/>
  <c r="J153" i="8"/>
  <c r="K153" i="8"/>
  <c r="J118" i="8"/>
  <c r="K118" i="8"/>
  <c r="J73" i="8"/>
  <c r="K73" i="8"/>
  <c r="J58" i="8"/>
  <c r="K58" i="8"/>
  <c r="K193" i="8"/>
  <c r="J193" i="8"/>
  <c r="J161" i="8"/>
  <c r="K161" i="8"/>
  <c r="J77" i="8"/>
  <c r="K77" i="8"/>
  <c r="J76" i="8"/>
  <c r="K76" i="8"/>
  <c r="J147" i="8"/>
  <c r="K147" i="8"/>
  <c r="K12" i="8"/>
  <c r="J12" i="8"/>
  <c r="J143" i="8"/>
  <c r="K143" i="8"/>
  <c r="J140" i="8"/>
  <c r="K140" i="8"/>
  <c r="J54" i="8"/>
  <c r="K54" i="8"/>
  <c r="J167" i="8"/>
  <c r="K167" i="8"/>
  <c r="K173" i="8"/>
  <c r="J173" i="8"/>
  <c r="J189" i="8"/>
  <c r="K189" i="8"/>
  <c r="J18" i="8"/>
  <c r="K18" i="8"/>
  <c r="J83" i="8"/>
  <c r="K83" i="8"/>
  <c r="J10" i="8"/>
  <c r="K10" i="8"/>
  <c r="K48" i="8"/>
  <c r="J48" i="8"/>
  <c r="J114" i="8"/>
  <c r="K114" i="8"/>
  <c r="K69" i="8"/>
  <c r="J69" i="8"/>
  <c r="J44" i="8"/>
  <c r="K44" i="8"/>
  <c r="J53" i="8"/>
  <c r="K53" i="8"/>
  <c r="K46" i="8"/>
  <c r="J46" i="8"/>
  <c r="J117" i="8"/>
  <c r="K117" i="8"/>
  <c r="J166" i="8"/>
  <c r="K166" i="8"/>
  <c r="J183" i="8"/>
  <c r="K183" i="8"/>
  <c r="K89" i="8"/>
  <c r="J89" i="8"/>
  <c r="J154" i="8"/>
  <c r="K154" i="8"/>
  <c r="K30" i="8"/>
  <c r="J30" i="8"/>
  <c r="K45" i="8"/>
  <c r="J45" i="8"/>
  <c r="J65" i="8"/>
  <c r="K65" i="8"/>
  <c r="J158" i="8"/>
  <c r="K158" i="8"/>
  <c r="K15" i="8"/>
  <c r="J15" i="8"/>
  <c r="J107" i="8"/>
  <c r="K107" i="8"/>
  <c r="J106" i="8"/>
  <c r="K106" i="8"/>
  <c r="J40" i="8"/>
  <c r="K40" i="8"/>
  <c r="J113" i="8"/>
  <c r="K113" i="8"/>
  <c r="J115" i="8"/>
  <c r="K115" i="8"/>
  <c r="J74" i="8"/>
  <c r="K74" i="8"/>
  <c r="K16" i="8"/>
  <c r="J16" i="8"/>
  <c r="J39" i="8"/>
  <c r="K39" i="8"/>
  <c r="J175" i="8"/>
  <c r="K175" i="8"/>
  <c r="J170" i="8"/>
  <c r="K170" i="8"/>
  <c r="K102" i="8"/>
  <c r="J102" i="8"/>
  <c r="J128" i="8"/>
  <c r="K128" i="8"/>
  <c r="J21" i="8"/>
  <c r="K21" i="8"/>
  <c r="J184" i="8"/>
  <c r="K184" i="8"/>
  <c r="K180" i="8"/>
  <c r="J180" i="8"/>
  <c r="J108" i="8"/>
  <c r="K108" i="8"/>
  <c r="J160" i="8"/>
  <c r="K160" i="8"/>
  <c r="J42" i="8"/>
  <c r="K42" i="8"/>
  <c r="J51" i="8"/>
  <c r="K51" i="8"/>
  <c r="K70" i="8"/>
  <c r="J70" i="8"/>
  <c r="K11" i="8"/>
  <c r="J11" i="8"/>
  <c r="J146" i="8"/>
  <c r="K146" i="8"/>
  <c r="J59" i="8"/>
  <c r="K59" i="8"/>
  <c r="J92" i="8"/>
  <c r="K92" i="8"/>
  <c r="J93" i="8"/>
  <c r="K93" i="8"/>
  <c r="J155" i="8"/>
  <c r="K155" i="8"/>
  <c r="K194" i="8"/>
  <c r="J194" i="8"/>
  <c r="J71" i="8"/>
  <c r="K71" i="8"/>
  <c r="J37" i="8"/>
  <c r="K37" i="8"/>
  <c r="K162" i="8"/>
  <c r="J162" i="8"/>
  <c r="K81" i="8"/>
  <c r="J81" i="8"/>
  <c r="J31" i="8"/>
  <c r="K31" i="8"/>
  <c r="J95" i="8"/>
  <c r="K95" i="8"/>
  <c r="J8" i="8"/>
  <c r="K8" i="8"/>
  <c r="J152" i="8"/>
  <c r="K152" i="8"/>
  <c r="K165" i="8"/>
  <c r="J165" i="8"/>
  <c r="K38" i="8"/>
  <c r="J38" i="8"/>
  <c r="K23" i="8"/>
  <c r="J23" i="8"/>
  <c r="K24" i="8"/>
  <c r="J24" i="8"/>
  <c r="J109" i="8"/>
  <c r="K109" i="8"/>
  <c r="J20" i="8"/>
  <c r="K20" i="8"/>
  <c r="J150" i="8"/>
  <c r="K150" i="8"/>
  <c r="J176" i="8"/>
  <c r="K176" i="8"/>
  <c r="J26" i="8"/>
  <c r="K26" i="8"/>
  <c r="K120" i="8"/>
  <c r="J120" i="8"/>
  <c r="K164" i="8"/>
  <c r="J164" i="8"/>
  <c r="K67" i="8"/>
  <c r="J67" i="8"/>
  <c r="J85" i="8"/>
  <c r="K85" i="8"/>
  <c r="J105" i="8"/>
  <c r="K105" i="8"/>
  <c r="H187" i="3"/>
  <c r="I187" i="3"/>
  <c r="F187" i="3"/>
  <c r="J187" i="3"/>
  <c r="K187" i="3"/>
  <c r="I128" i="3"/>
  <c r="J128" i="3"/>
  <c r="K128" i="3"/>
  <c r="F128" i="3"/>
  <c r="H128" i="3"/>
  <c r="K101" i="3"/>
  <c r="H101" i="3"/>
  <c r="J101" i="3"/>
  <c r="I101" i="3"/>
  <c r="F101" i="3"/>
  <c r="K95" i="3"/>
  <c r="F95" i="3"/>
  <c r="J95" i="3"/>
  <c r="I95" i="3"/>
  <c r="H95" i="3"/>
  <c r="I116" i="3"/>
  <c r="K116" i="3"/>
  <c r="J116" i="3"/>
  <c r="H116" i="3"/>
  <c r="F116" i="3"/>
  <c r="F37" i="3"/>
  <c r="J37" i="3"/>
  <c r="I37" i="3"/>
  <c r="H37" i="3"/>
  <c r="K37" i="3"/>
  <c r="H30" i="3"/>
  <c r="F30" i="3"/>
  <c r="J30" i="3"/>
  <c r="I30" i="3"/>
  <c r="K30" i="3"/>
  <c r="J155" i="3"/>
  <c r="F155" i="3"/>
  <c r="K155" i="3"/>
  <c r="H155" i="3"/>
  <c r="I155" i="3"/>
  <c r="K52" i="3"/>
  <c r="H52" i="3"/>
  <c r="F52" i="3"/>
  <c r="I52" i="3"/>
  <c r="J52" i="3"/>
  <c r="K119" i="3"/>
  <c r="H119" i="3"/>
  <c r="F119" i="3"/>
  <c r="I119" i="3"/>
  <c r="J119" i="3"/>
  <c r="J70" i="3"/>
  <c r="K70" i="3"/>
  <c r="F70" i="3"/>
  <c r="I70" i="3"/>
  <c r="H70" i="3"/>
  <c r="F138" i="3"/>
  <c r="I138" i="3"/>
  <c r="J138" i="3"/>
  <c r="K138" i="3"/>
  <c r="H138" i="3"/>
  <c r="F195" i="3"/>
  <c r="H195" i="3"/>
  <c r="K195" i="3"/>
  <c r="I195" i="3"/>
  <c r="J195" i="3"/>
  <c r="J87" i="3"/>
  <c r="K87" i="3"/>
  <c r="H87" i="3"/>
  <c r="I87" i="3"/>
  <c r="F87" i="3"/>
  <c r="I170" i="3"/>
  <c r="J170" i="3"/>
  <c r="F170" i="3"/>
  <c r="H170" i="3"/>
  <c r="K170" i="3"/>
  <c r="H29" i="3"/>
  <c r="F29" i="3"/>
  <c r="K29" i="3"/>
  <c r="I29" i="3"/>
  <c r="J29" i="3"/>
  <c r="F172" i="3"/>
  <c r="J172" i="3"/>
  <c r="K172" i="3"/>
  <c r="H172" i="3"/>
  <c r="I172" i="3"/>
  <c r="I137" i="3"/>
  <c r="J137" i="3"/>
  <c r="H137" i="3"/>
  <c r="K137" i="3"/>
  <c r="F137" i="3"/>
  <c r="H146" i="3"/>
  <c r="J146" i="3"/>
  <c r="K146" i="3"/>
  <c r="I146" i="3"/>
  <c r="F146" i="3"/>
  <c r="I74" i="3"/>
  <c r="J74" i="3"/>
  <c r="F74" i="3"/>
  <c r="K74" i="3"/>
  <c r="H74" i="3"/>
  <c r="H79" i="3"/>
  <c r="K79" i="3"/>
  <c r="J79" i="3"/>
  <c r="F79" i="3"/>
  <c r="I79" i="3"/>
  <c r="H126" i="3"/>
  <c r="K126" i="3"/>
  <c r="I126" i="3"/>
  <c r="J126" i="3"/>
  <c r="F126" i="3"/>
  <c r="J142" i="3"/>
  <c r="H142" i="3"/>
  <c r="I142" i="3"/>
  <c r="K142" i="3"/>
  <c r="F142" i="3"/>
  <c r="I32" i="3"/>
  <c r="K32" i="3"/>
  <c r="H32" i="3"/>
  <c r="F32" i="3"/>
  <c r="J32" i="3"/>
  <c r="I182" i="3"/>
  <c r="F182" i="3"/>
  <c r="H182" i="3"/>
  <c r="J182" i="3"/>
  <c r="K182" i="3"/>
  <c r="I167" i="3"/>
  <c r="F167" i="3"/>
  <c r="J167" i="3"/>
  <c r="K167" i="3"/>
  <c r="H167" i="3"/>
  <c r="F169" i="3"/>
  <c r="H169" i="3"/>
  <c r="I169" i="3"/>
  <c r="K169" i="3"/>
  <c r="J169" i="3"/>
  <c r="K90" i="3"/>
  <c r="J90" i="3"/>
  <c r="F90" i="3"/>
  <c r="I90" i="3"/>
  <c r="H90" i="3"/>
  <c r="H41" i="3"/>
  <c r="I41" i="3"/>
  <c r="J41" i="3"/>
  <c r="F41" i="3"/>
  <c r="K41" i="3"/>
  <c r="J14" i="3"/>
  <c r="H14" i="3"/>
  <c r="F14" i="3"/>
  <c r="I14" i="3"/>
  <c r="K14" i="3"/>
  <c r="F132" i="3"/>
  <c r="H132" i="3"/>
  <c r="K132" i="3"/>
  <c r="I132" i="3"/>
  <c r="J132" i="3"/>
  <c r="H156" i="3"/>
  <c r="K156" i="3"/>
  <c r="J156" i="3"/>
  <c r="F156" i="3"/>
  <c r="I156" i="3"/>
  <c r="H121" i="3"/>
  <c r="I121" i="3"/>
  <c r="J121" i="3"/>
  <c r="K121" i="3"/>
  <c r="F121" i="3"/>
  <c r="H160" i="3"/>
  <c r="J160" i="3"/>
  <c r="I160" i="3"/>
  <c r="K160" i="3"/>
  <c r="F160" i="3"/>
  <c r="K106" i="3"/>
  <c r="H106" i="3"/>
  <c r="I106" i="3"/>
  <c r="J106" i="3"/>
  <c r="F106" i="3"/>
  <c r="K11" i="3"/>
  <c r="J11" i="3"/>
  <c r="F11" i="3"/>
  <c r="H11" i="3"/>
  <c r="I11" i="3"/>
  <c r="K188" i="3"/>
  <c r="J188" i="3"/>
  <c r="H188" i="3"/>
  <c r="F188" i="3"/>
  <c r="I188" i="3"/>
  <c r="K54" i="3"/>
  <c r="H54" i="3"/>
  <c r="F54" i="3"/>
  <c r="I54" i="3"/>
  <c r="J54" i="3"/>
  <c r="F8" i="3"/>
  <c r="K8" i="3"/>
  <c r="H8" i="3"/>
  <c r="J8" i="3"/>
  <c r="I8" i="3"/>
  <c r="H67" i="3"/>
  <c r="J67" i="3"/>
  <c r="F67" i="3"/>
  <c r="K67" i="3"/>
  <c r="I67" i="3"/>
  <c r="H9" i="3"/>
  <c r="I9" i="3"/>
  <c r="J9" i="3"/>
  <c r="K9" i="3"/>
  <c r="F9" i="3"/>
  <c r="H163" i="3"/>
  <c r="J163" i="3"/>
  <c r="F163" i="3"/>
  <c r="I163" i="3"/>
  <c r="K163" i="3"/>
  <c r="K127" i="3"/>
  <c r="J127" i="3"/>
  <c r="F127" i="3"/>
  <c r="I127" i="3"/>
  <c r="H127" i="3"/>
  <c r="F62" i="3"/>
  <c r="J62" i="3"/>
  <c r="H62" i="3"/>
  <c r="K62" i="3"/>
  <c r="I62" i="3"/>
  <c r="J103" i="3"/>
  <c r="H103" i="3"/>
  <c r="K103" i="3"/>
  <c r="F103" i="3"/>
  <c r="I103" i="3"/>
  <c r="H139" i="3"/>
  <c r="I139" i="3"/>
  <c r="J139" i="3"/>
  <c r="F139" i="3"/>
  <c r="K139" i="3"/>
  <c r="H102" i="3"/>
  <c r="I102" i="3"/>
  <c r="F102" i="3"/>
  <c r="K102" i="3"/>
  <c r="J102" i="3"/>
  <c r="J158" i="3"/>
  <c r="I158" i="3"/>
  <c r="F158" i="3"/>
  <c r="K158" i="3"/>
  <c r="H158" i="3"/>
  <c r="I3" i="3"/>
  <c r="F3" i="3"/>
  <c r="J3" i="3"/>
  <c r="H3" i="3"/>
  <c r="K3" i="3"/>
  <c r="J220" i="3"/>
  <c r="I220" i="3"/>
  <c r="H220" i="3"/>
  <c r="K220" i="3"/>
  <c r="F220" i="3"/>
  <c r="I213" i="3"/>
  <c r="F213" i="3"/>
  <c r="H213" i="3"/>
  <c r="K213" i="3"/>
  <c r="J213" i="3"/>
  <c r="F198" i="3"/>
  <c r="I198" i="3"/>
  <c r="H198" i="3"/>
  <c r="J198" i="3"/>
  <c r="K198" i="3"/>
  <c r="I202" i="3"/>
  <c r="F202" i="3"/>
  <c r="H202" i="3"/>
  <c r="J202" i="3"/>
  <c r="K202" i="3"/>
  <c r="J197" i="3"/>
  <c r="I197" i="3"/>
  <c r="F197" i="3"/>
  <c r="H197" i="3"/>
  <c r="K197" i="3"/>
  <c r="J219" i="3"/>
  <c r="I219" i="3"/>
  <c r="K219" i="3"/>
  <c r="H219" i="3"/>
  <c r="F219" i="3"/>
  <c r="H222" i="3"/>
  <c r="I222" i="3"/>
  <c r="K222" i="3"/>
  <c r="J222" i="3"/>
  <c r="F222" i="3"/>
  <c r="J226" i="3"/>
  <c r="H226" i="3"/>
  <c r="F226" i="3"/>
  <c r="K226" i="3"/>
  <c r="I226" i="3"/>
  <c r="K228" i="3"/>
  <c r="H228" i="3"/>
  <c r="F228" i="3"/>
  <c r="J228" i="3"/>
  <c r="I228" i="3"/>
  <c r="H274" i="3"/>
  <c r="F274" i="3"/>
  <c r="J274" i="3"/>
  <c r="K274" i="3"/>
  <c r="I274" i="3"/>
  <c r="F442" i="3"/>
  <c r="K442" i="3"/>
  <c r="J442" i="3"/>
  <c r="H442" i="3"/>
  <c r="I442" i="3"/>
  <c r="K381" i="3"/>
  <c r="F381" i="3"/>
  <c r="H381" i="3"/>
  <c r="I381" i="3"/>
  <c r="J381" i="3"/>
  <c r="J453" i="3"/>
  <c r="K453" i="3"/>
  <c r="H453" i="3"/>
  <c r="I453" i="3"/>
  <c r="F453" i="3"/>
  <c r="K235" i="3"/>
  <c r="F235" i="3"/>
  <c r="H235" i="3"/>
  <c r="I235" i="3"/>
  <c r="J235" i="3"/>
  <c r="F402" i="3"/>
  <c r="J402" i="3"/>
  <c r="I402" i="3"/>
  <c r="K402" i="3"/>
  <c r="H402" i="3"/>
  <c r="I416" i="3"/>
  <c r="K416" i="3"/>
  <c r="J416" i="3"/>
  <c r="F416" i="3"/>
  <c r="H416" i="3"/>
  <c r="H393" i="3"/>
  <c r="K393" i="3"/>
  <c r="F393" i="3"/>
  <c r="J393" i="3"/>
  <c r="I393" i="3"/>
  <c r="K456" i="3"/>
  <c r="H456" i="3"/>
  <c r="F456" i="3"/>
  <c r="I456" i="3"/>
  <c r="J456" i="3"/>
  <c r="F347" i="3"/>
  <c r="J347" i="3"/>
  <c r="H347" i="3"/>
  <c r="I347" i="3"/>
  <c r="K347" i="3"/>
  <c r="H375" i="3"/>
  <c r="I375" i="3"/>
  <c r="F375" i="3"/>
  <c r="K375" i="3"/>
  <c r="J375" i="3"/>
  <c r="K408" i="3"/>
  <c r="I408" i="3"/>
  <c r="F408" i="3"/>
  <c r="J408" i="3"/>
  <c r="H408" i="3"/>
  <c r="K333" i="3"/>
  <c r="I333" i="3"/>
  <c r="F333" i="3"/>
  <c r="H333" i="3"/>
  <c r="J333" i="3"/>
  <c r="H315" i="3"/>
  <c r="F315" i="3"/>
  <c r="I315" i="3"/>
  <c r="J315" i="3"/>
  <c r="K315" i="3"/>
  <c r="J906" i="8"/>
  <c r="K906" i="8"/>
  <c r="J804" i="8"/>
  <c r="K804" i="8"/>
  <c r="F656" i="3"/>
  <c r="K656" i="3"/>
  <c r="H656" i="3"/>
  <c r="J656" i="3"/>
  <c r="I656" i="3"/>
  <c r="H496" i="3"/>
  <c r="I496" i="3"/>
  <c r="J496" i="3"/>
  <c r="K496" i="3"/>
  <c r="F496" i="3"/>
  <c r="K673" i="3"/>
  <c r="H673" i="3"/>
  <c r="J673" i="3"/>
  <c r="I673" i="3"/>
  <c r="F673" i="3"/>
  <c r="J850" i="8"/>
  <c r="K850" i="8"/>
  <c r="F593" i="3"/>
  <c r="K593" i="3"/>
  <c r="H593" i="3"/>
  <c r="I593" i="3"/>
  <c r="J593" i="3"/>
  <c r="J829" i="8"/>
  <c r="K829" i="8"/>
  <c r="J872" i="8"/>
  <c r="K872" i="8"/>
  <c r="H900" i="3"/>
  <c r="I900" i="3"/>
  <c r="J900" i="3"/>
  <c r="F900" i="3"/>
  <c r="K900" i="3"/>
  <c r="J891" i="8"/>
  <c r="K891" i="8"/>
  <c r="J13" i="8"/>
  <c r="K13" i="8"/>
  <c r="J191" i="8"/>
  <c r="K191" i="8"/>
  <c r="K47" i="8"/>
  <c r="J47" i="8"/>
  <c r="J139" i="8"/>
  <c r="K139" i="8"/>
  <c r="K124" i="8"/>
  <c r="J124" i="8"/>
  <c r="J55" i="8"/>
  <c r="K55" i="8"/>
  <c r="K149" i="8"/>
  <c r="J149" i="8"/>
  <c r="J130" i="8"/>
  <c r="K130" i="8"/>
  <c r="K68" i="8"/>
  <c r="J68" i="8"/>
  <c r="J96" i="8"/>
  <c r="K96" i="8"/>
  <c r="J72" i="8"/>
  <c r="K72" i="8"/>
  <c r="J111" i="8"/>
  <c r="K111" i="8"/>
  <c r="J138" i="8"/>
  <c r="K138" i="8"/>
  <c r="K181" i="8"/>
  <c r="J181" i="8"/>
  <c r="K66" i="8"/>
  <c r="J66" i="8"/>
  <c r="J50" i="8"/>
  <c r="K50" i="8"/>
  <c r="K90" i="8"/>
  <c r="J90" i="8"/>
  <c r="K134" i="8"/>
  <c r="J134" i="8"/>
  <c r="J133" i="8"/>
  <c r="K133" i="8"/>
  <c r="J64" i="8"/>
  <c r="K64" i="8"/>
  <c r="J82" i="8"/>
  <c r="K82" i="8"/>
  <c r="J27" i="8"/>
  <c r="K27" i="8"/>
  <c r="K43" i="8"/>
  <c r="J43" i="8"/>
  <c r="K104" i="8"/>
  <c r="J104" i="8"/>
  <c r="J132" i="8"/>
  <c r="K132" i="8"/>
  <c r="I186" i="3"/>
  <c r="J186" i="3"/>
  <c r="H186" i="3"/>
  <c r="K186" i="3"/>
  <c r="F186" i="3"/>
  <c r="F24" i="3"/>
  <c r="K24" i="3"/>
  <c r="I24" i="3"/>
  <c r="H24" i="3"/>
  <c r="J24" i="3"/>
  <c r="K165" i="3"/>
  <c r="F165" i="3"/>
  <c r="J165" i="3"/>
  <c r="H165" i="3"/>
  <c r="I165" i="3"/>
  <c r="K104" i="3"/>
  <c r="H104" i="3"/>
  <c r="J104" i="3"/>
  <c r="I104" i="3"/>
  <c r="F104" i="3"/>
  <c r="J136" i="3"/>
  <c r="F136" i="3"/>
  <c r="K136" i="3"/>
  <c r="H136" i="3"/>
  <c r="I136" i="3"/>
  <c r="F61" i="3"/>
  <c r="J61" i="3"/>
  <c r="I61" i="3"/>
  <c r="K61" i="3"/>
  <c r="H61" i="3"/>
  <c r="J97" i="3"/>
  <c r="I97" i="3"/>
  <c r="H97" i="3"/>
  <c r="F97" i="3"/>
  <c r="K97" i="3"/>
  <c r="J111" i="3"/>
  <c r="H111" i="3"/>
  <c r="K111" i="3"/>
  <c r="F111" i="3"/>
  <c r="I111" i="3"/>
  <c r="K105" i="3"/>
  <c r="F105" i="3"/>
  <c r="J105" i="3"/>
  <c r="H105" i="3"/>
  <c r="I105" i="3"/>
  <c r="K15" i="3"/>
  <c r="J15" i="3"/>
  <c r="F15" i="3"/>
  <c r="I15" i="3"/>
  <c r="H15" i="3"/>
  <c r="H12" i="3"/>
  <c r="J12" i="3"/>
  <c r="K12" i="3"/>
  <c r="F12" i="3"/>
  <c r="I12" i="3"/>
  <c r="J72" i="3"/>
  <c r="I72" i="3"/>
  <c r="K72" i="3"/>
  <c r="H72" i="3"/>
  <c r="F72" i="3"/>
  <c r="I178" i="3"/>
  <c r="K178" i="3"/>
  <c r="H178" i="3"/>
  <c r="F178" i="3"/>
  <c r="J178" i="3"/>
  <c r="K44" i="3"/>
  <c r="J44" i="3"/>
  <c r="F44" i="3"/>
  <c r="I44" i="3"/>
  <c r="H44" i="3"/>
  <c r="K162" i="3"/>
  <c r="J162" i="3"/>
  <c r="I162" i="3"/>
  <c r="H162" i="3"/>
  <c r="F162" i="3"/>
  <c r="J93" i="3"/>
  <c r="I93" i="3"/>
  <c r="F93" i="3"/>
  <c r="H93" i="3"/>
  <c r="K93" i="3"/>
  <c r="J23" i="3"/>
  <c r="F23" i="3"/>
  <c r="H23" i="3"/>
  <c r="I23" i="3"/>
  <c r="K23" i="3"/>
  <c r="J34" i="3"/>
  <c r="I34" i="3"/>
  <c r="F34" i="3"/>
  <c r="H34" i="3"/>
  <c r="K34" i="3"/>
  <c r="I176" i="3"/>
  <c r="F176" i="3"/>
  <c r="K176" i="3"/>
  <c r="H176" i="3"/>
  <c r="J176" i="3"/>
  <c r="I18" i="3"/>
  <c r="F18" i="3"/>
  <c r="H18" i="3"/>
  <c r="J18" i="3"/>
  <c r="K18" i="3"/>
  <c r="I55" i="3"/>
  <c r="K55" i="3"/>
  <c r="J55" i="3"/>
  <c r="F55" i="3"/>
  <c r="H55" i="3"/>
  <c r="F21" i="3"/>
  <c r="I21" i="3"/>
  <c r="J21" i="3"/>
  <c r="K21" i="3"/>
  <c r="H21" i="3"/>
  <c r="J58" i="3"/>
  <c r="F58" i="3"/>
  <c r="K58" i="3"/>
  <c r="I58" i="3"/>
  <c r="H58" i="3"/>
  <c r="K152" i="3"/>
  <c r="F152" i="3"/>
  <c r="I152" i="3"/>
  <c r="H152" i="3"/>
  <c r="J152" i="3"/>
  <c r="K181" i="3"/>
  <c r="J181" i="3"/>
  <c r="H181" i="3"/>
  <c r="F181" i="3"/>
  <c r="I181" i="3"/>
  <c r="F80" i="3"/>
  <c r="I80" i="3"/>
  <c r="J80" i="3"/>
  <c r="K80" i="3"/>
  <c r="H80" i="3"/>
  <c r="K20" i="3"/>
  <c r="J20" i="3"/>
  <c r="H20" i="3"/>
  <c r="I20" i="3"/>
  <c r="F20" i="3"/>
  <c r="J22" i="3"/>
  <c r="H22" i="3"/>
  <c r="F22" i="3"/>
  <c r="I22" i="3"/>
  <c r="K22" i="3"/>
  <c r="K68" i="3"/>
  <c r="I68" i="3"/>
  <c r="F68" i="3"/>
  <c r="H68" i="3"/>
  <c r="J68" i="3"/>
  <c r="F89" i="3"/>
  <c r="J89" i="3"/>
  <c r="I89" i="3"/>
  <c r="K89" i="3"/>
  <c r="H89" i="3"/>
  <c r="H53" i="3"/>
  <c r="J53" i="3"/>
  <c r="K53" i="3"/>
  <c r="F53" i="3"/>
  <c r="I53" i="3"/>
  <c r="J28" i="3"/>
  <c r="I28" i="3"/>
  <c r="H28" i="3"/>
  <c r="K28" i="3"/>
  <c r="F28" i="3"/>
  <c r="I141" i="3"/>
  <c r="F141" i="3"/>
  <c r="J141" i="3"/>
  <c r="K141" i="3"/>
  <c r="H141" i="3"/>
  <c r="K82" i="3"/>
  <c r="H82" i="3"/>
  <c r="I82" i="3"/>
  <c r="J82" i="3"/>
  <c r="F82" i="3"/>
  <c r="J144" i="3"/>
  <c r="H144" i="3"/>
  <c r="F144" i="3"/>
  <c r="K144" i="3"/>
  <c r="I144" i="3"/>
  <c r="J96" i="3"/>
  <c r="K96" i="3"/>
  <c r="F96" i="3"/>
  <c r="H96" i="3"/>
  <c r="I96" i="3"/>
  <c r="K191" i="3"/>
  <c r="I191" i="3"/>
  <c r="J191" i="3"/>
  <c r="F191" i="3"/>
  <c r="H191" i="3"/>
  <c r="K159" i="3"/>
  <c r="J159" i="3"/>
  <c r="F159" i="3"/>
  <c r="H159" i="3"/>
  <c r="I159" i="3"/>
  <c r="I86" i="3"/>
  <c r="F86" i="3"/>
  <c r="K86" i="3"/>
  <c r="J86" i="3"/>
  <c r="H86" i="3"/>
  <c r="I168" i="3"/>
  <c r="K168" i="3"/>
  <c r="F168" i="3"/>
  <c r="H168" i="3"/>
  <c r="J168" i="3"/>
  <c r="J113" i="3"/>
  <c r="F113" i="3"/>
  <c r="I113" i="3"/>
  <c r="K113" i="3"/>
  <c r="H113" i="3"/>
  <c r="J91" i="3"/>
  <c r="H91" i="3"/>
  <c r="F91" i="3"/>
  <c r="I91" i="3"/>
  <c r="K91" i="3"/>
  <c r="I177" i="3"/>
  <c r="K177" i="3"/>
  <c r="J177" i="3"/>
  <c r="H177" i="3"/>
  <c r="F177" i="3"/>
  <c r="I75" i="3"/>
  <c r="J75" i="3"/>
  <c r="F75" i="3"/>
  <c r="H75" i="3"/>
  <c r="K75" i="3"/>
  <c r="I109" i="3"/>
  <c r="J109" i="3"/>
  <c r="K109" i="3"/>
  <c r="H109" i="3"/>
  <c r="F109" i="3"/>
  <c r="J33" i="3"/>
  <c r="F33" i="3"/>
  <c r="H33" i="3"/>
  <c r="K33" i="3"/>
  <c r="I33" i="3"/>
  <c r="J42" i="3"/>
  <c r="H42" i="3"/>
  <c r="K42" i="3"/>
  <c r="I42" i="3"/>
  <c r="F42" i="3"/>
  <c r="F36" i="3"/>
  <c r="H36" i="3"/>
  <c r="J36" i="3"/>
  <c r="K36" i="3"/>
  <c r="I36" i="3"/>
  <c r="I2" i="3"/>
  <c r="J2" i="3"/>
  <c r="K2" i="3"/>
  <c r="H2" i="3"/>
  <c r="F2" i="3"/>
  <c r="I207" i="3"/>
  <c r="K207" i="3"/>
  <c r="F207" i="3"/>
  <c r="H207" i="3"/>
  <c r="J207" i="3"/>
  <c r="I218" i="3"/>
  <c r="F218" i="3"/>
  <c r="J218" i="3"/>
  <c r="H218" i="3"/>
  <c r="K218" i="3"/>
  <c r="I214" i="3"/>
  <c r="J214" i="3"/>
  <c r="H214" i="3"/>
  <c r="F214" i="3"/>
  <c r="K214" i="3"/>
  <c r="J211" i="3"/>
  <c r="H211" i="3"/>
  <c r="I211" i="3"/>
  <c r="F211" i="3"/>
  <c r="K211" i="3"/>
  <c r="K204" i="3"/>
  <c r="J204" i="3"/>
  <c r="F204" i="3"/>
  <c r="I204" i="3"/>
  <c r="H204" i="3"/>
  <c r="F199" i="3"/>
  <c r="H199" i="3"/>
  <c r="I199" i="3"/>
  <c r="K199" i="3"/>
  <c r="J199" i="3"/>
  <c r="I231" i="3"/>
  <c r="F231" i="3"/>
  <c r="J231" i="3"/>
  <c r="H231" i="3"/>
  <c r="K231" i="3"/>
  <c r="K230" i="3"/>
  <c r="H230" i="3"/>
  <c r="J230" i="3"/>
  <c r="I230" i="3"/>
  <c r="F230" i="3"/>
  <c r="I224" i="3"/>
  <c r="J224" i="3"/>
  <c r="F224" i="3"/>
  <c r="K224" i="3"/>
  <c r="H224" i="3"/>
  <c r="H326" i="3"/>
  <c r="K326" i="3"/>
  <c r="F326" i="3"/>
  <c r="J326" i="3"/>
  <c r="I326" i="3"/>
  <c r="F385" i="3"/>
  <c r="K385" i="3"/>
  <c r="I385" i="3"/>
  <c r="J385" i="3"/>
  <c r="H385" i="3"/>
  <c r="F245" i="3"/>
  <c r="K245" i="3"/>
  <c r="H245" i="3"/>
  <c r="I245" i="3"/>
  <c r="J245" i="3"/>
  <c r="F398" i="3"/>
  <c r="H398" i="3"/>
  <c r="J398" i="3"/>
  <c r="I398" i="3"/>
  <c r="K398" i="3"/>
  <c r="H418" i="3"/>
  <c r="K418" i="3"/>
  <c r="F418" i="3"/>
  <c r="J418" i="3"/>
  <c r="I418" i="3"/>
  <c r="I320" i="3"/>
  <c r="J320" i="3"/>
  <c r="H320" i="3"/>
  <c r="F320" i="3"/>
  <c r="K320" i="3"/>
  <c r="J432" i="3"/>
  <c r="F432" i="3"/>
  <c r="I432" i="3"/>
  <c r="H432" i="3"/>
  <c r="K432" i="3"/>
  <c r="H232" i="3"/>
  <c r="I232" i="3"/>
  <c r="J232" i="3"/>
  <c r="K232" i="3"/>
  <c r="F232" i="3"/>
  <c r="I337" i="3"/>
  <c r="J337" i="3"/>
  <c r="H337" i="3"/>
  <c r="F337" i="3"/>
  <c r="K337" i="3"/>
  <c r="H390" i="3"/>
  <c r="J390" i="3"/>
  <c r="F390" i="3"/>
  <c r="K390" i="3"/>
  <c r="I390" i="3"/>
  <c r="I310" i="3"/>
  <c r="F310" i="3"/>
  <c r="H310" i="3"/>
  <c r="K310" i="3"/>
  <c r="J310" i="3"/>
  <c r="K239" i="3"/>
  <c r="I239" i="3"/>
  <c r="J239" i="3"/>
  <c r="F239" i="3"/>
  <c r="H239" i="3"/>
  <c r="K341" i="3"/>
  <c r="J341" i="3"/>
  <c r="I341" i="3"/>
  <c r="H341" i="3"/>
  <c r="F341" i="3"/>
  <c r="K313" i="3"/>
  <c r="H313" i="3"/>
  <c r="F313" i="3"/>
  <c r="J313" i="3"/>
  <c r="I313" i="3"/>
  <c r="J262" i="3"/>
  <c r="F262" i="3"/>
  <c r="I262" i="3"/>
  <c r="K262" i="3"/>
  <c r="H262" i="3"/>
  <c r="K729" i="8"/>
  <c r="J729" i="8"/>
  <c r="K927" i="8"/>
  <c r="J927" i="8"/>
  <c r="J694" i="8"/>
  <c r="K694" i="8"/>
  <c r="K895" i="3"/>
  <c r="I895" i="3"/>
  <c r="H895" i="3"/>
  <c r="F895" i="3"/>
  <c r="J895" i="3"/>
  <c r="K706" i="8"/>
  <c r="J706" i="8"/>
  <c r="K827" i="8"/>
  <c r="J827" i="8"/>
  <c r="K963" i="3"/>
  <c r="J963" i="3"/>
  <c r="H963" i="3"/>
  <c r="I963" i="3"/>
  <c r="F963" i="3"/>
  <c r="J713" i="8"/>
  <c r="K713" i="8"/>
  <c r="K103" i="8"/>
  <c r="J103" i="8"/>
  <c r="J116" i="8"/>
  <c r="K116" i="8"/>
  <c r="J188" i="8"/>
  <c r="K188" i="8"/>
  <c r="J61" i="8"/>
  <c r="K61" i="8"/>
  <c r="K136" i="8"/>
  <c r="J136" i="8"/>
  <c r="K5" i="8"/>
  <c r="J5" i="8"/>
  <c r="J41" i="8"/>
  <c r="K41" i="8"/>
  <c r="K148" i="8"/>
  <c r="J148" i="8"/>
  <c r="K7" i="8"/>
  <c r="J7" i="8"/>
  <c r="K126" i="8"/>
  <c r="J126" i="8"/>
  <c r="J86" i="8"/>
  <c r="K86" i="8"/>
  <c r="J145" i="8"/>
  <c r="K145" i="8"/>
  <c r="J57" i="8"/>
  <c r="K57" i="8"/>
  <c r="J190" i="8"/>
  <c r="K190" i="8"/>
  <c r="K17" i="8"/>
  <c r="J17" i="8"/>
  <c r="J75" i="8"/>
  <c r="K75" i="8"/>
  <c r="J33" i="8"/>
  <c r="K33" i="8"/>
  <c r="J6" i="8"/>
  <c r="K6" i="8"/>
  <c r="J49" i="8"/>
  <c r="K49" i="8"/>
  <c r="J171" i="8"/>
  <c r="K171" i="8"/>
  <c r="J98" i="8"/>
  <c r="K98" i="8"/>
  <c r="J141" i="8"/>
  <c r="K141" i="8"/>
  <c r="K123" i="8"/>
  <c r="J123" i="8"/>
  <c r="K9" i="8"/>
  <c r="J9" i="8"/>
  <c r="K88" i="8"/>
  <c r="J88" i="8"/>
  <c r="K193" i="3"/>
  <c r="I193" i="3"/>
  <c r="F193" i="3"/>
  <c r="H193" i="3"/>
  <c r="J193" i="3"/>
  <c r="F94" i="3"/>
  <c r="H94" i="3"/>
  <c r="J94" i="3"/>
  <c r="I94" i="3"/>
  <c r="K94" i="3"/>
  <c r="I92" i="3"/>
  <c r="K92" i="3"/>
  <c r="J92" i="3"/>
  <c r="H92" i="3"/>
  <c r="F92" i="3"/>
  <c r="J77" i="3"/>
  <c r="F77" i="3"/>
  <c r="K77" i="3"/>
  <c r="I77" i="3"/>
  <c r="H77" i="3"/>
  <c r="K130" i="3"/>
  <c r="F130" i="3"/>
  <c r="J130" i="3"/>
  <c r="H130" i="3"/>
  <c r="I130" i="3"/>
  <c r="I10" i="3"/>
  <c r="F10" i="3"/>
  <c r="K10" i="3"/>
  <c r="H10" i="3"/>
  <c r="J10" i="3"/>
  <c r="H175" i="3"/>
  <c r="J175" i="3"/>
  <c r="F175" i="3"/>
  <c r="I175" i="3"/>
  <c r="K175" i="3"/>
  <c r="F59" i="3"/>
  <c r="I59" i="3"/>
  <c r="K59" i="3"/>
  <c r="H59" i="3"/>
  <c r="J59" i="3"/>
  <c r="K4" i="3"/>
  <c r="H4" i="3"/>
  <c r="I4" i="3"/>
  <c r="J4" i="3"/>
  <c r="F4" i="3"/>
  <c r="K117" i="3"/>
  <c r="I117" i="3"/>
  <c r="J117" i="3"/>
  <c r="F117" i="3"/>
  <c r="H117" i="3"/>
  <c r="F66" i="3"/>
  <c r="J66" i="3"/>
  <c r="K66" i="3"/>
  <c r="H66" i="3"/>
  <c r="I66" i="3"/>
  <c r="F57" i="3"/>
  <c r="K57" i="3"/>
  <c r="J57" i="3"/>
  <c r="I57" i="3"/>
  <c r="H57" i="3"/>
  <c r="F189" i="3"/>
  <c r="H189" i="3"/>
  <c r="K189" i="3"/>
  <c r="I189" i="3"/>
  <c r="J189" i="3"/>
  <c r="I120" i="3"/>
  <c r="F120" i="3"/>
  <c r="K120" i="3"/>
  <c r="J120" i="3"/>
  <c r="H120" i="3"/>
  <c r="H125" i="3"/>
  <c r="F125" i="3"/>
  <c r="I125" i="3"/>
  <c r="J125" i="3"/>
  <c r="K125" i="3"/>
  <c r="J140" i="3"/>
  <c r="I140" i="3"/>
  <c r="H140" i="3"/>
  <c r="K140" i="3"/>
  <c r="F140" i="3"/>
  <c r="I157" i="3"/>
  <c r="J157" i="3"/>
  <c r="F157" i="3"/>
  <c r="K157" i="3"/>
  <c r="H157" i="3"/>
  <c r="I114" i="3"/>
  <c r="H114" i="3"/>
  <c r="J114" i="3"/>
  <c r="K114" i="3"/>
  <c r="F114" i="3"/>
  <c r="F73" i="3"/>
  <c r="J73" i="3"/>
  <c r="I73" i="3"/>
  <c r="H73" i="3"/>
  <c r="K73" i="3"/>
  <c r="J129" i="3"/>
  <c r="I129" i="3"/>
  <c r="K129" i="3"/>
  <c r="H129" i="3"/>
  <c r="F129" i="3"/>
  <c r="J145" i="3"/>
  <c r="H145" i="3"/>
  <c r="I145" i="3"/>
  <c r="K145" i="3"/>
  <c r="F145" i="3"/>
  <c r="J99" i="3"/>
  <c r="F99" i="3"/>
  <c r="H99" i="3"/>
  <c r="K99" i="3"/>
  <c r="I99" i="3"/>
  <c r="H64" i="3"/>
  <c r="J64" i="3"/>
  <c r="I64" i="3"/>
  <c r="K64" i="3"/>
  <c r="F64" i="3"/>
  <c r="J180" i="3"/>
  <c r="H180" i="3"/>
  <c r="F180" i="3"/>
  <c r="I180" i="3"/>
  <c r="K180" i="3"/>
  <c r="J192" i="3"/>
  <c r="I192" i="3"/>
  <c r="H192" i="3"/>
  <c r="F192" i="3"/>
  <c r="K192" i="3"/>
  <c r="K118" i="3"/>
  <c r="H118" i="3"/>
  <c r="J118" i="3"/>
  <c r="I118" i="3"/>
  <c r="F118" i="3"/>
  <c r="H110" i="3"/>
  <c r="I110" i="3"/>
  <c r="J110" i="3"/>
  <c r="F110" i="3"/>
  <c r="K110" i="3"/>
  <c r="K16" i="3"/>
  <c r="F16" i="3"/>
  <c r="I16" i="3"/>
  <c r="H16" i="3"/>
  <c r="J16" i="3"/>
  <c r="K45" i="3"/>
  <c r="J45" i="3"/>
  <c r="F45" i="3"/>
  <c r="I45" i="3"/>
  <c r="H45" i="3"/>
  <c r="K135" i="3"/>
  <c r="I135" i="3"/>
  <c r="J135" i="3"/>
  <c r="H135" i="3"/>
  <c r="F135" i="3"/>
  <c r="F148" i="3"/>
  <c r="I148" i="3"/>
  <c r="J148" i="3"/>
  <c r="H148" i="3"/>
  <c r="K148" i="3"/>
  <c r="H71" i="3"/>
  <c r="J71" i="3"/>
  <c r="F71" i="3"/>
  <c r="K71" i="3"/>
  <c r="I71" i="3"/>
  <c r="H69" i="3"/>
  <c r="K69" i="3"/>
  <c r="F69" i="3"/>
  <c r="J69" i="3"/>
  <c r="I69" i="3"/>
  <c r="K65" i="3"/>
  <c r="H65" i="3"/>
  <c r="I65" i="3"/>
  <c r="F65" i="3"/>
  <c r="J65" i="3"/>
  <c r="I38" i="3"/>
  <c r="K38" i="3"/>
  <c r="F38" i="3"/>
  <c r="H38" i="3"/>
  <c r="J38" i="3"/>
  <c r="H183" i="3"/>
  <c r="I183" i="3"/>
  <c r="J183" i="3"/>
  <c r="K183" i="3"/>
  <c r="F183" i="3"/>
  <c r="J194" i="3"/>
  <c r="I194" i="3"/>
  <c r="F194" i="3"/>
  <c r="H194" i="3"/>
  <c r="K194" i="3"/>
  <c r="H13" i="3"/>
  <c r="K13" i="3"/>
  <c r="J13" i="3"/>
  <c r="I13" i="3"/>
  <c r="F13" i="3"/>
  <c r="K5" i="3"/>
  <c r="F5" i="3"/>
  <c r="J5" i="3"/>
  <c r="I5" i="3"/>
  <c r="H5" i="3"/>
  <c r="K49" i="3"/>
  <c r="F49" i="3"/>
  <c r="H49" i="3"/>
  <c r="J49" i="3"/>
  <c r="I49" i="3"/>
  <c r="J107" i="3"/>
  <c r="H107" i="3"/>
  <c r="I107" i="3"/>
  <c r="F107" i="3"/>
  <c r="K107" i="3"/>
  <c r="H115" i="3"/>
  <c r="I115" i="3"/>
  <c r="J115" i="3"/>
  <c r="K115" i="3"/>
  <c r="F115" i="3"/>
  <c r="J154" i="3"/>
  <c r="F154" i="3"/>
  <c r="H154" i="3"/>
  <c r="K154" i="3"/>
  <c r="I154" i="3"/>
  <c r="J147" i="3"/>
  <c r="H147" i="3"/>
  <c r="K147" i="3"/>
  <c r="F147" i="3"/>
  <c r="I147" i="3"/>
  <c r="H63" i="3"/>
  <c r="F63" i="3"/>
  <c r="J63" i="3"/>
  <c r="K63" i="3"/>
  <c r="I63" i="3"/>
  <c r="K150" i="3"/>
  <c r="F150" i="3"/>
  <c r="H150" i="3"/>
  <c r="J150" i="3"/>
  <c r="I150" i="3"/>
  <c r="J83" i="3"/>
  <c r="K83" i="3"/>
  <c r="H83" i="3"/>
  <c r="I83" i="3"/>
  <c r="F83" i="3"/>
  <c r="I166" i="3"/>
  <c r="J166" i="3"/>
  <c r="F166" i="3"/>
  <c r="H166" i="3"/>
  <c r="K166" i="3"/>
  <c r="K4" i="8"/>
  <c r="J4" i="8"/>
  <c r="F201" i="3"/>
  <c r="I201" i="3"/>
  <c r="J201" i="3"/>
  <c r="H201" i="3"/>
  <c r="K201" i="3"/>
  <c r="J208" i="3"/>
  <c r="K208" i="3"/>
  <c r="I208" i="3"/>
  <c r="F208" i="3"/>
  <c r="H208" i="3"/>
  <c r="I210" i="3"/>
  <c r="F210" i="3"/>
  <c r="H210" i="3"/>
  <c r="J210" i="3"/>
  <c r="K210" i="3"/>
  <c r="K206" i="3"/>
  <c r="F206" i="3"/>
  <c r="I206" i="3"/>
  <c r="J206" i="3"/>
  <c r="H206" i="3"/>
  <c r="F200" i="3"/>
  <c r="H200" i="3"/>
  <c r="K200" i="3"/>
  <c r="I200" i="3"/>
  <c r="J200" i="3"/>
  <c r="K216" i="3"/>
  <c r="F216" i="3"/>
  <c r="I216" i="3"/>
  <c r="J216" i="3"/>
  <c r="H216" i="3"/>
  <c r="H229" i="3"/>
  <c r="K229" i="3"/>
  <c r="I229" i="3"/>
  <c r="J229" i="3"/>
  <c r="F229" i="3"/>
  <c r="H221" i="3"/>
  <c r="K221" i="3"/>
  <c r="F221" i="3"/>
  <c r="J221" i="3"/>
  <c r="I221" i="3"/>
  <c r="K338" i="3"/>
  <c r="J338" i="3"/>
  <c r="I338" i="3"/>
  <c r="F338" i="3"/>
  <c r="H338" i="3"/>
  <c r="I359" i="3"/>
  <c r="K359" i="3"/>
  <c r="F359" i="3"/>
  <c r="H359" i="3"/>
  <c r="J359" i="3"/>
  <c r="K455" i="3"/>
  <c r="I455" i="3"/>
  <c r="H455" i="3"/>
  <c r="F455" i="3"/>
  <c r="J455" i="3"/>
  <c r="F454" i="3"/>
  <c r="J454" i="3"/>
  <c r="I454" i="3"/>
  <c r="H454" i="3"/>
  <c r="K454" i="3"/>
  <c r="J335" i="3"/>
  <c r="K335" i="3"/>
  <c r="F335" i="3"/>
  <c r="I335" i="3"/>
  <c r="H335" i="3"/>
  <c r="I382" i="3"/>
  <c r="F382" i="3"/>
  <c r="K382" i="3"/>
  <c r="H382" i="3"/>
  <c r="J382" i="3"/>
  <c r="F307" i="3"/>
  <c r="K307" i="3"/>
  <c r="J307" i="3"/>
  <c r="H307" i="3"/>
  <c r="I307" i="3"/>
  <c r="I451" i="3"/>
  <c r="F451" i="3"/>
  <c r="K451" i="3"/>
  <c r="J451" i="3"/>
  <c r="H451" i="3"/>
  <c r="I404" i="3"/>
  <c r="H404" i="3"/>
  <c r="K404" i="3"/>
  <c r="F404" i="3"/>
  <c r="J404" i="3"/>
  <c r="K256" i="3"/>
  <c r="H256" i="3"/>
  <c r="I256" i="3"/>
  <c r="J256" i="3"/>
  <c r="F256" i="3"/>
  <c r="F267" i="3"/>
  <c r="K267" i="3"/>
  <c r="J267" i="3"/>
  <c r="H267" i="3"/>
  <c r="I267" i="3"/>
  <c r="H437" i="3"/>
  <c r="K437" i="3"/>
  <c r="J437" i="3"/>
  <c r="I437" i="3"/>
  <c r="F437" i="3"/>
  <c r="K441" i="3"/>
  <c r="J441" i="3"/>
  <c r="F441" i="3"/>
  <c r="I441" i="3"/>
  <c r="H441" i="3"/>
  <c r="H395" i="3"/>
  <c r="K395" i="3"/>
  <c r="I395" i="3"/>
  <c r="F395" i="3"/>
  <c r="J395" i="3"/>
  <c r="K521" i="3"/>
  <c r="F521" i="3"/>
  <c r="I521" i="3"/>
  <c r="J521" i="3"/>
  <c r="H521" i="3"/>
  <c r="I643" i="3"/>
  <c r="F643" i="3"/>
  <c r="K643" i="3"/>
  <c r="J643" i="3"/>
  <c r="H643" i="3"/>
  <c r="F257" i="3"/>
  <c r="H257" i="3"/>
  <c r="K257" i="3"/>
  <c r="I257" i="3"/>
  <c r="J257" i="3"/>
  <c r="J958" i="8"/>
  <c r="K958" i="8"/>
  <c r="K817" i="8"/>
  <c r="J817" i="8"/>
  <c r="F620" i="3"/>
  <c r="I620" i="3"/>
  <c r="H620" i="3"/>
  <c r="K620" i="3"/>
  <c r="J620" i="3"/>
  <c r="H651" i="3"/>
  <c r="J651" i="3"/>
  <c r="I651" i="3"/>
  <c r="F651" i="3"/>
  <c r="K651" i="3"/>
  <c r="J968" i="8"/>
  <c r="K968" i="8"/>
  <c r="K756" i="3"/>
  <c r="J756" i="3"/>
  <c r="I756" i="3"/>
  <c r="H756" i="3"/>
  <c r="F756" i="3"/>
  <c r="J711" i="8"/>
  <c r="K711" i="8"/>
  <c r="K663" i="3"/>
  <c r="J663" i="3"/>
  <c r="H663" i="3"/>
  <c r="F663" i="3"/>
  <c r="I663" i="3"/>
  <c r="J182" i="8"/>
  <c r="K182" i="8"/>
  <c r="K172" i="8"/>
  <c r="J172" i="8"/>
  <c r="J151" i="8"/>
  <c r="K151" i="8"/>
  <c r="K135" i="8"/>
  <c r="J135" i="8"/>
  <c r="J32" i="8"/>
  <c r="K32" i="8"/>
  <c r="J84" i="8"/>
  <c r="K84" i="8"/>
  <c r="K29" i="8"/>
  <c r="J29" i="8"/>
  <c r="J168" i="8"/>
  <c r="K168" i="8"/>
  <c r="K34" i="8"/>
  <c r="J34" i="8"/>
  <c r="J60" i="8"/>
  <c r="K60" i="8"/>
  <c r="K91" i="8"/>
  <c r="J91" i="8"/>
  <c r="J87" i="8"/>
  <c r="K87" i="8"/>
  <c r="J25" i="8"/>
  <c r="K25" i="8"/>
  <c r="J157" i="8"/>
  <c r="K157" i="8"/>
  <c r="J131" i="8"/>
  <c r="K131" i="8"/>
  <c r="J127" i="8"/>
  <c r="K127" i="8"/>
  <c r="J119" i="8"/>
  <c r="K119" i="8"/>
  <c r="J156" i="8"/>
  <c r="K156" i="8"/>
  <c r="J36" i="8"/>
  <c r="K36" i="8"/>
  <c r="K80" i="8"/>
  <c r="J80" i="8"/>
  <c r="J56" i="8"/>
  <c r="K56" i="8"/>
  <c r="J19" i="8"/>
  <c r="K19" i="8"/>
  <c r="J78" i="8"/>
  <c r="K78" i="8"/>
  <c r="H190" i="3"/>
  <c r="F190" i="3"/>
  <c r="K190" i="3"/>
  <c r="J190" i="3"/>
  <c r="I190" i="3"/>
  <c r="K31" i="3"/>
  <c r="J31" i="3"/>
  <c r="I31" i="3"/>
  <c r="H31" i="3"/>
  <c r="F31" i="3"/>
  <c r="F39" i="3"/>
  <c r="I39" i="3"/>
  <c r="K39" i="3"/>
  <c r="H39" i="3"/>
  <c r="J39" i="3"/>
  <c r="J56" i="3"/>
  <c r="H56" i="3"/>
  <c r="F56" i="3"/>
  <c r="K56" i="3"/>
  <c r="I56" i="3"/>
  <c r="J27" i="3"/>
  <c r="K27" i="3"/>
  <c r="F27" i="3"/>
  <c r="H27" i="3"/>
  <c r="I27" i="3"/>
  <c r="J112" i="3"/>
  <c r="H112" i="3"/>
  <c r="K112" i="3"/>
  <c r="I112" i="3"/>
  <c r="F112" i="3"/>
  <c r="J134" i="3"/>
  <c r="H134" i="3"/>
  <c r="K134" i="3"/>
  <c r="I134" i="3"/>
  <c r="F134" i="3"/>
  <c r="I84" i="3"/>
  <c r="K84" i="3"/>
  <c r="J84" i="3"/>
  <c r="F84" i="3"/>
  <c r="H84" i="3"/>
  <c r="J124" i="3"/>
  <c r="F124" i="3"/>
  <c r="I124" i="3"/>
  <c r="H124" i="3"/>
  <c r="K124" i="3"/>
  <c r="I108" i="3"/>
  <c r="H108" i="3"/>
  <c r="K108" i="3"/>
  <c r="J108" i="3"/>
  <c r="F108" i="3"/>
  <c r="J7" i="3"/>
  <c r="I7" i="3"/>
  <c r="F7" i="3"/>
  <c r="H7" i="3"/>
  <c r="K7" i="3"/>
  <c r="H100" i="3"/>
  <c r="I100" i="3"/>
  <c r="F100" i="3"/>
  <c r="K100" i="3"/>
  <c r="J100" i="3"/>
  <c r="F179" i="3"/>
  <c r="I179" i="3"/>
  <c r="K179" i="3"/>
  <c r="H179" i="3"/>
  <c r="J179" i="3"/>
  <c r="K184" i="3"/>
  <c r="J184" i="3"/>
  <c r="F184" i="3"/>
  <c r="I184" i="3"/>
  <c r="H184" i="3"/>
  <c r="K151" i="3"/>
  <c r="F151" i="3"/>
  <c r="H151" i="3"/>
  <c r="I151" i="3"/>
  <c r="J151" i="3"/>
  <c r="K98" i="3"/>
  <c r="J98" i="3"/>
  <c r="F98" i="3"/>
  <c r="I98" i="3"/>
  <c r="H98" i="3"/>
  <c r="J149" i="3"/>
  <c r="K149" i="3"/>
  <c r="H149" i="3"/>
  <c r="F149" i="3"/>
  <c r="I149" i="3"/>
  <c r="J50" i="3"/>
  <c r="F50" i="3"/>
  <c r="I50" i="3"/>
  <c r="H50" i="3"/>
  <c r="K50" i="3"/>
  <c r="H47" i="3"/>
  <c r="I47" i="3"/>
  <c r="K47" i="3"/>
  <c r="F47" i="3"/>
  <c r="J47" i="3"/>
  <c r="H6" i="3"/>
  <c r="F6" i="3"/>
  <c r="J6" i="3"/>
  <c r="K6" i="3"/>
  <c r="I6" i="3"/>
  <c r="I48" i="3"/>
  <c r="H48" i="3"/>
  <c r="F48" i="3"/>
  <c r="J48" i="3"/>
  <c r="K48" i="3"/>
  <c r="J43" i="3"/>
  <c r="I43" i="3"/>
  <c r="F43" i="3"/>
  <c r="K43" i="3"/>
  <c r="H43" i="3"/>
  <c r="I173" i="3"/>
  <c r="F173" i="3"/>
  <c r="K173" i="3"/>
  <c r="J173" i="3"/>
  <c r="H173" i="3"/>
  <c r="F171" i="3"/>
  <c r="I171" i="3"/>
  <c r="K171" i="3"/>
  <c r="H171" i="3"/>
  <c r="J171" i="3"/>
  <c r="H185" i="3"/>
  <c r="I185" i="3"/>
  <c r="F185" i="3"/>
  <c r="J185" i="3"/>
  <c r="K185" i="3"/>
  <c r="K153" i="3"/>
  <c r="I153" i="3"/>
  <c r="J153" i="3"/>
  <c r="F153" i="3"/>
  <c r="H153" i="3"/>
  <c r="K46" i="3"/>
  <c r="J46" i="3"/>
  <c r="H46" i="3"/>
  <c r="F46" i="3"/>
  <c r="I46" i="3"/>
  <c r="K35" i="3"/>
  <c r="F35" i="3"/>
  <c r="I35" i="3"/>
  <c r="H35" i="3"/>
  <c r="J35" i="3"/>
  <c r="J88" i="3"/>
  <c r="K88" i="3"/>
  <c r="I88" i="3"/>
  <c r="H88" i="3"/>
  <c r="F88" i="3"/>
  <c r="I161" i="3"/>
  <c r="K161" i="3"/>
  <c r="H161" i="3"/>
  <c r="J161" i="3"/>
  <c r="F161" i="3"/>
  <c r="H76" i="3"/>
  <c r="J76" i="3"/>
  <c r="I76" i="3"/>
  <c r="K76" i="3"/>
  <c r="F76" i="3"/>
  <c r="F51" i="3"/>
  <c r="J51" i="3"/>
  <c r="H51" i="3"/>
  <c r="K51" i="3"/>
  <c r="I51" i="3"/>
  <c r="I131" i="3"/>
  <c r="H131" i="3"/>
  <c r="F131" i="3"/>
  <c r="K131" i="3"/>
  <c r="J131" i="3"/>
  <c r="I123" i="3"/>
  <c r="J123" i="3"/>
  <c r="F123" i="3"/>
  <c r="H123" i="3"/>
  <c r="K123" i="3"/>
  <c r="F174" i="3"/>
  <c r="J174" i="3"/>
  <c r="K174" i="3"/>
  <c r="I174" i="3"/>
  <c r="H174" i="3"/>
  <c r="H133" i="3"/>
  <c r="I133" i="3"/>
  <c r="J133" i="3"/>
  <c r="F133" i="3"/>
  <c r="K133" i="3"/>
  <c r="F196" i="3"/>
  <c r="J196" i="3"/>
  <c r="K196" i="3"/>
  <c r="H196" i="3"/>
  <c r="I196" i="3"/>
  <c r="J81" i="3"/>
  <c r="H81" i="3"/>
  <c r="F81" i="3"/>
  <c r="K81" i="3"/>
  <c r="I81" i="3"/>
  <c r="H78" i="3"/>
  <c r="F78" i="3"/>
  <c r="K78" i="3"/>
  <c r="J78" i="3"/>
  <c r="I78" i="3"/>
  <c r="H122" i="3"/>
  <c r="I122" i="3"/>
  <c r="F122" i="3"/>
  <c r="K122" i="3"/>
  <c r="J122" i="3"/>
  <c r="J164" i="3"/>
  <c r="I164" i="3"/>
  <c r="F164" i="3"/>
  <c r="H164" i="3"/>
  <c r="K164" i="3"/>
  <c r="J143" i="3"/>
  <c r="I143" i="3"/>
  <c r="H143" i="3"/>
  <c r="F143" i="3"/>
  <c r="K143" i="3"/>
  <c r="K40" i="3"/>
  <c r="H40" i="3"/>
  <c r="F40" i="3"/>
  <c r="I40" i="3"/>
  <c r="J40" i="3"/>
  <c r="K25" i="3"/>
  <c r="H25" i="3"/>
  <c r="I25" i="3"/>
  <c r="F25" i="3"/>
  <c r="J25" i="3"/>
  <c r="K85" i="3"/>
  <c r="H85" i="3"/>
  <c r="I85" i="3"/>
  <c r="J85" i="3"/>
  <c r="F85" i="3"/>
  <c r="K60" i="3"/>
  <c r="H60" i="3"/>
  <c r="I60" i="3"/>
  <c r="J60" i="3"/>
  <c r="F60" i="3"/>
  <c r="H26" i="3"/>
  <c r="I26" i="3"/>
  <c r="F26" i="3"/>
  <c r="K26" i="3"/>
  <c r="J26" i="3"/>
  <c r="I17" i="3"/>
  <c r="H17" i="3"/>
  <c r="F17" i="3"/>
  <c r="J17" i="3"/>
  <c r="K17" i="3"/>
  <c r="I19" i="3"/>
  <c r="H19" i="3"/>
  <c r="J19" i="3"/>
  <c r="F19" i="3"/>
  <c r="K19" i="3"/>
  <c r="K3" i="8"/>
  <c r="J3" i="8"/>
  <c r="F205" i="3"/>
  <c r="J205" i="3"/>
  <c r="I205" i="3"/>
  <c r="K205" i="3"/>
  <c r="H205" i="3"/>
  <c r="J215" i="3"/>
  <c r="F215" i="3"/>
  <c r="H215" i="3"/>
  <c r="K215" i="3"/>
  <c r="I215" i="3"/>
  <c r="H209" i="3"/>
  <c r="K209" i="3"/>
  <c r="J209" i="3"/>
  <c r="F209" i="3"/>
  <c r="I209" i="3"/>
  <c r="F212" i="3"/>
  <c r="H212" i="3"/>
  <c r="K212" i="3"/>
  <c r="J212" i="3"/>
  <c r="I212" i="3"/>
  <c r="K203" i="3"/>
  <c r="H203" i="3"/>
  <c r="I203" i="3"/>
  <c r="J203" i="3"/>
  <c r="F203" i="3"/>
  <c r="K217" i="3"/>
  <c r="I217" i="3"/>
  <c r="H217" i="3"/>
  <c r="F217" i="3"/>
  <c r="J217" i="3"/>
  <c r="I225" i="3"/>
  <c r="H225" i="3"/>
  <c r="J225" i="3"/>
  <c r="F225" i="3"/>
  <c r="K225" i="3"/>
  <c r="J223" i="3"/>
  <c r="F223" i="3"/>
  <c r="H223" i="3"/>
  <c r="K223" i="3"/>
  <c r="I223" i="3"/>
  <c r="K227" i="3"/>
  <c r="J227" i="3"/>
  <c r="H227" i="3"/>
  <c r="F227" i="3"/>
  <c r="I227" i="3"/>
  <c r="F234" i="3"/>
  <c r="K234" i="3"/>
  <c r="H234" i="3"/>
  <c r="I234" i="3"/>
  <c r="J234" i="3"/>
  <c r="F332" i="3"/>
  <c r="J332" i="3"/>
  <c r="K332" i="3"/>
  <c r="I332" i="3"/>
  <c r="H332" i="3"/>
  <c r="K366" i="3"/>
  <c r="I366" i="3"/>
  <c r="J366" i="3"/>
  <c r="F366" i="3"/>
  <c r="H366" i="3"/>
  <c r="K346" i="3"/>
  <c r="I346" i="3"/>
  <c r="F346" i="3"/>
  <c r="J346" i="3"/>
  <c r="H346" i="3"/>
  <c r="I293" i="3"/>
  <c r="H293" i="3"/>
  <c r="F293" i="3"/>
  <c r="K293" i="3"/>
  <c r="J293" i="3"/>
  <c r="I417" i="3"/>
  <c r="J417" i="3"/>
  <c r="H417" i="3"/>
  <c r="F417" i="3"/>
  <c r="K417" i="3"/>
  <c r="K426" i="3"/>
  <c r="H426" i="3"/>
  <c r="J426" i="3"/>
  <c r="F426" i="3"/>
  <c r="I426" i="3"/>
  <c r="K448" i="3"/>
  <c r="J448" i="3"/>
  <c r="H448" i="3"/>
  <c r="I448" i="3"/>
  <c r="F448" i="3"/>
  <c r="K244" i="3"/>
  <c r="I244" i="3"/>
  <c r="J244" i="3"/>
  <c r="F244" i="3"/>
  <c r="H244" i="3"/>
  <c r="K443" i="3"/>
  <c r="J443" i="3"/>
  <c r="H443" i="3"/>
  <c r="F443" i="3"/>
  <c r="I443" i="3"/>
  <c r="K355" i="3"/>
  <c r="F355" i="3"/>
  <c r="I355" i="3"/>
  <c r="H355" i="3"/>
  <c r="J355" i="3"/>
  <c r="I279" i="3"/>
  <c r="K279" i="3"/>
  <c r="H279" i="3"/>
  <c r="J279" i="3"/>
  <c r="F279" i="3"/>
  <c r="F343" i="3"/>
  <c r="H343" i="3"/>
  <c r="J343" i="3"/>
  <c r="K343" i="3"/>
  <c r="I343" i="3"/>
  <c r="H621" i="3"/>
  <c r="I621" i="3"/>
  <c r="J621" i="3"/>
  <c r="F621" i="3"/>
  <c r="K621" i="3"/>
  <c r="K712" i="8"/>
  <c r="J712" i="8"/>
  <c r="K259" i="3"/>
  <c r="H259" i="3"/>
  <c r="I259" i="3"/>
  <c r="J259" i="3"/>
  <c r="F259" i="3"/>
  <c r="K819" i="8"/>
  <c r="J819" i="8"/>
  <c r="F809" i="3"/>
  <c r="I809" i="3"/>
  <c r="H809" i="3"/>
  <c r="K809" i="3"/>
  <c r="J809" i="3"/>
  <c r="J760" i="8"/>
  <c r="K760" i="8"/>
  <c r="F788" i="3"/>
  <c r="H788" i="3"/>
  <c r="K788" i="3"/>
  <c r="J788" i="3"/>
  <c r="I788" i="3"/>
  <c r="I692" i="3"/>
  <c r="F692" i="3"/>
  <c r="H692" i="3"/>
  <c r="K692" i="3"/>
  <c r="J692" i="3"/>
  <c r="K905" i="8"/>
  <c r="J905" i="8"/>
  <c r="K989" i="8"/>
  <c r="J989" i="8"/>
  <c r="I970" i="3"/>
  <c r="J970" i="3"/>
  <c r="F970" i="3"/>
  <c r="K970" i="3"/>
  <c r="H970" i="3"/>
  <c r="J812" i="8"/>
  <c r="K812" i="8"/>
  <c r="K788" i="8"/>
  <c r="J788" i="8"/>
  <c r="K965" i="8"/>
  <c r="J965" i="8"/>
  <c r="K545" i="3"/>
  <c r="H545" i="3"/>
  <c r="J545" i="3"/>
  <c r="I545" i="3"/>
  <c r="F545" i="3"/>
  <c r="F982" i="3"/>
  <c r="J982" i="3"/>
  <c r="K982" i="3"/>
  <c r="H982" i="3"/>
  <c r="I982" i="3"/>
  <c r="J707" i="8"/>
  <c r="K707" i="8"/>
  <c r="I653" i="3"/>
  <c r="F653" i="3"/>
  <c r="J653" i="3"/>
  <c r="H653" i="3"/>
  <c r="K653" i="3"/>
  <c r="F715" i="3"/>
  <c r="H715" i="3"/>
  <c r="J715" i="3"/>
  <c r="I715" i="3"/>
  <c r="K715" i="3"/>
  <c r="K987" i="3"/>
  <c r="H987" i="3"/>
  <c r="I987" i="3"/>
  <c r="J987" i="3"/>
  <c r="F987" i="3"/>
  <c r="J783" i="8"/>
  <c r="K783" i="8"/>
  <c r="K548" i="3"/>
  <c r="H548" i="3"/>
  <c r="F548" i="3"/>
  <c r="J548" i="3"/>
  <c r="I548" i="3"/>
  <c r="K587" i="3"/>
  <c r="I587" i="3"/>
  <c r="F587" i="3"/>
  <c r="H587" i="3"/>
  <c r="J587" i="3"/>
  <c r="J233" i="3"/>
  <c r="I233" i="3"/>
  <c r="F233" i="3"/>
  <c r="K233" i="3"/>
  <c r="H233" i="3"/>
  <c r="J358" i="3"/>
  <c r="H358" i="3"/>
  <c r="K358" i="3"/>
  <c r="I358" i="3"/>
  <c r="F358" i="3"/>
  <c r="K334" i="3"/>
  <c r="J334" i="3"/>
  <c r="I334" i="3"/>
  <c r="F334" i="3"/>
  <c r="H334" i="3"/>
  <c r="F285" i="3"/>
  <c r="I285" i="3"/>
  <c r="K285" i="3"/>
  <c r="H285" i="3"/>
  <c r="J285" i="3"/>
  <c r="I354" i="3"/>
  <c r="F354" i="3"/>
  <c r="K354" i="3"/>
  <c r="J354" i="3"/>
  <c r="H354" i="3"/>
  <c r="K444" i="3"/>
  <c r="F444" i="3"/>
  <c r="J444" i="3"/>
  <c r="H444" i="3"/>
  <c r="I444" i="3"/>
  <c r="K419" i="3"/>
  <c r="I419" i="3"/>
  <c r="H419" i="3"/>
  <c r="F419" i="3"/>
  <c r="J419" i="3"/>
  <c r="J329" i="3"/>
  <c r="K329" i="3"/>
  <c r="H329" i="3"/>
  <c r="F329" i="3"/>
  <c r="I329" i="3"/>
  <c r="K265" i="3"/>
  <c r="I265" i="3"/>
  <c r="J265" i="3"/>
  <c r="F265" i="3"/>
  <c r="H265" i="3"/>
  <c r="J445" i="3"/>
  <c r="K445" i="3"/>
  <c r="I445" i="3"/>
  <c r="F445" i="3"/>
  <c r="H445" i="3"/>
  <c r="H277" i="3"/>
  <c r="K277" i="3"/>
  <c r="I277" i="3"/>
  <c r="F277" i="3"/>
  <c r="J277" i="3"/>
  <c r="H397" i="3"/>
  <c r="K397" i="3"/>
  <c r="J397" i="3"/>
  <c r="I397" i="3"/>
  <c r="F397" i="3"/>
  <c r="F294" i="3"/>
  <c r="J294" i="3"/>
  <c r="H294" i="3"/>
  <c r="I294" i="3"/>
  <c r="K294" i="3"/>
  <c r="H253" i="3"/>
  <c r="I253" i="3"/>
  <c r="J253" i="3"/>
  <c r="K253" i="3"/>
  <c r="F253" i="3"/>
  <c r="K247" i="3"/>
  <c r="J247" i="3"/>
  <c r="I247" i="3"/>
  <c r="F247" i="3"/>
  <c r="H247" i="3"/>
  <c r="J926" i="3"/>
  <c r="F926" i="3"/>
  <c r="I926" i="3"/>
  <c r="H926" i="3"/>
  <c r="K926" i="3"/>
  <c r="J776" i="3"/>
  <c r="K776" i="3"/>
  <c r="I776" i="3"/>
  <c r="H776" i="3"/>
  <c r="F776" i="3"/>
  <c r="K799" i="8"/>
  <c r="J799" i="8"/>
  <c r="K734" i="8"/>
  <c r="J734" i="8"/>
  <c r="H870" i="3"/>
  <c r="F870" i="3"/>
  <c r="K870" i="3"/>
  <c r="I870" i="3"/>
  <c r="J870" i="3"/>
  <c r="J789" i="8"/>
  <c r="K789" i="8"/>
  <c r="K908" i="8"/>
  <c r="J908" i="8"/>
  <c r="J466" i="3"/>
  <c r="K466" i="3"/>
  <c r="I466" i="3"/>
  <c r="F466" i="3"/>
  <c r="H466" i="3"/>
  <c r="K860" i="8"/>
  <c r="J860" i="8"/>
  <c r="K820" i="8"/>
  <c r="J820" i="8"/>
  <c r="J912" i="8"/>
  <c r="K912" i="8"/>
  <c r="J578" i="3"/>
  <c r="I578" i="3"/>
  <c r="K578" i="3"/>
  <c r="F578" i="3"/>
  <c r="H578" i="3"/>
  <c r="J695" i="8"/>
  <c r="K695" i="8"/>
  <c r="J978" i="8"/>
  <c r="K978" i="8"/>
  <c r="J879" i="8"/>
  <c r="K879" i="8"/>
  <c r="K744" i="8"/>
  <c r="J744" i="8"/>
  <c r="J979" i="8"/>
  <c r="K979" i="8"/>
  <c r="J796" i="3"/>
  <c r="H796" i="3"/>
  <c r="I796" i="3"/>
  <c r="F796" i="3"/>
  <c r="K796" i="3"/>
  <c r="I236" i="3"/>
  <c r="J236" i="3"/>
  <c r="F236" i="3"/>
  <c r="H236" i="3"/>
  <c r="K236" i="3"/>
  <c r="K438" i="3"/>
  <c r="F438" i="3"/>
  <c r="H438" i="3"/>
  <c r="J438" i="3"/>
  <c r="I438" i="3"/>
  <c r="I457" i="3"/>
  <c r="H457" i="3"/>
  <c r="K457" i="3"/>
  <c r="F457" i="3"/>
  <c r="J457" i="3"/>
  <c r="F407" i="3"/>
  <c r="K407" i="3"/>
  <c r="J407" i="3"/>
  <c r="I407" i="3"/>
  <c r="H407" i="3"/>
  <c r="J283" i="3"/>
  <c r="I283" i="3"/>
  <c r="F283" i="3"/>
  <c r="K283" i="3"/>
  <c r="H283" i="3"/>
  <c r="J275" i="3"/>
  <c r="F275" i="3"/>
  <c r="H275" i="3"/>
  <c r="I275" i="3"/>
  <c r="K275" i="3"/>
  <c r="J288" i="3"/>
  <c r="I288" i="3"/>
  <c r="K288" i="3"/>
  <c r="F288" i="3"/>
  <c r="H288" i="3"/>
  <c r="H308" i="3"/>
  <c r="I308" i="3"/>
  <c r="K308" i="3"/>
  <c r="J308" i="3"/>
  <c r="F308" i="3"/>
  <c r="I401" i="3"/>
  <c r="F401" i="3"/>
  <c r="H401" i="3"/>
  <c r="K401" i="3"/>
  <c r="J401" i="3"/>
  <c r="I400" i="3"/>
  <c r="K400" i="3"/>
  <c r="F400" i="3"/>
  <c r="H400" i="3"/>
  <c r="J400" i="3"/>
  <c r="J353" i="3"/>
  <c r="F353" i="3"/>
  <c r="K353" i="3"/>
  <c r="H353" i="3"/>
  <c r="I353" i="3"/>
  <c r="J440" i="3"/>
  <c r="I440" i="3"/>
  <c r="H440" i="3"/>
  <c r="F440" i="3"/>
  <c r="K440" i="3"/>
  <c r="K327" i="3"/>
  <c r="J327" i="3"/>
  <c r="H327" i="3"/>
  <c r="I327" i="3"/>
  <c r="F327" i="3"/>
  <c r="F290" i="3"/>
  <c r="K290" i="3"/>
  <c r="J290" i="3"/>
  <c r="I290" i="3"/>
  <c r="H290" i="3"/>
  <c r="K923" i="8"/>
  <c r="J923" i="8"/>
  <c r="K767" i="8"/>
  <c r="J767" i="8"/>
  <c r="H254" i="3"/>
  <c r="K254" i="3"/>
  <c r="J254" i="3"/>
  <c r="I254" i="3"/>
  <c r="F254" i="3"/>
  <c r="J786" i="8"/>
  <c r="K786" i="8"/>
  <c r="K796" i="8"/>
  <c r="J796" i="8"/>
  <c r="K880" i="8"/>
  <c r="J880" i="8"/>
  <c r="K876" i="8"/>
  <c r="J876" i="8"/>
  <c r="F901" i="3"/>
  <c r="J901" i="3"/>
  <c r="K901" i="3"/>
  <c r="I901" i="3"/>
  <c r="H901" i="3"/>
  <c r="K962" i="8"/>
  <c r="J962" i="8"/>
  <c r="F754" i="3"/>
  <c r="I754" i="3"/>
  <c r="H754" i="3"/>
  <c r="K754" i="3"/>
  <c r="J754" i="3"/>
  <c r="K805" i="8"/>
  <c r="J805" i="8"/>
  <c r="K914" i="8"/>
  <c r="J914" i="8"/>
  <c r="F980" i="3"/>
  <c r="I980" i="3"/>
  <c r="K980" i="3"/>
  <c r="J980" i="3"/>
  <c r="H980" i="3"/>
  <c r="K825" i="8"/>
  <c r="J825" i="8"/>
  <c r="K655" i="3"/>
  <c r="H655" i="3"/>
  <c r="I655" i="3"/>
  <c r="J655" i="3"/>
  <c r="F655" i="3"/>
  <c r="K833" i="3"/>
  <c r="J833" i="3"/>
  <c r="I833" i="3"/>
  <c r="F833" i="3"/>
  <c r="H833" i="3"/>
  <c r="K723" i="8"/>
  <c r="J723" i="8"/>
  <c r="K691" i="3"/>
  <c r="H691" i="3"/>
  <c r="I691" i="3"/>
  <c r="J691" i="3"/>
  <c r="F691" i="3"/>
  <c r="K790" i="3"/>
  <c r="J790" i="3"/>
  <c r="F790" i="3"/>
  <c r="I790" i="3"/>
  <c r="H790" i="3"/>
  <c r="K562" i="3"/>
  <c r="H562" i="3"/>
  <c r="J562" i="3"/>
  <c r="I562" i="3"/>
  <c r="F562" i="3"/>
  <c r="I713" i="3"/>
  <c r="F713" i="3"/>
  <c r="H713" i="3"/>
  <c r="K713" i="3"/>
  <c r="J713" i="3"/>
  <c r="I240" i="3"/>
  <c r="F240" i="3"/>
  <c r="H240" i="3"/>
  <c r="J240" i="3"/>
  <c r="K240" i="3"/>
  <c r="K352" i="3"/>
  <c r="F352" i="3"/>
  <c r="I352" i="3"/>
  <c r="H352" i="3"/>
  <c r="J352" i="3"/>
  <c r="I295" i="3"/>
  <c r="J295" i="3"/>
  <c r="K295" i="3"/>
  <c r="H295" i="3"/>
  <c r="F295" i="3"/>
  <c r="I434" i="3"/>
  <c r="J434" i="3"/>
  <c r="K434" i="3"/>
  <c r="F434" i="3"/>
  <c r="H434" i="3"/>
  <c r="I273" i="3"/>
  <c r="J273" i="3"/>
  <c r="F273" i="3"/>
  <c r="K273" i="3"/>
  <c r="H273" i="3"/>
  <c r="F340" i="3"/>
  <c r="J340" i="3"/>
  <c r="H340" i="3"/>
  <c r="I340" i="3"/>
  <c r="K340" i="3"/>
  <c r="K388" i="3"/>
  <c r="I388" i="3"/>
  <c r="J388" i="3"/>
  <c r="H388" i="3"/>
  <c r="F388" i="3"/>
  <c r="F463" i="3"/>
  <c r="I463" i="3"/>
  <c r="K463" i="3"/>
  <c r="J463" i="3"/>
  <c r="H463" i="3"/>
  <c r="I314" i="3"/>
  <c r="J314" i="3"/>
  <c r="F314" i="3"/>
  <c r="H314" i="3"/>
  <c r="K314" i="3"/>
  <c r="H271" i="3"/>
  <c r="I271" i="3"/>
  <c r="J271" i="3"/>
  <c r="K271" i="3"/>
  <c r="F271" i="3"/>
  <c r="J342" i="3"/>
  <c r="I342" i="3"/>
  <c r="H342" i="3"/>
  <c r="F342" i="3"/>
  <c r="K342" i="3"/>
  <c r="H325" i="3"/>
  <c r="J325" i="3"/>
  <c r="I325" i="3"/>
  <c r="F325" i="3"/>
  <c r="K325" i="3"/>
  <c r="J303" i="3"/>
  <c r="F303" i="3"/>
  <c r="K303" i="3"/>
  <c r="I303" i="3"/>
  <c r="H303" i="3"/>
  <c r="I312" i="3"/>
  <c r="J312" i="3"/>
  <c r="F312" i="3"/>
  <c r="K312" i="3"/>
  <c r="H312" i="3"/>
  <c r="K920" i="8"/>
  <c r="J920" i="8"/>
  <c r="K597" i="3"/>
  <c r="J597" i="3"/>
  <c r="F597" i="3"/>
  <c r="H597" i="3"/>
  <c r="I597" i="3"/>
  <c r="H726" i="3"/>
  <c r="I726" i="3"/>
  <c r="F726" i="3"/>
  <c r="J726" i="3"/>
  <c r="K726" i="3"/>
  <c r="F491" i="3"/>
  <c r="I491" i="3"/>
  <c r="K491" i="3"/>
  <c r="J491" i="3"/>
  <c r="H491" i="3"/>
  <c r="J960" i="8"/>
  <c r="K960" i="8"/>
  <c r="K693" i="8"/>
  <c r="J693" i="8"/>
  <c r="F821" i="3"/>
  <c r="H821" i="3"/>
  <c r="J821" i="3"/>
  <c r="I821" i="3"/>
  <c r="K821" i="3"/>
  <c r="J979" i="3"/>
  <c r="F979" i="3"/>
  <c r="I979" i="3"/>
  <c r="K979" i="3"/>
  <c r="H979" i="3"/>
  <c r="F733" i="3"/>
  <c r="I733" i="3"/>
  <c r="K733" i="3"/>
  <c r="J733" i="3"/>
  <c r="H733" i="3"/>
  <c r="I894" i="3"/>
  <c r="F894" i="3"/>
  <c r="J894" i="3"/>
  <c r="K894" i="3"/>
  <c r="H894" i="3"/>
  <c r="H708" i="3"/>
  <c r="J708" i="3"/>
  <c r="F708" i="3"/>
  <c r="K708" i="3"/>
  <c r="I708" i="3"/>
  <c r="K695" i="3"/>
  <c r="H695" i="3"/>
  <c r="F695" i="3"/>
  <c r="I695" i="3"/>
  <c r="J695" i="3"/>
  <c r="J317" i="3"/>
  <c r="F317" i="3"/>
  <c r="I317" i="3"/>
  <c r="H317" i="3"/>
  <c r="K317" i="3"/>
  <c r="K436" i="3"/>
  <c r="I436" i="3"/>
  <c r="F436" i="3"/>
  <c r="J436" i="3"/>
  <c r="H436" i="3"/>
  <c r="K376" i="3"/>
  <c r="I376" i="3"/>
  <c r="F376" i="3"/>
  <c r="J376" i="3"/>
  <c r="H376" i="3"/>
  <c r="F345" i="3"/>
  <c r="K345" i="3"/>
  <c r="I345" i="3"/>
  <c r="J345" i="3"/>
  <c r="H345" i="3"/>
  <c r="I399" i="3"/>
  <c r="J399" i="3"/>
  <c r="H399" i="3"/>
  <c r="K399" i="3"/>
  <c r="F399" i="3"/>
  <c r="I409" i="3"/>
  <c r="K409" i="3"/>
  <c r="J409" i="3"/>
  <c r="H409" i="3"/>
  <c r="F409" i="3"/>
  <c r="F252" i="3"/>
  <c r="I252" i="3"/>
  <c r="K252" i="3"/>
  <c r="J252" i="3"/>
  <c r="H252" i="3"/>
  <c r="K386" i="3"/>
  <c r="I386" i="3"/>
  <c r="F386" i="3"/>
  <c r="J386" i="3"/>
  <c r="H386" i="3"/>
  <c r="H383" i="3"/>
  <c r="I383" i="3"/>
  <c r="F383" i="3"/>
  <c r="J383" i="3"/>
  <c r="K383" i="3"/>
  <c r="I394" i="3"/>
  <c r="F394" i="3"/>
  <c r="J394" i="3"/>
  <c r="H394" i="3"/>
  <c r="K394" i="3"/>
  <c r="J364" i="3"/>
  <c r="I364" i="3"/>
  <c r="F364" i="3"/>
  <c r="K364" i="3"/>
  <c r="H364" i="3"/>
  <c r="J369" i="3"/>
  <c r="K369" i="3"/>
  <c r="I369" i="3"/>
  <c r="F369" i="3"/>
  <c r="H369" i="3"/>
  <c r="K282" i="3"/>
  <c r="J282" i="3"/>
  <c r="I282" i="3"/>
  <c r="H282" i="3"/>
  <c r="F282" i="3"/>
  <c r="K891" i="3"/>
  <c r="F891" i="3"/>
  <c r="J891" i="3"/>
  <c r="I891" i="3"/>
  <c r="H891" i="3"/>
  <c r="K681" i="3"/>
  <c r="F681" i="3"/>
  <c r="J681" i="3"/>
  <c r="I681" i="3"/>
  <c r="H681" i="3"/>
  <c r="K701" i="8"/>
  <c r="J701" i="8"/>
  <c r="F827" i="3"/>
  <c r="I827" i="3"/>
  <c r="H827" i="3"/>
  <c r="K827" i="3"/>
  <c r="J827" i="3"/>
  <c r="H867" i="3"/>
  <c r="K867" i="3"/>
  <c r="I867" i="3"/>
  <c r="F867" i="3"/>
  <c r="J867" i="3"/>
  <c r="J616" i="3"/>
  <c r="F616" i="3"/>
  <c r="I616" i="3"/>
  <c r="K616" i="3"/>
  <c r="H616" i="3"/>
  <c r="J880" i="3"/>
  <c r="H880" i="3"/>
  <c r="K880" i="3"/>
  <c r="F880" i="3"/>
  <c r="I880" i="3"/>
  <c r="J897" i="8"/>
  <c r="K897" i="8"/>
  <c r="J949" i="3"/>
  <c r="F949" i="3"/>
  <c r="I949" i="3"/>
  <c r="H949" i="3"/>
  <c r="K949" i="3"/>
  <c r="J810" i="8"/>
  <c r="K810" i="8"/>
  <c r="J797" i="8"/>
  <c r="K797" i="8"/>
  <c r="K884" i="8"/>
  <c r="J884" i="8"/>
  <c r="H489" i="3"/>
  <c r="F489" i="3"/>
  <c r="K489" i="3"/>
  <c r="I489" i="3"/>
  <c r="J489" i="3"/>
  <c r="H762" i="3"/>
  <c r="J762" i="3"/>
  <c r="K762" i="3"/>
  <c r="F762" i="3"/>
  <c r="I762" i="3"/>
  <c r="K237" i="3"/>
  <c r="H237" i="3"/>
  <c r="I237" i="3"/>
  <c r="F237" i="3"/>
  <c r="J237" i="3"/>
  <c r="I261" i="3"/>
  <c r="J261" i="3"/>
  <c r="H261" i="3"/>
  <c r="K261" i="3"/>
  <c r="F261" i="3"/>
  <c r="K449" i="3"/>
  <c r="J449" i="3"/>
  <c r="I449" i="3"/>
  <c r="F449" i="3"/>
  <c r="H449" i="3"/>
  <c r="J309" i="3"/>
  <c r="H309" i="3"/>
  <c r="I309" i="3"/>
  <c r="F309" i="3"/>
  <c r="K309" i="3"/>
  <c r="I305" i="3"/>
  <c r="F305" i="3"/>
  <c r="H305" i="3"/>
  <c r="K305" i="3"/>
  <c r="J305" i="3"/>
  <c r="F414" i="3"/>
  <c r="J414" i="3"/>
  <c r="K414" i="3"/>
  <c r="I414" i="3"/>
  <c r="H414" i="3"/>
  <c r="J412" i="3"/>
  <c r="F412" i="3"/>
  <c r="I412" i="3"/>
  <c r="K412" i="3"/>
  <c r="H412" i="3"/>
  <c r="H280" i="3"/>
  <c r="J280" i="3"/>
  <c r="I280" i="3"/>
  <c r="K280" i="3"/>
  <c r="F280" i="3"/>
  <c r="K311" i="3"/>
  <c r="F311" i="3"/>
  <c r="H311" i="3"/>
  <c r="J311" i="3"/>
  <c r="I311" i="3"/>
  <c r="F330" i="3"/>
  <c r="K330" i="3"/>
  <c r="J330" i="3"/>
  <c r="H330" i="3"/>
  <c r="I330" i="3"/>
  <c r="H367" i="3"/>
  <c r="J367" i="3"/>
  <c r="I367" i="3"/>
  <c r="F367" i="3"/>
  <c r="K367" i="3"/>
  <c r="J447" i="3"/>
  <c r="I447" i="3"/>
  <c r="F447" i="3"/>
  <c r="K447" i="3"/>
  <c r="H447" i="3"/>
  <c r="H344" i="3"/>
  <c r="F344" i="3"/>
  <c r="K344" i="3"/>
  <c r="I344" i="3"/>
  <c r="J344" i="3"/>
  <c r="I374" i="3"/>
  <c r="J374" i="3"/>
  <c r="F374" i="3"/>
  <c r="H374" i="3"/>
  <c r="K374" i="3"/>
  <c r="I243" i="3"/>
  <c r="H243" i="3"/>
  <c r="J243" i="3"/>
  <c r="F243" i="3"/>
  <c r="K243" i="3"/>
  <c r="J909" i="8"/>
  <c r="K909" i="8"/>
  <c r="J502" i="3"/>
  <c r="H502" i="3"/>
  <c r="F502" i="3"/>
  <c r="K502" i="3"/>
  <c r="I502" i="3"/>
  <c r="K260" i="3"/>
  <c r="I260" i="3"/>
  <c r="F260" i="3"/>
  <c r="H260" i="3"/>
  <c r="J260" i="3"/>
  <c r="F920" i="3"/>
  <c r="H920" i="3"/>
  <c r="K920" i="3"/>
  <c r="I920" i="3"/>
  <c r="J920" i="3"/>
  <c r="K826" i="8"/>
  <c r="J826" i="8"/>
  <c r="K970" i="8"/>
  <c r="J970" i="8"/>
  <c r="J596" i="3"/>
  <c r="K596" i="3"/>
  <c r="I596" i="3"/>
  <c r="H596" i="3"/>
  <c r="F596" i="3"/>
  <c r="H908" i="3"/>
  <c r="J908" i="3"/>
  <c r="I908" i="3"/>
  <c r="F908" i="3"/>
  <c r="K908" i="3"/>
  <c r="K719" i="8"/>
  <c r="J719" i="8"/>
  <c r="F539" i="3"/>
  <c r="H539" i="3"/>
  <c r="J539" i="3"/>
  <c r="I539" i="3"/>
  <c r="K539" i="3"/>
  <c r="J520" i="3"/>
  <c r="K520" i="3"/>
  <c r="H520" i="3"/>
  <c r="F520" i="3"/>
  <c r="I520" i="3"/>
  <c r="J962" i="3"/>
  <c r="H962" i="3"/>
  <c r="K962" i="3"/>
  <c r="F962" i="3"/>
  <c r="I962" i="3"/>
  <c r="J722" i="8"/>
  <c r="K722" i="8"/>
  <c r="H872" i="3"/>
  <c r="K872" i="3"/>
  <c r="J872" i="3"/>
  <c r="I872" i="3"/>
  <c r="F872" i="3"/>
  <c r="K765" i="8"/>
  <c r="J765" i="8"/>
  <c r="K964" i="8"/>
  <c r="J964" i="8"/>
  <c r="I600" i="3"/>
  <c r="K600" i="3"/>
  <c r="F600" i="3"/>
  <c r="J600" i="3"/>
  <c r="H600" i="3"/>
  <c r="K917" i="8"/>
  <c r="J917" i="8"/>
  <c r="K926" i="8"/>
  <c r="J926" i="8"/>
  <c r="K885" i="8"/>
  <c r="J885" i="8"/>
  <c r="K705" i="8"/>
  <c r="J705" i="8"/>
  <c r="J638" i="3"/>
  <c r="I638" i="3"/>
  <c r="K638" i="3"/>
  <c r="F638" i="3"/>
  <c r="H638" i="3"/>
  <c r="H675" i="3"/>
  <c r="I675" i="3"/>
  <c r="J675" i="3"/>
  <c r="K675" i="3"/>
  <c r="F675" i="3"/>
  <c r="F556" i="3"/>
  <c r="K556" i="3"/>
  <c r="I556" i="3"/>
  <c r="H556" i="3"/>
  <c r="J556" i="3"/>
  <c r="F238" i="3"/>
  <c r="I238" i="3"/>
  <c r="H238" i="3"/>
  <c r="K238" i="3"/>
  <c r="J238" i="3"/>
  <c r="J452" i="3"/>
  <c r="K452" i="3"/>
  <c r="F452" i="3"/>
  <c r="H452" i="3"/>
  <c r="I452" i="3"/>
  <c r="I331" i="3"/>
  <c r="J331" i="3"/>
  <c r="K331" i="3"/>
  <c r="F331" i="3"/>
  <c r="H331" i="3"/>
  <c r="J392" i="3"/>
  <c r="K392" i="3"/>
  <c r="I392" i="3"/>
  <c r="H392" i="3"/>
  <c r="F392" i="3"/>
  <c r="F316" i="3"/>
  <c r="K316" i="3"/>
  <c r="H316" i="3"/>
  <c r="J316" i="3"/>
  <c r="I316" i="3"/>
  <c r="H405" i="3"/>
  <c r="J405" i="3"/>
  <c r="K405" i="3"/>
  <c r="F405" i="3"/>
  <c r="I405" i="3"/>
  <c r="I248" i="3"/>
  <c r="F248" i="3"/>
  <c r="H248" i="3"/>
  <c r="J248" i="3"/>
  <c r="K248" i="3"/>
  <c r="I318" i="3"/>
  <c r="H318" i="3"/>
  <c r="J318" i="3"/>
  <c r="K318" i="3"/>
  <c r="F318" i="3"/>
  <c r="H287" i="3"/>
  <c r="I287" i="3"/>
  <c r="F287" i="3"/>
  <c r="K287" i="3"/>
  <c r="J287" i="3"/>
  <c r="H263" i="3"/>
  <c r="F263" i="3"/>
  <c r="K263" i="3"/>
  <c r="I263" i="3"/>
  <c r="J263" i="3"/>
  <c r="H351" i="3"/>
  <c r="K351" i="3"/>
  <c r="J351" i="3"/>
  <c r="F351" i="3"/>
  <c r="I351" i="3"/>
  <c r="J348" i="3"/>
  <c r="F348" i="3"/>
  <c r="K348" i="3"/>
  <c r="I348" i="3"/>
  <c r="H348" i="3"/>
  <c r="I372" i="3"/>
  <c r="K372" i="3"/>
  <c r="H372" i="3"/>
  <c r="J372" i="3"/>
  <c r="F372" i="3"/>
  <c r="I246" i="3"/>
  <c r="K246" i="3"/>
  <c r="H246" i="3"/>
  <c r="F246" i="3"/>
  <c r="J246" i="3"/>
  <c r="K966" i="8"/>
  <c r="J966" i="8"/>
  <c r="J770" i="3"/>
  <c r="F770" i="3"/>
  <c r="I770" i="3"/>
  <c r="K770" i="3"/>
  <c r="H770" i="3"/>
  <c r="J885" i="3"/>
  <c r="K885" i="3"/>
  <c r="F885" i="3"/>
  <c r="I885" i="3"/>
  <c r="H885" i="3"/>
  <c r="F806" i="3"/>
  <c r="J806" i="3"/>
  <c r="H806" i="3"/>
  <c r="K806" i="3"/>
  <c r="I806" i="3"/>
  <c r="H954" i="3"/>
  <c r="J954" i="3"/>
  <c r="K954" i="3"/>
  <c r="I954" i="3"/>
  <c r="F954" i="3"/>
  <c r="K774" i="3"/>
  <c r="J774" i="3"/>
  <c r="H774" i="3"/>
  <c r="F774" i="3"/>
  <c r="I774" i="3"/>
  <c r="K268" i="3"/>
  <c r="J268" i="3"/>
  <c r="I268" i="3"/>
  <c r="H268" i="3"/>
  <c r="F268" i="3"/>
  <c r="J428" i="3"/>
  <c r="I428" i="3"/>
  <c r="H428" i="3"/>
  <c r="K428" i="3"/>
  <c r="F428" i="3"/>
  <c r="F389" i="3"/>
  <c r="K389" i="3"/>
  <c r="I389" i="3"/>
  <c r="H389" i="3"/>
  <c r="J389" i="3"/>
  <c r="I276" i="3"/>
  <c r="J276" i="3"/>
  <c r="H276" i="3"/>
  <c r="F276" i="3"/>
  <c r="K276" i="3"/>
  <c r="J431" i="3"/>
  <c r="F431" i="3"/>
  <c r="H431" i="3"/>
  <c r="I431" i="3"/>
  <c r="K431" i="3"/>
  <c r="H297" i="3"/>
  <c r="F297" i="3"/>
  <c r="K297" i="3"/>
  <c r="J297" i="3"/>
  <c r="I297" i="3"/>
  <c r="J384" i="3"/>
  <c r="I384" i="3"/>
  <c r="F384" i="3"/>
  <c r="K384" i="3"/>
  <c r="H384" i="3"/>
  <c r="K357" i="3"/>
  <c r="H357" i="3"/>
  <c r="F357" i="3"/>
  <c r="I357" i="3"/>
  <c r="J357" i="3"/>
  <c r="I349" i="3"/>
  <c r="F349" i="3"/>
  <c r="H349" i="3"/>
  <c r="K349" i="3"/>
  <c r="J349" i="3"/>
  <c r="I446" i="3"/>
  <c r="K446" i="3"/>
  <c r="H446" i="3"/>
  <c r="F446" i="3"/>
  <c r="J446" i="3"/>
  <c r="H462" i="3"/>
  <c r="K462" i="3"/>
  <c r="F462" i="3"/>
  <c r="J462" i="3"/>
  <c r="I462" i="3"/>
  <c r="K300" i="3"/>
  <c r="F300" i="3"/>
  <c r="J300" i="3"/>
  <c r="H300" i="3"/>
  <c r="I300" i="3"/>
  <c r="H284" i="3"/>
  <c r="J284" i="3"/>
  <c r="I284" i="3"/>
  <c r="K284" i="3"/>
  <c r="F284" i="3"/>
  <c r="I927" i="3"/>
  <c r="H927" i="3"/>
  <c r="F927" i="3"/>
  <c r="K927" i="3"/>
  <c r="J927" i="3"/>
  <c r="J699" i="8"/>
  <c r="K699" i="8"/>
  <c r="J811" i="8"/>
  <c r="K811" i="8"/>
  <c r="K743" i="3"/>
  <c r="J743" i="3"/>
  <c r="H743" i="3"/>
  <c r="F743" i="3"/>
  <c r="I743" i="3"/>
  <c r="J698" i="8"/>
  <c r="K698" i="8"/>
  <c r="J764" i="8"/>
  <c r="K764" i="8"/>
  <c r="J947" i="8"/>
  <c r="K947" i="8"/>
  <c r="J816" i="8"/>
  <c r="K816" i="8"/>
  <c r="K815" i="3"/>
  <c r="F815" i="3"/>
  <c r="H815" i="3"/>
  <c r="J815" i="3"/>
  <c r="I815" i="3"/>
  <c r="J929" i="8"/>
  <c r="K929" i="8"/>
  <c r="K986" i="8"/>
  <c r="J986" i="8"/>
  <c r="K837" i="8"/>
  <c r="J837" i="8"/>
  <c r="K841" i="8"/>
  <c r="J841" i="8"/>
  <c r="J833" i="8"/>
  <c r="K833" i="8"/>
  <c r="K871" i="8"/>
  <c r="J871" i="8"/>
  <c r="I704" i="3"/>
  <c r="F704" i="3"/>
  <c r="J704" i="3"/>
  <c r="H704" i="3"/>
  <c r="K704" i="3"/>
  <c r="J956" i="8"/>
  <c r="K956" i="8"/>
  <c r="K627" i="3"/>
  <c r="I627" i="3"/>
  <c r="F627" i="3"/>
  <c r="H627" i="3"/>
  <c r="J627" i="3"/>
  <c r="J750" i="3"/>
  <c r="I750" i="3"/>
  <c r="K750" i="3"/>
  <c r="H750" i="3"/>
  <c r="F750" i="3"/>
  <c r="K831" i="3"/>
  <c r="J831" i="3"/>
  <c r="I831" i="3"/>
  <c r="F831" i="3"/>
  <c r="H831" i="3"/>
  <c r="I794" i="3"/>
  <c r="F794" i="3"/>
  <c r="H794" i="3"/>
  <c r="J794" i="3"/>
  <c r="K794" i="3"/>
  <c r="K241" i="3"/>
  <c r="F241" i="3"/>
  <c r="I241" i="3"/>
  <c r="J241" i="3"/>
  <c r="H241" i="3"/>
  <c r="H403" i="3"/>
  <c r="I403" i="3"/>
  <c r="J403" i="3"/>
  <c r="F403" i="3"/>
  <c r="K403" i="3"/>
  <c r="J278" i="3"/>
  <c r="K278" i="3"/>
  <c r="F278" i="3"/>
  <c r="I278" i="3"/>
  <c r="H278" i="3"/>
  <c r="K413" i="3"/>
  <c r="J413" i="3"/>
  <c r="F413" i="3"/>
  <c r="H413" i="3"/>
  <c r="I413" i="3"/>
  <c r="F306" i="3"/>
  <c r="I306" i="3"/>
  <c r="K306" i="3"/>
  <c r="J306" i="3"/>
  <c r="H306" i="3"/>
  <c r="K427" i="3"/>
  <c r="F427" i="3"/>
  <c r="I427" i="3"/>
  <c r="J427" i="3"/>
  <c r="H427" i="3"/>
  <c r="K361" i="3"/>
  <c r="F361" i="3"/>
  <c r="H361" i="3"/>
  <c r="I361" i="3"/>
  <c r="J361" i="3"/>
  <c r="F323" i="3"/>
  <c r="K323" i="3"/>
  <c r="I323" i="3"/>
  <c r="J323" i="3"/>
  <c r="H323" i="3"/>
  <c r="J291" i="3"/>
  <c r="F291" i="3"/>
  <c r="I291" i="3"/>
  <c r="K291" i="3"/>
  <c r="H291" i="3"/>
  <c r="K360" i="3"/>
  <c r="J360" i="3"/>
  <c r="I360" i="3"/>
  <c r="H360" i="3"/>
  <c r="F360" i="3"/>
  <c r="K270" i="3"/>
  <c r="H270" i="3"/>
  <c r="J270" i="3"/>
  <c r="I270" i="3"/>
  <c r="F270" i="3"/>
  <c r="F373" i="3"/>
  <c r="I373" i="3"/>
  <c r="J373" i="3"/>
  <c r="H373" i="3"/>
  <c r="K373" i="3"/>
  <c r="K363" i="3"/>
  <c r="I363" i="3"/>
  <c r="H363" i="3"/>
  <c r="J363" i="3"/>
  <c r="F363" i="3"/>
  <c r="F258" i="3"/>
  <c r="J258" i="3"/>
  <c r="H258" i="3"/>
  <c r="K258" i="3"/>
  <c r="I258" i="3"/>
  <c r="I964" i="3"/>
  <c r="H964" i="3"/>
  <c r="F964" i="3"/>
  <c r="J964" i="3"/>
  <c r="K964" i="3"/>
  <c r="J779" i="8"/>
  <c r="K779" i="8"/>
  <c r="I602" i="3"/>
  <c r="K602" i="3"/>
  <c r="J602" i="3"/>
  <c r="H602" i="3"/>
  <c r="F602" i="3"/>
  <c r="J889" i="8"/>
  <c r="K889" i="8"/>
  <c r="K933" i="8"/>
  <c r="J933" i="8"/>
  <c r="K559" i="3"/>
  <c r="F559" i="3"/>
  <c r="H559" i="3"/>
  <c r="J559" i="3"/>
  <c r="I559" i="3"/>
  <c r="K697" i="8"/>
  <c r="J697" i="8"/>
  <c r="J832" i="8"/>
  <c r="K832" i="8"/>
  <c r="J902" i="8"/>
  <c r="K902" i="8"/>
  <c r="H797" i="3"/>
  <c r="K797" i="3"/>
  <c r="F797" i="3"/>
  <c r="I797" i="3"/>
  <c r="J797" i="3"/>
  <c r="K930" i="3"/>
  <c r="F930" i="3"/>
  <c r="I930" i="3"/>
  <c r="H930" i="3"/>
  <c r="J930" i="3"/>
  <c r="K668" i="3"/>
  <c r="F668" i="3"/>
  <c r="J668" i="3"/>
  <c r="H668" i="3"/>
  <c r="I668" i="3"/>
  <c r="K775" i="8"/>
  <c r="J775" i="8"/>
  <c r="J743" i="8"/>
  <c r="K743" i="8"/>
  <c r="J709" i="8"/>
  <c r="K709" i="8"/>
  <c r="K734" i="3"/>
  <c r="H734" i="3"/>
  <c r="I734" i="3"/>
  <c r="F734" i="3"/>
  <c r="J734" i="3"/>
  <c r="F644" i="3"/>
  <c r="I644" i="3"/>
  <c r="J644" i="3"/>
  <c r="K644" i="3"/>
  <c r="H644" i="3"/>
  <c r="I264" i="3"/>
  <c r="J264" i="3"/>
  <c r="H264" i="3"/>
  <c r="F264" i="3"/>
  <c r="K264" i="3"/>
  <c r="J356" i="3"/>
  <c r="H356" i="3"/>
  <c r="F356" i="3"/>
  <c r="K356" i="3"/>
  <c r="I356" i="3"/>
  <c r="H299" i="3"/>
  <c r="I299" i="3"/>
  <c r="J299" i="3"/>
  <c r="F299" i="3"/>
  <c r="K299" i="3"/>
  <c r="F459" i="3"/>
  <c r="K459" i="3"/>
  <c r="J459" i="3"/>
  <c r="I459" i="3"/>
  <c r="H459" i="3"/>
  <c r="J425" i="3"/>
  <c r="F425" i="3"/>
  <c r="K425" i="3"/>
  <c r="H425" i="3"/>
  <c r="I425" i="3"/>
  <c r="J324" i="3"/>
  <c r="I324" i="3"/>
  <c r="H324" i="3"/>
  <c r="K324" i="3"/>
  <c r="F324" i="3"/>
  <c r="I289" i="3"/>
  <c r="H289" i="3"/>
  <c r="K289" i="3"/>
  <c r="F289" i="3"/>
  <c r="J289" i="3"/>
  <c r="K377" i="3"/>
  <c r="F377" i="3"/>
  <c r="J377" i="3"/>
  <c r="H377" i="3"/>
  <c r="I377" i="3"/>
  <c r="F321" i="3"/>
  <c r="K321" i="3"/>
  <c r="I321" i="3"/>
  <c r="H321" i="3"/>
  <c r="J321" i="3"/>
  <c r="J304" i="3"/>
  <c r="F304" i="3"/>
  <c r="H304" i="3"/>
  <c r="K304" i="3"/>
  <c r="I304" i="3"/>
  <c r="K368" i="3"/>
  <c r="J368" i="3"/>
  <c r="I368" i="3"/>
  <c r="H368" i="3"/>
  <c r="F368" i="3"/>
  <c r="J415" i="3"/>
  <c r="H415" i="3"/>
  <c r="I415" i="3"/>
  <c r="F415" i="3"/>
  <c r="K415" i="3"/>
  <c r="F292" i="3"/>
  <c r="I292" i="3"/>
  <c r="K292" i="3"/>
  <c r="J292" i="3"/>
  <c r="H292" i="3"/>
  <c r="J757" i="8"/>
  <c r="K757" i="8"/>
  <c r="J851" i="8"/>
  <c r="K851" i="8"/>
  <c r="F628" i="3"/>
  <c r="J628" i="3"/>
  <c r="K628" i="3"/>
  <c r="H628" i="3"/>
  <c r="I628" i="3"/>
  <c r="J861" i="8"/>
  <c r="K861" i="8"/>
  <c r="K523" i="3"/>
  <c r="J523" i="3"/>
  <c r="F523" i="3"/>
  <c r="H523" i="3"/>
  <c r="I523" i="3"/>
  <c r="J910" i="8"/>
  <c r="K910" i="8"/>
  <c r="J838" i="8"/>
  <c r="K838" i="8"/>
  <c r="J898" i="8"/>
  <c r="K898" i="8"/>
  <c r="K945" i="8"/>
  <c r="J945" i="8"/>
  <c r="F670" i="3"/>
  <c r="H670" i="3"/>
  <c r="I670" i="3"/>
  <c r="K670" i="3"/>
  <c r="J670" i="3"/>
  <c r="I479" i="3"/>
  <c r="J479" i="3"/>
  <c r="H479" i="3"/>
  <c r="F479" i="3"/>
  <c r="K479" i="3"/>
  <c r="I396" i="3"/>
  <c r="F396" i="3"/>
  <c r="K396" i="3"/>
  <c r="H396" i="3"/>
  <c r="J396" i="3"/>
  <c r="J380" i="3"/>
  <c r="K380" i="3"/>
  <c r="I380" i="3"/>
  <c r="H380" i="3"/>
  <c r="F380" i="3"/>
  <c r="I435" i="3"/>
  <c r="J435" i="3"/>
  <c r="H435" i="3"/>
  <c r="F435" i="3"/>
  <c r="K435" i="3"/>
  <c r="H370" i="3"/>
  <c r="F370" i="3"/>
  <c r="J370" i="3"/>
  <c r="K370" i="3"/>
  <c r="I370" i="3"/>
  <c r="F406" i="3"/>
  <c r="I406" i="3"/>
  <c r="H406" i="3"/>
  <c r="J406" i="3"/>
  <c r="K406" i="3"/>
  <c r="J365" i="3"/>
  <c r="K365" i="3"/>
  <c r="I365" i="3"/>
  <c r="F365" i="3"/>
  <c r="H365" i="3"/>
  <c r="F410" i="3"/>
  <c r="J410" i="3"/>
  <c r="K410" i="3"/>
  <c r="H410" i="3"/>
  <c r="I410" i="3"/>
  <c r="K322" i="3"/>
  <c r="F322" i="3"/>
  <c r="I322" i="3"/>
  <c r="H322" i="3"/>
  <c r="J322" i="3"/>
  <c r="J378" i="3"/>
  <c r="K378" i="3"/>
  <c r="F378" i="3"/>
  <c r="H378" i="3"/>
  <c r="I378" i="3"/>
  <c r="K272" i="3"/>
  <c r="J272" i="3"/>
  <c r="H272" i="3"/>
  <c r="I272" i="3"/>
  <c r="F272" i="3"/>
  <c r="K429" i="3"/>
  <c r="J429" i="3"/>
  <c r="H429" i="3"/>
  <c r="F429" i="3"/>
  <c r="I429" i="3"/>
  <c r="J339" i="3"/>
  <c r="K339" i="3"/>
  <c r="F339" i="3"/>
  <c r="I339" i="3"/>
  <c r="H339" i="3"/>
  <c r="J362" i="3"/>
  <c r="H362" i="3"/>
  <c r="K362" i="3"/>
  <c r="I362" i="3"/>
  <c r="F362" i="3"/>
  <c r="I888" i="3"/>
  <c r="K888" i="3"/>
  <c r="H888" i="3"/>
  <c r="F888" i="3"/>
  <c r="J888" i="3"/>
  <c r="J255" i="3"/>
  <c r="H255" i="3"/>
  <c r="K255" i="3"/>
  <c r="I255" i="3"/>
  <c r="F255" i="3"/>
  <c r="K948" i="8"/>
  <c r="J948" i="8"/>
  <c r="J772" i="8"/>
  <c r="K772" i="8"/>
  <c r="J980" i="8"/>
  <c r="K980" i="8"/>
  <c r="H677" i="3"/>
  <c r="J677" i="3"/>
  <c r="K677" i="3"/>
  <c r="F677" i="3"/>
  <c r="I677" i="3"/>
  <c r="J855" i="8"/>
  <c r="K855" i="8"/>
  <c r="H958" i="3"/>
  <c r="F958" i="3"/>
  <c r="I958" i="3"/>
  <c r="J958" i="3"/>
  <c r="K958" i="3"/>
  <c r="K886" i="8"/>
  <c r="J886" i="8"/>
  <c r="I507" i="3"/>
  <c r="K507" i="3"/>
  <c r="H507" i="3"/>
  <c r="F507" i="3"/>
  <c r="J507" i="3"/>
  <c r="K983" i="8"/>
  <c r="J983" i="8"/>
  <c r="J823" i="3"/>
  <c r="F823" i="3"/>
  <c r="K823" i="3"/>
  <c r="I823" i="3"/>
  <c r="H823" i="3"/>
  <c r="J773" i="8"/>
  <c r="K773" i="8"/>
  <c r="F575" i="3"/>
  <c r="H575" i="3"/>
  <c r="K575" i="3"/>
  <c r="J575" i="3"/>
  <c r="I575" i="3"/>
  <c r="J843" i="8"/>
  <c r="K843" i="8"/>
  <c r="K990" i="8"/>
  <c r="J990" i="8"/>
  <c r="H706" i="3"/>
  <c r="J706" i="3"/>
  <c r="I706" i="3"/>
  <c r="F706" i="3"/>
  <c r="K706" i="3"/>
  <c r="J820" i="3"/>
  <c r="H820" i="3"/>
  <c r="I820" i="3"/>
  <c r="K820" i="3"/>
  <c r="F820" i="3"/>
  <c r="K890" i="8"/>
  <c r="J890" i="8"/>
  <c r="J918" i="8"/>
  <c r="K918" i="8"/>
  <c r="H814" i="3"/>
  <c r="K814" i="3"/>
  <c r="F814" i="3"/>
  <c r="J814" i="3"/>
  <c r="I814" i="3"/>
  <c r="I379" i="3"/>
  <c r="J379" i="3"/>
  <c r="H379" i="3"/>
  <c r="F379" i="3"/>
  <c r="K379" i="3"/>
  <c r="J266" i="3"/>
  <c r="F266" i="3"/>
  <c r="I266" i="3"/>
  <c r="K266" i="3"/>
  <c r="H266" i="3"/>
  <c r="F387" i="3"/>
  <c r="I387" i="3"/>
  <c r="K387" i="3"/>
  <c r="H387" i="3"/>
  <c r="J387" i="3"/>
  <c r="K450" i="3"/>
  <c r="J450" i="3"/>
  <c r="F450" i="3"/>
  <c r="H450" i="3"/>
  <c r="I450" i="3"/>
  <c r="K319" i="3"/>
  <c r="F319" i="3"/>
  <c r="H319" i="3"/>
  <c r="J319" i="3"/>
  <c r="I319" i="3"/>
  <c r="K281" i="3"/>
  <c r="F281" i="3"/>
  <c r="H281" i="3"/>
  <c r="I281" i="3"/>
  <c r="J281" i="3"/>
  <c r="H269" i="3"/>
  <c r="F269" i="3"/>
  <c r="J269" i="3"/>
  <c r="K269" i="3"/>
  <c r="I269" i="3"/>
  <c r="H298" i="3"/>
  <c r="F298" i="3"/>
  <c r="I298" i="3"/>
  <c r="K298" i="3"/>
  <c r="J298" i="3"/>
  <c r="H328" i="3"/>
  <c r="J328" i="3"/>
  <c r="F328" i="3"/>
  <c r="K328" i="3"/>
  <c r="I328" i="3"/>
  <c r="J350" i="3"/>
  <c r="F350" i="3"/>
  <c r="I350" i="3"/>
  <c r="H350" i="3"/>
  <c r="K350" i="3"/>
  <c r="J391" i="3"/>
  <c r="I391" i="3"/>
  <c r="K391" i="3"/>
  <c r="H391" i="3"/>
  <c r="F391" i="3"/>
  <c r="H461" i="3"/>
  <c r="F461" i="3"/>
  <c r="I461" i="3"/>
  <c r="J461" i="3"/>
  <c r="K461" i="3"/>
  <c r="K433" i="3"/>
  <c r="I433" i="3"/>
  <c r="J433" i="3"/>
  <c r="H433" i="3"/>
  <c r="F433" i="3"/>
  <c r="F853" i="3"/>
  <c r="K853" i="3"/>
  <c r="H853" i="3"/>
  <c r="J853" i="3"/>
  <c r="I853" i="3"/>
  <c r="J893" i="8"/>
  <c r="K893" i="8"/>
  <c r="J868" i="8"/>
  <c r="K868" i="8"/>
  <c r="K481" i="3"/>
  <c r="I481" i="3"/>
  <c r="J481" i="3"/>
  <c r="H481" i="3"/>
  <c r="F481" i="3"/>
  <c r="J994" i="8"/>
  <c r="K994" i="8"/>
  <c r="K831" i="8"/>
  <c r="J831" i="8"/>
  <c r="J604" i="3"/>
  <c r="I604" i="3"/>
  <c r="F604" i="3"/>
  <c r="K604" i="3"/>
  <c r="H604" i="3"/>
  <c r="K896" i="8"/>
  <c r="J896" i="8"/>
  <c r="I619" i="3"/>
  <c r="J619" i="3"/>
  <c r="K619" i="3"/>
  <c r="H619" i="3"/>
  <c r="F619" i="3"/>
  <c r="J801" i="8"/>
  <c r="K801" i="8"/>
  <c r="H615" i="3"/>
  <c r="F615" i="3"/>
  <c r="I615" i="3"/>
  <c r="K615" i="3"/>
  <c r="J615" i="3"/>
  <c r="F994" i="3"/>
  <c r="H994" i="3"/>
  <c r="K994" i="3"/>
  <c r="J994" i="3"/>
  <c r="I994" i="3"/>
  <c r="J857" i="8"/>
  <c r="K857" i="8"/>
  <c r="H465" i="3"/>
  <c r="F465" i="3"/>
  <c r="I465" i="3"/>
  <c r="K465" i="3"/>
  <c r="J465" i="3"/>
  <c r="I995" i="3"/>
  <c r="K995" i="3"/>
  <c r="J995" i="3"/>
  <c r="H995" i="3"/>
  <c r="F995" i="3"/>
  <c r="I617" i="3"/>
  <c r="F617" i="3"/>
  <c r="H617" i="3"/>
  <c r="J617" i="3"/>
  <c r="K617" i="3"/>
  <c r="I640" i="3"/>
  <c r="H640" i="3"/>
  <c r="K640" i="3"/>
  <c r="F640" i="3"/>
  <c r="J640" i="3"/>
  <c r="J710" i="8"/>
  <c r="K710" i="8"/>
  <c r="J580" i="3"/>
  <c r="I580" i="3"/>
  <c r="K580" i="3"/>
  <c r="F580" i="3"/>
  <c r="H580" i="3"/>
  <c r="K500" i="3"/>
  <c r="J500" i="3"/>
  <c r="H500" i="3"/>
  <c r="I500" i="3"/>
  <c r="F500" i="3"/>
  <c r="F513" i="3"/>
  <c r="K513" i="3"/>
  <c r="I513" i="3"/>
  <c r="H513" i="3"/>
  <c r="J513" i="3"/>
  <c r="I242" i="3"/>
  <c r="F242" i="3"/>
  <c r="K242" i="3"/>
  <c r="J242" i="3"/>
  <c r="H242" i="3"/>
  <c r="I336" i="3"/>
  <c r="H336" i="3"/>
  <c r="K336" i="3"/>
  <c r="F336" i="3"/>
  <c r="J336" i="3"/>
  <c r="H458" i="3"/>
  <c r="I458" i="3"/>
  <c r="F458" i="3"/>
  <c r="J458" i="3"/>
  <c r="K458" i="3"/>
  <c r="J439" i="3"/>
  <c r="K439" i="3"/>
  <c r="I439" i="3"/>
  <c r="F439" i="3"/>
  <c r="H439" i="3"/>
  <c r="I460" i="3"/>
  <c r="H460" i="3"/>
  <c r="J460" i="3"/>
  <c r="F460" i="3"/>
  <c r="K460" i="3"/>
  <c r="I371" i="3"/>
  <c r="F371" i="3"/>
  <c r="H371" i="3"/>
  <c r="J371" i="3"/>
  <c r="K371" i="3"/>
  <c r="J411" i="3"/>
  <c r="I411" i="3"/>
  <c r="F411" i="3"/>
  <c r="H411" i="3"/>
  <c r="K411" i="3"/>
  <c r="F286" i="3"/>
  <c r="J286" i="3"/>
  <c r="K286" i="3"/>
  <c r="I286" i="3"/>
  <c r="H286" i="3"/>
  <c r="H420" i="3"/>
  <c r="I420" i="3"/>
  <c r="J420" i="3"/>
  <c r="K420" i="3"/>
  <c r="F420" i="3"/>
  <c r="I296" i="3"/>
  <c r="K296" i="3"/>
  <c r="H296" i="3"/>
  <c r="F296" i="3"/>
  <c r="J296" i="3"/>
  <c r="H250" i="3"/>
  <c r="I250" i="3"/>
  <c r="K250" i="3"/>
  <c r="J250" i="3"/>
  <c r="F250" i="3"/>
  <c r="F430" i="3"/>
  <c r="J430" i="3"/>
  <c r="H430" i="3"/>
  <c r="I430" i="3"/>
  <c r="K430" i="3"/>
  <c r="H301" i="3"/>
  <c r="F301" i="3"/>
  <c r="K301" i="3"/>
  <c r="J301" i="3"/>
  <c r="I301" i="3"/>
  <c r="I302" i="3"/>
  <c r="F302" i="3"/>
  <c r="J302" i="3"/>
  <c r="K302" i="3"/>
  <c r="H302" i="3"/>
  <c r="J832" i="3"/>
  <c r="K832" i="3"/>
  <c r="I832" i="3"/>
  <c r="H832" i="3"/>
  <c r="F832" i="3"/>
  <c r="K839" i="8"/>
  <c r="J839" i="8"/>
  <c r="K877" i="8"/>
  <c r="J877" i="8"/>
  <c r="I499" i="3"/>
  <c r="F499" i="3"/>
  <c r="H499" i="3"/>
  <c r="J499" i="3"/>
  <c r="K499" i="3"/>
  <c r="I710" i="3"/>
  <c r="H710" i="3"/>
  <c r="F710" i="3"/>
  <c r="J710" i="3"/>
  <c r="K710" i="3"/>
  <c r="I771" i="3"/>
  <c r="K771" i="3"/>
  <c r="F771" i="3"/>
  <c r="H771" i="3"/>
  <c r="J771" i="3"/>
  <c r="H925" i="3"/>
  <c r="I925" i="3"/>
  <c r="F925" i="3"/>
  <c r="K925" i="3"/>
  <c r="J925" i="3"/>
  <c r="K858" i="8"/>
  <c r="J858" i="8"/>
  <c r="H543" i="3"/>
  <c r="I543" i="3"/>
  <c r="F543" i="3"/>
  <c r="J543" i="3"/>
  <c r="K543" i="3"/>
  <c r="K749" i="8"/>
  <c r="J749" i="8"/>
  <c r="K589" i="3"/>
  <c r="F589" i="3"/>
  <c r="H589" i="3"/>
  <c r="I589" i="3"/>
  <c r="J589" i="3"/>
  <c r="K924" i="8"/>
  <c r="J924" i="8"/>
  <c r="J848" i="8"/>
  <c r="K848" i="8"/>
  <c r="F847" i="3"/>
  <c r="H847" i="3"/>
  <c r="J847" i="3"/>
  <c r="K847" i="3"/>
  <c r="I847" i="3"/>
  <c r="I906" i="3"/>
  <c r="J906" i="3"/>
  <c r="F906" i="3"/>
  <c r="H906" i="3"/>
  <c r="K906" i="3"/>
  <c r="H472" i="3"/>
  <c r="J472" i="3"/>
  <c r="F472" i="3"/>
  <c r="I472" i="3"/>
  <c r="K472" i="3"/>
  <c r="K972" i="8"/>
  <c r="J972" i="8"/>
  <c r="K818" i="8"/>
  <c r="J818" i="8"/>
  <c r="J937" i="8"/>
  <c r="K937" i="8"/>
  <c r="H950" i="3"/>
  <c r="J950" i="3"/>
  <c r="F950" i="3"/>
  <c r="K950" i="3"/>
  <c r="I950" i="3"/>
  <c r="J928" i="8"/>
  <c r="K928" i="8"/>
  <c r="H498" i="3"/>
  <c r="F498" i="3"/>
  <c r="J498" i="3"/>
  <c r="I498" i="3"/>
  <c r="K498" i="3"/>
  <c r="J936" i="8"/>
  <c r="K936" i="8"/>
  <c r="K761" i="8"/>
  <c r="J761" i="8"/>
  <c r="J782" i="8"/>
  <c r="K782" i="8"/>
  <c r="F846" i="3"/>
  <c r="J846" i="3"/>
  <c r="K846" i="3"/>
  <c r="H846" i="3"/>
  <c r="I846" i="3"/>
  <c r="J727" i="8"/>
  <c r="K727" i="8"/>
  <c r="F727" i="3"/>
  <c r="H727" i="3"/>
  <c r="I727" i="3"/>
  <c r="K727" i="3"/>
  <c r="J727" i="3"/>
  <c r="J930" i="8"/>
  <c r="K930" i="8"/>
  <c r="K986" i="3"/>
  <c r="J986" i="3"/>
  <c r="F986" i="3"/>
  <c r="I986" i="3"/>
  <c r="H986" i="3"/>
  <c r="K941" i="8"/>
  <c r="J941" i="8"/>
  <c r="K738" i="3"/>
  <c r="F738" i="3"/>
  <c r="I738" i="3"/>
  <c r="J738" i="3"/>
  <c r="H738" i="3"/>
  <c r="K939" i="8"/>
  <c r="J939" i="8"/>
  <c r="H948" i="3"/>
  <c r="I948" i="3"/>
  <c r="J948" i="3"/>
  <c r="K948" i="3"/>
  <c r="F948" i="3"/>
  <c r="I504" i="3"/>
  <c r="J504" i="3"/>
  <c r="F504" i="3"/>
  <c r="H504" i="3"/>
  <c r="K504" i="3"/>
  <c r="K744" i="3"/>
  <c r="H744" i="3"/>
  <c r="J744" i="3"/>
  <c r="F744" i="3"/>
  <c r="I744" i="3"/>
  <c r="I555" i="3"/>
  <c r="F555" i="3"/>
  <c r="H555" i="3"/>
  <c r="J555" i="3"/>
  <c r="K555" i="3"/>
  <c r="J957" i="8"/>
  <c r="K957" i="8"/>
  <c r="I892" i="3"/>
  <c r="J892" i="3"/>
  <c r="H892" i="3"/>
  <c r="K892" i="3"/>
  <c r="F892" i="3"/>
  <c r="K794" i="8"/>
  <c r="J794" i="8"/>
  <c r="J423" i="3"/>
  <c r="F423" i="3"/>
  <c r="H423" i="3"/>
  <c r="I423" i="3"/>
  <c r="K423" i="3"/>
  <c r="H553" i="3"/>
  <c r="I553" i="3"/>
  <c r="K553" i="3"/>
  <c r="F553" i="3"/>
  <c r="J553" i="3"/>
  <c r="J919" i="8"/>
  <c r="K919" i="8"/>
  <c r="I650" i="3"/>
  <c r="H650" i="3"/>
  <c r="K650" i="3"/>
  <c r="J650" i="3"/>
  <c r="F650" i="3"/>
  <c r="I965" i="3"/>
  <c r="H965" i="3"/>
  <c r="F965" i="3"/>
  <c r="J965" i="3"/>
  <c r="K965" i="3"/>
  <c r="F990" i="3"/>
  <c r="I990" i="3"/>
  <c r="K990" i="3"/>
  <c r="J990" i="3"/>
  <c r="H990" i="3"/>
  <c r="H967" i="3"/>
  <c r="I967" i="3"/>
  <c r="F967" i="3"/>
  <c r="K967" i="3"/>
  <c r="J967" i="3"/>
  <c r="K830" i="3"/>
  <c r="F830" i="3"/>
  <c r="H830" i="3"/>
  <c r="J830" i="3"/>
  <c r="I830" i="3"/>
  <c r="K728" i="8"/>
  <c r="J728" i="8"/>
  <c r="J916" i="8"/>
  <c r="K916" i="8"/>
  <c r="K716" i="3"/>
  <c r="I716" i="3"/>
  <c r="H716" i="3"/>
  <c r="J716" i="3"/>
  <c r="F716" i="3"/>
  <c r="J691" i="8"/>
  <c r="K691" i="8"/>
  <c r="K859" i="8"/>
  <c r="J859" i="8"/>
  <c r="H631" i="3"/>
  <c r="K631" i="3"/>
  <c r="F631" i="3"/>
  <c r="J631" i="3"/>
  <c r="I631" i="3"/>
  <c r="F528" i="3"/>
  <c r="K528" i="3"/>
  <c r="I528" i="3"/>
  <c r="J528" i="3"/>
  <c r="H528" i="3"/>
  <c r="J792" i="8"/>
  <c r="K792" i="8"/>
  <c r="F902" i="3"/>
  <c r="I902" i="3"/>
  <c r="J902" i="3"/>
  <c r="H902" i="3"/>
  <c r="K902" i="3"/>
  <c r="K799" i="3"/>
  <c r="H799" i="3"/>
  <c r="I799" i="3"/>
  <c r="F799" i="3"/>
  <c r="J799" i="3"/>
  <c r="F636" i="3"/>
  <c r="J636" i="3"/>
  <c r="K636" i="3"/>
  <c r="H636" i="3"/>
  <c r="I636" i="3"/>
  <c r="F674" i="3"/>
  <c r="H674" i="3"/>
  <c r="J674" i="3"/>
  <c r="I674" i="3"/>
  <c r="K674" i="3"/>
  <c r="H519" i="3"/>
  <c r="I519" i="3"/>
  <c r="J519" i="3"/>
  <c r="F519" i="3"/>
  <c r="K519" i="3"/>
  <c r="H928" i="3"/>
  <c r="J928" i="3"/>
  <c r="K928" i="3"/>
  <c r="F928" i="3"/>
  <c r="I928" i="3"/>
  <c r="J811" i="3"/>
  <c r="F811" i="3"/>
  <c r="I811" i="3"/>
  <c r="K811" i="3"/>
  <c r="H811" i="3"/>
  <c r="K847" i="8"/>
  <c r="J847" i="8"/>
  <c r="J874" i="8"/>
  <c r="K874" i="8"/>
  <c r="J718" i="8"/>
  <c r="K718" i="8"/>
  <c r="F896" i="3"/>
  <c r="J896" i="3"/>
  <c r="H896" i="3"/>
  <c r="K896" i="3"/>
  <c r="I896" i="3"/>
  <c r="F741" i="3"/>
  <c r="K741" i="3"/>
  <c r="J741" i="3"/>
  <c r="H741" i="3"/>
  <c r="I741" i="3"/>
  <c r="J895" i="8"/>
  <c r="K895" i="8"/>
  <c r="K904" i="8"/>
  <c r="J904" i="8"/>
  <c r="F932" i="3"/>
  <c r="J932" i="3"/>
  <c r="K932" i="3"/>
  <c r="I932" i="3"/>
  <c r="H932" i="3"/>
  <c r="F836" i="3"/>
  <c r="H836" i="3"/>
  <c r="I836" i="3"/>
  <c r="K836" i="3"/>
  <c r="J836" i="3"/>
  <c r="K493" i="3"/>
  <c r="J493" i="3"/>
  <c r="I493" i="3"/>
  <c r="F493" i="3"/>
  <c r="H493" i="3"/>
  <c r="K683" i="3"/>
  <c r="I683" i="3"/>
  <c r="F683" i="3"/>
  <c r="J683" i="3"/>
  <c r="H683" i="3"/>
  <c r="J951" i="8"/>
  <c r="K951" i="8"/>
  <c r="H761" i="3"/>
  <c r="K761" i="3"/>
  <c r="F761" i="3"/>
  <c r="J761" i="3"/>
  <c r="I761" i="3"/>
  <c r="J745" i="8"/>
  <c r="K745" i="8"/>
  <c r="H611" i="3"/>
  <c r="K611" i="3"/>
  <c r="I611" i="3"/>
  <c r="F611" i="3"/>
  <c r="J611" i="3"/>
  <c r="J737" i="8"/>
  <c r="K737" i="8"/>
  <c r="I680" i="3"/>
  <c r="K680" i="3"/>
  <c r="F680" i="3"/>
  <c r="H680" i="3"/>
  <c r="J680" i="3"/>
  <c r="J568" i="3"/>
  <c r="K568" i="3"/>
  <c r="I568" i="3"/>
  <c r="F568" i="3"/>
  <c r="H568" i="3"/>
  <c r="I659" i="3"/>
  <c r="K659" i="3"/>
  <c r="F659" i="3"/>
  <c r="H659" i="3"/>
  <c r="J659" i="3"/>
  <c r="K784" i="8"/>
  <c r="J784" i="8"/>
  <c r="K887" i="8"/>
  <c r="J887" i="8"/>
  <c r="K840" i="8"/>
  <c r="J840" i="8"/>
  <c r="I735" i="3"/>
  <c r="J735" i="3"/>
  <c r="H735" i="3"/>
  <c r="K735" i="3"/>
  <c r="F735" i="3"/>
  <c r="K724" i="8"/>
  <c r="J724" i="8"/>
  <c r="I824" i="3"/>
  <c r="H824" i="3"/>
  <c r="K824" i="3"/>
  <c r="F824" i="3"/>
  <c r="J824" i="3"/>
  <c r="I249" i="3"/>
  <c r="K249" i="3"/>
  <c r="J249" i="3"/>
  <c r="F249" i="3"/>
  <c r="H249" i="3"/>
  <c r="K913" i="8"/>
  <c r="J913" i="8"/>
  <c r="J881" i="8"/>
  <c r="K881" i="8"/>
  <c r="J987" i="8"/>
  <c r="K987" i="8"/>
  <c r="J985" i="8"/>
  <c r="K985" i="8"/>
  <c r="J818" i="3"/>
  <c r="I818" i="3"/>
  <c r="F818" i="3"/>
  <c r="K818" i="3"/>
  <c r="H818" i="3"/>
  <c r="F977" i="3"/>
  <c r="J977" i="3"/>
  <c r="K977" i="3"/>
  <c r="H977" i="3"/>
  <c r="I977" i="3"/>
  <c r="J730" i="8"/>
  <c r="K730" i="8"/>
  <c r="K708" i="8"/>
  <c r="J708" i="8"/>
  <c r="K992" i="8"/>
  <c r="J992" i="8"/>
  <c r="J739" i="8"/>
  <c r="K739" i="8"/>
  <c r="K911" i="8"/>
  <c r="J911" i="8"/>
  <c r="F971" i="3"/>
  <c r="H971" i="3"/>
  <c r="J971" i="3"/>
  <c r="K971" i="3"/>
  <c r="I971" i="3"/>
  <c r="F525" i="3"/>
  <c r="K525" i="3"/>
  <c r="I525" i="3"/>
  <c r="H525" i="3"/>
  <c r="J525" i="3"/>
  <c r="H813" i="3"/>
  <c r="F813" i="3"/>
  <c r="I813" i="3"/>
  <c r="K813" i="3"/>
  <c r="J813" i="3"/>
  <c r="I835" i="3"/>
  <c r="H835" i="3"/>
  <c r="J835" i="3"/>
  <c r="K835" i="3"/>
  <c r="F835" i="3"/>
  <c r="K830" i="8"/>
  <c r="J830" i="8"/>
  <c r="J824" i="8"/>
  <c r="K824" i="8"/>
  <c r="J544" i="3"/>
  <c r="I544" i="3"/>
  <c r="F544" i="3"/>
  <c r="K544" i="3"/>
  <c r="H544" i="3"/>
  <c r="J925" i="8"/>
  <c r="K925" i="8"/>
  <c r="J888" i="8"/>
  <c r="K888" i="8"/>
  <c r="J935" i="8"/>
  <c r="K935" i="8"/>
  <c r="K703" i="8"/>
  <c r="J703" i="8"/>
  <c r="F935" i="3"/>
  <c r="H935" i="3"/>
  <c r="J935" i="3"/>
  <c r="I935" i="3"/>
  <c r="K935" i="3"/>
  <c r="K875" i="8"/>
  <c r="J875" i="8"/>
  <c r="I921" i="3"/>
  <c r="K921" i="3"/>
  <c r="H921" i="3"/>
  <c r="J921" i="3"/>
  <c r="F921" i="3"/>
  <c r="J569" i="3"/>
  <c r="F569" i="3"/>
  <c r="I569" i="3"/>
  <c r="K569" i="3"/>
  <c r="H569" i="3"/>
  <c r="J915" i="3"/>
  <c r="I915" i="3"/>
  <c r="F915" i="3"/>
  <c r="H915" i="3"/>
  <c r="K915" i="3"/>
  <c r="H529" i="3"/>
  <c r="K529" i="3"/>
  <c r="I529" i="3"/>
  <c r="J529" i="3"/>
  <c r="F529" i="3"/>
  <c r="I869" i="3"/>
  <c r="K869" i="3"/>
  <c r="F869" i="3"/>
  <c r="H869" i="3"/>
  <c r="J869" i="3"/>
  <c r="K897" i="3"/>
  <c r="F897" i="3"/>
  <c r="H897" i="3"/>
  <c r="I897" i="3"/>
  <c r="J897" i="3"/>
  <c r="I856" i="3"/>
  <c r="J856" i="3"/>
  <c r="H856" i="3"/>
  <c r="F856" i="3"/>
  <c r="K856" i="3"/>
  <c r="H851" i="3"/>
  <c r="I851" i="3"/>
  <c r="J851" i="3"/>
  <c r="F851" i="3"/>
  <c r="K851" i="3"/>
  <c r="H789" i="3"/>
  <c r="I789" i="3"/>
  <c r="K789" i="3"/>
  <c r="J789" i="3"/>
  <c r="F789" i="3"/>
  <c r="K878" i="8"/>
  <c r="J878" i="8"/>
  <c r="F570" i="3"/>
  <c r="H570" i="3"/>
  <c r="I570" i="3"/>
  <c r="J570" i="3"/>
  <c r="K570" i="3"/>
  <c r="K907" i="8"/>
  <c r="J907" i="8"/>
  <c r="H622" i="3"/>
  <c r="J622" i="3"/>
  <c r="I622" i="3"/>
  <c r="F622" i="3"/>
  <c r="K622" i="3"/>
  <c r="H944" i="3"/>
  <c r="F944" i="3"/>
  <c r="I944" i="3"/>
  <c r="J944" i="3"/>
  <c r="K944" i="3"/>
  <c r="H864" i="3"/>
  <c r="F864" i="3"/>
  <c r="I864" i="3"/>
  <c r="K864" i="3"/>
  <c r="J864" i="3"/>
  <c r="O993" i="2"/>
  <c r="N993" i="2"/>
  <c r="H999" i="3"/>
  <c r="F999" i="3"/>
  <c r="K999" i="3"/>
  <c r="J999" i="3"/>
  <c r="I999" i="3"/>
  <c r="H537" i="3"/>
  <c r="K537" i="3"/>
  <c r="J537" i="3"/>
  <c r="I537" i="3"/>
  <c r="F537" i="3"/>
  <c r="K940" i="8"/>
  <c r="J940" i="8"/>
  <c r="J756" i="8"/>
  <c r="K756" i="8"/>
  <c r="J956" i="3"/>
  <c r="H956" i="3"/>
  <c r="K956" i="3"/>
  <c r="I956" i="3"/>
  <c r="F956" i="3"/>
  <c r="J904" i="3"/>
  <c r="K904" i="3"/>
  <c r="F904" i="3"/>
  <c r="H904" i="3"/>
  <c r="I904" i="3"/>
  <c r="J841" i="3"/>
  <c r="H841" i="3"/>
  <c r="K841" i="3"/>
  <c r="I841" i="3"/>
  <c r="F841" i="3"/>
  <c r="K763" i="8"/>
  <c r="J763" i="8"/>
  <c r="J953" i="8"/>
  <c r="K953" i="8"/>
  <c r="F552" i="3"/>
  <c r="H552" i="3"/>
  <c r="I552" i="3"/>
  <c r="K552" i="3"/>
  <c r="J552" i="3"/>
  <c r="O994" i="2"/>
  <c r="K1000" i="3"/>
  <c r="F1000" i="3"/>
  <c r="J1000" i="3"/>
  <c r="H1000" i="3"/>
  <c r="N994" i="2"/>
  <c r="I1000" i="3"/>
  <c r="K910" i="3"/>
  <c r="H910" i="3"/>
  <c r="I910" i="3"/>
  <c r="J910" i="3"/>
  <c r="F910" i="3"/>
  <c r="J795" i="8"/>
  <c r="K795" i="8"/>
  <c r="K983" i="3"/>
  <c r="I983" i="3"/>
  <c r="F983" i="3"/>
  <c r="J983" i="3"/>
  <c r="H983" i="3"/>
  <c r="J767" i="3"/>
  <c r="I767" i="3"/>
  <c r="K767" i="3"/>
  <c r="H767" i="3"/>
  <c r="F767" i="3"/>
  <c r="J732" i="3"/>
  <c r="H732" i="3"/>
  <c r="F732" i="3"/>
  <c r="I732" i="3"/>
  <c r="K732" i="3"/>
  <c r="J755" i="8"/>
  <c r="K755" i="8"/>
  <c r="J629" i="3"/>
  <c r="H629" i="3"/>
  <c r="K629" i="3"/>
  <c r="F629" i="3"/>
  <c r="I629" i="3"/>
  <c r="J477" i="3"/>
  <c r="H477" i="3"/>
  <c r="K477" i="3"/>
  <c r="I477" i="3"/>
  <c r="F477" i="3"/>
  <c r="F541" i="3"/>
  <c r="I541" i="3"/>
  <c r="K541" i="3"/>
  <c r="J541" i="3"/>
  <c r="H541" i="3"/>
  <c r="K701" i="3"/>
  <c r="F701" i="3"/>
  <c r="J701" i="3"/>
  <c r="H701" i="3"/>
  <c r="I701" i="3"/>
  <c r="H837" i="3"/>
  <c r="I837" i="3"/>
  <c r="F837" i="3"/>
  <c r="J837" i="3"/>
  <c r="K837" i="3"/>
  <c r="H723" i="3"/>
  <c r="F723" i="3"/>
  <c r="K723" i="3"/>
  <c r="J723" i="3"/>
  <c r="I723" i="3"/>
  <c r="K846" i="8"/>
  <c r="J846" i="8"/>
  <c r="J469" i="3"/>
  <c r="H469" i="3"/>
  <c r="K469" i="3"/>
  <c r="F469" i="3"/>
  <c r="I469" i="3"/>
  <c r="I923" i="3"/>
  <c r="F923" i="3"/>
  <c r="J923" i="3"/>
  <c r="K923" i="3"/>
  <c r="H923" i="3"/>
  <c r="F684" i="3"/>
  <c r="I684" i="3"/>
  <c r="J684" i="3"/>
  <c r="H684" i="3"/>
  <c r="K684" i="3"/>
  <c r="J777" i="8"/>
  <c r="K777" i="8"/>
  <c r="K546" i="3"/>
  <c r="I546" i="3"/>
  <c r="J546" i="3"/>
  <c r="H546" i="3"/>
  <c r="F546" i="3"/>
  <c r="K845" i="3"/>
  <c r="J845" i="3"/>
  <c r="I845" i="3"/>
  <c r="F845" i="3"/>
  <c r="H845" i="3"/>
  <c r="I883" i="3"/>
  <c r="K883" i="3"/>
  <c r="H883" i="3"/>
  <c r="F883" i="3"/>
  <c r="J883" i="3"/>
  <c r="K758" i="3"/>
  <c r="I758" i="3"/>
  <c r="H758" i="3"/>
  <c r="F758" i="3"/>
  <c r="J758" i="3"/>
  <c r="K953" i="3"/>
  <c r="J953" i="3"/>
  <c r="I953" i="3"/>
  <c r="H953" i="3"/>
  <c r="F953" i="3"/>
  <c r="H739" i="3"/>
  <c r="K739" i="3"/>
  <c r="J739" i="3"/>
  <c r="F739" i="3"/>
  <c r="I739" i="3"/>
  <c r="F605" i="3"/>
  <c r="K605" i="3"/>
  <c r="H605" i="3"/>
  <c r="J605" i="3"/>
  <c r="I605" i="3"/>
  <c r="F861" i="3"/>
  <c r="K861" i="3"/>
  <c r="I861" i="3"/>
  <c r="J861" i="3"/>
  <c r="H861" i="3"/>
  <c r="J758" i="8"/>
  <c r="K758" i="8"/>
  <c r="I840" i="3"/>
  <c r="H840" i="3"/>
  <c r="K840" i="3"/>
  <c r="J840" i="3"/>
  <c r="F840" i="3"/>
  <c r="K751" i="8"/>
  <c r="J751" i="8"/>
  <c r="J760" i="3"/>
  <c r="I760" i="3"/>
  <c r="H760" i="3"/>
  <c r="F760" i="3"/>
  <c r="K760" i="3"/>
  <c r="J873" i="8"/>
  <c r="K873" i="8"/>
  <c r="J892" i="8"/>
  <c r="K892" i="8"/>
  <c r="I737" i="3"/>
  <c r="K737" i="3"/>
  <c r="F737" i="3"/>
  <c r="J737" i="3"/>
  <c r="H737" i="3"/>
  <c r="K954" i="8"/>
  <c r="J954" i="8"/>
  <c r="K780" i="3"/>
  <c r="J780" i="3"/>
  <c r="I780" i="3"/>
  <c r="F780" i="3"/>
  <c r="H780" i="3"/>
  <c r="H922" i="3"/>
  <c r="K922" i="3"/>
  <c r="F922" i="3"/>
  <c r="I922" i="3"/>
  <c r="J922" i="3"/>
  <c r="F573" i="3"/>
  <c r="H573" i="3"/>
  <c r="K573" i="3"/>
  <c r="I573" i="3"/>
  <c r="J573" i="3"/>
  <c r="F251" i="3"/>
  <c r="H251" i="3"/>
  <c r="K251" i="3"/>
  <c r="J251" i="3"/>
  <c r="I251" i="3"/>
  <c r="K790" i="8"/>
  <c r="J790" i="8"/>
  <c r="K813" i="8"/>
  <c r="J813" i="8"/>
  <c r="J776" i="8"/>
  <c r="K776" i="8"/>
  <c r="I641" i="3"/>
  <c r="J641" i="3"/>
  <c r="K641" i="3"/>
  <c r="H641" i="3"/>
  <c r="F641" i="3"/>
  <c r="K973" i="8"/>
  <c r="J973" i="8"/>
  <c r="J726" i="8"/>
  <c r="K726" i="8"/>
  <c r="K998" i="3"/>
  <c r="F998" i="3"/>
  <c r="J998" i="3"/>
  <c r="H998" i="3"/>
  <c r="I998" i="3"/>
  <c r="J949" i="8"/>
  <c r="K949" i="8"/>
  <c r="K800" i="3"/>
  <c r="J800" i="3"/>
  <c r="I800" i="3"/>
  <c r="H800" i="3"/>
  <c r="F800" i="3"/>
  <c r="H936" i="3"/>
  <c r="K936" i="3"/>
  <c r="I936" i="3"/>
  <c r="F936" i="3"/>
  <c r="J936" i="3"/>
  <c r="I804" i="3"/>
  <c r="J804" i="3"/>
  <c r="F804" i="3"/>
  <c r="H804" i="3"/>
  <c r="K804" i="3"/>
  <c r="H503" i="3"/>
  <c r="I503" i="3"/>
  <c r="J503" i="3"/>
  <c r="K503" i="3"/>
  <c r="F503" i="3"/>
  <c r="J771" i="8"/>
  <c r="K771" i="8"/>
  <c r="H538" i="3"/>
  <c r="J538" i="3"/>
  <c r="F538" i="3"/>
  <c r="K538" i="3"/>
  <c r="I538" i="3"/>
  <c r="K588" i="3"/>
  <c r="H588" i="3"/>
  <c r="I588" i="3"/>
  <c r="F588" i="3"/>
  <c r="J588" i="3"/>
  <c r="J940" i="3"/>
  <c r="F940" i="3"/>
  <c r="H940" i="3"/>
  <c r="K940" i="3"/>
  <c r="I940" i="3"/>
  <c r="I849" i="3"/>
  <c r="K849" i="3"/>
  <c r="H849" i="3"/>
  <c r="F849" i="3"/>
  <c r="J849" i="3"/>
  <c r="J671" i="3"/>
  <c r="H671" i="3"/>
  <c r="F671" i="3"/>
  <c r="K671" i="3"/>
  <c r="I671" i="3"/>
  <c r="J989" i="3"/>
  <c r="H989" i="3"/>
  <c r="K989" i="3"/>
  <c r="F989" i="3"/>
  <c r="I989" i="3"/>
  <c r="K769" i="8"/>
  <c r="J769" i="8"/>
  <c r="J996" i="8"/>
  <c r="K996" i="8"/>
  <c r="I547" i="3"/>
  <c r="K547" i="3"/>
  <c r="F547" i="3"/>
  <c r="J547" i="3"/>
  <c r="H547" i="3"/>
  <c r="J864" i="8"/>
  <c r="K864" i="8"/>
  <c r="K997" i="8"/>
  <c r="J997" i="8"/>
  <c r="J646" i="3"/>
  <c r="I646" i="3"/>
  <c r="K646" i="3"/>
  <c r="F646" i="3"/>
  <c r="H646" i="3"/>
  <c r="J750" i="8"/>
  <c r="K750" i="8"/>
  <c r="I630" i="3"/>
  <c r="F630" i="3"/>
  <c r="K630" i="3"/>
  <c r="J630" i="3"/>
  <c r="H630" i="3"/>
  <c r="K899" i="8"/>
  <c r="J899" i="8"/>
  <c r="K741" i="8"/>
  <c r="J741" i="8"/>
  <c r="I886" i="3"/>
  <c r="H886" i="3"/>
  <c r="K886" i="3"/>
  <c r="F886" i="3"/>
  <c r="J886" i="3"/>
  <c r="J800" i="8"/>
  <c r="K800" i="8"/>
  <c r="J854" i="8"/>
  <c r="K854" i="8"/>
  <c r="I703" i="3"/>
  <c r="J703" i="3"/>
  <c r="F703" i="3"/>
  <c r="K703" i="3"/>
  <c r="H703" i="3"/>
  <c r="H527" i="3"/>
  <c r="K527" i="3"/>
  <c r="F527" i="3"/>
  <c r="I527" i="3"/>
  <c r="J527" i="3"/>
  <c r="J806" i="8"/>
  <c r="K806" i="8"/>
  <c r="F773" i="3"/>
  <c r="H773" i="3"/>
  <c r="J773" i="3"/>
  <c r="I773" i="3"/>
  <c r="K773" i="3"/>
  <c r="F933" i="3"/>
  <c r="I933" i="3"/>
  <c r="H933" i="3"/>
  <c r="J933" i="3"/>
  <c r="K933" i="3"/>
  <c r="J752" i="8"/>
  <c r="K752" i="8"/>
  <c r="J938" i="3"/>
  <c r="I938" i="3"/>
  <c r="H938" i="3"/>
  <c r="K938" i="3"/>
  <c r="F938" i="3"/>
  <c r="K993" i="8"/>
  <c r="J993" i="8"/>
  <c r="F557" i="3"/>
  <c r="H557" i="3"/>
  <c r="J557" i="3"/>
  <c r="K557" i="3"/>
  <c r="I557" i="3"/>
  <c r="K780" i="8"/>
  <c r="J780" i="8"/>
  <c r="K1001" i="8"/>
  <c r="J1001" i="8"/>
  <c r="F981" i="3"/>
  <c r="H981" i="3"/>
  <c r="I981" i="3"/>
  <c r="K981" i="3"/>
  <c r="J981" i="3"/>
  <c r="F768" i="3"/>
  <c r="J768" i="3"/>
  <c r="H768" i="3"/>
  <c r="I768" i="3"/>
  <c r="K768" i="3"/>
  <c r="J731" i="8"/>
  <c r="K731" i="8"/>
  <c r="J909" i="3"/>
  <c r="H909" i="3"/>
  <c r="K909" i="3"/>
  <c r="I909" i="3"/>
  <c r="F909" i="3"/>
  <c r="J657" i="3"/>
  <c r="F657" i="3"/>
  <c r="I657" i="3"/>
  <c r="K657" i="3"/>
  <c r="H657" i="3"/>
  <c r="F749" i="3"/>
  <c r="H749" i="3"/>
  <c r="J749" i="3"/>
  <c r="I749" i="3"/>
  <c r="K749" i="3"/>
  <c r="K867" i="8"/>
  <c r="J867" i="8"/>
  <c r="K707" i="3"/>
  <c r="F707" i="3"/>
  <c r="J707" i="3"/>
  <c r="I707" i="3"/>
  <c r="H707" i="3"/>
  <c r="H565" i="3"/>
  <c r="F565" i="3"/>
  <c r="I565" i="3"/>
  <c r="J565" i="3"/>
  <c r="K565" i="3"/>
  <c r="J946" i="3"/>
  <c r="K946" i="3"/>
  <c r="F946" i="3"/>
  <c r="H946" i="3"/>
  <c r="I946" i="3"/>
  <c r="K512" i="3"/>
  <c r="J512" i="3"/>
  <c r="I512" i="3"/>
  <c r="F512" i="3"/>
  <c r="H512" i="3"/>
  <c r="I778" i="3"/>
  <c r="H778" i="3"/>
  <c r="K778" i="3"/>
  <c r="F778" i="3"/>
  <c r="J778" i="3"/>
  <c r="F966" i="3"/>
  <c r="H966" i="3"/>
  <c r="K966" i="3"/>
  <c r="J966" i="3"/>
  <c r="I966" i="3"/>
  <c r="K732" i="8"/>
  <c r="J732" i="8"/>
  <c r="K506" i="3"/>
  <c r="J506" i="3"/>
  <c r="F506" i="3"/>
  <c r="H506" i="3"/>
  <c r="I506" i="3"/>
  <c r="H696" i="3"/>
  <c r="J696" i="3"/>
  <c r="I696" i="3"/>
  <c r="F696" i="3"/>
  <c r="K696" i="3"/>
  <c r="I682" i="3"/>
  <c r="J682" i="3"/>
  <c r="K682" i="3"/>
  <c r="H682" i="3"/>
  <c r="F682" i="3"/>
  <c r="J534" i="3"/>
  <c r="F534" i="3"/>
  <c r="I534" i="3"/>
  <c r="K534" i="3"/>
  <c r="H534" i="3"/>
  <c r="H755" i="3"/>
  <c r="F755" i="3"/>
  <c r="J755" i="3"/>
  <c r="K755" i="3"/>
  <c r="I755" i="3"/>
  <c r="I618" i="3"/>
  <c r="J618" i="3"/>
  <c r="K618" i="3"/>
  <c r="F618" i="3"/>
  <c r="H618" i="3"/>
  <c r="F852" i="3"/>
  <c r="J852" i="3"/>
  <c r="I852" i="3"/>
  <c r="H852" i="3"/>
  <c r="K852" i="3"/>
  <c r="H873" i="3"/>
  <c r="J873" i="3"/>
  <c r="F873" i="3"/>
  <c r="K873" i="3"/>
  <c r="I873" i="3"/>
  <c r="K852" i="8"/>
  <c r="J852" i="8"/>
  <c r="J950" i="8"/>
  <c r="K950" i="8"/>
  <c r="J778" i="8"/>
  <c r="K778" i="8"/>
  <c r="J492" i="3"/>
  <c r="I492" i="3"/>
  <c r="H492" i="3"/>
  <c r="K492" i="3"/>
  <c r="F492" i="3"/>
  <c r="K421" i="3"/>
  <c r="J421" i="3"/>
  <c r="I421" i="3"/>
  <c r="F421" i="3"/>
  <c r="H421" i="3"/>
  <c r="I613" i="3"/>
  <c r="K613" i="3"/>
  <c r="H613" i="3"/>
  <c r="J613" i="3"/>
  <c r="F613" i="3"/>
  <c r="K784" i="3"/>
  <c r="J784" i="3"/>
  <c r="F784" i="3"/>
  <c r="I784" i="3"/>
  <c r="H784" i="3"/>
  <c r="F711" i="3"/>
  <c r="I711" i="3"/>
  <c r="H711" i="3"/>
  <c r="J711" i="3"/>
  <c r="K711" i="3"/>
  <c r="F610" i="3"/>
  <c r="I610" i="3"/>
  <c r="J610" i="3"/>
  <c r="K610" i="3"/>
  <c r="H610" i="3"/>
  <c r="K959" i="8"/>
  <c r="J959" i="8"/>
  <c r="I530" i="3"/>
  <c r="J530" i="3"/>
  <c r="H530" i="3"/>
  <c r="K530" i="3"/>
  <c r="F530" i="3"/>
  <c r="J581" i="3"/>
  <c r="H581" i="3"/>
  <c r="I581" i="3"/>
  <c r="F581" i="3"/>
  <c r="K581" i="3"/>
  <c r="K786" i="3"/>
  <c r="H786" i="3"/>
  <c r="J786" i="3"/>
  <c r="F786" i="3"/>
  <c r="I786" i="3"/>
  <c r="K998" i="8"/>
  <c r="J998" i="8"/>
  <c r="J853" i="8"/>
  <c r="K853" i="8"/>
  <c r="H505" i="3"/>
  <c r="I505" i="3"/>
  <c r="K505" i="3"/>
  <c r="J505" i="3"/>
  <c r="F505" i="3"/>
  <c r="K763" i="3"/>
  <c r="I763" i="3"/>
  <c r="H763" i="3"/>
  <c r="J763" i="3"/>
  <c r="F763" i="3"/>
  <c r="F535" i="3"/>
  <c r="K535" i="3"/>
  <c r="J535" i="3"/>
  <c r="H535" i="3"/>
  <c r="I535" i="3"/>
  <c r="J516" i="3"/>
  <c r="K516" i="3"/>
  <c r="H516" i="3"/>
  <c r="F516" i="3"/>
  <c r="I516" i="3"/>
  <c r="J753" i="8"/>
  <c r="K753" i="8"/>
  <c r="H486" i="3"/>
  <c r="J486" i="3"/>
  <c r="K486" i="3"/>
  <c r="I486" i="3"/>
  <c r="F486" i="3"/>
  <c r="K483" i="3"/>
  <c r="J483" i="3"/>
  <c r="F483" i="3"/>
  <c r="I483" i="3"/>
  <c r="H483" i="3"/>
  <c r="J822" i="8"/>
  <c r="K822" i="8"/>
  <c r="I662" i="3"/>
  <c r="F662" i="3"/>
  <c r="H662" i="3"/>
  <c r="J662" i="3"/>
  <c r="K662" i="3"/>
  <c r="F913" i="3"/>
  <c r="K913" i="3"/>
  <c r="H913" i="3"/>
  <c r="J913" i="3"/>
  <c r="I913" i="3"/>
  <c r="I798" i="3"/>
  <c r="K798" i="3"/>
  <c r="F798" i="3"/>
  <c r="H798" i="3"/>
  <c r="J798" i="3"/>
  <c r="K894" i="8"/>
  <c r="J894" i="8"/>
  <c r="J870" i="8"/>
  <c r="K870" i="8"/>
  <c r="H725" i="3"/>
  <c r="F725" i="3"/>
  <c r="J725" i="3"/>
  <c r="K725" i="3"/>
  <c r="I725" i="3"/>
  <c r="H863" i="3"/>
  <c r="K863" i="3"/>
  <c r="J863" i="3"/>
  <c r="F863" i="3"/>
  <c r="I863" i="3"/>
  <c r="K524" i="3"/>
  <c r="J524" i="3"/>
  <c r="H524" i="3"/>
  <c r="F524" i="3"/>
  <c r="I524" i="3"/>
  <c r="J729" i="3"/>
  <c r="K729" i="3"/>
  <c r="F729" i="3"/>
  <c r="I729" i="3"/>
  <c r="H729" i="3"/>
  <c r="K863" i="8"/>
  <c r="J863" i="8"/>
  <c r="J823" i="8"/>
  <c r="K823" i="8"/>
  <c r="J740" i="8"/>
  <c r="K740" i="8"/>
  <c r="H579" i="3"/>
  <c r="J579" i="3"/>
  <c r="K579" i="3"/>
  <c r="I579" i="3"/>
  <c r="F579" i="3"/>
  <c r="J759" i="8"/>
  <c r="K759" i="8"/>
  <c r="H759" i="3"/>
  <c r="J759" i="3"/>
  <c r="F759" i="3"/>
  <c r="I759" i="3"/>
  <c r="K759" i="3"/>
  <c r="I745" i="3"/>
  <c r="K745" i="3"/>
  <c r="F745" i="3"/>
  <c r="H745" i="3"/>
  <c r="J745" i="3"/>
  <c r="K882" i="3"/>
  <c r="J882" i="3"/>
  <c r="H882" i="3"/>
  <c r="I882" i="3"/>
  <c r="F882" i="3"/>
  <c r="F984" i="3"/>
  <c r="K984" i="3"/>
  <c r="I984" i="3"/>
  <c r="H984" i="3"/>
  <c r="J984" i="3"/>
  <c r="K766" i="8"/>
  <c r="J766" i="8"/>
  <c r="I626" i="3"/>
  <c r="K626" i="3"/>
  <c r="H626" i="3"/>
  <c r="F626" i="3"/>
  <c r="J626" i="3"/>
  <c r="K995" i="8"/>
  <c r="J995" i="8"/>
  <c r="J991" i="8"/>
  <c r="K991" i="8"/>
  <c r="K934" i="8"/>
  <c r="J934" i="8"/>
  <c r="K467" i="3"/>
  <c r="I467" i="3"/>
  <c r="J467" i="3"/>
  <c r="H467" i="3"/>
  <c r="F467" i="3"/>
  <c r="K996" i="3"/>
  <c r="F996" i="3"/>
  <c r="H996" i="3"/>
  <c r="I996" i="3"/>
  <c r="J996" i="3"/>
  <c r="K536" i="3"/>
  <c r="F536" i="3"/>
  <c r="H536" i="3"/>
  <c r="I536" i="3"/>
  <c r="J536" i="3"/>
  <c r="F881" i="3"/>
  <c r="K881" i="3"/>
  <c r="H881" i="3"/>
  <c r="J881" i="3"/>
  <c r="I881" i="3"/>
  <c r="J957" i="3"/>
  <c r="K957" i="3"/>
  <c r="H957" i="3"/>
  <c r="I957" i="3"/>
  <c r="F957" i="3"/>
  <c r="J941" i="3"/>
  <c r="H941" i="3"/>
  <c r="K941" i="3"/>
  <c r="I941" i="3"/>
  <c r="F941" i="3"/>
  <c r="F781" i="3"/>
  <c r="J781" i="3"/>
  <c r="H781" i="3"/>
  <c r="K781" i="3"/>
  <c r="I781" i="3"/>
  <c r="K542" i="3"/>
  <c r="F542" i="3"/>
  <c r="J542" i="3"/>
  <c r="I542" i="3"/>
  <c r="H542" i="3"/>
  <c r="K959" i="3"/>
  <c r="H959" i="3"/>
  <c r="F959" i="3"/>
  <c r="J959" i="3"/>
  <c r="I959" i="3"/>
  <c r="H601" i="3"/>
  <c r="J601" i="3"/>
  <c r="K601" i="3"/>
  <c r="I601" i="3"/>
  <c r="F601" i="3"/>
  <c r="K733" i="8"/>
  <c r="J733" i="8"/>
  <c r="I871" i="3"/>
  <c r="J871" i="3"/>
  <c r="H871" i="3"/>
  <c r="F871" i="3"/>
  <c r="K871" i="3"/>
  <c r="J808" i="3"/>
  <c r="K808" i="3"/>
  <c r="H808" i="3"/>
  <c r="I808" i="3"/>
  <c r="F808" i="3"/>
  <c r="K961" i="3"/>
  <c r="J961" i="3"/>
  <c r="I961" i="3"/>
  <c r="F961" i="3"/>
  <c r="H961" i="3"/>
  <c r="K531" i="3"/>
  <c r="J531" i="3"/>
  <c r="I531" i="3"/>
  <c r="H531" i="3"/>
  <c r="F531" i="3"/>
  <c r="J583" i="3"/>
  <c r="K583" i="3"/>
  <c r="I583" i="3"/>
  <c r="F583" i="3"/>
  <c r="H583" i="3"/>
  <c r="J765" i="3"/>
  <c r="K765" i="3"/>
  <c r="F765" i="3"/>
  <c r="H765" i="3"/>
  <c r="I765" i="3"/>
  <c r="J961" i="8"/>
  <c r="K961" i="8"/>
  <c r="J815" i="8"/>
  <c r="K815" i="8"/>
  <c r="J704" i="8"/>
  <c r="K704" i="8"/>
  <c r="K798" i="8"/>
  <c r="J798" i="8"/>
  <c r="K787" i="8"/>
  <c r="J787" i="8"/>
  <c r="J592" i="3"/>
  <c r="I592" i="3"/>
  <c r="H592" i="3"/>
  <c r="F592" i="3"/>
  <c r="K592" i="3"/>
  <c r="F687" i="3"/>
  <c r="J687" i="3"/>
  <c r="I687" i="3"/>
  <c r="H687" i="3"/>
  <c r="K687" i="3"/>
  <c r="J584" i="3"/>
  <c r="H584" i="3"/>
  <c r="I584" i="3"/>
  <c r="F584" i="3"/>
  <c r="K584" i="3"/>
  <c r="J747" i="3"/>
  <c r="F747" i="3"/>
  <c r="I747" i="3"/>
  <c r="H747" i="3"/>
  <c r="K747" i="3"/>
  <c r="J969" i="8"/>
  <c r="K969" i="8"/>
  <c r="H645" i="3"/>
  <c r="F645" i="3"/>
  <c r="J645" i="3"/>
  <c r="I645" i="3"/>
  <c r="K645" i="3"/>
  <c r="K787" i="3"/>
  <c r="I787" i="3"/>
  <c r="J787" i="3"/>
  <c r="H787" i="3"/>
  <c r="F787" i="3"/>
  <c r="J625" i="3"/>
  <c r="K625" i="3"/>
  <c r="I625" i="3"/>
  <c r="H625" i="3"/>
  <c r="F625" i="3"/>
  <c r="J842" i="3"/>
  <c r="I842" i="3"/>
  <c r="K842" i="3"/>
  <c r="H842" i="3"/>
  <c r="F842" i="3"/>
  <c r="I889" i="3"/>
  <c r="F889" i="3"/>
  <c r="K889" i="3"/>
  <c r="J889" i="3"/>
  <c r="H889" i="3"/>
  <c r="F468" i="3"/>
  <c r="J468" i="3"/>
  <c r="I468" i="3"/>
  <c r="K468" i="3"/>
  <c r="H468" i="3"/>
  <c r="F606" i="3"/>
  <c r="I606" i="3"/>
  <c r="H606" i="3"/>
  <c r="K606" i="3"/>
  <c r="J606" i="3"/>
  <c r="J624" i="3"/>
  <c r="I624" i="3"/>
  <c r="H624" i="3"/>
  <c r="K624" i="3"/>
  <c r="F624" i="3"/>
  <c r="K514" i="3"/>
  <c r="I514" i="3"/>
  <c r="H514" i="3"/>
  <c r="J514" i="3"/>
  <c r="F514" i="3"/>
  <c r="K728" i="3"/>
  <c r="H728" i="3"/>
  <c r="F728" i="3"/>
  <c r="I728" i="3"/>
  <c r="J728" i="3"/>
  <c r="J844" i="8"/>
  <c r="K844" i="8"/>
  <c r="K808" i="8"/>
  <c r="J808" i="8"/>
  <c r="K981" i="8"/>
  <c r="J981" i="8"/>
  <c r="J988" i="8"/>
  <c r="K988" i="8"/>
  <c r="K914" i="3"/>
  <c r="H914" i="3"/>
  <c r="I914" i="3"/>
  <c r="F914" i="3"/>
  <c r="J914" i="3"/>
  <c r="K866" i="8"/>
  <c r="J866" i="8"/>
  <c r="J976" i="8"/>
  <c r="K976" i="8"/>
  <c r="I564" i="3"/>
  <c r="H564" i="3"/>
  <c r="F564" i="3"/>
  <c r="K564" i="3"/>
  <c r="J564" i="3"/>
  <c r="I887" i="3"/>
  <c r="K887" i="3"/>
  <c r="F887" i="3"/>
  <c r="J887" i="3"/>
  <c r="H887" i="3"/>
  <c r="I576" i="3"/>
  <c r="J576" i="3"/>
  <c r="K576" i="3"/>
  <c r="H576" i="3"/>
  <c r="F576" i="3"/>
  <c r="K614" i="3"/>
  <c r="H614" i="3"/>
  <c r="F614" i="3"/>
  <c r="I614" i="3"/>
  <c r="J614" i="3"/>
  <c r="I647" i="3"/>
  <c r="H647" i="3"/>
  <c r="J647" i="3"/>
  <c r="F647" i="3"/>
  <c r="K647" i="3"/>
  <c r="F515" i="3"/>
  <c r="H515" i="3"/>
  <c r="I515" i="3"/>
  <c r="K515" i="3"/>
  <c r="J515" i="3"/>
  <c r="I422" i="3"/>
  <c r="F422" i="3"/>
  <c r="J422" i="3"/>
  <c r="K422" i="3"/>
  <c r="H422" i="3"/>
  <c r="H838" i="3"/>
  <c r="I838" i="3"/>
  <c r="J838" i="3"/>
  <c r="F838" i="3"/>
  <c r="K838" i="3"/>
  <c r="K918" i="3"/>
  <c r="F918" i="3"/>
  <c r="I918" i="3"/>
  <c r="H918" i="3"/>
  <c r="J918" i="3"/>
  <c r="J770" i="8"/>
  <c r="K770" i="8"/>
  <c r="H939" i="3"/>
  <c r="I939" i="3"/>
  <c r="J939" i="3"/>
  <c r="K939" i="3"/>
  <c r="F939" i="3"/>
  <c r="I850" i="3"/>
  <c r="J850" i="3"/>
  <c r="H850" i="3"/>
  <c r="F850" i="3"/>
  <c r="K850" i="3"/>
  <c r="I571" i="3"/>
  <c r="J571" i="3"/>
  <c r="F571" i="3"/>
  <c r="K571" i="3"/>
  <c r="H571" i="3"/>
  <c r="H868" i="3"/>
  <c r="K868" i="3"/>
  <c r="F868" i="3"/>
  <c r="I868" i="3"/>
  <c r="J868" i="3"/>
  <c r="K716" i="8"/>
  <c r="J716" i="8"/>
  <c r="J574" i="3"/>
  <c r="F574" i="3"/>
  <c r="H574" i="3"/>
  <c r="I574" i="3"/>
  <c r="K574" i="3"/>
  <c r="K474" i="3"/>
  <c r="J474" i="3"/>
  <c r="I474" i="3"/>
  <c r="H474" i="3"/>
  <c r="F474" i="3"/>
  <c r="I859" i="3"/>
  <c r="K859" i="3"/>
  <c r="J859" i="3"/>
  <c r="F859" i="3"/>
  <c r="H859" i="3"/>
  <c r="H652" i="3"/>
  <c r="I652" i="3"/>
  <c r="F652" i="3"/>
  <c r="K652" i="3"/>
  <c r="J652" i="3"/>
  <c r="K856" i="8"/>
  <c r="J856" i="8"/>
  <c r="K700" i="8"/>
  <c r="J700" i="8"/>
  <c r="J608" i="3"/>
  <c r="F608" i="3"/>
  <c r="I608" i="3"/>
  <c r="K608" i="3"/>
  <c r="H608" i="3"/>
  <c r="H898" i="3"/>
  <c r="K898" i="3"/>
  <c r="I898" i="3"/>
  <c r="J898" i="3"/>
  <c r="F898" i="3"/>
  <c r="K845" i="8"/>
  <c r="J845" i="8"/>
  <c r="K715" i="8"/>
  <c r="J715" i="8"/>
  <c r="H817" i="3"/>
  <c r="I817" i="3"/>
  <c r="K817" i="3"/>
  <c r="F817" i="3"/>
  <c r="J817" i="3"/>
  <c r="H968" i="3"/>
  <c r="F968" i="3"/>
  <c r="J968" i="3"/>
  <c r="I968" i="3"/>
  <c r="K968" i="3"/>
  <c r="J781" i="8"/>
  <c r="K781" i="8"/>
  <c r="H697" i="3"/>
  <c r="K697" i="3"/>
  <c r="F697" i="3"/>
  <c r="I697" i="3"/>
  <c r="J697" i="3"/>
  <c r="K814" i="8"/>
  <c r="J814" i="8"/>
  <c r="J977" i="8"/>
  <c r="K977" i="8"/>
  <c r="I551" i="3"/>
  <c r="H551" i="3"/>
  <c r="F551" i="3"/>
  <c r="J551" i="3"/>
  <c r="K551" i="3"/>
  <c r="I533" i="3"/>
  <c r="H533" i="3"/>
  <c r="K533" i="3"/>
  <c r="F533" i="3"/>
  <c r="J533" i="3"/>
  <c r="J915" i="8"/>
  <c r="K915" i="8"/>
  <c r="H848" i="3"/>
  <c r="I848" i="3"/>
  <c r="J848" i="3"/>
  <c r="K848" i="3"/>
  <c r="F848" i="3"/>
  <c r="I751" i="3"/>
  <c r="K751" i="3"/>
  <c r="F751" i="3"/>
  <c r="J751" i="3"/>
  <c r="H751" i="3"/>
  <c r="H509" i="3"/>
  <c r="J509" i="3"/>
  <c r="I509" i="3"/>
  <c r="F509" i="3"/>
  <c r="K509" i="3"/>
  <c r="K919" i="3"/>
  <c r="I919" i="3"/>
  <c r="H919" i="3"/>
  <c r="F919" i="3"/>
  <c r="J919" i="3"/>
  <c r="K931" i="8"/>
  <c r="J931" i="8"/>
  <c r="K900" i="8"/>
  <c r="J900" i="8"/>
  <c r="K522" i="3"/>
  <c r="I522" i="3"/>
  <c r="H522" i="3"/>
  <c r="J522" i="3"/>
  <c r="F522" i="3"/>
  <c r="I993" i="3"/>
  <c r="F993" i="3"/>
  <c r="K993" i="3"/>
  <c r="J993" i="3"/>
  <c r="H993" i="3"/>
  <c r="F812" i="3"/>
  <c r="J812" i="3"/>
  <c r="I812" i="3"/>
  <c r="K812" i="3"/>
  <c r="H812" i="3"/>
  <c r="H879" i="3"/>
  <c r="F879" i="3"/>
  <c r="K879" i="3"/>
  <c r="J879" i="3"/>
  <c r="I879" i="3"/>
  <c r="H633" i="3"/>
  <c r="I633" i="3"/>
  <c r="K633" i="3"/>
  <c r="F633" i="3"/>
  <c r="J633" i="3"/>
  <c r="K921" i="8"/>
  <c r="J921" i="8"/>
  <c r="K612" i="3"/>
  <c r="F612" i="3"/>
  <c r="J612" i="3"/>
  <c r="I612" i="3"/>
  <c r="H612" i="3"/>
  <c r="K692" i="8"/>
  <c r="J692" i="8"/>
  <c r="K792" i="3"/>
  <c r="F792" i="3"/>
  <c r="I792" i="3"/>
  <c r="J792" i="3"/>
  <c r="H792" i="3"/>
  <c r="F623" i="3"/>
  <c r="K623" i="3"/>
  <c r="I623" i="3"/>
  <c r="H623" i="3"/>
  <c r="J623" i="3"/>
  <c r="F772" i="3"/>
  <c r="J772" i="3"/>
  <c r="K772" i="3"/>
  <c r="I772" i="3"/>
  <c r="H772" i="3"/>
  <c r="F577" i="3"/>
  <c r="I577" i="3"/>
  <c r="H577" i="3"/>
  <c r="K577" i="3"/>
  <c r="J577" i="3"/>
  <c r="F985" i="3"/>
  <c r="H985" i="3"/>
  <c r="I985" i="3"/>
  <c r="K985" i="3"/>
  <c r="J985" i="3"/>
  <c r="J585" i="3"/>
  <c r="K585" i="3"/>
  <c r="I585" i="3"/>
  <c r="F585" i="3"/>
  <c r="H585" i="3"/>
  <c r="I855" i="3"/>
  <c r="H855" i="3"/>
  <c r="J855" i="3"/>
  <c r="K855" i="3"/>
  <c r="F855" i="3"/>
  <c r="K807" i="8"/>
  <c r="J807" i="8"/>
  <c r="K676" i="3"/>
  <c r="J676" i="3"/>
  <c r="I676" i="3"/>
  <c r="F676" i="3"/>
  <c r="H676" i="3"/>
  <c r="J672" i="3"/>
  <c r="I672" i="3"/>
  <c r="H672" i="3"/>
  <c r="K672" i="3"/>
  <c r="F672" i="3"/>
  <c r="H709" i="3"/>
  <c r="F709" i="3"/>
  <c r="I709" i="3"/>
  <c r="J709" i="3"/>
  <c r="K709" i="3"/>
  <c r="J857" i="3"/>
  <c r="K857" i="3"/>
  <c r="H857" i="3"/>
  <c r="F857" i="3"/>
  <c r="I857" i="3"/>
  <c r="H740" i="3"/>
  <c r="F740" i="3"/>
  <c r="J740" i="3"/>
  <c r="K740" i="3"/>
  <c r="I740" i="3"/>
  <c r="I540" i="3"/>
  <c r="H540" i="3"/>
  <c r="F540" i="3"/>
  <c r="J540" i="3"/>
  <c r="K540" i="3"/>
  <c r="H688" i="3"/>
  <c r="F688" i="3"/>
  <c r="J688" i="3"/>
  <c r="I688" i="3"/>
  <c r="K688" i="3"/>
  <c r="J712" i="3"/>
  <c r="H712" i="3"/>
  <c r="K712" i="3"/>
  <c r="F712" i="3"/>
  <c r="I712" i="3"/>
  <c r="K982" i="8"/>
  <c r="J982" i="8"/>
  <c r="K517" i="3"/>
  <c r="J517" i="3"/>
  <c r="I517" i="3"/>
  <c r="H517" i="3"/>
  <c r="F517" i="3"/>
  <c r="J874" i="3"/>
  <c r="K874" i="3"/>
  <c r="I874" i="3"/>
  <c r="H874" i="3"/>
  <c r="F874" i="3"/>
  <c r="J1000" i="8"/>
  <c r="K1000" i="8"/>
  <c r="J497" i="3"/>
  <c r="H497" i="3"/>
  <c r="I497" i="3"/>
  <c r="K497" i="3"/>
  <c r="F497" i="3"/>
  <c r="K917" i="3"/>
  <c r="H917" i="3"/>
  <c r="J917" i="3"/>
  <c r="F917" i="3"/>
  <c r="I917" i="3"/>
  <c r="J943" i="8"/>
  <c r="K943" i="8"/>
  <c r="F766" i="3"/>
  <c r="J766" i="3"/>
  <c r="K766" i="3"/>
  <c r="H766" i="3"/>
  <c r="I766" i="3"/>
  <c r="K952" i="8"/>
  <c r="J952" i="8"/>
  <c r="J803" i="8"/>
  <c r="K803" i="8"/>
  <c r="H494" i="3"/>
  <c r="I494" i="3"/>
  <c r="J494" i="3"/>
  <c r="F494" i="3"/>
  <c r="K494" i="3"/>
  <c r="K967" i="8"/>
  <c r="J967" i="8"/>
  <c r="F480" i="3"/>
  <c r="J480" i="3"/>
  <c r="H480" i="3"/>
  <c r="K480" i="3"/>
  <c r="I480" i="3"/>
  <c r="H878" i="3"/>
  <c r="F878" i="3"/>
  <c r="K878" i="3"/>
  <c r="J878" i="3"/>
  <c r="I878" i="3"/>
  <c r="I660" i="3"/>
  <c r="K660" i="3"/>
  <c r="F660" i="3"/>
  <c r="J660" i="3"/>
  <c r="H660" i="3"/>
  <c r="J938" i="8"/>
  <c r="K938" i="8"/>
  <c r="J563" i="3"/>
  <c r="F563" i="3"/>
  <c r="I563" i="3"/>
  <c r="H563" i="3"/>
  <c r="K563" i="3"/>
  <c r="F865" i="3"/>
  <c r="I865" i="3"/>
  <c r="K865" i="3"/>
  <c r="J865" i="3"/>
  <c r="H865" i="3"/>
  <c r="J835" i="8"/>
  <c r="K835" i="8"/>
  <c r="K567" i="3"/>
  <c r="I567" i="3"/>
  <c r="F567" i="3"/>
  <c r="H567" i="3"/>
  <c r="J567" i="3"/>
  <c r="I719" i="3"/>
  <c r="H719" i="3"/>
  <c r="K719" i="3"/>
  <c r="J719" i="3"/>
  <c r="F719" i="3"/>
  <c r="I550" i="3"/>
  <c r="H550" i="3"/>
  <c r="K550" i="3"/>
  <c r="J550" i="3"/>
  <c r="F550" i="3"/>
  <c r="J649" i="3"/>
  <c r="I649" i="3"/>
  <c r="K649" i="3"/>
  <c r="F649" i="3"/>
  <c r="H649" i="3"/>
  <c r="H508" i="3"/>
  <c r="J508" i="3"/>
  <c r="K508" i="3"/>
  <c r="F508" i="3"/>
  <c r="I508" i="3"/>
  <c r="K922" i="8"/>
  <c r="J922" i="8"/>
  <c r="I951" i="3"/>
  <c r="J951" i="3"/>
  <c r="F951" i="3"/>
  <c r="H951" i="3"/>
  <c r="K951" i="3"/>
  <c r="H669" i="3"/>
  <c r="F669" i="3"/>
  <c r="J669" i="3"/>
  <c r="K669" i="3"/>
  <c r="I669" i="3"/>
  <c r="K876" i="3"/>
  <c r="F876" i="3"/>
  <c r="J876" i="3"/>
  <c r="I876" i="3"/>
  <c r="H876" i="3"/>
  <c r="J866" i="3"/>
  <c r="H866" i="3"/>
  <c r="I866" i="3"/>
  <c r="F866" i="3"/>
  <c r="K866" i="3"/>
  <c r="K903" i="3"/>
  <c r="I903" i="3"/>
  <c r="J903" i="3"/>
  <c r="H903" i="3"/>
  <c r="F903" i="3"/>
  <c r="J791" i="8"/>
  <c r="K791" i="8"/>
  <c r="J974" i="8"/>
  <c r="K974" i="8"/>
  <c r="K702" i="8"/>
  <c r="J702" i="8"/>
  <c r="K598" i="3"/>
  <c r="F598" i="3"/>
  <c r="H598" i="3"/>
  <c r="I598" i="3"/>
  <c r="J598" i="3"/>
  <c r="H854" i="3"/>
  <c r="I854" i="3"/>
  <c r="K854" i="3"/>
  <c r="J854" i="3"/>
  <c r="F854" i="3"/>
  <c r="H475" i="3"/>
  <c r="K475" i="3"/>
  <c r="I475" i="3"/>
  <c r="J475" i="3"/>
  <c r="F475" i="3"/>
  <c r="H942" i="3"/>
  <c r="F942" i="3"/>
  <c r="I942" i="3"/>
  <c r="K942" i="3"/>
  <c r="J942" i="3"/>
  <c r="K665" i="3"/>
  <c r="J665" i="3"/>
  <c r="H665" i="3"/>
  <c r="I665" i="3"/>
  <c r="F665" i="3"/>
  <c r="K488" i="3"/>
  <c r="H488" i="3"/>
  <c r="F488" i="3"/>
  <c r="I488" i="3"/>
  <c r="J488" i="3"/>
  <c r="J774" i="8"/>
  <c r="K774" i="8"/>
  <c r="H829" i="3"/>
  <c r="F829" i="3"/>
  <c r="I829" i="3"/>
  <c r="J829" i="3"/>
  <c r="K829" i="3"/>
  <c r="J937" i="3"/>
  <c r="I937" i="3"/>
  <c r="H937" i="3"/>
  <c r="F937" i="3"/>
  <c r="K937" i="3"/>
  <c r="J992" i="3"/>
  <c r="F992" i="3"/>
  <c r="H992" i="3"/>
  <c r="I992" i="3"/>
  <c r="K992" i="3"/>
  <c r="J752" i="3"/>
  <c r="H752" i="3"/>
  <c r="K752" i="3"/>
  <c r="I752" i="3"/>
  <c r="F752" i="3"/>
  <c r="K572" i="3"/>
  <c r="I572" i="3"/>
  <c r="H572" i="3"/>
  <c r="F572" i="3"/>
  <c r="J572" i="3"/>
  <c r="O995" i="2"/>
  <c r="K1001" i="3"/>
  <c r="N995" i="2"/>
  <c r="F1001" i="3"/>
  <c r="J1001" i="3"/>
  <c r="I1001" i="3"/>
  <c r="H1001" i="3"/>
  <c r="K975" i="8"/>
  <c r="J975" i="8"/>
  <c r="J731" i="3"/>
  <c r="H731" i="3"/>
  <c r="I731" i="3"/>
  <c r="F731" i="3"/>
  <c r="K731" i="3"/>
  <c r="J849" i="8"/>
  <c r="K849" i="8"/>
  <c r="K476" i="3"/>
  <c r="I476" i="3"/>
  <c r="H476" i="3"/>
  <c r="J476" i="3"/>
  <c r="F476" i="3"/>
  <c r="I976" i="3"/>
  <c r="J976" i="3"/>
  <c r="F976" i="3"/>
  <c r="K976" i="3"/>
  <c r="H976" i="3"/>
  <c r="J903" i="8"/>
  <c r="K903" i="8"/>
  <c r="I907" i="3"/>
  <c r="J907" i="3"/>
  <c r="F907" i="3"/>
  <c r="K907" i="3"/>
  <c r="H907" i="3"/>
  <c r="F560" i="3"/>
  <c r="I560" i="3"/>
  <c r="H560" i="3"/>
  <c r="J560" i="3"/>
  <c r="K560" i="3"/>
  <c r="F637" i="3"/>
  <c r="J637" i="3"/>
  <c r="K637" i="3"/>
  <c r="I637" i="3"/>
  <c r="H637" i="3"/>
  <c r="J860" i="3"/>
  <c r="F860" i="3"/>
  <c r="I860" i="3"/>
  <c r="K860" i="3"/>
  <c r="H860" i="3"/>
  <c r="I748" i="3"/>
  <c r="H748" i="3"/>
  <c r="J748" i="3"/>
  <c r="F748" i="3"/>
  <c r="K748" i="3"/>
  <c r="K738" i="8"/>
  <c r="J738" i="8"/>
  <c r="K999" i="8"/>
  <c r="J999" i="8"/>
  <c r="H973" i="3"/>
  <c r="I973" i="3"/>
  <c r="K973" i="3"/>
  <c r="J973" i="3"/>
  <c r="F973" i="3"/>
  <c r="K742" i="8"/>
  <c r="J742" i="8"/>
  <c r="K658" i="3"/>
  <c r="H658" i="3"/>
  <c r="I658" i="3"/>
  <c r="F658" i="3"/>
  <c r="J658" i="3"/>
  <c r="H549" i="3"/>
  <c r="K549" i="3"/>
  <c r="J549" i="3"/>
  <c r="F549" i="3"/>
  <c r="I549" i="3"/>
  <c r="K963" i="8"/>
  <c r="J963" i="8"/>
  <c r="K484" i="3"/>
  <c r="I484" i="3"/>
  <c r="H484" i="3"/>
  <c r="J484" i="3"/>
  <c r="F484" i="3"/>
  <c r="J971" i="8"/>
  <c r="K971" i="8"/>
  <c r="J836" i="8"/>
  <c r="K836" i="8"/>
  <c r="J882" i="8"/>
  <c r="K882" i="8"/>
  <c r="K869" i="8"/>
  <c r="J869" i="8"/>
  <c r="K664" i="3"/>
  <c r="J664" i="3"/>
  <c r="I664" i="3"/>
  <c r="F664" i="3"/>
  <c r="H664" i="3"/>
  <c r="I912" i="3"/>
  <c r="K912" i="3"/>
  <c r="H912" i="3"/>
  <c r="J912" i="3"/>
  <c r="F912" i="3"/>
  <c r="F566" i="3"/>
  <c r="J566" i="3"/>
  <c r="K566" i="3"/>
  <c r="I566" i="3"/>
  <c r="H566" i="3"/>
  <c r="F839" i="3"/>
  <c r="J839" i="3"/>
  <c r="I839" i="3"/>
  <c r="K839" i="3"/>
  <c r="H839" i="3"/>
  <c r="J720" i="8"/>
  <c r="K720" i="8"/>
  <c r="H607" i="3"/>
  <c r="F607" i="3"/>
  <c r="K607" i="3"/>
  <c r="J607" i="3"/>
  <c r="I607" i="3"/>
  <c r="J884" i="3"/>
  <c r="H884" i="3"/>
  <c r="F884" i="3"/>
  <c r="K884" i="3"/>
  <c r="I884" i="3"/>
  <c r="F997" i="3"/>
  <c r="K997" i="3"/>
  <c r="I997" i="3"/>
  <c r="J997" i="3"/>
  <c r="H997" i="3"/>
  <c r="I960" i="3"/>
  <c r="H960" i="3"/>
  <c r="J960" i="3"/>
  <c r="F960" i="3"/>
  <c r="K960" i="3"/>
  <c r="K942" i="8"/>
  <c r="J942" i="8"/>
  <c r="J721" i="8"/>
  <c r="K721" i="8"/>
  <c r="F558" i="3"/>
  <c r="H558" i="3"/>
  <c r="J558" i="3"/>
  <c r="I558" i="3"/>
  <c r="K558" i="3"/>
  <c r="H816" i="3"/>
  <c r="I816" i="3"/>
  <c r="K816" i="3"/>
  <c r="F816" i="3"/>
  <c r="J816" i="3"/>
  <c r="K1002" i="8"/>
  <c r="J1002" i="8"/>
  <c r="F929" i="3"/>
  <c r="J929" i="3"/>
  <c r="I929" i="3"/>
  <c r="K929" i="3"/>
  <c r="H929" i="3"/>
  <c r="I795" i="3"/>
  <c r="F795" i="3"/>
  <c r="K795" i="3"/>
  <c r="J795" i="3"/>
  <c r="H795" i="3"/>
  <c r="H485" i="3"/>
  <c r="K485" i="3"/>
  <c r="J485" i="3"/>
  <c r="F485" i="3"/>
  <c r="I485" i="3"/>
  <c r="K809" i="8"/>
  <c r="J809" i="8"/>
  <c r="F782" i="3"/>
  <c r="H782" i="3"/>
  <c r="J782" i="3"/>
  <c r="I782" i="3"/>
  <c r="K782" i="3"/>
  <c r="J762" i="8"/>
  <c r="K762" i="8"/>
  <c r="H969" i="3"/>
  <c r="F969" i="3"/>
  <c r="J969" i="3"/>
  <c r="I969" i="3"/>
  <c r="K969" i="3"/>
  <c r="H490" i="3"/>
  <c r="J490" i="3"/>
  <c r="K490" i="3"/>
  <c r="F490" i="3"/>
  <c r="I490" i="3"/>
  <c r="I667" i="3"/>
  <c r="F667" i="3"/>
  <c r="J667" i="3"/>
  <c r="H667" i="3"/>
  <c r="K667" i="3"/>
  <c r="F690" i="3"/>
  <c r="J690" i="3"/>
  <c r="K690" i="3"/>
  <c r="I690" i="3"/>
  <c r="H690" i="3"/>
  <c r="I722" i="3"/>
  <c r="H722" i="3"/>
  <c r="K722" i="3"/>
  <c r="F722" i="3"/>
  <c r="J722" i="3"/>
  <c r="H945" i="3"/>
  <c r="F945" i="3"/>
  <c r="J945" i="3"/>
  <c r="K945" i="3"/>
  <c r="I945" i="3"/>
  <c r="K805" i="3"/>
  <c r="I805" i="3"/>
  <c r="H805" i="3"/>
  <c r="F805" i="3"/>
  <c r="J805" i="3"/>
  <c r="F764" i="3"/>
  <c r="I764" i="3"/>
  <c r="J764" i="3"/>
  <c r="H764" i="3"/>
  <c r="K764" i="3"/>
  <c r="I777" i="3"/>
  <c r="F777" i="3"/>
  <c r="H777" i="3"/>
  <c r="K777" i="3"/>
  <c r="J777" i="3"/>
  <c r="K754" i="8"/>
  <c r="J754" i="8"/>
  <c r="F991" i="3"/>
  <c r="H991" i="3"/>
  <c r="K991" i="3"/>
  <c r="I991" i="3"/>
  <c r="J991" i="3"/>
  <c r="K725" i="8"/>
  <c r="J725" i="8"/>
  <c r="F974" i="3"/>
  <c r="H974" i="3"/>
  <c r="I974" i="3"/>
  <c r="K974" i="3"/>
  <c r="J974" i="3"/>
  <c r="H661" i="3"/>
  <c r="F661" i="3"/>
  <c r="K661" i="3"/>
  <c r="J661" i="3"/>
  <c r="I661" i="3"/>
  <c r="K862" i="8"/>
  <c r="J862" i="8"/>
  <c r="J693" i="3"/>
  <c r="F693" i="3"/>
  <c r="H693" i="3"/>
  <c r="I693" i="3"/>
  <c r="K693" i="3"/>
  <c r="J821" i="8"/>
  <c r="K821" i="8"/>
  <c r="K591" i="3"/>
  <c r="I591" i="3"/>
  <c r="F591" i="3"/>
  <c r="J591" i="3"/>
  <c r="H591" i="3"/>
  <c r="I586" i="3"/>
  <c r="K586" i="3"/>
  <c r="H586" i="3"/>
  <c r="J586" i="3"/>
  <c r="F586" i="3"/>
  <c r="J955" i="8"/>
  <c r="K955" i="8"/>
  <c r="K842" i="8"/>
  <c r="J842" i="8"/>
  <c r="J826" i="3"/>
  <c r="H826" i="3"/>
  <c r="I826" i="3"/>
  <c r="K826" i="3"/>
  <c r="F826" i="3"/>
  <c r="K834" i="3"/>
  <c r="J834" i="3"/>
  <c r="F834" i="3"/>
  <c r="I834" i="3"/>
  <c r="H834" i="3"/>
  <c r="F495" i="3"/>
  <c r="I495" i="3"/>
  <c r="J495" i="3"/>
  <c r="H495" i="3"/>
  <c r="K495" i="3"/>
  <c r="K944" i="8"/>
  <c r="J944" i="8"/>
  <c r="F470" i="3"/>
  <c r="I470" i="3"/>
  <c r="H470" i="3"/>
  <c r="J470" i="3"/>
  <c r="K470" i="3"/>
  <c r="I648" i="3"/>
  <c r="J648" i="3"/>
  <c r="F648" i="3"/>
  <c r="K648" i="3"/>
  <c r="H648" i="3"/>
  <c r="H689" i="3"/>
  <c r="J689" i="3"/>
  <c r="K689" i="3"/>
  <c r="I689" i="3"/>
  <c r="F689" i="3"/>
  <c r="H487" i="3"/>
  <c r="J487" i="3"/>
  <c r="F487" i="3"/>
  <c r="I487" i="3"/>
  <c r="K487" i="3"/>
  <c r="H810" i="3"/>
  <c r="F810" i="3"/>
  <c r="J810" i="3"/>
  <c r="I810" i="3"/>
  <c r="K810" i="3"/>
  <c r="J801" i="3"/>
  <c r="K801" i="3"/>
  <c r="F801" i="3"/>
  <c r="I801" i="3"/>
  <c r="H801" i="3"/>
  <c r="K742" i="3"/>
  <c r="I742" i="3"/>
  <c r="H742" i="3"/>
  <c r="J742" i="3"/>
  <c r="F742" i="3"/>
  <c r="F721" i="3"/>
  <c r="J721" i="3"/>
  <c r="H721" i="3"/>
  <c r="K721" i="3"/>
  <c r="I721" i="3"/>
  <c r="F890" i="3"/>
  <c r="K890" i="3"/>
  <c r="H890" i="3"/>
  <c r="J890" i="3"/>
  <c r="I890" i="3"/>
  <c r="H678" i="3"/>
  <c r="F678" i="3"/>
  <c r="I678" i="3"/>
  <c r="J678" i="3"/>
  <c r="K678" i="3"/>
  <c r="F779" i="3"/>
  <c r="K779" i="3"/>
  <c r="H779" i="3"/>
  <c r="I779" i="3"/>
  <c r="J779" i="3"/>
  <c r="K634" i="3"/>
  <c r="J634" i="3"/>
  <c r="H634" i="3"/>
  <c r="I634" i="3"/>
  <c r="F634" i="3"/>
  <c r="J699" i="3"/>
  <c r="H699" i="3"/>
  <c r="I699" i="3"/>
  <c r="F699" i="3"/>
  <c r="K699" i="3"/>
  <c r="F893" i="3"/>
  <c r="J893" i="3"/>
  <c r="K893" i="3"/>
  <c r="H893" i="3"/>
  <c r="I893" i="3"/>
  <c r="F685" i="3"/>
  <c r="I685" i="3"/>
  <c r="J685" i="3"/>
  <c r="H685" i="3"/>
  <c r="K685" i="3"/>
  <c r="I746" i="3"/>
  <c r="H746" i="3"/>
  <c r="K746" i="3"/>
  <c r="J746" i="3"/>
  <c r="F746" i="3"/>
  <c r="K862" i="3"/>
  <c r="J862" i="3"/>
  <c r="F862" i="3"/>
  <c r="H862" i="3"/>
  <c r="I862" i="3"/>
  <c r="H769" i="3"/>
  <c r="I769" i="3"/>
  <c r="J769" i="3"/>
  <c r="F769" i="3"/>
  <c r="K769" i="3"/>
  <c r="I947" i="3"/>
  <c r="F947" i="3"/>
  <c r="H947" i="3"/>
  <c r="J947" i="3"/>
  <c r="K947" i="3"/>
  <c r="F526" i="3"/>
  <c r="J526" i="3"/>
  <c r="K526" i="3"/>
  <c r="I526" i="3"/>
  <c r="H526" i="3"/>
  <c r="K783" i="3"/>
  <c r="J783" i="3"/>
  <c r="H783" i="3"/>
  <c r="F783" i="3"/>
  <c r="I783" i="3"/>
  <c r="J635" i="3"/>
  <c r="F635" i="3"/>
  <c r="I635" i="3"/>
  <c r="K635" i="3"/>
  <c r="H635" i="3"/>
  <c r="K746" i="8"/>
  <c r="J746" i="8"/>
  <c r="J595" i="3"/>
  <c r="H595" i="3"/>
  <c r="F595" i="3"/>
  <c r="I595" i="3"/>
  <c r="K595" i="3"/>
  <c r="K834" i="8"/>
  <c r="J834" i="8"/>
  <c r="H807" i="3"/>
  <c r="J807" i="3"/>
  <c r="F807" i="3"/>
  <c r="I807" i="3"/>
  <c r="K807" i="3"/>
  <c r="F603" i="3"/>
  <c r="I603" i="3"/>
  <c r="K603" i="3"/>
  <c r="H603" i="3"/>
  <c r="J603" i="3"/>
  <c r="J768" i="8"/>
  <c r="K768" i="8"/>
  <c r="J819" i="3"/>
  <c r="H819" i="3"/>
  <c r="K819" i="3"/>
  <c r="I819" i="3"/>
  <c r="F819" i="3"/>
  <c r="J822" i="3"/>
  <c r="H822" i="3"/>
  <c r="I822" i="3"/>
  <c r="K822" i="3"/>
  <c r="F822" i="3"/>
  <c r="H554" i="3"/>
  <c r="I554" i="3"/>
  <c r="K554" i="3"/>
  <c r="J554" i="3"/>
  <c r="F554" i="3"/>
  <c r="H791" i="3"/>
  <c r="J791" i="3"/>
  <c r="F791" i="3"/>
  <c r="K791" i="3"/>
  <c r="I791" i="3"/>
  <c r="H978" i="3"/>
  <c r="J978" i="3"/>
  <c r="F978" i="3"/>
  <c r="K978" i="3"/>
  <c r="I978" i="3"/>
  <c r="I424" i="3"/>
  <c r="F424" i="3"/>
  <c r="H424" i="3"/>
  <c r="K424" i="3"/>
  <c r="J424" i="3"/>
  <c r="J803" i="3"/>
  <c r="H803" i="3"/>
  <c r="I803" i="3"/>
  <c r="K803" i="3"/>
  <c r="F803" i="3"/>
  <c r="K802" i="8"/>
  <c r="J802" i="8"/>
  <c r="K639" i="3"/>
  <c r="F639" i="3"/>
  <c r="J639" i="3"/>
  <c r="I639" i="3"/>
  <c r="H639" i="3"/>
  <c r="I916" i="3"/>
  <c r="J916" i="3"/>
  <c r="F916" i="3"/>
  <c r="H916" i="3"/>
  <c r="K916" i="3"/>
  <c r="J793" i="8"/>
  <c r="K793" i="8"/>
  <c r="J899" i="3"/>
  <c r="K899" i="3"/>
  <c r="I899" i="3"/>
  <c r="F899" i="3"/>
  <c r="H899" i="3"/>
  <c r="H955" i="3"/>
  <c r="J955" i="3"/>
  <c r="K955" i="3"/>
  <c r="F955" i="3"/>
  <c r="I955" i="3"/>
  <c r="K975" i="3"/>
  <c r="F975" i="3"/>
  <c r="J975" i="3"/>
  <c r="I975" i="3"/>
  <c r="H975" i="3"/>
  <c r="J590" i="3"/>
  <c r="F590" i="3"/>
  <c r="H590" i="3"/>
  <c r="K590" i="3"/>
  <c r="I590" i="3"/>
  <c r="J730" i="3"/>
  <c r="H730" i="3"/>
  <c r="F730" i="3"/>
  <c r="K730" i="3"/>
  <c r="I730" i="3"/>
  <c r="K828" i="8"/>
  <c r="J828" i="8"/>
  <c r="J686" i="3"/>
  <c r="H686" i="3"/>
  <c r="F686" i="3"/>
  <c r="K686" i="3"/>
  <c r="I686" i="3"/>
  <c r="F753" i="3"/>
  <c r="J753" i="3"/>
  <c r="I753" i="3"/>
  <c r="K753" i="3"/>
  <c r="H753" i="3"/>
  <c r="H844" i="3"/>
  <c r="K844" i="3"/>
  <c r="I844" i="3"/>
  <c r="F844" i="3"/>
  <c r="J844" i="3"/>
  <c r="I934" i="3"/>
  <c r="H934" i="3"/>
  <c r="J934" i="3"/>
  <c r="F934" i="3"/>
  <c r="K934" i="3"/>
  <c r="K561" i="3"/>
  <c r="J561" i="3"/>
  <c r="H561" i="3"/>
  <c r="I561" i="3"/>
  <c r="F561" i="3"/>
  <c r="H988" i="3"/>
  <c r="F988" i="3"/>
  <c r="J988" i="3"/>
  <c r="I988" i="3"/>
  <c r="K988" i="3"/>
  <c r="K717" i="8"/>
  <c r="J717" i="8"/>
  <c r="K802" i="3"/>
  <c r="I802" i="3"/>
  <c r="J802" i="3"/>
  <c r="H802" i="3"/>
  <c r="F802" i="3"/>
  <c r="F736" i="3"/>
  <c r="I736" i="3"/>
  <c r="J736" i="3"/>
  <c r="K736" i="3"/>
  <c r="H736" i="3"/>
  <c r="I972" i="3"/>
  <c r="H972" i="3"/>
  <c r="J972" i="3"/>
  <c r="F972" i="3"/>
  <c r="K972" i="3"/>
  <c r="K609" i="3"/>
  <c r="J609" i="3"/>
  <c r="F609" i="3"/>
  <c r="I609" i="3"/>
  <c r="H609" i="3"/>
  <c r="J599" i="3"/>
  <c r="I599" i="3"/>
  <c r="F599" i="3"/>
  <c r="H599" i="3"/>
  <c r="K599" i="3"/>
  <c r="I931" i="3"/>
  <c r="J931" i="3"/>
  <c r="H931" i="3"/>
  <c r="K931" i="3"/>
  <c r="F931" i="3"/>
  <c r="K698" i="3"/>
  <c r="F698" i="3"/>
  <c r="I698" i="3"/>
  <c r="J698" i="3"/>
  <c r="H698" i="3"/>
  <c r="I642" i="3"/>
  <c r="J642" i="3"/>
  <c r="F642" i="3"/>
  <c r="K642" i="3"/>
  <c r="H642" i="3"/>
  <c r="J666" i="3"/>
  <c r="F666" i="3"/>
  <c r="I666" i="3"/>
  <c r="K666" i="3"/>
  <c r="H666" i="3"/>
  <c r="K510" i="3"/>
  <c r="F510" i="3"/>
  <c r="J510" i="3"/>
  <c r="H510" i="3"/>
  <c r="I510" i="3"/>
  <c r="K785" i="8"/>
  <c r="J785" i="8"/>
  <c r="H775" i="3"/>
  <c r="F775" i="3"/>
  <c r="K775" i="3"/>
  <c r="I775" i="3"/>
  <c r="J775" i="3"/>
  <c r="K946" i="8"/>
  <c r="J946" i="8"/>
  <c r="H825" i="3"/>
  <c r="F825" i="3"/>
  <c r="J825" i="3"/>
  <c r="K825" i="3"/>
  <c r="I825" i="3"/>
  <c r="K705" i="3"/>
  <c r="I705" i="3"/>
  <c r="F705" i="3"/>
  <c r="H705" i="3"/>
  <c r="J705" i="3"/>
  <c r="H828" i="3"/>
  <c r="F828" i="3"/>
  <c r="I828" i="3"/>
  <c r="J828" i="3"/>
  <c r="K828" i="3"/>
  <c r="H473" i="3"/>
  <c r="J473" i="3"/>
  <c r="I473" i="3"/>
  <c r="K473" i="3"/>
  <c r="F473" i="3"/>
  <c r="F757" i="3"/>
  <c r="I757" i="3"/>
  <c r="J757" i="3"/>
  <c r="H757" i="3"/>
  <c r="K757" i="3"/>
  <c r="K720" i="3"/>
  <c r="F720" i="3"/>
  <c r="J720" i="3"/>
  <c r="I720" i="3"/>
  <c r="H720" i="3"/>
  <c r="K724" i="3"/>
  <c r="J724" i="3"/>
  <c r="I724" i="3"/>
  <c r="H724" i="3"/>
  <c r="F724" i="3"/>
  <c r="J785" i="3"/>
  <c r="F785" i="3"/>
  <c r="K785" i="3"/>
  <c r="I785" i="3"/>
  <c r="H785" i="3"/>
  <c r="K901" i="8"/>
  <c r="J901" i="8"/>
  <c r="J735" i="8"/>
  <c r="K735" i="8"/>
  <c r="K793" i="3"/>
  <c r="I793" i="3"/>
  <c r="H793" i="3"/>
  <c r="J793" i="3"/>
  <c r="F793" i="3"/>
  <c r="J696" i="8"/>
  <c r="K696" i="8"/>
  <c r="I532" i="3"/>
  <c r="J532" i="3"/>
  <c r="H532" i="3"/>
  <c r="F532" i="3"/>
  <c r="K532" i="3"/>
  <c r="J747" i="8"/>
  <c r="K747" i="8"/>
  <c r="I511" i="3"/>
  <c r="H511" i="3"/>
  <c r="F511" i="3"/>
  <c r="J511" i="3"/>
  <c r="K511" i="3"/>
  <c r="K932" i="8"/>
  <c r="J932" i="8"/>
  <c r="J464" i="3"/>
  <c r="F464" i="3"/>
  <c r="K464" i="3"/>
  <c r="H464" i="3"/>
  <c r="I464" i="3"/>
  <c r="H943" i="3"/>
  <c r="I943" i="3"/>
  <c r="J943" i="3"/>
  <c r="K943" i="3"/>
  <c r="F943" i="3"/>
  <c r="K905" i="3"/>
  <c r="F905" i="3"/>
  <c r="H905" i="3"/>
  <c r="J905" i="3"/>
  <c r="I905" i="3"/>
  <c r="F718" i="3"/>
  <c r="K718" i="3"/>
  <c r="J718" i="3"/>
  <c r="I718" i="3"/>
  <c r="H718" i="3"/>
  <c r="I594" i="3"/>
  <c r="J594" i="3"/>
  <c r="K594" i="3"/>
  <c r="F594" i="3"/>
  <c r="H594" i="3"/>
  <c r="K748" i="8"/>
  <c r="J748" i="8"/>
  <c r="I875" i="3"/>
  <c r="H875" i="3"/>
  <c r="F875" i="3"/>
  <c r="K875" i="3"/>
  <c r="J875" i="3"/>
  <c r="I471" i="3"/>
  <c r="H471" i="3"/>
  <c r="F471" i="3"/>
  <c r="K471" i="3"/>
  <c r="J471" i="3"/>
  <c r="F717" i="3"/>
  <c r="I717" i="3"/>
  <c r="J717" i="3"/>
  <c r="H717" i="3"/>
  <c r="K717" i="3"/>
  <c r="J518" i="3"/>
  <c r="K518" i="3"/>
  <c r="H518" i="3"/>
  <c r="I518" i="3"/>
  <c r="F518" i="3"/>
  <c r="K736" i="8"/>
  <c r="J736" i="8"/>
  <c r="F702" i="3"/>
  <c r="K702" i="3"/>
  <c r="I702" i="3"/>
  <c r="H702" i="3"/>
  <c r="J702" i="3"/>
  <c r="K654" i="3"/>
  <c r="H654" i="3"/>
  <c r="I654" i="3"/>
  <c r="J654" i="3"/>
  <c r="F654" i="3"/>
  <c r="F911" i="3"/>
  <c r="K911" i="3"/>
  <c r="H911" i="3"/>
  <c r="I911" i="3"/>
  <c r="J911" i="3"/>
  <c r="K984" i="8"/>
  <c r="J984" i="8"/>
  <c r="H694" i="3"/>
  <c r="F694" i="3"/>
  <c r="K694" i="3"/>
  <c r="J694" i="3"/>
  <c r="I694" i="3"/>
  <c r="H877" i="3"/>
  <c r="I877" i="3"/>
  <c r="F877" i="3"/>
  <c r="K877" i="3"/>
  <c r="J877" i="3"/>
  <c r="K865" i="8"/>
  <c r="J865" i="8"/>
  <c r="I482" i="3"/>
  <c r="F482" i="3"/>
  <c r="H482" i="3"/>
  <c r="K482" i="3"/>
  <c r="J482" i="3"/>
  <c r="F700" i="3"/>
  <c r="K700" i="3"/>
  <c r="J700" i="3"/>
  <c r="I700" i="3"/>
  <c r="H700" i="3"/>
  <c r="H582" i="3"/>
  <c r="F582" i="3"/>
  <c r="J582" i="3"/>
  <c r="K582" i="3"/>
  <c r="I582" i="3"/>
  <c r="J883" i="8"/>
  <c r="K883" i="8"/>
  <c r="F478" i="3"/>
  <c r="J478" i="3"/>
  <c r="H478" i="3"/>
  <c r="I478" i="3"/>
  <c r="K478" i="3"/>
  <c r="H843" i="3"/>
  <c r="J843" i="3"/>
  <c r="I843" i="3"/>
  <c r="K843" i="3"/>
  <c r="F843" i="3"/>
  <c r="F952" i="3"/>
  <c r="J952" i="3"/>
  <c r="I952" i="3"/>
  <c r="K952" i="3"/>
  <c r="H952" i="3"/>
  <c r="F714" i="3"/>
  <c r="J714" i="3"/>
  <c r="I714" i="3"/>
  <c r="K714" i="3"/>
  <c r="H714" i="3"/>
  <c r="J714" i="8"/>
  <c r="K714" i="8"/>
  <c r="F679" i="3"/>
  <c r="K679" i="3"/>
  <c r="J679" i="3"/>
  <c r="I679" i="3"/>
  <c r="H679" i="3"/>
  <c r="I501" i="3"/>
  <c r="H501" i="3"/>
  <c r="J501" i="3"/>
  <c r="F501" i="3"/>
  <c r="K501" i="3"/>
  <c r="F924" i="3"/>
  <c r="H924" i="3"/>
  <c r="K924" i="3"/>
  <c r="I924" i="3"/>
  <c r="J924" i="3"/>
  <c r="K858" i="3"/>
  <c r="F858" i="3"/>
  <c r="H858" i="3"/>
  <c r="I858" i="3"/>
  <c r="J858" i="3"/>
  <c r="K632" i="3"/>
  <c r="H632" i="3"/>
  <c r="F632" i="3"/>
  <c r="I632" i="3"/>
  <c r="J632" i="3"/>
  <c r="G196" i="4"/>
  <c r="G232" i="4"/>
  <c r="F426" i="4"/>
  <c r="J426" i="4" s="1"/>
  <c r="G819" i="4"/>
  <c r="E146" i="4"/>
  <c r="I146" i="4" s="1"/>
  <c r="L147" i="2" s="1"/>
  <c r="F64" i="4"/>
  <c r="J64" i="4" s="1"/>
  <c r="M65" i="2" s="1"/>
  <c r="F84" i="4"/>
  <c r="J84" i="4" s="1"/>
  <c r="M85" i="2" s="1"/>
  <c r="F817" i="4"/>
  <c r="J817" i="4" s="1"/>
  <c r="D232" i="4"/>
  <c r="H232" i="4" s="1"/>
  <c r="G426" i="4"/>
  <c r="F819" i="4"/>
  <c r="J819" i="4" s="1"/>
  <c r="D146" i="4"/>
  <c r="H146" i="4" s="1"/>
  <c r="K147" i="2" s="1"/>
  <c r="D533" i="4"/>
  <c r="H533" i="4" s="1"/>
  <c r="D64" i="4"/>
  <c r="H64" i="4" s="1"/>
  <c r="K65" i="2" s="1"/>
  <c r="G817" i="4"/>
  <c r="AM548" i="4"/>
  <c r="AS548" i="4" s="1"/>
  <c r="AO908" i="4"/>
  <c r="F303" i="4"/>
  <c r="J303" i="4" s="1"/>
  <c r="G723" i="4"/>
  <c r="E84" i="4"/>
  <c r="I84" i="4" s="1"/>
  <c r="L85" i="2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K112" i="2" s="1"/>
  <c r="E184" i="4"/>
  <c r="I184" i="4" s="1"/>
  <c r="L185" i="2" s="1"/>
  <c r="E59" i="4"/>
  <c r="I59" i="4" s="1"/>
  <c r="L60" i="2" s="1"/>
  <c r="G135" i="4"/>
  <c r="D390" i="4"/>
  <c r="H390" i="4" s="1"/>
  <c r="E391" i="4"/>
  <c r="I391" i="4" s="1"/>
  <c r="F304" i="4"/>
  <c r="J304" i="4" s="1"/>
  <c r="G642" i="4"/>
  <c r="E117" i="4"/>
  <c r="I117" i="4" s="1"/>
  <c r="L118" i="2" s="1"/>
  <c r="F681" i="4"/>
  <c r="J681" i="4" s="1"/>
  <c r="D58" i="4"/>
  <c r="H58" i="4" s="1"/>
  <c r="K59" i="2" s="1"/>
  <c r="F86" i="4"/>
  <c r="J86" i="4" s="1"/>
  <c r="M87" i="2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K118" i="2" s="1"/>
  <c r="G681" i="4"/>
  <c r="E58" i="4"/>
  <c r="I58" i="4" s="1"/>
  <c r="L59" i="2" s="1"/>
  <c r="E86" i="4"/>
  <c r="I86" i="4" s="1"/>
  <c r="L87" i="2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L136" i="2" s="1"/>
  <c r="G78" i="4"/>
  <c r="D184" i="4"/>
  <c r="H184" i="4" s="1"/>
  <c r="K185" i="2" s="1"/>
  <c r="E196" i="4"/>
  <c r="I196" i="4" s="1"/>
  <c r="E111" i="4"/>
  <c r="I111" i="4" s="1"/>
  <c r="L112" i="2" s="1"/>
  <c r="F135" i="4"/>
  <c r="J135" i="4" s="1"/>
  <c r="M136" i="2" s="1"/>
  <c r="E78" i="4"/>
  <c r="I78" i="4" s="1"/>
  <c r="L79" i="2" s="1"/>
  <c r="E42" i="4"/>
  <c r="I42" i="4" s="1"/>
  <c r="L43" i="2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L160" i="2" s="1"/>
  <c r="AQ287" i="4"/>
  <c r="AW287" i="4" s="1"/>
  <c r="D6" i="4"/>
  <c r="H6" i="4" s="1"/>
  <c r="K7" i="2" s="1"/>
  <c r="F134" i="4"/>
  <c r="J134" i="4" s="1"/>
  <c r="M135" i="2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M7" i="2" s="1"/>
  <c r="E681" i="4"/>
  <c r="I681" i="4" s="1"/>
  <c r="E134" i="4"/>
  <c r="I134" i="4" s="1"/>
  <c r="L135" i="2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M43" i="2" s="1"/>
  <c r="F41" i="4"/>
  <c r="J41" i="4" s="1"/>
  <c r="M42" i="2" s="1"/>
  <c r="E6" i="4"/>
  <c r="I6" i="4" s="1"/>
  <c r="L7" i="2" s="1"/>
  <c r="G42" i="4"/>
  <c r="E34" i="4"/>
  <c r="I34" i="4" s="1"/>
  <c r="L35" i="2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L57" i="2" s="1"/>
  <c r="E87" i="4"/>
  <c r="I87" i="4" s="1"/>
  <c r="L88" i="2" s="1"/>
  <c r="G173" i="4"/>
  <c r="D159" i="4"/>
  <c r="H159" i="4" s="1"/>
  <c r="K160" i="2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K57" i="2" s="1"/>
  <c r="F87" i="4"/>
  <c r="J87" i="4" s="1"/>
  <c r="M88" i="2" s="1"/>
  <c r="D173" i="4"/>
  <c r="H173" i="4" s="1"/>
  <c r="K174" i="2" s="1"/>
  <c r="F159" i="4"/>
  <c r="J159" i="4" s="1"/>
  <c r="M160" i="2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L187" i="2" s="1"/>
  <c r="D41" i="4"/>
  <c r="H41" i="4" s="1"/>
  <c r="K42" i="2" s="1"/>
  <c r="D141" i="4"/>
  <c r="H141" i="4" s="1"/>
  <c r="K142" i="2" s="1"/>
  <c r="AM90" i="4"/>
  <c r="AS90" i="4" s="1"/>
  <c r="F186" i="4"/>
  <c r="J186" i="4" s="1"/>
  <c r="M187" i="2" s="1"/>
  <c r="E41" i="4"/>
  <c r="I41" i="4" s="1"/>
  <c r="L42" i="2" s="1"/>
  <c r="F141" i="4"/>
  <c r="J141" i="4" s="1"/>
  <c r="M142" i="2" s="1"/>
  <c r="AO68" i="4"/>
  <c r="AU68" i="4" s="1"/>
  <c r="AL216" i="4"/>
  <c r="AR216" i="4" s="1"/>
  <c r="F216" i="4" s="1"/>
  <c r="J216" i="4" s="1"/>
  <c r="D34" i="4"/>
  <c r="H34" i="4" s="1"/>
  <c r="K35" i="2" s="1"/>
  <c r="F34" i="4"/>
  <c r="J34" i="4" s="1"/>
  <c r="M35" i="2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K154" i="2" s="1"/>
  <c r="AO153" i="4"/>
  <c r="AU153" i="4" s="1"/>
  <c r="AL83" i="4"/>
  <c r="AR83" i="4" s="1"/>
  <c r="F83" i="4" s="1"/>
  <c r="J83" i="4" s="1"/>
  <c r="M84" i="2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G153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N157" i="4" l="1"/>
  <c r="AT157" i="4" s="1"/>
  <c r="E153" i="4"/>
  <c r="I153" i="4" s="1"/>
  <c r="L154" i="2" s="1"/>
  <c r="F153" i="4"/>
  <c r="J153" i="4" s="1"/>
  <c r="M154" i="2" s="1"/>
  <c r="D177" i="4"/>
  <c r="H177" i="4" s="1"/>
  <c r="K178" i="2" s="1"/>
  <c r="F177" i="4"/>
  <c r="J177" i="4" s="1"/>
  <c r="M178" i="2" s="1"/>
  <c r="G216" i="4"/>
  <c r="F287" i="4"/>
  <c r="J287" i="4" s="1"/>
  <c r="D165" i="4"/>
  <c r="H165" i="4" s="1"/>
  <c r="K166" i="2" s="1"/>
  <c r="D90" i="4"/>
  <c r="H90" i="4" s="1"/>
  <c r="K91" i="2" s="1"/>
  <c r="D216" i="4"/>
  <c r="H216" i="4" s="1"/>
  <c r="E90" i="4"/>
  <c r="I90" i="4" s="1"/>
  <c r="L91" i="2" s="1"/>
  <c r="E216" i="4"/>
  <c r="I216" i="4" s="1"/>
  <c r="F90" i="4"/>
  <c r="J90" i="4" s="1"/>
  <c r="M91" i="2" s="1"/>
  <c r="G83" i="4"/>
  <c r="E212" i="4"/>
  <c r="I212" i="4" s="1"/>
  <c r="D212" i="4"/>
  <c r="H212" i="4" s="1"/>
  <c r="D83" i="4"/>
  <c r="H83" i="4" s="1"/>
  <c r="K84" i="2" s="1"/>
  <c r="AQ2" i="4"/>
  <c r="AW2" i="4" s="1"/>
  <c r="E83" i="4"/>
  <c r="I83" i="4" s="1"/>
  <c r="L84" i="2" s="1"/>
  <c r="F99" i="4"/>
  <c r="J99" i="4" s="1"/>
  <c r="M100" i="2" s="1"/>
  <c r="E287" i="4"/>
  <c r="I287" i="4" s="1"/>
  <c r="G287" i="4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<sst xmlns="http://schemas.openxmlformats.org/spreadsheetml/2006/main" count="1866" uniqueCount="478">
  <si>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</si>
  <si>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</si>
  <si>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</si>
  <si>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</si>
  <si>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</si>
  <si>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</si>
  <si>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</si>
  <si>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</si>
  <si>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</si>
  <si>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</si>
  <si>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</si>
  <si>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</si>
  <si>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</si>
  <si>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</si>
  <si>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</si>
  <si>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</si>
  <si>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</si>
  <si>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</si>
  <si>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</si>
  <si>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</si>
  <si>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</si>
  <si>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</si>
  <si>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</si>
  <si>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</si>
  <si>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</si>
  <si>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</si>
  <si>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</si>
  <si>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</si>
  <si>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</si>
  <si>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</si>
  <si>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</si>
  <si>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</si>
  <si>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</si>
  <si>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</si>
  <si>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</si>
  <si>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</si>
  <si>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</si>
  <si>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</si>
  <si>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</si>
  <si>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</si>
  <si>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</si>
  <si>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</si>
  <si>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</si>
  <si>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</si>
  <si>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</si>
  <si>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</si>
  <si>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</si>
  <si>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</si>
  <si>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</si>
  <si>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</si>
  <si>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</si>
  <si>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</si>
  <si>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</si>
  <si>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</si>
  <si>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</si>
  <si>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</si>
  <si>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</si>
  <si>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</si>
  <si>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</si>
  <si>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</si>
  <si>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</si>
  <si>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</si>
  <si>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</si>
  <si>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</si>
  <si>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</si>
  <si>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</si>
  <si>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</si>
  <si>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</si>
  <si>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Rochdale</t>
  </si>
  <si>
    <t>Tranmere</t>
  </si>
  <si>
    <t>E2</t>
  </si>
  <si>
    <t>E3</t>
  </si>
  <si>
    <t>EC</t>
  </si>
  <si>
    <t>Colchester</t>
  </si>
  <si>
    <t>Stevenage</t>
  </si>
  <si>
    <t>Gillingham</t>
  </si>
  <si>
    <t>Bradford</t>
  </si>
  <si>
    <t>Carlisle</t>
  </si>
  <si>
    <t>Northampton</t>
  </si>
  <si>
    <t>Salford</t>
  </si>
  <si>
    <t>Mansfield</t>
  </si>
  <si>
    <t>Sheffield Weds</t>
  </si>
  <si>
    <t>Harrogate</t>
  </si>
  <si>
    <t>Barrow</t>
  </si>
  <si>
    <t>Port Vale</t>
  </si>
  <si>
    <t>Leyton Orient</t>
  </si>
  <si>
    <t>Charlton</t>
  </si>
  <si>
    <t>Lincoln</t>
  </si>
  <si>
    <t>Accrington</t>
  </si>
  <si>
    <t>Shrewsbury</t>
  </si>
  <si>
    <t>Newport County</t>
  </si>
  <si>
    <t>Scunthorpe</t>
  </si>
  <si>
    <t>Oldham</t>
  </si>
  <si>
    <t>Bristol Rvs</t>
  </si>
  <si>
    <t>Exeter</t>
  </si>
  <si>
    <t>Walsall</t>
  </si>
  <si>
    <t>Plymouth</t>
  </si>
  <si>
    <t>Hartlepool</t>
  </si>
  <si>
    <t>Cowdenbeath</t>
  </si>
  <si>
    <t>Forfar</t>
  </si>
  <si>
    <t>SC3</t>
  </si>
  <si>
    <t>Albion Rvs</t>
  </si>
  <si>
    <t>Kelty Hearts</t>
  </si>
  <si>
    <t>Halifax</t>
  </si>
  <si>
    <t>Barnet</t>
  </si>
  <si>
    <t>Southend</t>
  </si>
  <si>
    <t>Notts County</t>
  </si>
  <si>
    <t>Morton</t>
  </si>
  <si>
    <t>Edinburgh City</t>
  </si>
  <si>
    <t>Stranraer</t>
  </si>
  <si>
    <t>Huesca</t>
  </si>
  <si>
    <t>Burgos</t>
  </si>
  <si>
    <t>Cambridge</t>
  </si>
  <si>
    <t>Cheltenham</t>
  </si>
  <si>
    <t>AFC Wimbledon</t>
  </si>
  <si>
    <t>Doncaster</t>
  </si>
  <si>
    <t>Ipswich</t>
  </si>
  <si>
    <t>Aldershot</t>
  </si>
  <si>
    <t>Kings Lynn</t>
  </si>
  <si>
    <t>Grimsby</t>
  </si>
  <si>
    <t>Dover Athletic</t>
  </si>
  <si>
    <t>Yeovil</t>
  </si>
  <si>
    <t>Solihull</t>
  </si>
  <si>
    <t>Eastleigh</t>
  </si>
  <si>
    <t>Wealdstone</t>
  </si>
  <si>
    <t>Arbroath</t>
  </si>
  <si>
    <t>Ayr</t>
  </si>
  <si>
    <t>Kilmarnock</t>
  </si>
  <si>
    <t>Partick</t>
  </si>
  <si>
    <t>Hamilton</t>
  </si>
  <si>
    <t>Airdrie Utd</t>
  </si>
  <si>
    <t>Queens Park</t>
  </si>
  <si>
    <t>Alloa</t>
  </si>
  <si>
    <t>Peterhead</t>
  </si>
  <si>
    <t>Clyde</t>
  </si>
  <si>
    <t>East Fife</t>
  </si>
  <si>
    <t>Dumbarton</t>
  </si>
  <si>
    <t>Falkirk</t>
  </si>
  <si>
    <t>Montrose</t>
  </si>
  <si>
    <t>Cove Rangers</t>
  </si>
  <si>
    <t>Stenhousemuir</t>
  </si>
  <si>
    <t>Elgin</t>
  </si>
  <si>
    <t>Stirling</t>
  </si>
  <si>
    <t>Annan Athletic</t>
  </si>
  <si>
    <t>Sociedad B</t>
  </si>
  <si>
    <t>Mirandes</t>
  </si>
  <si>
    <t>Cartagena</t>
  </si>
  <si>
    <t>Zaragoza</t>
  </si>
  <si>
    <t>Fuenlabrada</t>
  </si>
  <si>
    <t>Malaga</t>
  </si>
  <si>
    <t>Lugo</t>
  </si>
  <si>
    <t>Oviedo</t>
  </si>
  <si>
    <t>Valladolid</t>
  </si>
  <si>
    <t>Las Palmas</t>
  </si>
  <si>
    <t>Girona</t>
  </si>
  <si>
    <t>Ibiza</t>
  </si>
  <si>
    <t>Amorebieta</t>
  </si>
  <si>
    <t>Alcorcon</t>
  </si>
  <si>
    <t>Ponferradina</t>
  </si>
  <si>
    <t>Eibar</t>
  </si>
  <si>
    <t>Leganes</t>
  </si>
  <si>
    <t>Sp Gijon</t>
  </si>
  <si>
    <t>Tenerife</t>
  </si>
  <si>
    <t>Almeria</t>
  </si>
  <si>
    <t>SC1</t>
  </si>
  <si>
    <t>SP2</t>
  </si>
  <si>
    <t>SC2</t>
  </si>
  <si>
    <t>Union Berlin</t>
  </si>
  <si>
    <t>FC Koln</t>
  </si>
  <si>
    <t>Dresden</t>
  </si>
  <si>
    <t>Schalke 04</t>
  </si>
  <si>
    <t>Ingolstadt</t>
  </si>
  <si>
    <t>Erzgebirge Aue</t>
  </si>
  <si>
    <t>Hull</t>
  </si>
  <si>
    <t>Huddersfield</t>
  </si>
  <si>
    <t>Sp Braga</t>
  </si>
  <si>
    <t>Benfica</t>
  </si>
  <si>
    <t>Bielefeld</t>
  </si>
  <si>
    <t>Stuttgart</t>
  </si>
  <si>
    <t>Ein Frankfurt</t>
  </si>
  <si>
    <t>Greuther Furth</t>
  </si>
  <si>
    <t>Freiburg</t>
  </si>
  <si>
    <t>Bayern Munich</t>
  </si>
  <si>
    <t>Hoffenheim</t>
  </si>
  <si>
    <t>Bochum</t>
  </si>
  <si>
    <t>Leverkusen</t>
  </si>
  <si>
    <t>Hertha</t>
  </si>
  <si>
    <t>Dortmund</t>
  </si>
  <si>
    <t>RB Leipzig</t>
  </si>
  <si>
    <t>Darmstadt</t>
  </si>
  <si>
    <t>Holstein Kiel</t>
  </si>
  <si>
    <t>Hamburg</t>
  </si>
  <si>
    <t>Paderborn</t>
  </si>
  <si>
    <t>Hannover</t>
  </si>
  <si>
    <t>Regensburg</t>
  </si>
  <si>
    <t>Hansa Rostock</t>
  </si>
  <si>
    <t>St Pauli</t>
  </si>
  <si>
    <t>Watford</t>
  </si>
  <si>
    <t>Brighton</t>
  </si>
  <si>
    <t>Norwich</t>
  </si>
  <si>
    <t>Burnley</t>
  </si>
  <si>
    <t>Brentford</t>
  </si>
  <si>
    <t>Southampton</t>
  </si>
  <si>
    <t>Man United</t>
  </si>
  <si>
    <t>Leicester</t>
  </si>
  <si>
    <t>Blackpool</t>
  </si>
  <si>
    <t>Nottm Forest</t>
  </si>
  <si>
    <t>Barnsley</t>
  </si>
  <si>
    <t>Reading</t>
  </si>
  <si>
    <t>Bournemouth</t>
  </si>
  <si>
    <t>Bristol City</t>
  </si>
  <si>
    <t>Cardiff</t>
  </si>
  <si>
    <t>Swansea</t>
  </si>
  <si>
    <t>Coventry</t>
  </si>
  <si>
    <t>Blackburn</t>
  </si>
  <si>
    <t>Derby</t>
  </si>
  <si>
    <t>Preston</t>
  </si>
  <si>
    <t>Luton</t>
  </si>
  <si>
    <t>Millwall</t>
  </si>
  <si>
    <t>Peterboro</t>
  </si>
  <si>
    <t>Middlesbrough</t>
  </si>
  <si>
    <t>QPR</t>
  </si>
  <si>
    <t>Fulham</t>
  </si>
  <si>
    <t>Stoke</t>
  </si>
  <si>
    <t>Sheffield United</t>
  </si>
  <si>
    <t>Wigan</t>
  </si>
  <si>
    <t>Bolton</t>
  </si>
  <si>
    <t>Crewe</t>
  </si>
  <si>
    <t>Fleetwood Town</t>
  </si>
  <si>
    <t>Milton Keynes Dons</t>
  </si>
  <si>
    <t>Morecambe</t>
  </si>
  <si>
    <t>Burton</t>
  </si>
  <si>
    <t>Oxford</t>
  </si>
  <si>
    <t>Sunderland</t>
  </si>
  <si>
    <t>Wycombe</t>
  </si>
  <si>
    <t>Forest Green</t>
  </si>
  <si>
    <t>Swindon</t>
  </si>
  <si>
    <t>Boreham Wood</t>
  </si>
  <si>
    <t>Nice</t>
  </si>
  <si>
    <t>Rennes</t>
  </si>
  <si>
    <t>Lille</t>
  </si>
  <si>
    <t>Bordeaux</t>
  </si>
  <si>
    <t>St Etienne</t>
  </si>
  <si>
    <t>Marseille</t>
  </si>
  <si>
    <t>Toulouse</t>
  </si>
  <si>
    <t>Paris FC</t>
  </si>
  <si>
    <t>Bastia</t>
  </si>
  <si>
    <t>Auxerre</t>
  </si>
  <si>
    <t>Caen</t>
  </si>
  <si>
    <t>Dunkerque</t>
  </si>
  <si>
    <t>Dijon</t>
  </si>
  <si>
    <t>Grenoble</t>
  </si>
  <si>
    <t>Nimes</t>
  </si>
  <si>
    <t>Guingamp</t>
  </si>
  <si>
    <t>Pau FC</t>
  </si>
  <si>
    <t>Le Havre</t>
  </si>
  <si>
    <t>Quevilly Rouen</t>
  </si>
  <si>
    <t>Sochaux</t>
  </si>
  <si>
    <t>Rodez</t>
  </si>
  <si>
    <t>Niort</t>
  </si>
  <si>
    <t>Valenciennes</t>
  </si>
  <si>
    <t>Amiens</t>
  </si>
  <si>
    <t>Spezia</t>
  </si>
  <si>
    <t>Venezia</t>
  </si>
  <si>
    <t>Lazio</t>
  </si>
  <si>
    <t>Sassuolo</t>
  </si>
  <si>
    <t>Salernitana</t>
  </si>
  <si>
    <t>Torino</t>
  </si>
  <si>
    <t>Alessandria</t>
  </si>
  <si>
    <t>Spal</t>
  </si>
  <si>
    <t>Ascoli</t>
  </si>
  <si>
    <t>Pordenone</t>
  </si>
  <si>
    <t>Cittadella</t>
  </si>
  <si>
    <t>Ternana</t>
  </si>
  <si>
    <t>Cosenza</t>
  </si>
  <si>
    <t>Parma</t>
  </si>
  <si>
    <t>Cremonese</t>
  </si>
  <si>
    <t>Reggina</t>
  </si>
  <si>
    <t>Lecce</t>
  </si>
  <si>
    <t>Frosinone</t>
  </si>
  <si>
    <t>Benevento</t>
  </si>
  <si>
    <t>Pisa</t>
  </si>
  <si>
    <t>Belenenses</t>
  </si>
  <si>
    <t>Portimonense</t>
  </si>
  <si>
    <t>Arouca</t>
  </si>
  <si>
    <t>Gil Vicente</t>
  </si>
  <si>
    <t>Estoril</t>
  </si>
  <si>
    <t>Vizela</t>
  </si>
  <si>
    <t>Famalicao</t>
  </si>
  <si>
    <t>Boavista</t>
  </si>
  <si>
    <t>Giresunspor</t>
  </si>
  <si>
    <t>Sivasspor</t>
  </si>
  <si>
    <t>Altay</t>
  </si>
  <si>
    <t>Antalyaspor</t>
  </si>
  <si>
    <t>Kayserispor</t>
  </si>
  <si>
    <t>Fenerbahce</t>
  </si>
  <si>
    <t>Galatasaray</t>
  </si>
  <si>
    <t>Karagumruk</t>
  </si>
  <si>
    <t>Augsburg</t>
  </si>
  <si>
    <t>Wolfsburg</t>
  </si>
  <si>
    <t>Mgladbach</t>
  </si>
  <si>
    <t>Mainz</t>
  </si>
  <si>
    <t>Heidenheim</t>
  </si>
  <si>
    <t>Nurnberg</t>
  </si>
  <si>
    <t>Karlsruhe</t>
  </si>
  <si>
    <t>Fortuna Dusseldorf</t>
  </si>
  <si>
    <t>Werder Bremen</t>
  </si>
  <si>
    <t>Sandhausen</t>
  </si>
  <si>
    <t>West Ham</t>
  </si>
  <si>
    <t>Tottenham</t>
  </si>
  <si>
    <t>Newcastle</t>
  </si>
  <si>
    <t>Birmingham</t>
  </si>
  <si>
    <t>West Brom</t>
  </si>
  <si>
    <t>Strasbourg</t>
  </si>
  <si>
    <t>Lens</t>
  </si>
  <si>
    <t>Clermont</t>
  </si>
  <si>
    <t>Nantes</t>
  </si>
  <si>
    <t>Metz</t>
  </si>
  <si>
    <t>Monaco</t>
  </si>
  <si>
    <t>Montpellier</t>
  </si>
  <si>
    <t>Brest</t>
  </si>
  <si>
    <t>Troyes</t>
  </si>
  <si>
    <t>Reims</t>
  </si>
  <si>
    <t>Lyon</t>
  </si>
  <si>
    <t>Angers</t>
  </si>
  <si>
    <t>Paris SG</t>
  </si>
  <si>
    <t>Lorient</t>
  </si>
  <si>
    <t>Fiorentina</t>
  </si>
  <si>
    <t>Empoli</t>
  </si>
  <si>
    <t>Atalanta</t>
  </si>
  <si>
    <t>Napoli</t>
  </si>
  <si>
    <t>Udinese</t>
  </si>
  <si>
    <t>Cagliari</t>
  </si>
  <si>
    <t>Sampdoria</t>
  </si>
  <si>
    <t>Roma</t>
  </si>
  <si>
    <t>Juventus</t>
  </si>
  <si>
    <t>Inter</t>
  </si>
  <si>
    <t>Brescia</t>
  </si>
  <si>
    <t>Vicenza</t>
  </si>
  <si>
    <t>Como</t>
  </si>
  <si>
    <t>Monza</t>
  </si>
  <si>
    <t>Crotone</t>
  </si>
  <si>
    <t>Perugia</t>
  </si>
  <si>
    <t>For Sittard</t>
  </si>
  <si>
    <t>Sparta Rotterdam</t>
  </si>
  <si>
    <t>Maritimo</t>
  </si>
  <si>
    <t>Tondela</t>
  </si>
  <si>
    <t>Moreirense</t>
  </si>
  <si>
    <t>Guimaraes</t>
  </si>
  <si>
    <t>Sp Lisbon</t>
  </si>
  <si>
    <t>Pacos Ferreira</t>
  </si>
  <si>
    <t>Vallecano</t>
  </si>
  <si>
    <t>Barcelona</t>
  </si>
  <si>
    <t>Kasimpasa</t>
  </si>
  <si>
    <t>Gaziantep</t>
  </si>
  <si>
    <t>Alanyaspor</t>
  </si>
  <si>
    <t>Rizespor</t>
  </si>
  <si>
    <t>Konyaspor</t>
  </si>
  <si>
    <t>Goztep</t>
  </si>
  <si>
    <t>Trabzonspor</t>
  </si>
  <si>
    <t>Besiktas</t>
  </si>
  <si>
    <t>Arsenal</t>
  </si>
  <si>
    <t>Nancy</t>
  </si>
  <si>
    <t>Ajaccio</t>
  </si>
  <si>
    <t>Verona</t>
  </si>
  <si>
    <t>Genoa</t>
  </si>
  <si>
    <t>Milan</t>
  </si>
  <si>
    <t>Bologna</t>
  </si>
  <si>
    <t>Porto</t>
  </si>
  <si>
    <t>Santa Clara</t>
  </si>
  <si>
    <t>Buyuksehyr</t>
  </si>
  <si>
    <t>Yeni Malatyaspor</t>
  </si>
  <si>
    <t>Hatayspor</t>
  </si>
  <si>
    <t>Ad. Demirspor</t>
  </si>
  <si>
    <t>D1</t>
  </si>
  <si>
    <t>D2</t>
  </si>
  <si>
    <t>E1</t>
  </si>
  <si>
    <t>P1</t>
  </si>
  <si>
    <t>E0</t>
  </si>
  <si>
    <t>F1</t>
  </si>
  <si>
    <t>F2</t>
  </si>
  <si>
    <t>I1</t>
  </si>
  <si>
    <t>I2</t>
  </si>
  <si>
    <t>N1</t>
  </si>
  <si>
    <t>SP1</t>
  </si>
  <si>
    <t>T1</t>
  </si>
  <si>
    <t>Portsmouth</t>
  </si>
  <si>
    <t>Dag and Red</t>
  </si>
  <si>
    <t>Bromley</t>
  </si>
  <si>
    <t>Wrexham</t>
  </si>
  <si>
    <t>Dunfermline</t>
  </si>
  <si>
    <t>Raith Rvs</t>
  </si>
  <si>
    <t>Queen of Sth</t>
  </si>
  <si>
    <t>Rotherham</t>
  </si>
  <si>
    <t>Crawley Town</t>
  </si>
  <si>
    <t>Sutton</t>
  </si>
  <si>
    <t>Torquay</t>
  </si>
  <si>
    <t>Weymouth</t>
  </si>
  <si>
    <t>Stockport</t>
  </si>
  <si>
    <t>Inverness C</t>
  </si>
  <si>
    <t>Altrincham</t>
  </si>
  <si>
    <t>Liverpool</t>
  </si>
  <si>
    <t>Chelsea</t>
  </si>
  <si>
    <t>Everton</t>
  </si>
  <si>
    <t>Crystal Palace</t>
  </si>
  <si>
    <t>Man City</t>
  </si>
  <si>
    <t>Twente</t>
  </si>
  <si>
    <t>Aston Villa</t>
  </si>
  <si>
    <t>Chesterfield</t>
  </si>
  <si>
    <t>Nijmegen</t>
  </si>
  <si>
    <t>Ajax</t>
  </si>
  <si>
    <t>AZ Alkmaar</t>
  </si>
  <si>
    <t>Heerenveen</t>
  </si>
  <si>
    <t>Waalwijk</t>
  </si>
  <si>
    <t>Zwolle</t>
  </si>
  <si>
    <t>Cambuur</t>
  </si>
  <si>
    <t>PSV Eindhoven</t>
  </si>
  <si>
    <t>Motherwell</t>
  </si>
  <si>
    <t>Rangers</t>
  </si>
  <si>
    <t>Aberdeen</t>
  </si>
  <si>
    <t>Livingston</t>
  </si>
  <si>
    <t>Dundee</t>
  </si>
  <si>
    <t>St Johnstone</t>
  </si>
  <si>
    <t>St Mirren</t>
  </si>
  <si>
    <t>Hibernian</t>
  </si>
  <si>
    <t>Wolves</t>
  </si>
  <si>
    <t>Willem II</t>
  </si>
  <si>
    <t>Vitesse</t>
  </si>
  <si>
    <t>Feyenoord</t>
  </si>
  <si>
    <t>Utrecht</t>
  </si>
  <si>
    <t>Groningen</t>
  </si>
  <si>
    <t>Heracles</t>
  </si>
  <si>
    <t>Go Ahead Eagles</t>
  </si>
  <si>
    <t>Ross County</t>
  </si>
  <si>
    <t>Celtic</t>
  </si>
  <si>
    <t>Dundee United</t>
  </si>
  <si>
    <t>Hearts</t>
  </si>
  <si>
    <t>Leeds</t>
  </si>
  <si>
    <t>SC0</t>
  </si>
  <si>
    <t>Olympiakos</t>
  </si>
  <si>
    <t>Giannina</t>
  </si>
  <si>
    <t>Panathinaikos</t>
  </si>
  <si>
    <t>Aris</t>
  </si>
  <si>
    <t>PAOK</t>
  </si>
  <si>
    <t>AEK</t>
  </si>
  <si>
    <t>Elche</t>
  </si>
  <si>
    <t>Osasuna</t>
  </si>
  <si>
    <t>Granada</t>
  </si>
  <si>
    <t>Celta</t>
  </si>
  <si>
    <t>Sociedad</t>
  </si>
  <si>
    <t>Mallorca</t>
  </si>
  <si>
    <t>Asteras Tripolis</t>
  </si>
  <si>
    <t>Lamia</t>
  </si>
  <si>
    <t>Ionikos</t>
  </si>
  <si>
    <t>Apollon</t>
  </si>
  <si>
    <t>Getafe</t>
  </si>
  <si>
    <t>Betis</t>
  </si>
  <si>
    <t>Sevilla</t>
  </si>
  <si>
    <t>Cadiz</t>
  </si>
  <si>
    <t>Maidenhead</t>
  </si>
  <si>
    <t>OFI Crete</t>
  </si>
  <si>
    <t>Panetolikos</t>
  </si>
  <si>
    <t>Volos NFC</t>
  </si>
  <si>
    <t>Atromitos</t>
  </si>
  <si>
    <t>Alaves</t>
  </si>
  <si>
    <t>Villarreal</t>
  </si>
  <si>
    <t>Real Madrid</t>
  </si>
  <si>
    <t>Espanol</t>
  </si>
  <si>
    <t>Valencia</t>
  </si>
  <si>
    <t>Levante</t>
  </si>
  <si>
    <t>Ath Bilbao</t>
  </si>
  <si>
    <t>Ath Madrid</t>
  </si>
  <si>
    <t>01/05/2022</t>
  </si>
  <si>
    <t>02/05/2022</t>
  </si>
  <si>
    <t>29/04/2022</t>
  </si>
  <si>
    <t>30/04/2022</t>
  </si>
  <si>
    <t>G1</t>
  </si>
  <si>
    <t>Woking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</si>
</sst>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1.0362637658896696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1.0434324628629703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1.0344490471441554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1.0440279853919932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1.0347781293381613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1.0423806634244144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1.0454473653146403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1.0376740753093197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1.0415257892008067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1.0423806634244144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1.0798489879783906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1.1053788290728288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1.0850053414738456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1.0567919280515341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1.042708496600167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1.0404319501157899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1.0452102388436428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1.0463684894705136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1.0510694237812139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1.0421804198806015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1.0695319933471841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1.0638506360918354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1.0499964535568072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1.0522559150967761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1.048153965543114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1.0502085589023142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1.0420112422030368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1.0461286947489423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1.0434058512320166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1.0425703649827001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1.0441265060289624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1.0636569760020114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1.0597204573559456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1.066245568108602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1.0661767993513469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1.0592698779777294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1.0629592441321463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1.0543300667589199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1.0421804198806015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1.051738571938915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1.0543753487946992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1.0467751664180649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1.0466798766453527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1.0584574108458336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1.0730165337508553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1.0752646071356513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1.0709171136039117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1.0874251771965437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1.0883336338982914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1.0629164179711093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1.0586373210952964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1.0423741568649127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1.0656540480886731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1.0636410008450974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1.0392709482743203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1.0480610077274732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1.0449864577049268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1.0483906463555754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1.0614473041522947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1.0790825772190158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1.0424343751332963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1.0454473653146403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1.0485981343437822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1.0487772084693074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1.0725753995856002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1.0693473415042363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1.0662939096981978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1.0764091542742731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1.0671330848711666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1.0463684894705136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1.0533067630678474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1.0632706922771613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1.0421804198806015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1.0369265649091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1.0439811611001015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1.0543753487946992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1.0522347596916461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1.045344963452246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1.0425381099894757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1.0427733349764023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1.050186013602848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1.0516104099147749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1.060537539928385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1.0458823332129663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1.043360692319973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1.038506964435719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1.042708496600167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1.0493967898153296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1.0548768230368635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1.0533067630678474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1.0420112422030368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1.0421804198806015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1.0459631209894389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1.0533564937435893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1.0483511839381512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1.0522559150967761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1.0497253316960662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1.0449864577049268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1.042106143326367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1.0716502370068346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1.0637206832523536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1.0724288563238225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1.0774464451295942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1.0671330848711666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1.0608952469083379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1.0743649055710818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1.0716502370068346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1.0713259475535848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1.0674111222252509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1.0671721430378951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1.0643567077555702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1.0747679749614711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1.0748039017579798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1.0626247827424988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1.074921319897685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1.0731630982443801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1.06243870990235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1.0703838499014962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1.0637206832523536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1.0648207184922545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1.0643567077555702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1.0782070806982789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1.0799627576537885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1.0887955014239501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1.0857175561235832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1.08505570062963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1.0799627576537885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1.0857175561235832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1.0886227150115235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1.0844960009352391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1.0798489879783906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1.083213262843725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1.0369265649091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1.0464250087200482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1.0655103519273617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1.0750214632810238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1.0760461260579388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1.0725753995856002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1.0760544219039903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1.0720963920751123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1.0720963920751123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1.0720963920751123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1.078416101440848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1.0819204349687941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1.0872029288255038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1.0344490471441554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1.060680530357947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1.0440279853919932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1.0404319501157899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1.0517344996321181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1.042106143326367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1.0460060256260135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1.0466503691020506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1.0470376731981623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1.0421804198806015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1.0439719885779606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1.0459631209894389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1.0460060256260135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1.0424343751332963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1.0803829667554268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1.0499964535568072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1.0427733349764023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1.0509442098096211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1.0499964535568072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1.0754944193685012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1.044303665417317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1.050305669221034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1.0518428764688503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1.0427733349764023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1.0609394207303442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1.083213262843725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1.0869608478919779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1.1053105442693982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1.100330095241814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1.0681458983010155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1.0857132283031086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1.0734654343413303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1.0857175561235832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1.0872029288255038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1.0728504070978289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1.0333163546654354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1.0458219570064358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1.0326216037183769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1.0449698306901456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1.0662627066031662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1.0668028349405521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1.0639347872686713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1.044303665417317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1.0499964535568072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1.0499964535568072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1.0475117579190587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1.0543753487946992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1.0467751664180649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1.0466798766453527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1.0584574108458336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1.0730165337508553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1.0752646071356513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1.0751589264843362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1.0626247827424988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1.0682468217514451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1.0662939096981978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1.0679524935128775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1.0669478732554383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1.1095757040145462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1.0671049906442842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1.0674111222252509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1.0764091542742731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1.0626247827424988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1.0709171136039117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1.0874251771965437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1.0883336338982914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1.0629164179711093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1.0586373210952964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1.0423741568649127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1.0656540480886731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1.0636410008450974</v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1.0250887624946761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2.9349431900047924</v>
      </c>
      <c r="I2" s="6">
        <f>IF('Log_working_3-way'!$D2="","",'True_Odds_Calculator_3-way'!O3/'True_Odds_Calculator_3-way'!B3-1)</f>
        <v>5.8661684166774473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2.4714420118420843E-2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1.0327152736380878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45.301623887178465</v>
      </c>
      <c r="I3" s="6">
        <f>IF('Log_working_3-way'!$D3="","",'True_Odds_Calculator_3-way'!O4/'True_Odds_Calculator_3-way'!B4-1)</f>
        <v>2.9095892877053791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2.7230185265284756E-2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1.0245661019393395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3.4572522222586084</v>
      </c>
      <c r="I4" s="6">
        <f>IF('Log_working_3-way'!$D4="","",'True_Odds_Calculator_3-way'!O5/'True_Odds_Calculator_3-way'!B5-1)</f>
        <v>5.3531159590272885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2.4332810047095865E-2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1.0222090804040733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5.8019310707721869</v>
      </c>
      <c r="I5" s="6">
        <f>IF('Log_working_3-way'!$D5="","",'True_Odds_Calculator_3-way'!O6/'True_Odds_Calculator_3-way'!B6-1)</f>
        <v>7.9718657569952942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2.3503550340576496E-2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1.0207764330018176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17.174699573850834</v>
      </c>
      <c r="I6" s="6">
        <f>IF('Log_working_3-way'!$D6="","",'True_Odds_Calculator_3-way'!O7/'True_Odds_Calculator_3-way'!B7-1)</f>
        <v>7.1242683675053105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2.2249223829269527E-2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1.0197241507899066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16.884459631227031</v>
      </c>
      <c r="I7" s="6">
        <f>IF('Log_working_3-way'!$D7="","",'True_Odds_Calculator_3-way'!O8/'True_Odds_Calculator_3-way'!B8-1)</f>
        <v>8.0472323016922154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2.1156867595350404E-2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1.031233750463773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50.269445822923856</v>
      </c>
      <c r="I8" s="6">
        <f>IF('Log_working_3-way'!$D8="","",'True_Odds_Calculator_3-way'!O9/'True_Odds_Calculator_3-way'!B9-1)</f>
        <v>2.4628027502092915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2.4196303524927965E-2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1.0251777648467337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30.5062981324505</v>
      </c>
      <c r="I9" s="6">
        <f>IF('Log_working_3-way'!$D9="","",'True_Odds_Calculator_3-way'!O10/'True_Odds_Calculator_3-way'!B10-1)</f>
        <v>5.0091441419551037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2.4654109331528673E-2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1.0214188537552307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5.5307351727067582</v>
      </c>
      <c r="I10" s="6">
        <f>IF('Log_working_3-way'!$D10="","",'True_Odds_Calculator_3-way'!O11/'True_Odds_Calculator_3-way'!B11-1)</f>
        <v>6.7176309500151383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2.238859666064541E-2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1.0211152149722913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16.70755785219616</v>
      </c>
      <c r="I11" s="6">
        <f>IF('Log_working_3-way'!$D11="","",'True_Odds_Calculator_3-way'!O12/'True_Odds_Calculator_3-way'!B12-1)</f>
        <v>6.1431693381120009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2.2599570784802347E-2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1.1149529924963868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54.69531049755517</v>
      </c>
      <c r="I12" s="6">
        <f>IF('Log_working_3-way'!$D12="","",'True_Odds_Calculator_3-way'!O13/'True_Odds_Calculator_3-way'!B13-1)</f>
        <v>3.1956797736071323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7.8951566633454373E-2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1.0567064302755025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20.63457016185167</v>
      </c>
      <c r="I13" s="6">
        <f>IF('Log_working_3-way'!$D13="","",'True_Odds_Calculator_3-way'!O14/'True_Odds_Calculator_3-way'!B14-1)</f>
        <v>10.634591064818009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5.8179044449067296E-2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1.0525651688414295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17.385997313237322</v>
      </c>
      <c r="I14" s="6">
        <f>IF('Log_working_3-way'!$D14="","",'True_Odds_Calculator_3-way'!O15/'True_Odds_Calculator_3-way'!B15-1)</f>
        <v>8.8586061972300314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5.5506940341237154E-2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1.0498626177300781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65.380546359587484</v>
      </c>
      <c r="I15" s="6">
        <f>IF('Log_working_3-way'!$D15="","",'True_Odds_Calculator_3-way'!O16/'True_Odds_Calculator_3-way'!B16-1)</f>
        <v>0.92252661956816895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2.8936176067525743E-2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1.0195853917630797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10.644136475517424</v>
      </c>
      <c r="I16" s="6">
        <f>IF('Log_working_3-way'!$D16="","",'True_Odds_Calculator_3-way'!O17/'True_Odds_Calculator_3-way'!B17-1)</f>
        <v>6.9940561436001243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2.1166871921182384E-2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1.0275270821561453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34.808623259160285</v>
      </c>
      <c r="I17" s="6">
        <f>IF('Log_working_3-way'!$D17="","",'True_Odds_Calculator_3-way'!O18/'True_Odds_Calculator_3-way'!B18-1)</f>
        <v>5.0325843929026437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2.5756995906249802E-2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1.0272796718700494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1.474467602670519</v>
      </c>
      <c r="I18" s="6">
        <f>IF('Log_working_3-way'!$D18="","",'True_Odds_Calculator_3-way'!O19/'True_Odds_Calculator_3-way'!B19-1)</f>
        <v>4.277936349440834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2.4705200729755905E-2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1.0303543755010229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43.506537444216967</v>
      </c>
      <c r="I19" s="6">
        <f>IF('Log_working_3-way'!$D19="","",'True_Odds_Calculator_3-way'!O20/'True_Odds_Calculator_3-way'!B20-1)</f>
        <v>3.4509788707088216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2.5776537372717456E-2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1.028629864791913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28.679236371765757</v>
      </c>
      <c r="I20" s="6">
        <f>IF('Log_working_3-way'!$D20="","",'True_Odds_Calculator_3-way'!O21/'True_Odds_Calculator_3-way'!B21-1)</f>
        <v>4.8125038873238335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2.8466446832897896E-2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1.0253484695522161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10.035632418305704</v>
      </c>
      <c r="I21" s="6">
        <f>IF('Log_working_3-way'!$D21="","",'True_Odds_Calculator_3-way'!O22/'True_Odds_Calculator_3-way'!B22-1)</f>
        <v>7.0380672809017728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2.7282464991030153E-2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1.0646652001139507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72.32148752796455</v>
      </c>
      <c r="I22" s="6">
        <f>IF('Log_working_3-way'!$D22="","",'True_Odds_Calculator_3-way'!O23/'True_Odds_Calculator_3-way'!B23-1)</f>
        <v>0.26362653061514929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3.1271585984117056E-2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1.0384329389395046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0.87571454447242858</v>
      </c>
      <c r="I23" s="6">
        <f>IF('Log_working_3-way'!$D23="","",'True_Odds_Calculator_3-way'!O24/'True_Odds_Calculator_3-way'!B24-1)</f>
        <v>2.4261096819528065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3.1277335339170653E-2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1.0256598585640917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10.812911880899996</v>
      </c>
      <c r="I24" s="6">
        <f>IF('Log_working_3-way'!$D24="","",'True_Odds_Calculator_3-way'!O25/'True_Odds_Calculator_3-way'!B25-1)</f>
        <v>7.6187087117156675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2.7730492681153684E-2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1.028245814164249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22.810586832559167</v>
      </c>
      <c r="I25" s="6">
        <f>IF('Log_working_3-way'!$D25="","",'True_Odds_Calculator_3-way'!O26/'True_Odds_Calculator_3-way'!B26-1)</f>
        <v>6.7093210483296515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2.9264898320818133E-2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1.0265075819044249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17.067736115871593</v>
      </c>
      <c r="I26" s="6">
        <f>IF('Log_working_3-way'!$D26="","",'True_Odds_Calculator_3-way'!O27/'True_Odds_Calculator_3-way'!B27-1)</f>
        <v>8.9263831283433834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2.8301078427772186E-2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1.0401686929960547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52.27294354219655</v>
      </c>
      <c r="I27" s="6">
        <f>IF('Log_working_3-way'!$D27="","",'True_Odds_Calculator_3-way'!O28/'True_Odds_Calculator_3-way'!B28-1)</f>
        <v>2.4433818721615133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2.9972831440275627E-2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1.0286637792280473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25.634970926007963</v>
      </c>
      <c r="I28" s="6">
        <f>IF('Log_working_3-way'!$D28="","",'True_Odds_Calculator_3-way'!O29/'True_Odds_Calculator_3-way'!B29-1)</f>
        <v>5.6240166225940351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2.915559267432144E-2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1.019891672163342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10.883521549391876</v>
      </c>
      <c r="I29" s="6">
        <f>IF('Log_working_3-way'!$D29="","",'True_Odds_Calculator_3-way'!O30/'True_Odds_Calculator_3-way'!B30-1)</f>
        <v>8.6189481874378124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2.1623909789407758E-2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1.0207387763740365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10.314905840741581</v>
      </c>
      <c r="I30" s="6">
        <f>IF('Log_working_3-way'!$D30="","",'True_Odds_Calculator_3-way'!O31/'True_Odds_Calculator_3-way'!B31-1)</f>
        <v>7.926672823818139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2.2478994929275631E-2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1.0212390163819323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7.9233219006821702</v>
      </c>
      <c r="I31" s="6">
        <f>IF('Log_working_3-way'!$D31="","",'True_Odds_Calculator_3-way'!O32/'True_Odds_Calculator_3-way'!B32-1)</f>
        <v>8.1429646846097814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2.2862960514994146E-2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1.0391498579364695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54.817120869087859</v>
      </c>
      <c r="I32" s="6">
        <f>IF('Log_working_3-way'!$D32="","",'True_Odds_Calculator_3-way'!O33/'True_Odds_Calculator_3-way'!B33-1)</f>
        <v>1.8418657725852485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2.821682582400431E-2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1.0407488509494704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24.779337860704644</v>
      </c>
      <c r="I33" s="6">
        <f>IF('Log_working_3-way'!$D33="","",'True_Odds_Calculator_3-way'!O34/'True_Odds_Calculator_3-way'!B34-1)</f>
        <v>7.1146443683527174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4.1390528979395214E-2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1.038652247783268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6.335418735281257</v>
      </c>
      <c r="I34" s="6">
        <f>IF('Log_working_3-way'!$D34="","",'True_Odds_Calculator_3-way'!O35/'True_Odds_Calculator_3-way'!B35-1)</f>
        <v>6.7142310165894692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4.0298443672052819E-2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1.0378444690126181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19.614231428845923</v>
      </c>
      <c r="I35" s="6">
        <f>IF('Log_working_3-way'!$D35="","",'True_Odds_Calculator_3-way'!O36/'True_Odds_Calculator_3-way'!B36-1)</f>
        <v>8.3339309745075809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3.9741432103661989E-2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1.0370992459595623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6.5071199355045524</v>
      </c>
      <c r="I36" s="6">
        <f>IF('Log_working_3-way'!$D36="","",'True_Odds_Calculator_3-way'!O37/'True_Odds_Calculator_3-way'!B37-1)</f>
        <v>8.8208874175913348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3.9347061191154609E-2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1.0365141243611498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18.713772040267646</v>
      </c>
      <c r="I37" s="6">
        <f>IF('Log_working_3-way'!$D37="","",'True_Odds_Calculator_3-way'!O38/'True_Odds_Calculator_3-way'!B38-1)</f>
        <v>6.8151990667179021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3.8593791960198853E-2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1.0522753659778137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57.003851391089114</v>
      </c>
      <c r="I38" s="6">
        <f>IF('Log_working_3-way'!$D38="","",'True_Odds_Calculator_3-way'!O39/'True_Odds_Calculator_3-way'!B39-1)</f>
        <v>1.7728873628242283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3.6009524786583258E-2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1.0285267091896237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5.6935358225879753</v>
      </c>
      <c r="I39" s="6">
        <f>IF('Log_working_3-way'!$D39="","",'True_Odds_Calculator_3-way'!O40/'True_Odds_Calculator_3-way'!B40-1)</f>
        <v>5.1339382436219614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2.9187390533858437E-2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1.0369342584038554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26.276276608276216</v>
      </c>
      <c r="I40" s="6">
        <f>IF('Log_working_3-way'!$D40="","",'True_Odds_Calculator_3-way'!O41/'True_Odds_Calculator_3-way'!B41-1)</f>
        <v>5.4703261862259023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3.7287669849186411E-2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1.0279463265084736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22.122458299880122</v>
      </c>
      <c r="I41" s="6">
        <f>IF('Log_working_3-way'!$D41="","",'True_Odds_Calculator_3-way'!O42/'True_Odds_Calculator_3-way'!B42-1)</f>
        <v>6.0219195141957291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2.9101646382553303E-2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1.0319306814495803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45.982777558103777</v>
      </c>
      <c r="I42" s="6">
        <f>IF('Log_working_3-way'!$D42="","",'True_Odds_Calculator_3-way'!O43/'True_Odds_Calculator_3-way'!B43-1)</f>
        <v>2.4552114492601453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2.6446522501461178E-2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1.0262291388762041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4.3458580675831717</v>
      </c>
      <c r="I43" s="6">
        <f>IF('Log_working_3-way'!$D43="","",'True_Odds_Calculator_3-way'!O44/'True_Odds_Calculator_3-way'!B44-1)</f>
        <v>4.296129425532202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2.5951488448054061E-2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1.0241537113097081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29.827498243818621</v>
      </c>
      <c r="I44" s="6">
        <f>IF('Log_working_3-way'!$D44="","",'True_Odds_Calculator_3-way'!O45/'True_Odds_Calculator_3-way'!B45-1)</f>
        <v>4.8675656860170911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2.3815531720987382E-2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1.0447800806402352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38.508310449905565</v>
      </c>
      <c r="I45" s="6">
        <f>IF('Log_working_3-way'!$D45="","",'True_Odds_Calculator_3-way'!O46/'True_Odds_Calculator_3-way'!B46-1)</f>
        <v>4.5292413154880533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4.0069463292668139E-2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1.041079905298153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13.277880800887015</v>
      </c>
      <c r="I46" s="6">
        <f>IF('Log_working_3-way'!$D46="","",'True_Odds_Calculator_3-way'!O47/'True_Odds_Calculator_3-way'!B47-1)</f>
        <v>7.7419293544628278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4.4087075846760193E-2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1.0456974566770352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26.343445422338601</v>
      </c>
      <c r="I47" s="6">
        <f>IF('Log_working_3-way'!$D47="","",'True_Odds_Calculator_3-way'!O48/'True_Odds_Calculator_3-way'!B48-1)</f>
        <v>6.6733858948692202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4.5835910070762376E-2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1.0488369058007234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3.3372415191322098</v>
      </c>
      <c r="I48" s="6">
        <f>IF('Log_working_3-way'!$D48="","",'True_Odds_Calculator_3-way'!O49/'True_Odds_Calculator_3-way'!B49-1)</f>
        <v>6.6129463260065782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4.8191679756209416E-2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1.0563638666212165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24.398297842092223</v>
      </c>
      <c r="I49" s="6">
        <f>IF('Log_working_3-way'!$D49="","",'True_Odds_Calculator_3-way'!O50/'True_Odds_Calculator_3-way'!B50-1)</f>
        <v>7.6874306365481448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5.7014074659983427E-2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1.0528379017046101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13.225205785982578</v>
      </c>
      <c r="I50" s="6">
        <f>IF('Log_working_3-way'!$D50="","",'True_Odds_Calculator_3-way'!O51/'True_Odds_Calculator_3-way'!B51-1)</f>
        <v>6.4713309394185083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5.609267485410685E-2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1.0492030001478214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59.039359976491667</v>
      </c>
      <c r="I51" s="6">
        <f>IF('Log_working_3-way'!$D51="","",'True_Odds_Calculator_3-way'!O52/'True_Odds_Calculator_3-way'!B52-1)</f>
        <v>1.5520082356342608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3.2657976775969377E-2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1.0307898781719829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17.463309691625167</v>
      </c>
      <c r="I52" s="6">
        <f>IF('Log_working_3-way'!$D52="","",'True_Odds_Calculator_3-way'!O53/'True_Odds_Calculator_3-way'!B53-1)</f>
        <v>7.6276179419783041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3.2807733013038298E-2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1.0206924448352641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10.70969728267519</v>
      </c>
      <c r="I53" s="6">
        <f>IF('Log_working_3-way'!$D53="","",'True_Odds_Calculator_3-way'!O54/'True_Odds_Calculator_3-way'!B54-1)</f>
        <v>8.7324645159800056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2.2489004819795877E-2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1.0349060291682306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13.366752894624774</v>
      </c>
      <c r="I54" s="6">
        <f>IF('Log_working_3-way'!$D54="","",'True_Odds_Calculator_3-way'!O55/'True_Odds_Calculator_3-way'!B55-1)</f>
        <v>9.0284719138847507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3.762839968272913E-2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1.0542312464810553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49.386368117903011</v>
      </c>
      <c r="I55" s="6">
        <f>IF('Log_working_3-way'!$D55="","",'True_Odds_Calculator_3-way'!O56/'True_Odds_Calculator_3-way'!B56-1)</f>
        <v>2.8382319777493796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4.2146494320407513E-2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1.041240688526585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59.381762368412829</v>
      </c>
      <c r="I56" s="6">
        <f>IF('Log_working_3-way'!$D56="","",'True_Odds_Calculator_3-way'!O57/'True_Odds_Calculator_3-way'!B57-1)</f>
        <v>1.9354065551460344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2.680215959847132E-2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1.0271026131747567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25.123020168814442</v>
      </c>
      <c r="I57" s="6">
        <f>IF('Log_working_3-way'!$D57="","",'True_Odds_Calculator_3-way'!O58/'True_Odds_Calculator_3-way'!B58-1)</f>
        <v>5.3001792065223396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2.7689682050884734E-2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1.0251111060797695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10.26362465668767</v>
      </c>
      <c r="I58" s="6">
        <f>IF('Log_working_3-way'!$D58="","",'True_Odds_Calculator_3-way'!O59/'True_Odds_Calculator_3-way'!B59-1)</f>
        <v>7.7272998388742451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2.7134151251365424E-2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1.0334503334548069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3.2223451142492081</v>
      </c>
      <c r="I59" s="6">
        <f>IF('Log_working_3-way'!$D59="","",'True_Odds_Calculator_3-way'!O60/'True_Odds_Calculator_3-way'!B60-1)</f>
        <v>4.5181907448604886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3.2227073347682378E-2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1.0275616852184415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24.314407657791559</v>
      </c>
      <c r="I60" s="6">
        <f>IF('Log_working_3-way'!$D60="","",'True_Odds_Calculator_3-way'!O61/'True_Odds_Calculator_3-way'!B61-1)</f>
        <v>5.0779892786357523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2.8300596377961451E-2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1.0546268806950545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54.19825060522767</v>
      </c>
      <c r="I61" s="6">
        <f>IF('Log_working_3-way'!$D61="","",'True_Odds_Calculator_3-way'!O62/'True_Odds_Calculator_3-way'!B62-1)</f>
        <v>1.7442884819710067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3.9744959620384268E-2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1.032584161322696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3.1214904576566829</v>
      </c>
      <c r="I62" s="6">
        <f>IF('Log_working_3-way'!$D62="","",'True_Odds_Calculator_3-way'!O63/'True_Odds_Calculator_3-way'!B63-1)</f>
        <v>4.7672670606918093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3.1483354871908897E-2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1.0220671943947177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5.842903318674245</v>
      </c>
      <c r="I63" s="6">
        <f>IF('Log_working_3-way'!$D63="","",'True_Odds_Calculator_3-way'!O64/'True_Odds_Calculator_3-way'!B64-1)</f>
        <v>5.2665688049059485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2.2765326562794952E-2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1.0286095031567901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31.13742060444546</v>
      </c>
      <c r="I64" s="6">
        <f>IF('Log_working_3-way'!$D64="","",'True_Odds_Calculator_3-way'!O65/'True_Odds_Calculator_3-way'!B65-1)</f>
        <v>5.4631771855417064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2.7757102441047454E-2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1.0288741056277779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29.345661190576894</v>
      </c>
      <c r="I65" s="6">
        <f>IF('Log_working_3-way'!$D65="","",'True_Odds_Calculator_3-way'!O66/'True_Odds_Calculator_3-way'!B66-1)</f>
        <v>5.5596581562305589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2.8483511230799952E-2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1.0449583727178333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23.888185362640634</v>
      </c>
      <c r="I66" s="6">
        <f>IF('Log_working_3-way'!$D66="","",'True_Odds_Calculator_3-way'!O67/'True_Odds_Calculator_3-way'!B67-1)</f>
        <v>7.1743487645019215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4.5910744884456456E-2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1.041716159785498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16.190543296687441</v>
      </c>
      <c r="I67" s="6">
        <f>IF('Log_working_3-way'!$D67="","",'True_Odds_Calculator_3-way'!O68/'True_Odds_Calculator_3-way'!B68-1)</f>
        <v>7.3313276028950618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4.444696331958653E-2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1.0555301277485576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36.17489450046164</v>
      </c>
      <c r="I68" s="6">
        <f>IF('Log_working_3-way'!$D68="","",'True_Odds_Calculator_3-way'!O69/'True_Odds_Calculator_3-way'!B69-1)</f>
        <v>5.0079120426997923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5.0776351215063187E-2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1.0441968965575508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23.906129583216195</v>
      </c>
      <c r="I69" s="6">
        <f>IF('Log_working_3-way'!$D69="","",'True_Odds_Calculator_3-way'!O70/'True_Odds_Calculator_3-way'!B70-1)</f>
        <v>7.0385958753945239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4.5157193312107546E-2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1.0448595153761735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6.2913897748307193</v>
      </c>
      <c r="I70" s="6">
        <f>IF('Log_working_3-way'!$D70="","",'True_Odds_Calculator_3-way'!O71/'True_Odds_Calculator_3-way'!B71-1)</f>
        <v>6.7555610884076991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4.6580272026820246E-2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1.0253571178162968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34.886900388130378</v>
      </c>
      <c r="I71" s="6">
        <f>IF('Log_working_3-way'!$D71="","",'True_Odds_Calculator_3-way'!O72/'True_Odds_Calculator_3-way'!B72-1)</f>
        <v>5.8741837560726458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2.3519596972596535E-2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1.0350300314149417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36.847026709427851</v>
      </c>
      <c r="I72" s="6">
        <f>IF('Log_working_3-way'!$D72="","",'True_Odds_Calculator_3-way'!O73/'True_Odds_Calculator_3-way'!B73-1)</f>
        <v>4.3640630242843095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3.211542348898333E-2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1.0407271203207982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47.703691944871025</v>
      </c>
      <c r="I73" s="6">
        <f>IF('Log_working_3-way'!$D73="","",'True_Odds_Calculator_3-way'!O74/'True_Odds_Calculator_3-way'!B74-1)</f>
        <v>2.5809101314940115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3.2761146264245644E-2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1.0249398131188467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13.078878279738529</v>
      </c>
      <c r="I74" s="6">
        <f>IF('Log_working_3-way'!$D74="","",'True_Odds_Calculator_3-way'!O75/'True_Odds_Calculator_3-way'!B75-1)</f>
        <v>6.7272123128842232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2.6881781376834724E-2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1.0206730637899339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10.55057295545712</v>
      </c>
      <c r="I75" s="6">
        <f>IF('Log_working_3-way'!$D75="","",'True_Odds_Calculator_3-way'!O76/'True_Odds_Calculator_3-way'!B76-1)</f>
        <v>7.4611943636770306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2.2375643358056863E-2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1.0193627541564265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12.045520595799239</v>
      </c>
      <c r="I76" s="6">
        <f>IF('Log_working_3-way'!$D76="","",'True_Odds_Calculator_3-way'!O77/'True_Odds_Calculator_3-way'!B77-1)</f>
        <v>8.0483781954178522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2.1027547487127984E-2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1.035901940977656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50.846485902381133</v>
      </c>
      <c r="I77" s="6">
        <f>IF('Log_working_3-way'!$D77="","",'True_Odds_Calculator_3-way'!O78/'True_Odds_Calculator_3-way'!B78-1)</f>
        <v>2.1936131258591671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2.7636544139241659E-2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1.0300310611445878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1.8265719361626731</v>
      </c>
      <c r="I78" s="6">
        <f>IF('Log_working_3-way'!$D78="","",'True_Odds_Calculator_3-way'!O79/'True_Odds_Calculator_3-way'!B79-1)</f>
        <v>3.1748606469727942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2.6747738102452567E-2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1.0219121187509204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21.815036203836467</v>
      </c>
      <c r="I79" s="6">
        <f>IF('Log_working_3-way'!$D79="","",'True_Odds_Calculator_3-way'!O80/'True_Odds_Calculator_3-way'!B80-1)</f>
        <v>6.0644112491197557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2.2911701767789117E-2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1.0209600706539275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14.157277209818051</v>
      </c>
      <c r="I80" s="6">
        <f>IF('Log_working_3-way'!$D80="","",'True_Odds_Calculator_3-way'!O81/'True_Odds_Calculator_3-way'!B81-1)</f>
        <v>6.7594675379378817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2.261315046886736E-2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1.0248370711080075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16.195922633589237</v>
      </c>
      <c r="I81" s="6">
        <f>IF('Log_working_3-way'!$D81="","",'True_Odds_Calculator_3-way'!O82/'True_Odds_Calculator_3-way'!B82-1)</f>
        <v>7.1363046013651363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2.6645725727670655E-2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1.0257245717954084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16.622970024031105</v>
      </c>
      <c r="I82" s="6">
        <f>IF('Log_working_3-way'!$D82="","",'True_Odds_Calculator_3-way'!O83/'True_Odds_Calculator_3-way'!B83-1)</f>
        <v>6.4267308657940676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2.7507907839070311E-2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1.0342924008520091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1.0166109197548532</v>
      </c>
      <c r="I83" s="6">
        <f>IF('Log_working_3-way'!$D83="","",'True_Odds_Calculator_3-way'!O84/'True_Odds_Calculator_3-way'!B84-1)</f>
        <v>3.6505964450251067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2.9577266430822036E-2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1.0413366056972584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50.630147460083158</v>
      </c>
      <c r="I84" s="6">
        <f>IF('Log_working_3-way'!$D84="","",'True_Odds_Calculator_3-way'!O85/'True_Odds_Calculator_3-way'!B85-1)</f>
        <v>2.079064433826471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3.1942502966483932E-2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1.0299273790030115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0.5177003222454013</v>
      </c>
      <c r="I85" s="6">
        <f>IF('Log_working_3-way'!$D85="","",'True_Odds_Calculator_3-way'!O86/'True_Odds_Calculator_3-way'!B86-1)</f>
        <v>2.9204297093968736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2.4389780205651412E-2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1.0349247235419019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48.64707239984358</v>
      </c>
      <c r="I86" s="6">
        <f>IF('Log_working_3-way'!$D86="","",'True_Odds_Calculator_3-way'!O87/'True_Odds_Calculator_3-way'!B87-1)</f>
        <v>2.7120156060674057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2.7661968713105001E-2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1.0211797445971087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15.024784551811205</v>
      </c>
      <c r="I87" s="6">
        <f>IF('Log_working_3-way'!$D87="","",'True_Odds_Calculator_3-way'!O88/'True_Odds_Calculator_3-way'!B88-1)</f>
        <v>7.7115712249627961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2.2854580173082617E-2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1.0210792787523764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12.312402683336447</v>
      </c>
      <c r="I88" s="6">
        <f>IF('Log_working_3-way'!$D88="","",'True_Odds_Calculator_3-way'!O89/'True_Odds_Calculator_3-way'!B89-1)</f>
        <v>7.4574062756653294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2.2833567311551173E-2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1.019772117764139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11.758753176192192</v>
      </c>
      <c r="I89" s="6">
        <f>IF('Log_working_3-way'!$D89="","",'True_Odds_Calculator_3-way'!O90/'True_Odds_Calculator_3-way'!B90-1)</f>
        <v>8.3834540008631411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2.1485546527180155E-2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1.0319351244243491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3.4587427638523405E-2</v>
      </c>
      <c r="I90" s="6">
        <f>IF('Log_working_3-way'!$D90="","",'True_Odds_Calculator_3-way'!O91/'True_Odds_Calculator_3-way'!B91-1)</f>
        <v>1.5843390792095571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2.3058042028231807E-2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1.0254890675610704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7.4226528076795475</v>
      </c>
      <c r="I91" s="6">
        <f>IF('Log_working_3-way'!$D91="","",'True_Odds_Calculator_3-way'!O92/'True_Odds_Calculator_3-way'!B92-1)</f>
        <v>6.7696276977222016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2.7053973215488636E-2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1.0257301820664964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10.258201505454252</v>
      </c>
      <c r="I92" s="6">
        <f>IF('Log_working_3-way'!$D92="","",'True_Odds_Calculator_3-way'!O93/'True_Odds_Calculator_3-way'!B93-1)</f>
        <v>6.5927242074642152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2.7628928666438624E-2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1.0295515007020519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26.769646821722986</v>
      </c>
      <c r="I93" s="6">
        <f>IF('Log_working_3-way'!$D93="","",'True_Odds_Calculator_3-way'!O94/'True_Odds_Calculator_3-way'!B94-1)</f>
        <v>5.6896534173010052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2.9784689424703581E-2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1.0266004983352239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18.913456269056926</v>
      </c>
      <c r="I94" s="6">
        <f>IF('Log_working_3-way'!$D94="","",'True_Odds_Calculator_3-way'!O95/'True_Odds_Calculator_3-way'!B95-1)</f>
        <v>6.1818371753678019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2.8179185998743028E-2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1.0260104550318123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19.861289713959849</v>
      </c>
      <c r="I95" s="6">
        <f>IF('Log_working_3-way'!$D95="","",'True_Odds_Calculator_3-way'!O96/'True_Odds_Calculator_3-way'!B96-1)</f>
        <v>7.6727942338561892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2.7427872458040792E-2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1.0245785359980515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14.712624076476775</v>
      </c>
      <c r="I96" s="6">
        <f>IF('Log_working_3-way'!$D96="","",'True_Odds_Calculator_3-way'!O97/'True_Odds_Calculator_3-way'!B97-1)</f>
        <v>7.2805498165359399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2.6484948540517639E-2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1.0309025961298406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27.340010544259798</v>
      </c>
      <c r="I97" s="6">
        <f>IF('Log_working_3-way'!$D97="","",'True_Odds_Calculator_3-way'!O98/'True_Odds_Calculator_3-way'!B98-1)</f>
        <v>5.6121990120410636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3.0994944449803441E-2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1.0377618511849642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43.233519318713427</v>
      </c>
      <c r="I98" s="6">
        <f>IF('Log_working_3-way'!$D98="","",'True_Odds_Calculator_3-way'!O99/'True_Odds_Calculator_3-way'!B99-1)</f>
        <v>3.5197346965144156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3.2107835260212214E-2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1.0368003964357624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38.777034145220902</v>
      </c>
      <c r="I99" s="6">
        <f>IF('Log_working_3-way'!$D99="","",'True_Odds_Calculator_3-way'!O100/'True_Odds_Calculator_3-way'!B100-1)</f>
        <v>4.0000718128000807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3.3043014097379864E-2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1.0259796724100456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10.178704403537033</v>
      </c>
      <c r="I100" s="6">
        <f>IF('Log_working_3-way'!$D100="","",'True_Odds_Calculator_3-way'!O101/'True_Odds_Calculator_3-way'!B101-1)</f>
        <v>6.8514555681641447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2.793225953350853E-2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1.0416995731119543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11.126049037740648</v>
      </c>
      <c r="I101" s="6">
        <f>IF('Log_working_3-way'!$D101="","",'True_Odds_Calculator_3-way'!O102/'True_Odds_Calculator_3-way'!B102-1)</f>
        <v>6.3471271557848672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4.4402830115159775E-2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1.0418286636382177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16.789524848556891</v>
      </c>
      <c r="I102" s="6">
        <f>IF('Log_working_3-way'!$D102="","",'True_Odds_Calculator_3-way'!O103/'True_Odds_Calculator_3-way'!B103-1)</f>
        <v>6.388143406240169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4.4382730335056131E-2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1.0523554065919392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2.935995444914266</v>
      </c>
      <c r="I103" s="6">
        <f>IF('Log_working_3-way'!$D103="","",'True_Odds_Calculator_3-way'!O104/'True_Odds_Calculator_3-way'!B104-1)</f>
        <v>4.8374350638278516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4.9579180205153506E-2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1.0407995565733221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10.714161581973876</v>
      </c>
      <c r="I104" s="6">
        <f>IF('Log_working_3-way'!$D104="","",'True_Odds_Calculator_3-way'!O105/'True_Odds_Calculator_3-way'!B105-1)</f>
        <v>7.1920211411984472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4.3654436171874256E-2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1.0535010446142856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2.4674987317591435</v>
      </c>
      <c r="I105" s="6">
        <f>IF('Log_working_3-way'!$D105="","",'True_Odds_Calculator_3-way'!O106/'True_Odds_Calculator_3-way'!B106-1)</f>
        <v>5.2918691508217535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5.0318741951065338E-2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1.0444369476835274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22.90621167252651</v>
      </c>
      <c r="I106" s="6">
        <f>IF('Log_working_3-way'!$D106="","",'True_Odds_Calculator_3-way'!O107/'True_Odds_Calculator_3-way'!B107-1)</f>
        <v>5.5875026136569774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4.5753310581219786E-2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1.0501581872882269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29.774565779057131</v>
      </c>
      <c r="I107" s="6">
        <f>IF('Log_working_3-way'!$D107="","",'True_Odds_Calculator_3-way'!O108/'True_Odds_Calculator_3-way'!B108-1)</f>
        <v>5.2036192574192635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4.9017493309657212E-2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1.0519312672141254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3.3123629906622245</v>
      </c>
      <c r="I108" s="6">
        <f>IF('Log_working_3-way'!$D108="","",'True_Odds_Calculator_3-way'!O109/'True_Odds_Calculator_3-way'!B109-1)</f>
        <v>4.8946621657711802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4.97574704699284E-2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1.0587181112174513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43.076884990400231</v>
      </c>
      <c r="I109" s="6">
        <f>IF('Log_working_3-way'!$D109="","",'True_Odds_Calculator_3-way'!O110/'True_Odds_Calculator_3-way'!B110-1)</f>
        <v>3.1860923563921899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4.9915714713558268E-2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1.0418314327621685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11.842281980341992</v>
      </c>
      <c r="I110" s="6">
        <f>IF('Log_working_3-way'!$D110="","",'True_Odds_Calculator_3-way'!O111/'True_Odds_Calculator_3-way'!B111-1)</f>
        <v>7.183051483472763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4.4798413219465871E-2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1.0580769761562898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37.545339106882288</v>
      </c>
      <c r="I111" s="6">
        <f>IF('Log_working_3-way'!$D111="","",'True_Odds_Calculator_3-way'!O112/'True_Odds_Calculator_3-way'!B112-1)</f>
        <v>4.2354254206922217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5.2516285598240842E-2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1.0489086909244218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3.1775825684567973</v>
      </c>
      <c r="I112" s="6">
        <f>IF('Log_working_3-way'!$D112="","",'True_Odds_Calculator_3-way'!O113/'True_Odds_Calculator_3-way'!B113-1)</f>
        <v>5.9723212240415124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4.76571093725906E-2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1.0409946633751415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11.665538185801053</v>
      </c>
      <c r="I113" s="6">
        <f>IF('Log_working_3-way'!$D113="","",'True_Odds_Calculator_3-way'!O114/'True_Odds_Calculator_3-way'!B114-1)</f>
        <v>7.7955126290285097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4.4025157232704615E-2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1.0408702269873171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15.09248057908874</v>
      </c>
      <c r="I114" s="6">
        <f>IF('Log_working_3-way'!$D114="","",'True_Odds_Calculator_3-way'!O115/'True_Odds_Calculator_3-way'!B115-1)</f>
        <v>8.5946355127045653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4.3752079236619501E-2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1.0415567849751746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13.610903224798449</v>
      </c>
      <c r="I115" s="6">
        <f>IF('Log_working_3-way'!$D115="","",'True_Odds_Calculator_3-way'!O116/'True_Odds_Calculator_3-way'!B116-1)</f>
        <v>6.3884271121943765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4.434262740183792E-2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1.061530484549946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48.35684017447597</v>
      </c>
      <c r="I116" s="6">
        <f>IF('Log_working_3-way'!$D116="","",'True_Odds_Calculator_3-way'!O117/'True_Odds_Calculator_3-way'!B117-1)</f>
        <v>2.7245680646903181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4.8631866298099569E-2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1.0434946036022559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19.121684046774863</v>
      </c>
      <c r="I117" s="6">
        <f>IF('Log_working_3-way'!$D117="","",'True_Odds_Calculator_3-way'!O118/'True_Odds_Calculator_3-way'!B118-1)</f>
        <v>8.0533766877058337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4.5737512961130378E-2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1.0433116375734455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7.1783294230218075</v>
      </c>
      <c r="I118" s="6">
        <f>IF('Log_working_3-way'!$D118="","",'True_Odds_Calculator_3-way'!O119/'True_Odds_Calculator_3-way'!B119-1)</f>
        <v>6.8087356949740618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4.5401666159167409E-2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1.0461648456953889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5.1523443074571009</v>
      </c>
      <c r="I119" s="6">
        <f>IF('Log_working_3-way'!$D119="","",'True_Odds_Calculator_3-way'!O120/'True_Odds_Calculator_3-way'!B120-1)</f>
        <v>6.3693311798797092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4.7048801902535686E-2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1.0487261006049602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29.817638983598322</v>
      </c>
      <c r="I120" s="6">
        <f>IF('Log_working_3-way'!$D120="","",'True_Odds_Calculator_3-way'!O121/'True_Odds_Calculator_3-way'!B121-1)</f>
        <v>5.6457848744852903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4.7551302305191889E-2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1.0577675542290448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43.113498275090031</v>
      </c>
      <c r="I121" s="6">
        <f>IF('Log_working_3-way'!$D121="","",'True_Odds_Calculator_3-way'!O122/'True_Odds_Calculator_3-way'!B122-1)</f>
        <v>3.315294632079766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4.9044306539955951E-2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1.0523025105937407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31.954491416615149</v>
      </c>
      <c r="I122" s="6">
        <f>IF('Log_working_3-way'!$D122="","",'True_Odds_Calculator_3-way'!O123/'True_Odds_Calculator_3-way'!B123-1)</f>
        <v>5.4252643072368212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4.9995755878108783E-2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1.0662464626131118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2.1312727150197182</v>
      </c>
      <c r="I123" s="6">
        <f>IF('Log_working_3-way'!$D123="","",'True_Odds_Calculator_3-way'!O124/'True_Odds_Calculator_3-way'!B124-1)</f>
        <v>4.2745431292840061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5.9581622888215113E-2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1.0672622231357989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2.4294952439078314</v>
      </c>
      <c r="I124" s="6">
        <f>IF('Log_working_3-way'!$D124="","",'True_Odds_Calculator_3-way'!O125/'True_Odds_Calculator_3-way'!B125-1)</f>
        <v>4.8853567880702302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6.1957707078848845E-2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1.0528927516138644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7.099431567166377</v>
      </c>
      <c r="I125" s="6">
        <f>IF('Log_working_3-way'!$D125="","",'True_Odds_Calculator_3-way'!O126/'True_Odds_Calculator_3-way'!B126-1)</f>
        <v>8.024366653540314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5.5585090672809923E-2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1.0725705060446602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2.1309796211688421</v>
      </c>
      <c r="I126" s="6">
        <f>IF('Log_working_3-way'!$D126="","",'True_Odds_Calculator_3-way'!O127/'True_Odds_Calculator_3-way'!B127-1)</f>
        <v>3.5020359405862029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6.3551788197939274E-2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1.060761194217527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27.16542817990511</v>
      </c>
      <c r="I127" s="6">
        <f>IF('Log_working_3-way'!$D127="","",'True_Odds_Calculator_3-way'!O128/'True_Odds_Calculator_3-way'!B128-1)</f>
        <v>6.8789136315683965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6.0184529595751712E-2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1.0520568310266212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15.318752393584035</v>
      </c>
      <c r="I128" s="6">
        <f>IF('Log_working_3-way'!$D128="","",'True_Odds_Calculator_3-way'!O129/'True_Odds_Calculator_3-way'!B129-1)</f>
        <v>6.037022011981338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5.5064382192326455E-2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1.0583567451378002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28.182800792431149</v>
      </c>
      <c r="I129" s="6">
        <f>IF('Log_working_3-way'!$D129="","",'True_Odds_Calculator_3-way'!O130/'True_Odds_Calculator_3-way'!B130-1)</f>
        <v>5.4457644791004709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5.7616016721367513E-2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1.0635684417969959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3.2346807125204755</v>
      </c>
      <c r="I130" s="6">
        <f>IF('Log_working_3-way'!$D130="","",'True_Odds_Calculator_3-way'!O131/'True_Odds_Calculator_3-way'!B131-1)</f>
        <v>4.6952900884289139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5.9974291034123661E-2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1.0757884426429185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1.124107361342626</v>
      </c>
      <c r="I131" s="6">
        <f>IF('Log_working_3-way'!$D131="","",'True_Odds_Calculator_3-way'!O132/'True_Odds_Calculator_3-way'!B132-1)</f>
        <v>2.8451609622189165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6.139021032638059E-2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1.0778058162662749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46.331544519202673</v>
      </c>
      <c r="I132" s="6">
        <f>IF('Log_working_3-way'!$D132="","",'True_Odds_Calculator_3-way'!O133/'True_Odds_Calculator_3-way'!B133-1)</f>
        <v>3.3332831539827037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6.2701021723028827E-2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1.0764546690751133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45.044907897229805</v>
      </c>
      <c r="I133" s="6">
        <f>IF('Log_working_3-way'!$D133="","",'True_Odds_Calculator_3-way'!O134/'True_Odds_Calculator_3-way'!B134-1)</f>
        <v>4.2374750889465345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6.2053309203965235E-2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1.0264630911375348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34.841775703186585</v>
      </c>
      <c r="I134" s="6">
        <f>IF('Log_working_3-way'!$D134="","",'True_Odds_Calculator_3-way'!O135/'True_Odds_Calculator_3-way'!B135-1)</f>
        <v>4.7766195056816771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2.4808204984924309E-2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1.0317419931086025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53.411554032185329</v>
      </c>
      <c r="I135" s="6">
        <f>IF('Log_working_3-way'!$D135="","",'True_Odds_Calculator_3-way'!O136/'True_Odds_Calculator_3-way'!B136-1)</f>
        <v>1.845152139809199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2.3526928982585682E-2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1.0667584478005163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46.767809471836841</v>
      </c>
      <c r="I136" s="6">
        <f>IF('Log_working_3-way'!$D136="","",'True_Odds_Calculator_3-way'!O137/'True_Odds_Calculator_3-way'!B137-1)</f>
        <v>3.9729108918703453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5.2995338836740791E-2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1.0609667607645721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40.120132679866003</v>
      </c>
      <c r="I137" s="6">
        <f>IF('Log_working_3-way'!$D137="","",'True_Odds_Calculator_3-way'!O138/'True_Odds_Calculator_3-way'!B138-1)</f>
        <v>5.4094420336355133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5.2587763114078978E-2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1.0418478626689212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15.076612436218362</v>
      </c>
      <c r="I138" s="6">
        <f>IF('Log_working_3-way'!$D138="","",'True_Odds_Calculator_3-way'!O139/'True_Odds_Calculator_3-way'!B139-1)</f>
        <v>8.7697965479151208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4.4782296714355629E-2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1.0411373864539106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15.221286340129684</v>
      </c>
      <c r="I139" s="6">
        <f>IF('Log_working_3-way'!$D139="","",'True_Odds_Calculator_3-way'!O140/'True_Odds_Calculator_3-way'!B140-1)</f>
        <v>9.1629803721876932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4.4003999025326035E-2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1.0410272567283445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9.0981942139949208</v>
      </c>
      <c r="I140" s="6">
        <f>IF('Log_working_3-way'!$D140="","",'True_Odds_Calculator_3-way'!O141/'True_Odds_Calculator_3-way'!B141-1)</f>
        <v>8.0693973577885387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4.3890266112488252E-2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1.0415253114040435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14.820886699849964</v>
      </c>
      <c r="I141" s="6">
        <f>IF('Log_working_3-way'!$D141="","",'True_Odds_Calculator_3-way'!O142/'True_Odds_Calculator_3-way'!B142-1)</f>
        <v>8.8353959106685611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4.4477203013788325E-2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1.0527911817820459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31.563819796650215</v>
      </c>
      <c r="I142" s="6">
        <f>IF('Log_working_3-way'!$D142="","",'True_Odds_Calculator_3-way'!O143/'True_Odds_Calculator_3-way'!B143-1)</f>
        <v>6.7288224500925233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5.0201021700166493E-2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1.0419058445900482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19.917543730254629</v>
      </c>
      <c r="I143" s="6">
        <f>IF('Log_working_3-way'!$D143="","",'True_Odds_Calculator_3-way'!O144/'True_Odds_Calculator_3-way'!B144-1)</f>
        <v>7.9041105802976386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4.3906898841438613E-2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1.049142647108477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30.544251355390696</v>
      </c>
      <c r="I144" s="6">
        <f>IF('Log_working_3-way'!$D144="","",'True_Odds_Calculator_3-way'!O145/'True_Odds_Calculator_3-way'!B145-1)</f>
        <v>7.2615376646696248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4.7083410166574469E-2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1.0527994798376397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19.889501184254875</v>
      </c>
      <c r="I145" s="6">
        <f>IF('Log_working_3-way'!$D145="","",'True_Odds_Calculator_3-way'!O146/'True_Odds_Calculator_3-way'!B146-1)</f>
        <v>7.0556212056920113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5.5146404638314106E-2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1.052882753642856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15.437272011441614</v>
      </c>
      <c r="I146" s="6">
        <f>IF('Log_working_3-way'!$D146="","",'True_Odds_Calculator_3-way'!O147/'True_Odds_Calculator_3-way'!B147-1)</f>
        <v>7.4870994644755715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5.6203918693225718E-2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1.0218552991797651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13.792032288004577</v>
      </c>
      <c r="I147" s="6">
        <f>IF('Log_working_3-way'!$D147="","",'True_Odds_Calculator_3-way'!O148/'True_Odds_Calculator_3-way'!B148-1)</f>
        <v>6.3737995153847216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2.3542563306860886E-2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1.0303035173341037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43.501073734182299</v>
      </c>
      <c r="I148" s="6">
        <f>IF('Log_working_3-way'!$D148="","",'True_Odds_Calculator_3-way'!O149/'True_Odds_Calculator_3-way'!B149-1)</f>
        <v>2.8221802532047016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2.5902479177943638E-2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1.0200401696579668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11.394760460708673</v>
      </c>
      <c r="I149" s="6">
        <f>IF('Log_working_3-way'!$D149="","",'True_Odds_Calculator_3-way'!O150/'True_Odds_Calculator_3-way'!B150-1)</f>
        <v>8.0971025499890104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2.176076522639403E-2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1.0282770065371534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2.5196637834491038</v>
      </c>
      <c r="I150" s="6">
        <f>IF('Log_working_3-way'!$D150="","",'True_Odds_Calculator_3-way'!O151/'True_Odds_Calculator_3-way'!B151-1)</f>
        <v>4.6816174061796323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2.6898057398966557E-2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1.0293528572559512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4.2752528000052754</v>
      </c>
      <c r="I151" s="6">
        <f>IF('Log_working_3-way'!$D151="","",'True_Odds_Calculator_3-way'!O152/'True_Odds_Calculator_3-way'!B152-1)</f>
        <v>6.835604989070335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3.0011655011655147E-2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1.0292687204182074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27.696974355060462</v>
      </c>
      <c r="I152" s="6">
        <f>IF('Log_working_3-way'!$D152="","",'True_Odds_Calculator_3-way'!O153/'True_Odds_Calculator_3-way'!B153-1)</f>
        <v>5.7996750074530894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2.926746347292708E-2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1.0284302517291342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22.340503827296654</v>
      </c>
      <c r="I153" s="6">
        <f>IF('Log_working_3-way'!$D153="","",'True_Odds_Calculator_3-way'!O154/'True_Odds_Calculator_3-way'!B154-1)</f>
        <v>7.3045929283948698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2.9507319496999473E-2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1.0277433291198714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21.680793821703123</v>
      </c>
      <c r="I154" s="6">
        <f>IF('Log_working_3-way'!$D154="","",'True_Odds_Calculator_3-way'!O155/'True_Odds_Calculator_3-way'!B155-1)</f>
        <v>6.498837457300592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2.896607996269962E-2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1.0349676297450288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38.844709232158685</v>
      </c>
      <c r="I155" s="6">
        <f>IF('Log_working_3-way'!$D155="","",'True_Odds_Calculator_3-way'!O156/'True_Odds_Calculator_3-way'!B156-1)</f>
        <v>4.3431905258756744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3.1288420397569849E-2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1.0252056586997331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8.3333741064559224</v>
      </c>
      <c r="I156" s="6">
        <f>IF('Log_working_3-way'!$D156="","",'True_Odds_Calculator_3-way'!O157/'True_Odds_Calculator_3-way'!B157-1)</f>
        <v>7.0869502043239265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2.6966510616383221E-2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1.0247253222831245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10.905969480405076</v>
      </c>
      <c r="I157" s="6">
        <f>IF('Log_working_3-way'!$D157="","",'True_Odds_Calculator_3-way'!O158/'True_Odds_Calculator_3-way'!B158-1)</f>
        <v>9.1338260106057607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2.6840923889654311E-2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1.0256164900301961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12.347668702083258</v>
      </c>
      <c r="I158" s="6">
        <f>IF('Log_working_3-way'!$D158="","",'True_Odds_Calculator_3-way'!O159/'True_Odds_Calculator_3-way'!B159-1)</f>
        <v>7.6189506127929203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2.7701648205245233E-2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1.0305787289460229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2.6893310105973973</v>
      </c>
      <c r="I159" s="6">
        <f>IF('Log_working_3-way'!$D159="","",'True_Odds_Calculator_3-way'!O160/'True_Odds_Calculator_3-way'!B160-1)</f>
        <v>6.2480333298090889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2.9953570403978169E-2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1.0274364540748544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18.539795894521728</v>
      </c>
      <c r="I160" s="6">
        <f>IF('Log_working_3-way'!$D160="","",'True_Odds_Calculator_3-way'!O161/'True_Odds_Calculator_3-way'!B161-1)</f>
        <v>7.4553259198812309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2.913002972529144E-2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1.0796842655752792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74.583618679545225</v>
      </c>
      <c r="I161" s="6">
        <f>IF('Log_working_3-way'!$D161="","",'True_Odds_Calculator_3-way'!O162/'True_Odds_Calculator_3-way'!B162-1)</f>
        <v>-3.487277308088732E-2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3.6132824883832626E-2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1.0257285782537129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7.2737223352473599</v>
      </c>
      <c r="I162" s="6">
        <f>IF('Log_working_3-way'!$D162="","",'True_Odds_Calculator_3-way'!O163/'True_Odds_Calculator_3-way'!B163-1)</f>
        <v>7.0376796721785961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2.7332004616996253E-2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1.0301020230406364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2.6206493938688324</v>
      </c>
      <c r="I163" s="6">
        <f>IF('Log_working_3-way'!$D163="","",'True_Odds_Calculator_3-way'!O164/'True_Odds_Calculator_3-way'!B164-1)</f>
        <v>5.9827794921293229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2.9328525977319497E-2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1.028474088538341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23.286004675271876</v>
      </c>
      <c r="I164" s="6">
        <f>IF('Log_working_3-way'!$D164="","",'True_Odds_Calculator_3-way'!O165/'True_Odds_Calculator_3-way'!B165-1)</f>
        <v>6.7519246306207918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2.9399455953128317E-2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1.038180668549612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1.2414034459227858</v>
      </c>
      <c r="I165" s="6">
        <f>IF('Log_working_3-way'!$D165="","",'True_Odds_Calculator_3-way'!O166/'True_Odds_Calculator_3-way'!B166-1)</f>
        <v>4.0202082597595741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3.3592205565722288E-2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1.0650247923741274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72.311501353415437</v>
      </c>
      <c r="I166" s="6">
        <f>IF('Log_working_3-way'!$D166="","",'True_Odds_Calculator_3-way'!O167/'True_Odds_Calculator_3-way'!B167-1)</f>
        <v>0.28094147892577492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3.1412061323934815E-2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1.0322346517254002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3.1217386444082829</v>
      </c>
      <c r="I167" s="6">
        <f>IF('Log_working_3-way'!$D167="","",'True_Odds_Calculator_3-way'!O168/'True_Odds_Calculator_3-way'!B168-1)</f>
        <v>5.2455614202307324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3.1421245037865475E-2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1.0312126919120848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33.835022543422035</v>
      </c>
      <c r="I168" s="6">
        <f>IF('Log_working_3-way'!$D168="","",'True_Odds_Calculator_3-way'!O169/'True_Odds_Calculator_3-way'!B169-1)</f>
        <v>5.7634863563571468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2.9321304620310906E-2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1.0256651611005694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12.9602502380536</v>
      </c>
      <c r="I169" s="6">
        <f>IF('Log_working_3-way'!$D169="","",'True_Odds_Calculator_3-way'!O170/'True_Odds_Calculator_3-way'!B170-1)</f>
        <v>8.2115843842971259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2.7777114807831627E-2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1.0320791762815986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31.406354862136176</v>
      </c>
      <c r="I170" s="6">
        <f>IF('Log_working_3-way'!$D170="","",'True_Odds_Calculator_3-way'!O171/'True_Odds_Calculator_3-way'!B171-1)</f>
        <v>5.2478406727104137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3.1044975930905716E-2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1.0255094453190043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11.500607528518584</v>
      </c>
      <c r="I171" s="6">
        <f>IF('Log_working_3-way'!$D171="","",'True_Odds_Calculator_3-way'!O172/'True_Odds_Calculator_3-way'!B172-1)</f>
        <v>9.3919410336560212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2.7686078113672963E-2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1.0252757400741661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14.208352329565081</v>
      </c>
      <c r="I172" s="6">
        <f>IF('Log_working_3-way'!$D172="","",'True_Odds_Calculator_3-way'!O173/'True_Odds_Calculator_3-way'!B173-1)</f>
        <v>10.339344945929843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2.7251519742297114E-2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1.0703625497772742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36.162829382001057</v>
      </c>
      <c r="I173" s="6">
        <f>IF('Log_working_3-way'!$D173="","",'True_Odds_Calculator_3-way'!O174/'True_Odds_Calculator_3-way'!B174-1)</f>
        <v>4.2260228818438996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6.4380672617029955E-2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1.0612562042230256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10.983142784088834</v>
      </c>
      <c r="I174" s="6">
        <f>IF('Log_working_3-way'!$D174="","",'True_Odds_Calculator_3-way'!O175/'True_Odds_Calculator_3-way'!B175-1)</f>
        <v>6.1691828261695649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6.4420433824129875E-2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1.0637779052695655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23.443700958554917</v>
      </c>
      <c r="I175" s="6">
        <f>IF('Log_working_3-way'!$D175="","",'True_Odds_Calculator_3-way'!O176/'True_Odds_Calculator_3-way'!B176-1)</f>
        <v>5.3351608434734059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6.4929592110375856E-2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1.0725136221958522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1.8246926072128384</v>
      </c>
      <c r="I176" s="6">
        <f>IF('Log_working_3-way'!$D176="","",'True_Odds_Calculator_3-way'!O177/'True_Odds_Calculator_3-way'!B177-1)</f>
        <v>3.8797073750487128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6.3352313734254428E-2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1.0656564441312331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26.421406342469552</v>
      </c>
      <c r="I177" s="6">
        <f>IF('Log_working_3-way'!$D177="","",'True_Odds_Calculator_3-way'!O178/'True_Odds_Calculator_3-way'!B178-1)</f>
        <v>5.6031396271768648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6.5532789670720515E-2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1.0674886092299856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5.2290240225965317</v>
      </c>
      <c r="I178" s="6">
        <f>IF('Log_working_3-way'!$D178="","",'True_Odds_Calculator_3-way'!O179/'True_Odds_Calculator_3-way'!B179-1)</f>
        <v>4.860888702861077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6.6391176639981619E-2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1.0604262723619007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11.98881080347013</v>
      </c>
      <c r="I179" s="6">
        <f>IF('Log_working_3-way'!$D179="","",'True_Odds_Calculator_3-way'!O180/'True_Odds_Calculator_3-way'!B180-1)</f>
        <v>6.7609603196418115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6.3961833330133055E-2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1.0613873773810516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21.16046541172889</v>
      </c>
      <c r="I180" s="6">
        <f>IF('Log_working_3-way'!$D180="","",'True_Odds_Calculator_3-way'!O181/'True_Odds_Calculator_3-way'!B181-1)</f>
        <v>5.723108397524431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6.3375578559448531E-2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1.0619158723024973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14.761054628593667</v>
      </c>
      <c r="I181" s="6">
        <f>IF('Log_working_3-way'!$D181="","",'True_Odds_Calculator_3-way'!O182/'True_Odds_Calculator_3-way'!B182-1)</f>
        <v>7.938711213686485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6.5700263104634615E-2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1.0621567927828819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20.716668823075363</v>
      </c>
      <c r="I182" s="6">
        <f>IF('Log_working_3-way'!$D182="","",'True_Odds_Calculator_3-way'!O183/'True_Odds_Calculator_3-way'!B183-1)</f>
        <v>6.0523547379360672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6.4339356728770891E-2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1.0218937173659661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6.7111895008157516</v>
      </c>
      <c r="I183" s="6">
        <f>IF('Log_working_3-way'!$D183="","",'True_Odds_Calculator_3-way'!O184/'True_Odds_Calculator_3-way'!B184-1)</f>
        <v>7.2107566694004213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2.3242636651067849E-2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1.0272577358212367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41.844295843059975</v>
      </c>
      <c r="I184" s="6">
        <f>IF('Log_working_3-way'!$D184="","",'True_Odds_Calculator_3-way'!O185/'True_Odds_Calculator_3-way'!B185-1)</f>
        <v>3.6571041242425304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2.3653783434925302E-2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1.0209429878319025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17.01602317821688</v>
      </c>
      <c r="I185" s="6">
        <f>IF('Log_working_3-way'!$D185="","",'True_Odds_Calculator_3-way'!O186/'True_Odds_Calculator_3-way'!B186-1)</f>
        <v>6.5468509438442606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2.2419740383212261E-2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1.0202073283374156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9.3151485950811423</v>
      </c>
      <c r="I186" s="6">
        <f>IF('Log_working_3-way'!$D186="","",'True_Odds_Calculator_3-way'!O187/'True_Odds_Calculator_3-way'!B187-1)</f>
        <v>8.9247054274390187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2.193454104282111E-2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1.0473121175807418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32.91419230703606</v>
      </c>
      <c r="I187" s="6">
        <f>IF('Log_working_3-way'!$D187="","",'True_Odds_Calculator_3-way'!O188/'True_Odds_Calculator_3-way'!B188-1)</f>
        <v>5.8067140527913654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4.472011839470702E-2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1.0426239253512886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26.131663072051744</v>
      </c>
      <c r="I188" s="6">
        <f>IF('Log_working_3-way'!$D188="","",'True_Odds_Calculator_3-way'!O189/'True_Odds_Calculator_3-way'!B189-1)</f>
        <v>6.9640350772666233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4.2816480877857055E-2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1.0394627352235046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4.5789732012093527</v>
      </c>
      <c r="I189" s="6">
        <f>IF('Log_working_3-way'!$D189="","",'True_Odds_Calculator_3-way'!O190/'True_Odds_Calculator_3-way'!B190-1)</f>
        <v>8.2096987374390729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4.0757457072873482E-2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1.0250846420937401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11.782927008769672</v>
      </c>
      <c r="I190" s="6">
        <f>IF('Log_working_3-way'!$D190="","",'True_Odds_Calculator_3-way'!O191/'True_Odds_Calculator_3-way'!B191-1)</f>
        <v>6.2296345493695737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2.6955267357505974E-2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1.0293898001958512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30.743091292454004</v>
      </c>
      <c r="I191" s="6">
        <f>IF('Log_working_3-way'!$D191="","",'True_Odds_Calculator_3-way'!O192/'True_Odds_Calculator_3-way'!B192-1)</f>
        <v>5.1063195007029076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2.8666708092545345E-2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1.0309978816364491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28.611755609418665</v>
      </c>
      <c r="I192" s="6">
        <f>IF('Log_working_3-way'!$D192="","",'True_Odds_Calculator_3-way'!O193/'True_Odds_Calculator_3-way'!B193-1)</f>
        <v>4.8853085825921818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3.0810168049434594E-2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1.0294208496126558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28.009444205832526</v>
      </c>
      <c r="I193" s="6">
        <f>IF('Log_working_3-way'!$D193="","",'True_Odds_Calculator_3-way'!O194/'True_Odds_Calculator_3-way'!B194-1)</f>
        <v>5.7992026889583563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2.9338963335670432E-2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1.0319306814495803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45.982777558103777</v>
      </c>
      <c r="I194" s="6">
        <f>IF('Log_working_3-way'!$D194="","",'True_Odds_Calculator_3-way'!O195/'True_Odds_Calculator_3-way'!B195-1)</f>
        <v>2.4552114492601453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2.6446522501461178E-2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1.0262291388762041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4.3458580675831717</v>
      </c>
      <c r="I195" s="6">
        <f>IF('Log_working_3-way'!$D195="","",'True_Odds_Calculator_3-way'!O196/'True_Odds_Calculator_3-way'!B196-1)</f>
        <v>4.296129425532202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2.5951488448054061E-2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1.0241537113097081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29.827498243818621</v>
      </c>
      <c r="I196" s="6">
        <f>IF('Log_working_3-way'!$D196="","",'True_Odds_Calculator_3-way'!O197/'True_Odds_Calculator_3-way'!B197-1)</f>
        <v>4.8675656860170911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2.3815531720987382E-2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1.0447800806402352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38.508310449905565</v>
      </c>
      <c r="I197" s="6">
        <f>IF('Log_working_3-way'!$D197="","",'True_Odds_Calculator_3-way'!O198/'True_Odds_Calculator_3-way'!B198-1)</f>
        <v>4.5292413154880533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4.0069463292668139E-2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1.041079905298153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13.277880800887015</v>
      </c>
      <c r="I198" s="6">
        <f>IF('Log_working_3-way'!$D198="","",'True_Odds_Calculator_3-way'!O199/'True_Odds_Calculator_3-way'!B199-1)</f>
        <v>7.7419293544628278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4.4087075846760193E-2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1.0456974566770352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26.343445422338601</v>
      </c>
      <c r="I199" s="6">
        <f>IF('Log_working_3-way'!$D199="","",'True_Odds_Calculator_3-way'!O200/'True_Odds_Calculator_3-way'!B200-1)</f>
        <v>6.6733858948692202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4.5835910070762376E-2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1.0463555566479685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25.181145401375414</v>
      </c>
      <c r="I200" s="6">
        <f>IF('Log_working_3-way'!$D200="","",'True_Odds_Calculator_3-way'!O201/'True_Odds_Calculator_3-way'!B201-1)</f>
        <v>5.1215469661116897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4.6995036656379163E-2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1.047728629433454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4.0928301727889576</v>
      </c>
      <c r="I201" s="6">
        <f>IF('Log_working_3-way'!$D201="","",'True_Odds_Calculator_3-way'!O202/'True_Odds_Calculator_3-way'!B202-1)</f>
        <v>5.647472770768994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4.7285312806457203E-2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1.0475409481856699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4.7609935384941622</v>
      </c>
      <c r="I202" s="6">
        <f>IF('Log_working_3-way'!$D202="","",'True_Odds_Calculator_3-way'!O203/'True_Odds_Calculator_3-way'!B203-1)</f>
        <v>5.9708021815779349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4.7885409587537175E-2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1.0488418916645228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27.792281057443478</v>
      </c>
      <c r="I203" s="6">
        <f>IF('Log_working_3-way'!$D203="","",'True_Odds_Calculator_3-way'!O204/'True_Odds_Calculator_3-way'!B204-1)</f>
        <v>5.467797293747001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4.8530700604089594E-2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1.0449839421703633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6.4116698404265078</v>
      </c>
      <c r="I204" s="6">
        <f>IF('Log_working_3-way'!$D204="","",'True_Odds_Calculator_3-way'!O205/'True_Odds_Calculator_3-way'!B205-1)</f>
        <v>7.0254015602101116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4.6875504018725422E-2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1.045117594516429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22.889966898755848</v>
      </c>
      <c r="I205" s="6">
        <f>IF('Log_working_3-way'!$D205="","",'True_Odds_Calculator_3-way'!O206/'True_Odds_Calculator_3-way'!B206-1)</f>
        <v>6.212283208174088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4.6464405160057343E-2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1.1394127231897633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78.986961315680375</v>
      </c>
      <c r="I206" s="6">
        <f>IF('Log_working_3-way'!$D206="","",'True_Odds_Calculator_3-way'!O207/'True_Odds_Calculator_3-way'!B207-1)</f>
        <v>-0.20741845466808573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5.2271494531146656E-2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1.0502768451826603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33.225044200740591</v>
      </c>
      <c r="I207" s="6">
        <f>IF('Log_working_3-way'!$D207="","",'True_Odds_Calculator_3-way'!O208/'True_Odds_Calculator_3-way'!B208-1)</f>
        <v>4.5421817837970915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4.7666458531475442E-2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1.0539376753214404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37.683593768794104</v>
      </c>
      <c r="I208" s="6">
        <f>IF('Log_working_3-way'!$D208="","",'True_Odds_Calculator_3-way'!O209/'True_Odds_Calculator_3-way'!B209-1)</f>
        <v>4.2296228400693581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4.8754606058025729E-2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1.0525908923384881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31.940614523864298</v>
      </c>
      <c r="I209" s="6">
        <f>IF('Log_working_3-way'!$D209="","",'True_Odds_Calculator_3-way'!O210/'True_Odds_Calculator_3-way'!B210-1)</f>
        <v>4.5275584830290478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5.0438087592431291E-2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1.0451278319689352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24.93729984445055</v>
      </c>
      <c r="I210" s="6">
        <f>IF('Log_working_3-way'!$D210="","",'True_Odds_Calculator_3-way'!O211/'True_Odds_Calculator_3-way'!B211-1)</f>
        <v>5.7631890947956173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4.5858137654797293E-2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1.0488369058007234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3.3372415191322098</v>
      </c>
      <c r="I211" s="6">
        <f>IF('Log_working_3-way'!$D211="","",'True_Odds_Calculator_3-way'!O212/'True_Odds_Calculator_3-way'!B212-1)</f>
        <v>6.6129463260065782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4.8191679756209416E-2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1.0563638666212165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24.398297842092223</v>
      </c>
      <c r="I212" s="6">
        <f>IF('Log_working_3-way'!$D212="","",'True_Odds_Calculator_3-way'!O213/'True_Odds_Calculator_3-way'!B213-1)</f>
        <v>7.6874306365481448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5.7014074659983427E-2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1.0528379017046101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13.225205785982578</v>
      </c>
      <c r="I213" s="6">
        <f>IF('Log_working_3-way'!$D213="","",'True_Odds_Calculator_3-way'!O214/'True_Odds_Calculator_3-way'!B214-1)</f>
        <v>6.4713309394185083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5.609267485410685E-2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1.0492030001478214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59.039359976491667</v>
      </c>
      <c r="I214" s="6">
        <f>IF('Log_working_3-way'!$D214="","",'True_Odds_Calculator_3-way'!O215/'True_Odds_Calculator_3-way'!B215-1)</f>
        <v>1.5520082356342608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3.2657976775969377E-2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1.0307898781719829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17.463309691625167</v>
      </c>
      <c r="I215" s="6">
        <f>IF('Log_working_3-way'!$D215="","",'True_Odds_Calculator_3-way'!O216/'True_Odds_Calculator_3-way'!B216-1)</f>
        <v>7.6276179419783041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3.2807733013038298E-2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1.0206924448352641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10.70969728267519</v>
      </c>
      <c r="I216" s="6">
        <f>IF('Log_working_3-way'!$D216="","",'True_Odds_Calculator_3-way'!O217/'True_Odds_Calculator_3-way'!B217-1)</f>
        <v>8.7324645159800056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2.2489004819795877E-2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1.0349060291682306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13.366752894624774</v>
      </c>
      <c r="I217" s="6">
        <f>IF('Log_working_3-way'!$D217="","",'True_Odds_Calculator_3-way'!O218/'True_Odds_Calculator_3-way'!B218-1)</f>
        <v>9.0284719138847507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3.762839968272913E-2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1.0542312464810553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49.386368117903011</v>
      </c>
      <c r="I218" s="6">
        <f>IF('Log_working_3-way'!$D218="","",'True_Odds_Calculator_3-way'!O219/'True_Odds_Calculator_3-way'!B219-1)</f>
        <v>2.8382319777493796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4.2146494320407513E-2</v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4.9800000000000004</v>
      </c>
      <c r="B2" s="4">
        <f>IF('True_Odds_Calculator_3-way'!B3="","",'True_Odds_Calculator_3-way'!B3)</f>
        <v>3.77</v>
      </c>
      <c r="C2" s="4">
        <f>IF('True_Odds_Calculator_3-way'!C3="","",'True_Odds_Calculator_3-way'!C3)</f>
        <v>1.79</v>
      </c>
      <c r="D2" s="9">
        <f>(K2/(AR2+K2-(AR2*K2)))</f>
        <v>0.19425938734272208</v>
      </c>
      <c r="E2" s="9">
        <f>(L2/(AR2+L2-(AR2*L2)))</f>
        <v>0.25728402816794826</v>
      </c>
      <c r="F2" s="9">
        <f>(M2/(AR2+M2-(AR2*M2)))</f>
        <v>0.54845658448932977</v>
      </c>
      <c r="G2" s="9">
        <f>AR2</f>
        <v>1.0421498434859475</v>
      </c>
      <c r="H2" s="9">
        <f>IF(A2="","",1/D2)</f>
        <v>5.1477563770740726</v>
      </c>
      <c r="I2" s="9">
        <f>IF(B2="","",1/E2)</f>
        <v>3.8867550664560735</v>
      </c>
      <c r="J2" s="9">
        <f>IF(C2="","",1/F2)</f>
        <v>1.823298376353899</v>
      </c>
      <c r="K2" s="11">
        <f>1/A2</f>
        <v>0.20080321285140559</v>
      </c>
      <c r="L2" s="11">
        <f>1/B2</f>
        <v>0.26525198938992045</v>
      </c>
      <c r="M2" s="11">
        <f>1/C2</f>
        <v>0.55865921787709494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-0.25915894807837092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0.2243611316775482</v>
      </c>
      <c r="Q2" s="11">
        <f>2*'OddsRatio_working_3-way'!K2*'OddsRatio_working_3-way'!L2*'OddsRatio_working_3-way'!M2</f>
        <v>5.9512236519243547E-2</v>
      </c>
      <c r="R2" s="11">
        <f>O2/N2</f>
        <v>0</v>
      </c>
      <c r="S2" s="11">
        <f>P2/N2</f>
        <v>-0.86572789919528581</v>
      </c>
      <c r="T2" s="11">
        <f>Q2/N2</f>
        <v>-0.229636047531906</v>
      </c>
      <c r="U2" s="11">
        <f>'OddsRatio_working_3-way'!S2-'OddsRatio_working_3-way'!R2^2/3</f>
        <v>-0.86572789919528581</v>
      </c>
      <c r="V2" s="11">
        <f>'OddsRatio_working_3-way'!S2*'OddsRatio_working_3-way'!R2/3-2*'OddsRatio_working_3-way'!R2^3/27-'OddsRatio_working_3-way'!T2</f>
        <v>0.229636047531906</v>
      </c>
      <c r="W2" s="11">
        <f>'OddsRatio_working_3-way'!V2^2+4*'OddsRatio_working_3-way'!U2^3/27</f>
        <v>-4.3393196405699053E-2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0.15502089434312946</v>
      </c>
      <c r="Y2" s="11">
        <f>IF('OddsRatio_working_3-way'!W2&gt;=0,IF('OddsRatio_working_3-way'!V2+SQRT('OddsRatio_working_3-way'!W2)&gt;0,0,PI()),ACOS('OddsRatio_working_3-way'!V2/(2*'OddsRatio_working_3-way'!X2)))</f>
        <v>0.73674179873434298</v>
      </c>
      <c r="Z2" s="11">
        <f>'OddsRatio_working_3-way'!X2^(1/3)*COS('OddsRatio_working_3-way'!Y2/3)</f>
        <v>0.52107492174297387</v>
      </c>
      <c r="AA2" s="11">
        <f>'OddsRatio_working_3-way'!X2^(1/3)*COS(('OddsRatio_working_3-way'!Y2+2*PI())/3)</f>
        <v>-0.37364214356295095</v>
      </c>
      <c r="AB2" s="11">
        <f>'OddsRatio_working_3-way'!X2^(1/3)*COS(('OddsRatio_working_3-way'!Y2+4*PI())/3)</f>
        <v>-0.14743277818002304</v>
      </c>
      <c r="AC2" s="11">
        <f>'OddsRatio_working_3-way'!X2^(1/3)*SIN('OddsRatio_working_3-way'!Y2/3)</f>
        <v>0.13060203799704789</v>
      </c>
      <c r="AD2" s="11">
        <f>'OddsRatio_working_3-way'!X2^(1/3)*SIN(('OddsRatio_working_3-way'!Y2+2*PI())/3)</f>
        <v>0.38596310050587973</v>
      </c>
      <c r="AE2" s="11">
        <f>'OddsRatio_working_3-way'!X2^(1/3)*SIN(('OddsRatio_working_3-way'!Y2+4*PI())/3)</f>
        <v>-0.51656513850292762</v>
      </c>
      <c r="AF2" s="11">
        <f>-'OddsRatio_working_3-way'!U2/(3*'OddsRatio_working_3-way'!X2^(1/3))*COS(('OddsRatio_working_3-way'!Y2)/3)</f>
        <v>0.52107492174297376</v>
      </c>
      <c r="AG2" s="11">
        <f>-'OddsRatio_working_3-way'!U2/(3*'OddsRatio_working_3-way'!X2^(1/3))*COS(('OddsRatio_working_3-way'!Y2+2*PI())/3)</f>
        <v>-0.37364214356295089</v>
      </c>
      <c r="AH2" s="11">
        <f>-'OddsRatio_working_3-way'!U2/(3*'OddsRatio_working_3-way'!X2^(1/3))*COS(('OddsRatio_working_3-way'!Y2+4*PI())/3)</f>
        <v>-0.14743277818002301</v>
      </c>
      <c r="AI2" s="11">
        <f>'OddsRatio_working_3-way'!U2/(3*'OddsRatio_working_3-way'!X2^(1/3))*SIN(('OddsRatio_working_3-way'!Y2)/3)</f>
        <v>-0.13060203799704787</v>
      </c>
      <c r="AJ2" s="11">
        <f>'OddsRatio_working_3-way'!U2/(3*'OddsRatio_working_3-way'!X2^(1/3))*SIN(('OddsRatio_working_3-way'!Y2+2*PI())/3)</f>
        <v>-0.38596310050587967</v>
      </c>
      <c r="AK2" s="11">
        <f>'OddsRatio_working_3-way'!U2/(3*'OddsRatio_working_3-way'!X2^(1/3))*SIN(('OddsRatio_working_3-way'!Y2+4*PI())/3)</f>
        <v>0.51656513850292751</v>
      </c>
      <c r="AL2" s="11">
        <f>'OddsRatio_working_3-way'!Z2+'OddsRatio_working_3-way'!AF2</f>
        <v>1.0421498434859475</v>
      </c>
      <c r="AM2" s="11">
        <f>'OddsRatio_working_3-way'!AA2+'OddsRatio_working_3-way'!AG2</f>
        <v>-0.74728428712590178</v>
      </c>
      <c r="AN2" s="11">
        <f>'OddsRatio_working_3-way'!AB2+'OddsRatio_working_3-way'!AH2</f>
        <v>-0.29486555636004608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1.0421498434859475</v>
      </c>
      <c r="AS2" s="11">
        <f>IF(('OddsRatio_working_3-way'!X2=0),IF(Q2&gt;0,-Q2^(1/3),(-Q2)^(1/3)),'OddsRatio_working_3-way'!AM2-'OddsRatio_working_3-way'!R2/3)</f>
        <v>-0.74728428712590178</v>
      </c>
      <c r="AT2" s="11">
        <f>IF(('OddsRatio_working_3-way'!X2=0),IF(Q2&gt;0,-Q2^(1/3),(-Q2)^(1/3)),'OddsRatio_working_3-way'!AN2-'OddsRatio_working_3-way'!R2/3)</f>
        <v>-0.29486555636004608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1.45</v>
      </c>
      <c r="B3" s="4">
        <f>IF('True_Odds_Calculator_3-way'!B4="","",'True_Odds_Calculator_3-way'!B4)</f>
        <v>4.99</v>
      </c>
      <c r="C3" s="4">
        <f>IF('True_Odds_Calculator_3-way'!C4="","",'True_Odds_Calculator_3-way'!C4)</f>
        <v>7.29</v>
      </c>
      <c r="D3" s="9">
        <f t="shared" ref="D3" si="0">(K3/(AR3+K3-(AR3*K3)))</f>
        <v>0.67763302478516652</v>
      </c>
      <c r="E3" s="9">
        <f t="shared" ref="E3" si="1">(L3/(AR3+L3-(AR3*L3)))</f>
        <v>0.19164081694922147</v>
      </c>
      <c r="F3" s="9">
        <f t="shared" ref="F3" si="2">(M3/(AR3+M3-(AR3*M3)))</f>
        <v>0.13072615826561215</v>
      </c>
      <c r="G3" s="9">
        <f t="shared" ref="G3" si="3">AR3</f>
        <v>1.0571666814203429</v>
      </c>
      <c r="H3" s="9">
        <f t="shared" ref="H3" si="4">IF(A3="","",1/D3)</f>
        <v>1.4757250066391543</v>
      </c>
      <c r="I3" s="9">
        <f t="shared" ref="I3" si="5">IF(B3="","",1/E3)</f>
        <v>5.218095058867168</v>
      </c>
      <c r="J3" s="9">
        <f t="shared" ref="J3" si="6">IF(C3="","",1/F3)</f>
        <v>7.6495784261339574</v>
      </c>
      <c r="K3" s="11">
        <f t="shared" ref="K3" si="7">1/A3</f>
        <v>0.68965517241379315</v>
      </c>
      <c r="L3" s="11">
        <f t="shared" ref="L3" si="8">1/B3</f>
        <v>0.20040080160320639</v>
      </c>
      <c r="M3" s="11">
        <f t="shared" ref="M3" si="9">1/C3</f>
        <v>0.13717421124828533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-0.21411149246129557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0.20342468201148522</v>
      </c>
      <c r="Q3" s="11">
        <f>2*'OddsRatio_working_3-way'!K3*'OddsRatio_working_3-way'!L3*'OddsRatio_working_3-way'!M3</f>
        <v>3.7916995715095103E-2</v>
      </c>
      <c r="R3" s="11">
        <f t="shared" ref="R3" si="10">O3/N3</f>
        <v>0</v>
      </c>
      <c r="S3" s="11">
        <f t="shared" ref="S3" si="11">P3/N3</f>
        <v>-0.9500876373941386</v>
      </c>
      <c r="T3" s="11">
        <f t="shared" ref="T3" si="12">Q3/N3</f>
        <v>-0.17708996037169406</v>
      </c>
      <c r="U3" s="11">
        <f>'OddsRatio_working_3-way'!S3-'OddsRatio_working_3-way'!R3^2/3</f>
        <v>-0.9500876373941386</v>
      </c>
      <c r="V3" s="11">
        <f>'OddsRatio_working_3-way'!S3*'OddsRatio_working_3-way'!R3/3-2*'OddsRatio_working_3-way'!R3^3/27-'OddsRatio_working_3-way'!T3</f>
        <v>0.17708996037169406</v>
      </c>
      <c r="W3" s="11">
        <f>'OddsRatio_working_3-way'!V3^2+4*'OddsRatio_working_3-way'!U3^3/27</f>
        <v>-9.5692820029506631E-2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0.17822294611942846</v>
      </c>
      <c r="Y3" s="11">
        <f>IF('OddsRatio_working_3-way'!W3&gt;=0,IF('OddsRatio_working_3-way'!V3+SQRT('OddsRatio_working_3-way'!W3)&gt;0,0,PI()),ACOS('OddsRatio_working_3-way'!V3/(2*'OddsRatio_working_3-way'!X3)))</f>
        <v>1.0508639673512041</v>
      </c>
      <c r="Z3" s="11">
        <f>'OddsRatio_working_3-way'!X3^(1/3)*COS('OddsRatio_working_3-way'!Y3/3)</f>
        <v>0.52858334071017143</v>
      </c>
      <c r="AA3" s="11">
        <f>'OddsRatio_working_3-way'!X3^(1/3)*COS(('OddsRatio_working_3-way'!Y3+2*PI())/3)</f>
        <v>-0.43153893727233822</v>
      </c>
      <c r="AB3" s="11">
        <f>'OddsRatio_working_3-way'!X3^(1/3)*COS(('OddsRatio_working_3-way'!Y3+4*PI())/3)</f>
        <v>-9.7044403437832868E-2</v>
      </c>
      <c r="AC3" s="11">
        <f>'OddsRatio_working_3-way'!X3^(1/3)*SIN('OddsRatio_working_3-way'!Y3/3)</f>
        <v>0.19312050915180998</v>
      </c>
      <c r="AD3" s="11">
        <f>'OddsRatio_working_3-way'!X3^(1/3)*SIN(('OddsRatio_working_3-way'!Y3+2*PI())/3)</f>
        <v>0.36120634649634881</v>
      </c>
      <c r="AE3" s="11">
        <f>'OddsRatio_working_3-way'!X3^(1/3)*SIN(('OddsRatio_working_3-way'!Y3+4*PI())/3)</f>
        <v>-0.55432685564815876</v>
      </c>
      <c r="AF3" s="11">
        <f>-'OddsRatio_working_3-way'!U3/(3*'OddsRatio_working_3-way'!X3^(1/3))*COS(('OddsRatio_working_3-way'!Y3)/3)</f>
        <v>0.52858334071017155</v>
      </c>
      <c r="AG3" s="11">
        <f>-'OddsRatio_working_3-way'!U3/(3*'OddsRatio_working_3-way'!X3^(1/3))*COS(('OddsRatio_working_3-way'!Y3+2*PI())/3)</f>
        <v>-0.43153893727233827</v>
      </c>
      <c r="AH3" s="11">
        <f>-'OddsRatio_working_3-way'!U3/(3*'OddsRatio_working_3-way'!X3^(1/3))*COS(('OddsRatio_working_3-way'!Y3+4*PI())/3)</f>
        <v>-9.7044403437832882E-2</v>
      </c>
      <c r="AI3" s="11">
        <f>'OddsRatio_working_3-way'!U3/(3*'OddsRatio_working_3-way'!X3^(1/3))*SIN(('OddsRatio_working_3-way'!Y3)/3)</f>
        <v>-0.19312050915181</v>
      </c>
      <c r="AJ3" s="11">
        <f>'OddsRatio_working_3-way'!U3/(3*'OddsRatio_working_3-way'!X3^(1/3))*SIN(('OddsRatio_working_3-way'!Y3+2*PI())/3)</f>
        <v>-0.36120634649634892</v>
      </c>
      <c r="AK3" s="11">
        <f>'OddsRatio_working_3-way'!U3/(3*'OddsRatio_working_3-way'!X3^(1/3))*SIN(('OddsRatio_working_3-way'!Y3+4*PI())/3)</f>
        <v>0.55432685564815887</v>
      </c>
      <c r="AL3" s="11">
        <f>'OddsRatio_working_3-way'!Z3+'OddsRatio_working_3-way'!AF3</f>
        <v>1.0571666814203429</v>
      </c>
      <c r="AM3" s="11">
        <f>'OddsRatio_working_3-way'!AA3+'OddsRatio_working_3-way'!AG3</f>
        <v>-0.86307787454467655</v>
      </c>
      <c r="AN3" s="11">
        <f>'OddsRatio_working_3-way'!AB3+'OddsRatio_working_3-way'!AH3</f>
        <v>-0.19408880687566576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1.0571666814203429</v>
      </c>
      <c r="AS3" s="11">
        <f>IF(('OddsRatio_working_3-way'!X3=0),IF(Q3&gt;0,-Q3^(1/3),(-Q3)^(1/3)),'OddsRatio_working_3-way'!AM3-'OddsRatio_working_3-way'!R3/3)</f>
        <v>-0.86307787454467655</v>
      </c>
      <c r="AT3" s="11">
        <f>IF(('OddsRatio_working_3-way'!X3=0),IF(Q3&gt;0,-Q3^(1/3),(-Q3)^(1/3)),'OddsRatio_working_3-way'!AN3-'OddsRatio_working_3-way'!R3/3)</f>
        <v>-0.19408880687566576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4.68</v>
      </c>
      <c r="B4" s="4">
        <f>IF('True_Odds_Calculator_3-way'!B5="","",'True_Odds_Calculator_3-way'!B5)</f>
        <v>3.92</v>
      </c>
      <c r="C4" s="4">
        <f>IF('True_Odds_Calculator_3-way'!C5="","",'True_Odds_Calculator_3-way'!C5)</f>
        <v>1.8</v>
      </c>
      <c r="D4" s="9">
        <f t="shared" ref="D4:D67" si="13">(K4/(AR4+K4-(AR4*K4)))</f>
        <v>0.2069586066700726</v>
      </c>
      <c r="E4" s="9">
        <f t="shared" ref="E4:E67" si="14">(L4/(AR4+L4-(AR4*L4)))</f>
        <v>0.24749309737501377</v>
      </c>
      <c r="F4" s="9">
        <f t="shared" ref="F4:F67" si="15">(M4/(AR4+M4-(AR4*M4)))</f>
        <v>0.54554829595491328</v>
      </c>
      <c r="G4" s="9">
        <f t="shared" ref="G4:G67" si="16">AR4</f>
        <v>1.0412728520433427</v>
      </c>
      <c r="H4" s="9">
        <f t="shared" ref="H4:H67" si="17">IF(A4="","",1/D4)</f>
        <v>4.8318840955195013</v>
      </c>
      <c r="I4" s="9">
        <f t="shared" ref="I4:I67" si="18">IF(B4="","",1/E4)</f>
        <v>4.040516727966561</v>
      </c>
      <c r="J4" s="9">
        <f t="shared" ref="J4:J67" si="19">IF(C4="","",1/F4)</f>
        <v>1.8330182816346745</v>
      </c>
      <c r="K4" s="11">
        <f t="shared" ref="K4:K67" si="20">1/A4</f>
        <v>0.21367521367521369</v>
      </c>
      <c r="L4" s="11">
        <f t="shared" ref="L4:L67" si="21">1/B4</f>
        <v>0.25510204081632654</v>
      </c>
      <c r="M4" s="11">
        <f t="shared" ref="M4:M67" si="22">1/C4</f>
        <v>0.55555555555555558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-0.26032521270616493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0.22409248599724796</v>
      </c>
      <c r="Q4" s="11">
        <f>2*'OddsRatio_working_3-way'!K4*'OddsRatio_working_3-way'!L4*'OddsRatio_working_3-way'!M4</f>
        <v>6.0565536756012957E-2</v>
      </c>
      <c r="R4" s="11">
        <f t="shared" ref="R4:R67" si="23">O4/N4</f>
        <v>0</v>
      </c>
      <c r="S4" s="11">
        <f t="shared" ref="S4:S67" si="24">P4/N4</f>
        <v>-0.86081745086361006</v>
      </c>
      <c r="T4" s="11">
        <f t="shared" ref="T4:T67" si="25">Q4/N4</f>
        <v>-0.23265336509827295</v>
      </c>
      <c r="U4" s="11">
        <f>'OddsRatio_working_3-way'!S4-'OddsRatio_working_3-way'!R4^2/3</f>
        <v>-0.86081745086361006</v>
      </c>
      <c r="V4" s="11">
        <f>'OddsRatio_working_3-way'!S4*'OddsRatio_working_3-way'!R4/3-2*'OddsRatio_working_3-way'!R4^3/27-'OddsRatio_working_3-way'!T4</f>
        <v>0.23265336509827295</v>
      </c>
      <c r="W4" s="11">
        <f>'OddsRatio_working_3-way'!V4^2+4*'OddsRatio_working_3-way'!U4^3/27</f>
        <v>-4.0371890900342905E-2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0.1537038379415859</v>
      </c>
      <c r="Y4" s="11">
        <f>IF('OddsRatio_working_3-way'!W4&gt;=0,IF('OddsRatio_working_3-way'!V4+SQRT('OddsRatio_working_3-way'!W4)&gt;0,0,PI()),ACOS('OddsRatio_working_3-way'!V4/(2*'OddsRatio_working_3-way'!X4)))</f>
        <v>0.71235678573710959</v>
      </c>
      <c r="Z4" s="11">
        <f>'OddsRatio_working_3-way'!X4^(1/3)*COS('OddsRatio_working_3-way'!Y4/3)</f>
        <v>0.52063642602167137</v>
      </c>
      <c r="AA4" s="11">
        <f>'OddsRatio_working_3-way'!X4^(1/3)*COS(('OddsRatio_working_3-way'!Y4+2*PI())/3)</f>
        <v>-0.36944037684769376</v>
      </c>
      <c r="AB4" s="11">
        <f>'OddsRatio_working_3-way'!X4^(1/3)*COS(('OddsRatio_working_3-way'!Y4+4*PI())/3)</f>
        <v>-0.15119604917397775</v>
      </c>
      <c r="AC4" s="11">
        <f>'OddsRatio_working_3-way'!X4^(1/3)*SIN('OddsRatio_working_3-way'!Y4/3)</f>
        <v>0.12600342133152881</v>
      </c>
      <c r="AD4" s="11">
        <f>'OddsRatio_working_3-way'!X4^(1/3)*SIN(('OddsRatio_working_3-way'!Y4+2*PI())/3)</f>
        <v>0.38788266040454056</v>
      </c>
      <c r="AE4" s="11">
        <f>'OddsRatio_working_3-way'!X4^(1/3)*SIN(('OddsRatio_working_3-way'!Y4+4*PI())/3)</f>
        <v>-0.51388608173606931</v>
      </c>
      <c r="AF4" s="11">
        <f>-'OddsRatio_working_3-way'!U4/(3*'OddsRatio_working_3-way'!X4^(1/3))*COS(('OddsRatio_working_3-way'!Y4)/3)</f>
        <v>0.52063642602167126</v>
      </c>
      <c r="AG4" s="11">
        <f>-'OddsRatio_working_3-way'!U4/(3*'OddsRatio_working_3-way'!X4^(1/3))*COS(('OddsRatio_working_3-way'!Y4+2*PI())/3)</f>
        <v>-0.36944037684769365</v>
      </c>
      <c r="AH4" s="11">
        <f>-'OddsRatio_working_3-way'!U4/(3*'OddsRatio_working_3-way'!X4^(1/3))*COS(('OddsRatio_working_3-way'!Y4+4*PI())/3)</f>
        <v>-0.15119604917397772</v>
      </c>
      <c r="AI4" s="11">
        <f>'OddsRatio_working_3-way'!U4/(3*'OddsRatio_working_3-way'!X4^(1/3))*SIN(('OddsRatio_working_3-way'!Y4)/3)</f>
        <v>-0.12600342133152878</v>
      </c>
      <c r="AJ4" s="11">
        <f>'OddsRatio_working_3-way'!U4/(3*'OddsRatio_working_3-way'!X4^(1/3))*SIN(('OddsRatio_working_3-way'!Y4+2*PI())/3)</f>
        <v>-0.38788266040454045</v>
      </c>
      <c r="AK4" s="11">
        <f>'OddsRatio_working_3-way'!U4/(3*'OddsRatio_working_3-way'!X4^(1/3))*SIN(('OddsRatio_working_3-way'!Y4+4*PI())/3)</f>
        <v>0.5138860817360692</v>
      </c>
      <c r="AL4" s="11">
        <f>'OddsRatio_working_3-way'!Z4+'OddsRatio_working_3-way'!AF4</f>
        <v>1.0412728520433427</v>
      </c>
      <c r="AM4" s="11">
        <f>'OddsRatio_working_3-way'!AA4+'OddsRatio_working_3-way'!AG4</f>
        <v>-0.73888075369538742</v>
      </c>
      <c r="AN4" s="11">
        <f>'OddsRatio_working_3-way'!AB4+'OddsRatio_working_3-way'!AH4</f>
        <v>-0.30239209834795544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1.0412728520433427</v>
      </c>
      <c r="AS4" s="11">
        <f>IF(('OddsRatio_working_3-way'!X4=0),IF(Q4&gt;0,-Q4^(1/3),(-Q4)^(1/3)),'OddsRatio_working_3-way'!AM4-'OddsRatio_working_3-way'!R4/3)</f>
        <v>-0.73888075369538742</v>
      </c>
      <c r="AT4" s="11">
        <f>IF(('OddsRatio_working_3-way'!X4=0),IF(Q4&gt;0,-Q4^(1/3),(-Q4)^(1/3)),'OddsRatio_working_3-way'!AN4-'OddsRatio_working_3-way'!R4/3)</f>
        <v>-0.30239209834795544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3.79</v>
      </c>
      <c r="B5" s="4">
        <f>IF('True_Odds_Calculator_3-way'!B6="","",'True_Odds_Calculator_3-way'!B6)</f>
        <v>3.3</v>
      </c>
      <c r="C5" s="4">
        <f>IF('True_Odds_Calculator_3-way'!C6="","",'True_Odds_Calculator_3-way'!C6)</f>
        <v>2.19</v>
      </c>
      <c r="D5" s="9">
        <f t="shared" si="13"/>
        <v>0.25688863845444421</v>
      </c>
      <c r="E5" s="9">
        <f t="shared" si="14"/>
        <v>0.29544769347370686</v>
      </c>
      <c r="F5" s="9">
        <f t="shared" si="15"/>
        <v>0.44766366807184887</v>
      </c>
      <c r="G5" s="9">
        <f t="shared" si="16"/>
        <v>1.0368234261449798</v>
      </c>
      <c r="H5" s="9">
        <f t="shared" si="17"/>
        <v>3.8927373589444936</v>
      </c>
      <c r="I5" s="9">
        <f t="shared" si="18"/>
        <v>3.3846938801334532</v>
      </c>
      <c r="J5" s="9">
        <f t="shared" si="19"/>
        <v>2.2338198771125257</v>
      </c>
      <c r="K5" s="11">
        <f t="shared" si="20"/>
        <v>0.26385224274406333</v>
      </c>
      <c r="L5" s="11">
        <f t="shared" si="21"/>
        <v>0.30303030303030304</v>
      </c>
      <c r="M5" s="11">
        <f t="shared" si="22"/>
        <v>0.45662100456621008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-0.27879291706233544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0.22927799701573515</v>
      </c>
      <c r="Q5" s="11">
        <f>2*'OddsRatio_working_3-way'!K5*'OddsRatio_working_3-way'!L5*'OddsRatio_working_3-way'!M5</f>
        <v>7.3018470387176793E-2</v>
      </c>
      <c r="R5" s="11">
        <f t="shared" si="23"/>
        <v>0</v>
      </c>
      <c r="S5" s="11">
        <f t="shared" si="24"/>
        <v>-0.82239534429947792</v>
      </c>
      <c r="T5" s="11">
        <f t="shared" si="25"/>
        <v>-0.26190934531830506</v>
      </c>
      <c r="U5" s="11">
        <f>'OddsRatio_working_3-way'!S5-'OddsRatio_working_3-way'!R5^2/3</f>
        <v>-0.82239534429947792</v>
      </c>
      <c r="V5" s="11">
        <f>'OddsRatio_working_3-way'!S5*'OddsRatio_working_3-way'!R5/3-2*'OddsRatio_working_3-way'!R5^3/27-'OddsRatio_working_3-way'!T5</f>
        <v>0.26190934531830506</v>
      </c>
      <c r="W5" s="11">
        <f>'OddsRatio_working_3-way'!V5^2+4*'OddsRatio_working_3-way'!U5^3/27</f>
        <v>-1.3805571419147553E-2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0.14352880946364976</v>
      </c>
      <c r="Y5" s="11">
        <f>IF('OddsRatio_working_3-way'!W5&gt;=0,IF('OddsRatio_working_3-way'!V5+SQRT('OddsRatio_working_3-way'!W5)&gt;0,0,PI()),ACOS('OddsRatio_working_3-way'!V5/(2*'OddsRatio_working_3-way'!X5)))</f>
        <v>0.42170363277427336</v>
      </c>
      <c r="Z5" s="11">
        <f>'OddsRatio_working_3-way'!X5^(1/3)*COS('OddsRatio_working_3-way'!Y5/3)</f>
        <v>0.5184117130724899</v>
      </c>
      <c r="AA5" s="11">
        <f>'OddsRatio_working_3-way'!X5^(1/3)*COS(('OddsRatio_working_3-way'!Y5+2*PI())/3)</f>
        <v>-0.32273386521591529</v>
      </c>
      <c r="AB5" s="11">
        <f>'OddsRatio_working_3-way'!X5^(1/3)*COS(('OddsRatio_working_3-way'!Y5+4*PI())/3)</f>
        <v>-0.19567784785657472</v>
      </c>
      <c r="AC5" s="11">
        <f>'OddsRatio_working_3-way'!X5^(1/3)*SIN('OddsRatio_working_3-way'!Y5/3)</f>
        <v>7.3355825824577295E-2</v>
      </c>
      <c r="AD5" s="11">
        <f>'OddsRatio_working_3-way'!X5^(1/3)*SIN(('OddsRatio_working_3-way'!Y5+2*PI())/3)</f>
        <v>0.41227980022789706</v>
      </c>
      <c r="AE5" s="11">
        <f>'OddsRatio_working_3-way'!X5^(1/3)*SIN(('OddsRatio_working_3-way'!Y5+4*PI())/3)</f>
        <v>-0.48563562605247412</v>
      </c>
      <c r="AF5" s="11">
        <f>-'OddsRatio_working_3-way'!U5/(3*'OddsRatio_working_3-way'!X5^(1/3))*COS(('OddsRatio_working_3-way'!Y5)/3)</f>
        <v>0.51841171307249001</v>
      </c>
      <c r="AG5" s="11">
        <f>-'OddsRatio_working_3-way'!U5/(3*'OddsRatio_working_3-way'!X5^(1/3))*COS(('OddsRatio_working_3-way'!Y5+2*PI())/3)</f>
        <v>-0.32273386521591541</v>
      </c>
      <c r="AH5" s="11">
        <f>-'OddsRatio_working_3-way'!U5/(3*'OddsRatio_working_3-way'!X5^(1/3))*COS(('OddsRatio_working_3-way'!Y5+4*PI())/3)</f>
        <v>-0.19567784785657474</v>
      </c>
      <c r="AI5" s="11">
        <f>'OddsRatio_working_3-way'!U5/(3*'OddsRatio_working_3-way'!X5^(1/3))*SIN(('OddsRatio_working_3-way'!Y5)/3)</f>
        <v>-7.3355825824577309E-2</v>
      </c>
      <c r="AJ5" s="11">
        <f>'OddsRatio_working_3-way'!U5/(3*'OddsRatio_working_3-way'!X5^(1/3))*SIN(('OddsRatio_working_3-way'!Y5+2*PI())/3)</f>
        <v>-0.41227980022789712</v>
      </c>
      <c r="AK5" s="11">
        <f>'OddsRatio_working_3-way'!U5/(3*'OddsRatio_working_3-way'!X5^(1/3))*SIN(('OddsRatio_working_3-way'!Y5+4*PI())/3)</f>
        <v>0.48563562605247423</v>
      </c>
      <c r="AL5" s="11">
        <f>'OddsRatio_working_3-way'!Z5+'OddsRatio_working_3-way'!AF5</f>
        <v>1.0368234261449798</v>
      </c>
      <c r="AM5" s="11">
        <f>'OddsRatio_working_3-way'!AA5+'OddsRatio_working_3-way'!AG5</f>
        <v>-0.6454677304318307</v>
      </c>
      <c r="AN5" s="11">
        <f>'OddsRatio_working_3-way'!AB5+'OddsRatio_working_3-way'!AH5</f>
        <v>-0.39135569571314943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1.0368234261449798</v>
      </c>
      <c r="AS5" s="11">
        <f>IF(('OddsRatio_working_3-way'!X5=0),IF(Q5&gt;0,-Q5^(1/3),(-Q5)^(1/3)),'OddsRatio_working_3-way'!AM5-'OddsRatio_working_3-way'!R5/3)</f>
        <v>-0.6454677304318307</v>
      </c>
      <c r="AT5" s="11">
        <f>IF(('OddsRatio_working_3-way'!X5=0),IF(Q5&gt;0,-Q5^(1/3),(-Q5)^(1/3)),'OddsRatio_working_3-way'!AN5-'OddsRatio_working_3-way'!R5/3)</f>
        <v>-0.39135569571314943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2.3199999999999998</v>
      </c>
      <c r="B6" s="4">
        <f>IF('True_Odds_Calculator_3-way'!B7="","",'True_Odds_Calculator_3-way'!B7)</f>
        <v>3.47</v>
      </c>
      <c r="C6" s="4">
        <f>IF('True_Odds_Calculator_3-way'!C7="","",'True_Odds_Calculator_3-way'!C7)</f>
        <v>3.3</v>
      </c>
      <c r="D6" s="9">
        <f t="shared" si="13"/>
        <v>0.42276319150843511</v>
      </c>
      <c r="E6" s="9">
        <f t="shared" si="14"/>
        <v>0.28129908833980882</v>
      </c>
      <c r="F6" s="9">
        <f t="shared" si="15"/>
        <v>0.29593772015175618</v>
      </c>
      <c r="G6" s="9">
        <f t="shared" si="16"/>
        <v>1.0343866762224607</v>
      </c>
      <c r="H6" s="9">
        <f t="shared" si="17"/>
        <v>2.3653904126136478</v>
      </c>
      <c r="I6" s="9">
        <f t="shared" si="18"/>
        <v>3.5549350902694776</v>
      </c>
      <c r="J6" s="9">
        <f t="shared" si="19"/>
        <v>3.3790893553116592</v>
      </c>
      <c r="K6" s="11">
        <f t="shared" si="20"/>
        <v>0.43103448275862072</v>
      </c>
      <c r="L6" s="11">
        <f t="shared" si="21"/>
        <v>0.28818443804034583</v>
      </c>
      <c r="M6" s="11">
        <f t="shared" si="22"/>
        <v>0.30303030303030304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-0.28227168836331118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0.22923762116845697</v>
      </c>
      <c r="Q6" s="11">
        <f>2*'OddsRatio_working_3-way'!K6*'OddsRatio_working_3-way'!L6*'OddsRatio_working_3-way'!M6</f>
        <v>7.5283291024123788E-2</v>
      </c>
      <c r="R6" s="11">
        <f t="shared" si="23"/>
        <v>0</v>
      </c>
      <c r="S6" s="11">
        <f t="shared" si="24"/>
        <v>-0.81211694484005714</v>
      </c>
      <c r="T6" s="11">
        <f t="shared" si="25"/>
        <v>-0.26670507219706302</v>
      </c>
      <c r="U6" s="11">
        <f>'OddsRatio_working_3-way'!S6-'OddsRatio_working_3-way'!R6^2/3</f>
        <v>-0.81211694484005714</v>
      </c>
      <c r="V6" s="11">
        <f>'OddsRatio_working_3-way'!S6*'OddsRatio_working_3-way'!R6/3-2*'OddsRatio_working_3-way'!R6^3/27-'OddsRatio_working_3-way'!T6</f>
        <v>0.26670507219706302</v>
      </c>
      <c r="W6" s="11">
        <f>'OddsRatio_working_3-way'!V6^2+4*'OddsRatio_working_3-way'!U6^3/27</f>
        <v>-8.2193203091647515E-3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0.14084647301654854</v>
      </c>
      <c r="Y6" s="11">
        <f>IF('OddsRatio_working_3-way'!W6&gt;=0,IF('OddsRatio_working_3-way'!V6+SQRT('OddsRatio_working_3-way'!W6)&gt;0,0,PI()),ACOS('OddsRatio_working_3-way'!V6/(2*'OddsRatio_working_3-way'!X6)))</f>
        <v>0.32767378257937096</v>
      </c>
      <c r="Z6" s="11">
        <f>'OddsRatio_working_3-way'!X6^(1/3)*COS('OddsRatio_working_3-way'!Y6/3)</f>
        <v>0.51719333811123036</v>
      </c>
      <c r="AA6" s="11">
        <f>'OddsRatio_working_3-way'!X6^(1/3)*COS(('OddsRatio_working_3-way'!Y6+2*PI())/3)</f>
        <v>-0.30771412491436428</v>
      </c>
      <c r="AB6" s="11">
        <f>'OddsRatio_working_3-way'!X6^(1/3)*COS(('OddsRatio_working_3-way'!Y6+4*PI())/3)</f>
        <v>-0.20947921319686597</v>
      </c>
      <c r="AC6" s="11">
        <f>'OddsRatio_working_3-way'!X6^(1/3)*SIN('OddsRatio_working_3-way'!Y6/3)</f>
        <v>5.6715952723916746E-2</v>
      </c>
      <c r="AD6" s="11">
        <f>'OddsRatio_working_3-way'!X6^(1/3)*SIN(('OddsRatio_working_3-way'!Y6+2*PI())/3)</f>
        <v>0.41954459311044168</v>
      </c>
      <c r="AE6" s="11">
        <f>'OddsRatio_working_3-way'!X6^(1/3)*SIN(('OddsRatio_working_3-way'!Y6+4*PI())/3)</f>
        <v>-0.4762605458343584</v>
      </c>
      <c r="AF6" s="11">
        <f>-'OddsRatio_working_3-way'!U6/(3*'OddsRatio_working_3-way'!X6^(1/3))*COS(('OddsRatio_working_3-way'!Y6)/3)</f>
        <v>0.51719333811123047</v>
      </c>
      <c r="AG6" s="11">
        <f>-'OddsRatio_working_3-way'!U6/(3*'OddsRatio_working_3-way'!X6^(1/3))*COS(('OddsRatio_working_3-way'!Y6+2*PI())/3)</f>
        <v>-0.30771412491436434</v>
      </c>
      <c r="AH6" s="11">
        <f>-'OddsRatio_working_3-way'!U6/(3*'OddsRatio_working_3-way'!X6^(1/3))*COS(('OddsRatio_working_3-way'!Y6+4*PI())/3)</f>
        <v>-0.20947921319686602</v>
      </c>
      <c r="AI6" s="11">
        <f>'OddsRatio_working_3-way'!U6/(3*'OddsRatio_working_3-way'!X6^(1/3))*SIN(('OddsRatio_working_3-way'!Y6)/3)</f>
        <v>-5.671595272391676E-2</v>
      </c>
      <c r="AJ6" s="11">
        <f>'OddsRatio_working_3-way'!U6/(3*'OddsRatio_working_3-way'!X6^(1/3))*SIN(('OddsRatio_working_3-way'!Y6+2*PI())/3)</f>
        <v>-0.41954459311044173</v>
      </c>
      <c r="AK6" s="11">
        <f>'OddsRatio_working_3-way'!U6/(3*'OddsRatio_working_3-way'!X6^(1/3))*SIN(('OddsRatio_working_3-way'!Y6+4*PI())/3)</f>
        <v>0.47626054583435851</v>
      </c>
      <c r="AL6" s="11">
        <f>'OddsRatio_working_3-way'!Z6+'OddsRatio_working_3-way'!AF6</f>
        <v>1.0343866762224607</v>
      </c>
      <c r="AM6" s="11">
        <f>'OddsRatio_working_3-way'!AA6+'OddsRatio_working_3-way'!AG6</f>
        <v>-0.61542824982872868</v>
      </c>
      <c r="AN6" s="11">
        <f>'OddsRatio_working_3-way'!AB6+'OddsRatio_working_3-way'!AH6</f>
        <v>-0.41895842639373199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1.0343866762224607</v>
      </c>
      <c r="AS6" s="11">
        <f>IF(('OddsRatio_working_3-way'!X6=0),IF(Q6&gt;0,-Q6^(1/3),(-Q6)^(1/3)),'OddsRatio_working_3-way'!AM6-'OddsRatio_working_3-way'!R6/3)</f>
        <v>-0.61542824982872868</v>
      </c>
      <c r="AT6" s="11">
        <f>IF(('OddsRatio_working_3-way'!X6=0),IF(Q6&gt;0,-Q6^(1/3),(-Q6)^(1/3)),'OddsRatio_working_3-way'!AN6-'OddsRatio_working_3-way'!R6/3)</f>
        <v>-0.41895842639373199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2.34</v>
      </c>
      <c r="B7" s="4">
        <f>IF('True_Odds_Calculator_3-way'!B8="","",'True_Odds_Calculator_3-way'!B8)</f>
        <v>3.29</v>
      </c>
      <c r="C7" s="4">
        <f>IF('True_Odds_Calculator_3-way'!C8="","",'True_Odds_Calculator_3-way'!C8)</f>
        <v>3.45</v>
      </c>
      <c r="D7" s="9">
        <f t="shared" si="13"/>
        <v>0.41951028782766614</v>
      </c>
      <c r="E7" s="9">
        <f t="shared" si="14"/>
        <v>0.29720016936834542</v>
      </c>
      <c r="F7" s="9">
        <f t="shared" si="15"/>
        <v>0.28328954280398833</v>
      </c>
      <c r="G7" s="9">
        <f t="shared" si="16"/>
        <v>1.0326356475875169</v>
      </c>
      <c r="H7" s="9">
        <f t="shared" si="17"/>
        <v>2.3837317677672729</v>
      </c>
      <c r="I7" s="9">
        <f t="shared" si="18"/>
        <v>3.3647356329754139</v>
      </c>
      <c r="J7" s="9">
        <f t="shared" si="19"/>
        <v>3.5299573365894159</v>
      </c>
      <c r="K7" s="11">
        <f t="shared" si="20"/>
        <v>0.42735042735042739</v>
      </c>
      <c r="L7" s="11">
        <f t="shared" si="21"/>
        <v>0.303951367781155</v>
      </c>
      <c r="M7" s="11">
        <f t="shared" si="22"/>
        <v>0.28985507246376813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-0.28305805271577711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0.22891419746183858</v>
      </c>
      <c r="Q7" s="11">
        <f>2*'OddsRatio_working_3-way'!K7*'OddsRatio_working_3-way'!L7*'OddsRatio_working_3-way'!M7</f>
        <v>7.5300722849288987E-2</v>
      </c>
      <c r="R7" s="11">
        <f t="shared" si="23"/>
        <v>0</v>
      </c>
      <c r="S7" s="11">
        <f t="shared" si="24"/>
        <v>-0.80871819496227093</v>
      </c>
      <c r="T7" s="11">
        <f t="shared" si="25"/>
        <v>-0.26602572202706271</v>
      </c>
      <c r="U7" s="11">
        <f>'OddsRatio_working_3-way'!S7-'OddsRatio_working_3-way'!R7^2/3</f>
        <v>-0.80871819496227093</v>
      </c>
      <c r="V7" s="11">
        <f>'OddsRatio_working_3-way'!S7*'OddsRatio_working_3-way'!R7/3-2*'OddsRatio_working_3-way'!R7^3/27-'OddsRatio_working_3-way'!T7</f>
        <v>0.26602572202706271</v>
      </c>
      <c r="W7" s="11">
        <f>'OddsRatio_working_3-way'!V7^2+4*'OddsRatio_working_3-way'!U7^3/27</f>
        <v>-7.589132047668451E-3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0.13996322448029741</v>
      </c>
      <c r="Y7" s="11">
        <f>IF('OddsRatio_working_3-way'!W7&gt;=0,IF('OddsRatio_working_3-way'!V7+SQRT('OddsRatio_working_3-way'!W7)&gt;0,0,PI()),ACOS('OddsRatio_working_3-way'!V7/(2*'OddsRatio_working_3-way'!X7)))</f>
        <v>0.31646492087759137</v>
      </c>
      <c r="Z7" s="11">
        <f>'OddsRatio_working_3-way'!X7^(1/3)*COS('OddsRatio_working_3-way'!Y7/3)</f>
        <v>0.51631782379375846</v>
      </c>
      <c r="AA7" s="11">
        <f>'OddsRatio_working_3-way'!X7^(1/3)*COS(('OddsRatio_working_3-way'!Y7+2*PI())/3)</f>
        <v>-0.30550315510791642</v>
      </c>
      <c r="AB7" s="11">
        <f>'OddsRatio_working_3-way'!X7^(1/3)*COS(('OddsRatio_working_3-way'!Y7+4*PI())/3)</f>
        <v>-0.21081466868584217</v>
      </c>
      <c r="AC7" s="11">
        <f>'OddsRatio_working_3-way'!X7^(1/3)*SIN('OddsRatio_working_3-way'!Y7/3)</f>
        <v>5.4668423124943043E-2</v>
      </c>
      <c r="AD7" s="11">
        <f>'OddsRatio_working_3-way'!X7^(1/3)*SIN(('OddsRatio_working_3-way'!Y7+2*PI())/3)</f>
        <v>0.41981014026962088</v>
      </c>
      <c r="AE7" s="11">
        <f>'OddsRatio_working_3-way'!X7^(1/3)*SIN(('OddsRatio_working_3-way'!Y7+4*PI())/3)</f>
        <v>-0.47447856339456368</v>
      </c>
      <c r="AF7" s="11">
        <f>-'OddsRatio_working_3-way'!U7/(3*'OddsRatio_working_3-way'!X7^(1/3))*COS(('OddsRatio_working_3-way'!Y7)/3)</f>
        <v>0.51631782379375846</v>
      </c>
      <c r="AG7" s="11">
        <f>-'OddsRatio_working_3-way'!U7/(3*'OddsRatio_working_3-way'!X7^(1/3))*COS(('OddsRatio_working_3-way'!Y7+2*PI())/3)</f>
        <v>-0.30550315510791642</v>
      </c>
      <c r="AH7" s="11">
        <f>-'OddsRatio_working_3-way'!U7/(3*'OddsRatio_working_3-way'!X7^(1/3))*COS(('OddsRatio_working_3-way'!Y7+4*PI())/3)</f>
        <v>-0.21081466868584217</v>
      </c>
      <c r="AI7" s="11">
        <f>'OddsRatio_working_3-way'!U7/(3*'OddsRatio_working_3-way'!X7^(1/3))*SIN(('OddsRatio_working_3-way'!Y7)/3)</f>
        <v>-5.4668423124943043E-2</v>
      </c>
      <c r="AJ7" s="11">
        <f>'OddsRatio_working_3-way'!U7/(3*'OddsRatio_working_3-way'!X7^(1/3))*SIN(('OddsRatio_working_3-way'!Y7+2*PI())/3)</f>
        <v>-0.41981014026962088</v>
      </c>
      <c r="AK7" s="11">
        <f>'OddsRatio_working_3-way'!U7/(3*'OddsRatio_working_3-way'!X7^(1/3))*SIN(('OddsRatio_working_3-way'!Y7+4*PI())/3)</f>
        <v>0.47447856339456368</v>
      </c>
      <c r="AL7" s="11">
        <f>'OddsRatio_working_3-way'!Z7+'OddsRatio_working_3-way'!AF7</f>
        <v>1.0326356475875169</v>
      </c>
      <c r="AM7" s="11">
        <f>'OddsRatio_working_3-way'!AA7+'OddsRatio_working_3-way'!AG7</f>
        <v>-0.61100631021583285</v>
      </c>
      <c r="AN7" s="11">
        <f>'OddsRatio_working_3-way'!AB7+'OddsRatio_working_3-way'!AH7</f>
        <v>-0.42162933737168434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1.0326356475875169</v>
      </c>
      <c r="AS7" s="11">
        <f>IF(('OddsRatio_working_3-way'!X7=0),IF(Q7&gt;0,-Q7^(1/3),(-Q7)^(1/3)),'OddsRatio_working_3-way'!AM7-'OddsRatio_working_3-way'!R7/3)</f>
        <v>-0.61100631021583285</v>
      </c>
      <c r="AT7" s="11">
        <f>IF(('OddsRatio_working_3-way'!X7=0),IF(Q7&gt;0,-Q7^(1/3),(-Q7)^(1/3)),'OddsRatio_working_3-way'!AN7-'OddsRatio_working_3-way'!R7/3)</f>
        <v>-0.42162933737168434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1.38</v>
      </c>
      <c r="B8" s="4">
        <f>IF('True_Odds_Calculator_3-way'!B9="","",'True_Odds_Calculator_3-way'!B9)</f>
        <v>5.31</v>
      </c>
      <c r="C8" s="4">
        <f>IF('True_Odds_Calculator_3-way'!C9="","",'True_Odds_Calculator_3-way'!C9)</f>
        <v>8.99</v>
      </c>
      <c r="D8" s="9">
        <f t="shared" si="13"/>
        <v>0.71375662298667175</v>
      </c>
      <c r="E8" s="9">
        <f t="shared" si="14"/>
        <v>0.1802252266737428</v>
      </c>
      <c r="F8" s="9">
        <f t="shared" si="15"/>
        <v>0.10601815033958546</v>
      </c>
      <c r="G8" s="9">
        <f t="shared" si="16"/>
        <v>1.0553625991166222</v>
      </c>
      <c r="H8" s="9">
        <f t="shared" si="17"/>
        <v>1.4010377876643161</v>
      </c>
      <c r="I8" s="9">
        <f t="shared" si="18"/>
        <v>5.5486128021926415</v>
      </c>
      <c r="J8" s="9">
        <f t="shared" si="19"/>
        <v>9.4323471669418115</v>
      </c>
      <c r="K8" s="11">
        <f t="shared" si="20"/>
        <v>0.7246376811594204</v>
      </c>
      <c r="L8" s="11">
        <f t="shared" si="21"/>
        <v>0.18832391713747648</v>
      </c>
      <c r="M8" s="11">
        <f t="shared" si="22"/>
        <v>0.11123470522803114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-0.19864349460650266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0.19248015260943738</v>
      </c>
      <c r="Q8" s="11">
        <f>2*'OddsRatio_working_3-way'!K8*'OddsRatio_working_3-way'!L8*'OddsRatio_working_3-way'!M8</f>
        <v>3.0359645521993276E-2</v>
      </c>
      <c r="R8" s="11">
        <f t="shared" si="23"/>
        <v>0</v>
      </c>
      <c r="S8" s="11">
        <f t="shared" si="24"/>
        <v>-0.96897284751622814</v>
      </c>
      <c r="T8" s="11">
        <f t="shared" si="25"/>
        <v>-0.15283483399309591</v>
      </c>
      <c r="U8" s="11">
        <f>'OddsRatio_working_3-way'!S8-'OddsRatio_working_3-way'!R8^2/3</f>
        <v>-0.96897284751622814</v>
      </c>
      <c r="V8" s="11">
        <f>'OddsRatio_working_3-way'!S8*'OddsRatio_working_3-way'!R8/3-2*'OddsRatio_working_3-way'!R8^3/27-'OddsRatio_working_3-way'!T8</f>
        <v>0.15283483399309591</v>
      </c>
      <c r="W8" s="11">
        <f>'OddsRatio_working_3-way'!V8^2+4*'OddsRatio_working_3-way'!U8^3/27</f>
        <v>-0.11142325066989428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0.1835631615763301</v>
      </c>
      <c r="Y8" s="11">
        <f>IF('OddsRatio_working_3-way'!W8&gt;=0,IF('OddsRatio_working_3-way'!V8+SQRT('OddsRatio_working_3-way'!W8)&gt;0,0,PI()),ACOS('OddsRatio_working_3-way'!V8/(2*'OddsRatio_working_3-way'!X8)))</f>
        <v>1.1414237691813138</v>
      </c>
      <c r="Z8" s="11">
        <f>'OddsRatio_working_3-way'!X8^(1/3)*COS('OddsRatio_working_3-way'!Y8/3)</f>
        <v>0.52768129955831111</v>
      </c>
      <c r="AA8" s="11">
        <f>'OddsRatio_working_3-way'!X8^(1/3)*COS(('OddsRatio_working_3-way'!Y8+2*PI())/3)</f>
        <v>-0.44661796361048428</v>
      </c>
      <c r="AB8" s="11">
        <f>'OddsRatio_working_3-way'!X8^(1/3)*COS(('OddsRatio_working_3-way'!Y8+4*PI())/3)</f>
        <v>-8.1063335947826984E-2</v>
      </c>
      <c r="AC8" s="11">
        <f>'OddsRatio_working_3-way'!X8^(1/3)*SIN('OddsRatio_working_3-way'!Y8/3)</f>
        <v>0.21105306268454865</v>
      </c>
      <c r="AD8" s="11">
        <f>'OddsRatio_working_3-way'!X8^(1/3)*SIN(('OddsRatio_working_3-way'!Y8+2*PI())/3)</f>
        <v>0.35145887917720936</v>
      </c>
      <c r="AE8" s="11">
        <f>'OddsRatio_working_3-way'!X8^(1/3)*SIN(('OddsRatio_working_3-way'!Y8+4*PI())/3)</f>
        <v>-0.56251194186175801</v>
      </c>
      <c r="AF8" s="11">
        <f>-'OddsRatio_working_3-way'!U8/(3*'OddsRatio_working_3-way'!X8^(1/3))*COS(('OddsRatio_working_3-way'!Y8)/3)</f>
        <v>0.527681299558311</v>
      </c>
      <c r="AG8" s="11">
        <f>-'OddsRatio_working_3-way'!U8/(3*'OddsRatio_working_3-way'!X8^(1/3))*COS(('OddsRatio_working_3-way'!Y8+2*PI())/3)</f>
        <v>-0.44661796361048417</v>
      </c>
      <c r="AH8" s="11">
        <f>-'OddsRatio_working_3-way'!U8/(3*'OddsRatio_working_3-way'!X8^(1/3))*COS(('OddsRatio_working_3-way'!Y8+4*PI())/3)</f>
        <v>-8.106333594782697E-2</v>
      </c>
      <c r="AI8" s="11">
        <f>'OddsRatio_working_3-way'!U8/(3*'OddsRatio_working_3-way'!X8^(1/3))*SIN(('OddsRatio_working_3-way'!Y8)/3)</f>
        <v>-0.2110530626845486</v>
      </c>
      <c r="AJ8" s="11">
        <f>'OddsRatio_working_3-way'!U8/(3*'OddsRatio_working_3-way'!X8^(1/3))*SIN(('OddsRatio_working_3-way'!Y8+2*PI())/3)</f>
        <v>-0.35145887917720925</v>
      </c>
      <c r="AK8" s="11">
        <f>'OddsRatio_working_3-way'!U8/(3*'OddsRatio_working_3-way'!X8^(1/3))*SIN(('OddsRatio_working_3-way'!Y8+4*PI())/3)</f>
        <v>0.5625119418617579</v>
      </c>
      <c r="AL8" s="11">
        <f>'OddsRatio_working_3-way'!Z8+'OddsRatio_working_3-way'!AF8</f>
        <v>1.0553625991166222</v>
      </c>
      <c r="AM8" s="11">
        <f>'OddsRatio_working_3-way'!AA8+'OddsRatio_working_3-way'!AG8</f>
        <v>-0.89323592722096845</v>
      </c>
      <c r="AN8" s="11">
        <f>'OddsRatio_working_3-way'!AB8+'OddsRatio_working_3-way'!AH8</f>
        <v>-0.16212667189565394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1.0553625991166222</v>
      </c>
      <c r="AS8" s="11">
        <f>IF(('OddsRatio_working_3-way'!X8=0),IF(Q8&gt;0,-Q8^(1/3),(-Q8)^(1/3)),'OddsRatio_working_3-way'!AM8-'OddsRatio_working_3-way'!R8/3)</f>
        <v>-0.89323592722096845</v>
      </c>
      <c r="AT8" s="11">
        <f>IF(('OddsRatio_working_3-way'!X8=0),IF(Q8&gt;0,-Q8^(1/3),(-Q8)^(1/3)),'OddsRatio_working_3-way'!AN8-'OddsRatio_working_3-way'!R8/3)</f>
        <v>-0.16212667189565394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1.76</v>
      </c>
      <c r="B9" s="4">
        <f>IF('True_Odds_Calculator_3-way'!B10="","",'True_Odds_Calculator_3-way'!B10)</f>
        <v>4.03</v>
      </c>
      <c r="C9" s="4">
        <f>IF('True_Odds_Calculator_3-way'!C10="","",'True_Odds_Calculator_3-way'!C10)</f>
        <v>4.8</v>
      </c>
      <c r="D9" s="9">
        <f t="shared" si="13"/>
        <v>0.55796333612997639</v>
      </c>
      <c r="E9" s="9">
        <f t="shared" si="14"/>
        <v>0.24047099355939264</v>
      </c>
      <c r="F9" s="9">
        <f t="shared" si="15"/>
        <v>0.20156567031063102</v>
      </c>
      <c r="G9" s="9">
        <f t="shared" si="16"/>
        <v>1.0424111256786479</v>
      </c>
      <c r="H9" s="9">
        <f t="shared" si="17"/>
        <v>1.7922324555157727</v>
      </c>
      <c r="I9" s="9">
        <f t="shared" si="18"/>
        <v>4.1585057108063026</v>
      </c>
      <c r="J9" s="9">
        <f t="shared" si="19"/>
        <v>4.9611622775788611</v>
      </c>
      <c r="K9" s="11">
        <f t="shared" si="20"/>
        <v>0.56818181818181823</v>
      </c>
      <c r="L9" s="11">
        <f t="shared" si="21"/>
        <v>0.24813895781637715</v>
      </c>
      <c r="M9" s="11">
        <f t="shared" si="22"/>
        <v>0.20833333333333334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-0.25702825400406049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0.22293734491315137</v>
      </c>
      <c r="Q9" s="11">
        <f>2*'OddsRatio_working_3-way'!K9*'OddsRatio_working_3-way'!L9*'OddsRatio_working_3-way'!M9</f>
        <v>5.8745018422437782E-2</v>
      </c>
      <c r="R9" s="11">
        <f t="shared" si="23"/>
        <v>0</v>
      </c>
      <c r="S9" s="11">
        <f t="shared" si="24"/>
        <v>-0.86736512986478698</v>
      </c>
      <c r="T9" s="11">
        <f t="shared" si="25"/>
        <v>-0.22855471142682135</v>
      </c>
      <c r="U9" s="11">
        <f>'OddsRatio_working_3-way'!S9-'OddsRatio_working_3-way'!R9^2/3</f>
        <v>-0.86736512986478698</v>
      </c>
      <c r="V9" s="11">
        <f>'OddsRatio_working_3-way'!S9*'OddsRatio_working_3-way'!R9/3-2*'OddsRatio_working_3-way'!R9^3/27-'OddsRatio_working_3-way'!T9</f>
        <v>0.22855471142682135</v>
      </c>
      <c r="W9" s="11">
        <f>'OddsRatio_working_3-way'!V9^2+4*'OddsRatio_working_3-way'!U9^3/27</f>
        <v>-4.4435055310131553E-2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0.15546085634777099</v>
      </c>
      <c r="Y9" s="11">
        <f>IF('OddsRatio_working_3-way'!W9&gt;=0,IF('OddsRatio_working_3-way'!V9+SQRT('OddsRatio_working_3-way'!W9)&gt;0,0,PI()),ACOS('OddsRatio_working_3-way'!V9/(2*'OddsRatio_working_3-way'!X9)))</f>
        <v>0.74500037080060766</v>
      </c>
      <c r="Z9" s="11">
        <f>'OddsRatio_working_3-way'!X9^(1/3)*COS('OddsRatio_working_3-way'!Y9/3)</f>
        <v>0.52120556283932395</v>
      </c>
      <c r="AA9" s="11">
        <f>'OddsRatio_working_3-way'!X9^(1/3)*COS(('OddsRatio_working_3-way'!Y9+2*PI())/3)</f>
        <v>-0.37505737248181353</v>
      </c>
      <c r="AB9" s="11">
        <f>'OddsRatio_working_3-way'!X9^(1/3)*COS(('OddsRatio_working_3-way'!Y9+4*PI())/3)</f>
        <v>-0.14614819035751056</v>
      </c>
      <c r="AC9" s="11">
        <f>'OddsRatio_working_3-way'!X9^(1/3)*SIN('OddsRatio_working_3-way'!Y9/3)</f>
        <v>0.13216077791944353</v>
      </c>
      <c r="AD9" s="11">
        <f>'OddsRatio_working_3-way'!X9^(1/3)*SIN(('OddsRatio_working_3-way'!Y9+2*PI())/3)</f>
        <v>0.38529686905289945</v>
      </c>
      <c r="AE9" s="11">
        <f>'OddsRatio_working_3-way'!X9^(1/3)*SIN(('OddsRatio_working_3-way'!Y9+4*PI())/3)</f>
        <v>-0.51745764697234287</v>
      </c>
      <c r="AF9" s="11">
        <f>-'OddsRatio_working_3-way'!U9/(3*'OddsRatio_working_3-way'!X9^(1/3))*COS(('OddsRatio_working_3-way'!Y9)/3)</f>
        <v>0.52120556283932407</v>
      </c>
      <c r="AG9" s="11">
        <f>-'OddsRatio_working_3-way'!U9/(3*'OddsRatio_working_3-way'!X9^(1/3))*COS(('OddsRatio_working_3-way'!Y9+2*PI())/3)</f>
        <v>-0.37505737248181359</v>
      </c>
      <c r="AH9" s="11">
        <f>-'OddsRatio_working_3-way'!U9/(3*'OddsRatio_working_3-way'!X9^(1/3))*COS(('OddsRatio_working_3-way'!Y9+4*PI())/3)</f>
        <v>-0.14614819035751059</v>
      </c>
      <c r="AI9" s="11">
        <f>'OddsRatio_working_3-way'!U9/(3*'OddsRatio_working_3-way'!X9^(1/3))*SIN(('OddsRatio_working_3-way'!Y9)/3)</f>
        <v>-0.13216077791944356</v>
      </c>
      <c r="AJ9" s="11">
        <f>'OddsRatio_working_3-way'!U9/(3*'OddsRatio_working_3-way'!X9^(1/3))*SIN(('OddsRatio_working_3-way'!Y9+2*PI())/3)</f>
        <v>-0.3852968690528995</v>
      </c>
      <c r="AK9" s="11">
        <f>'OddsRatio_working_3-way'!U9/(3*'OddsRatio_working_3-way'!X9^(1/3))*SIN(('OddsRatio_working_3-way'!Y9+4*PI())/3)</f>
        <v>0.51745764697234298</v>
      </c>
      <c r="AL9" s="11">
        <f>'OddsRatio_working_3-way'!Z9+'OddsRatio_working_3-way'!AF9</f>
        <v>1.0424111256786479</v>
      </c>
      <c r="AM9" s="11">
        <f>'OddsRatio_working_3-way'!AA9+'OddsRatio_working_3-way'!AG9</f>
        <v>-0.75011474496362718</v>
      </c>
      <c r="AN9" s="11">
        <f>'OddsRatio_working_3-way'!AB9+'OddsRatio_working_3-way'!AH9</f>
        <v>-0.29229638071502118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1.0424111256786479</v>
      </c>
      <c r="AS9" s="11">
        <f>IF(('OddsRatio_working_3-way'!X9=0),IF(Q9&gt;0,-Q9^(1/3),(-Q9)^(1/3)),'OddsRatio_working_3-way'!AM9-'OddsRatio_working_3-way'!R9/3)</f>
        <v>-0.75011474496362718</v>
      </c>
      <c r="AT9" s="11">
        <f>IF(('OddsRatio_working_3-way'!X9=0),IF(Q9&gt;0,-Q9^(1/3),(-Q9)^(1/3)),'OddsRatio_working_3-way'!AN9-'OddsRatio_working_3-way'!R9/3)</f>
        <v>-0.29229638071502118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3.87</v>
      </c>
      <c r="B10" s="4">
        <f>IF('True_Odds_Calculator_3-way'!B11="","",'True_Odds_Calculator_3-way'!B11)</f>
        <v>3.56</v>
      </c>
      <c r="C10" s="4">
        <f>IF('True_Odds_Calculator_3-way'!C11="","",'True_Odds_Calculator_3-way'!C11)</f>
        <v>2.0699999999999998</v>
      </c>
      <c r="D10" s="9">
        <f t="shared" si="13"/>
        <v>0.25175102232345903</v>
      </c>
      <c r="E10" s="9">
        <f t="shared" si="14"/>
        <v>0.27388692459200664</v>
      </c>
      <c r="F10" s="9">
        <f t="shared" si="15"/>
        <v>0.47436205308453439</v>
      </c>
      <c r="G10" s="9">
        <f t="shared" si="16"/>
        <v>1.0356022672632741</v>
      </c>
      <c r="H10" s="9">
        <f t="shared" si="17"/>
        <v>3.9721785070455962</v>
      </c>
      <c r="I10" s="9">
        <f t="shared" si="18"/>
        <v>3.6511418041939812</v>
      </c>
      <c r="J10" s="9">
        <f t="shared" si="19"/>
        <v>2.1080944259717032</v>
      </c>
      <c r="K10" s="11">
        <f t="shared" si="20"/>
        <v>0.25839793281653745</v>
      </c>
      <c r="L10" s="11">
        <f t="shared" si="21"/>
        <v>0.2808988764044944</v>
      </c>
      <c r="M10" s="11">
        <f t="shared" si="22"/>
        <v>0.48309178743961356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-0.27566036780504533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0.22791979635611648</v>
      </c>
      <c r="Q10" s="11">
        <f>2*'OddsRatio_working_3-way'!K10*'OddsRatio_working_3-way'!L10*'OddsRatio_working_3-way'!M10</f>
        <v>7.0129168109574314E-2</v>
      </c>
      <c r="R10" s="11">
        <f t="shared" si="23"/>
        <v>0</v>
      </c>
      <c r="S10" s="11">
        <f t="shared" si="24"/>
        <v>-0.82681380051450737</v>
      </c>
      <c r="T10" s="11">
        <f t="shared" si="25"/>
        <v>-0.25440424631215613</v>
      </c>
      <c r="U10" s="11">
        <f>'OddsRatio_working_3-way'!S10-'OddsRatio_working_3-way'!R10^2/3</f>
        <v>-0.82681380051450737</v>
      </c>
      <c r="V10" s="11">
        <f>'OddsRatio_working_3-way'!S10*'OddsRatio_working_3-way'!R10/3-2*'OddsRatio_working_3-way'!R10^3/27-'OddsRatio_working_3-way'!T10</f>
        <v>0.25440424631215613</v>
      </c>
      <c r="W10" s="11">
        <f>'OddsRatio_working_3-way'!V10^2+4*'OddsRatio_working_3-way'!U10^3/27</f>
        <v>-1.9015861284520125E-2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0.144687060432314</v>
      </c>
      <c r="Y10" s="11">
        <f>IF('OddsRatio_working_3-way'!W10&gt;=0,IF('OddsRatio_working_3-way'!V10+SQRT('OddsRatio_working_3-way'!W10)&gt;0,0,PI()),ACOS('OddsRatio_working_3-way'!V10/(2*'OddsRatio_working_3-way'!X10)))</f>
        <v>0.49671357882630218</v>
      </c>
      <c r="Z10" s="11">
        <f>'OddsRatio_working_3-way'!X10^(1/3)*COS('OddsRatio_working_3-way'!Y10/3)</f>
        <v>0.51780113363163693</v>
      </c>
      <c r="AA10" s="11">
        <f>'OddsRatio_working_3-way'!X10^(1/3)*COS(('OddsRatio_working_3-way'!Y10+2*PI())/3)</f>
        <v>-0.33383346770701916</v>
      </c>
      <c r="AB10" s="11">
        <f>'OddsRatio_working_3-way'!X10^(1/3)*COS(('OddsRatio_working_3-way'!Y10+4*PI())/3)</f>
        <v>-0.18396766592461772</v>
      </c>
      <c r="AC10" s="11">
        <f>'OddsRatio_working_3-way'!X10^(1/3)*SIN('OddsRatio_working_3-way'!Y10/3)</f>
        <v>8.6525061001388584E-2</v>
      </c>
      <c r="AD10" s="11">
        <f>'OddsRatio_working_3-way'!X10^(1/3)*SIN(('OddsRatio_working_3-way'!Y10+2*PI())/3)</f>
        <v>0.40516640533268428</v>
      </c>
      <c r="AE10" s="11">
        <f>'OddsRatio_working_3-way'!X10^(1/3)*SIN(('OddsRatio_working_3-way'!Y10+4*PI())/3)</f>
        <v>-0.49169146633407279</v>
      </c>
      <c r="AF10" s="11">
        <f>-'OddsRatio_working_3-way'!U10/(3*'OddsRatio_working_3-way'!X10^(1/3))*COS(('OddsRatio_working_3-way'!Y10)/3)</f>
        <v>0.51780113363163704</v>
      </c>
      <c r="AG10" s="11">
        <f>-'OddsRatio_working_3-way'!U10/(3*'OddsRatio_working_3-way'!X10^(1/3))*COS(('OddsRatio_working_3-way'!Y10+2*PI())/3)</f>
        <v>-0.33383346770701927</v>
      </c>
      <c r="AH10" s="11">
        <f>-'OddsRatio_working_3-way'!U10/(3*'OddsRatio_working_3-way'!X10^(1/3))*COS(('OddsRatio_working_3-way'!Y10+4*PI())/3)</f>
        <v>-0.18396766592461775</v>
      </c>
      <c r="AI10" s="11">
        <f>'OddsRatio_working_3-way'!U10/(3*'OddsRatio_working_3-way'!X10^(1/3))*SIN(('OddsRatio_working_3-way'!Y10)/3)</f>
        <v>-8.6525061001388598E-2</v>
      </c>
      <c r="AJ10" s="11">
        <f>'OddsRatio_working_3-way'!U10/(3*'OddsRatio_working_3-way'!X10^(1/3))*SIN(('OddsRatio_working_3-way'!Y10+2*PI())/3)</f>
        <v>-0.40516640533268433</v>
      </c>
      <c r="AK10" s="11">
        <f>'OddsRatio_working_3-way'!U10/(3*'OddsRatio_working_3-way'!X10^(1/3))*SIN(('OddsRatio_working_3-way'!Y10+4*PI())/3)</f>
        <v>0.4916914663340729</v>
      </c>
      <c r="AL10" s="11">
        <f>'OddsRatio_working_3-way'!Z10+'OddsRatio_working_3-way'!AF10</f>
        <v>1.0356022672632741</v>
      </c>
      <c r="AM10" s="11">
        <f>'OddsRatio_working_3-way'!AA10+'OddsRatio_working_3-way'!AG10</f>
        <v>-0.66766693541403843</v>
      </c>
      <c r="AN10" s="11">
        <f>'OddsRatio_working_3-way'!AB10+'OddsRatio_working_3-way'!AH10</f>
        <v>-0.36793533184923544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1.0356022672632741</v>
      </c>
      <c r="AS10" s="11">
        <f>IF(('OddsRatio_working_3-way'!X10=0),IF(Q10&gt;0,-Q10^(1/3),(-Q10)^(1/3)),'OddsRatio_working_3-way'!AM10-'OddsRatio_working_3-way'!R10/3)</f>
        <v>-0.66766693541403843</v>
      </c>
      <c r="AT10" s="11">
        <f>IF(('OddsRatio_working_3-way'!X10=0),IF(Q10&gt;0,-Q10^(1/3),(-Q10)^(1/3)),'OddsRatio_working_3-way'!AN10-'OddsRatio_working_3-way'!R10/3)</f>
        <v>-0.36793533184923544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2.35</v>
      </c>
      <c r="B11" s="4">
        <f>IF('True_Odds_Calculator_3-way'!B12="","",'True_Odds_Calculator_3-way'!B12)</f>
        <v>3.7</v>
      </c>
      <c r="C11" s="4">
        <f>IF('True_Odds_Calculator_3-way'!C12="","",'True_Odds_Calculator_3-way'!C12)</f>
        <v>3.06</v>
      </c>
      <c r="D11" s="9">
        <f t="shared" si="13"/>
        <v>0.41716002789423068</v>
      </c>
      <c r="E11" s="9">
        <f t="shared" si="14"/>
        <v>0.26355161307889624</v>
      </c>
      <c r="F11" s="9">
        <f t="shared" si="15"/>
        <v>0.31928835902687303</v>
      </c>
      <c r="G11" s="9">
        <f t="shared" si="16"/>
        <v>1.0349345186552834</v>
      </c>
      <c r="H11" s="9">
        <f t="shared" si="17"/>
        <v>2.3971616001846328</v>
      </c>
      <c r="I11" s="9">
        <f t="shared" si="18"/>
        <v>3.7943232003692655</v>
      </c>
      <c r="J11" s="9">
        <f t="shared" si="19"/>
        <v>3.1319651084298838</v>
      </c>
      <c r="K11" s="11">
        <f t="shared" si="20"/>
        <v>0.42553191489361702</v>
      </c>
      <c r="L11" s="11">
        <f t="shared" si="21"/>
        <v>0.27027027027027023</v>
      </c>
      <c r="M11" s="11">
        <f t="shared" si="22"/>
        <v>0.32679738562091504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-0.28221087169773029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0.22964140611199435</v>
      </c>
      <c r="Q11" s="11">
        <f>2*'OddsRatio_working_3-way'!K11*'OddsRatio_working_3-way'!L11*'OddsRatio_working_3-way'!M11</f>
        <v>7.5169036370538234E-2</v>
      </c>
      <c r="R11" s="11">
        <f t="shared" si="23"/>
        <v>0</v>
      </c>
      <c r="S11" s="11">
        <f t="shared" si="24"/>
        <v>-0.81372274827866342</v>
      </c>
      <c r="T11" s="11">
        <f t="shared" si="25"/>
        <v>-0.26635769174424329</v>
      </c>
      <c r="U11" s="11">
        <f>'OddsRatio_working_3-way'!S11-'OddsRatio_working_3-way'!R11^2/3</f>
        <v>-0.81372274827866342</v>
      </c>
      <c r="V11" s="11">
        <f>'OddsRatio_working_3-way'!S11*'OddsRatio_working_3-way'!R11/3-2*'OddsRatio_working_3-way'!R11^3/27-'OddsRatio_working_3-way'!T11</f>
        <v>0.26635769174424329</v>
      </c>
      <c r="W11" s="11">
        <f>'OddsRatio_working_3-way'!V11^2+4*'OddsRatio_working_3-way'!U11^3/27</f>
        <v>-8.8761302778570805E-3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0.14126442424508232</v>
      </c>
      <c r="Y11" s="11">
        <f>IF('OddsRatio_working_3-way'!W11&gt;=0,IF('OddsRatio_working_3-way'!V11+SQRT('OddsRatio_working_3-way'!W11)&gt;0,0,PI()),ACOS('OddsRatio_working_3-way'!V11/(2*'OddsRatio_working_3-way'!X11)))</f>
        <v>0.33997557026097347</v>
      </c>
      <c r="Z11" s="11">
        <f>'OddsRatio_working_3-way'!X11^(1/3)*COS('OddsRatio_working_3-way'!Y11/3)</f>
        <v>0.5174672593276417</v>
      </c>
      <c r="AA11" s="11">
        <f>'OddsRatio_working_3-way'!X11^(1/3)*COS(('OddsRatio_working_3-way'!Y11+2*PI())/3)</f>
        <v>-0.30973768550862868</v>
      </c>
      <c r="AB11" s="11">
        <f>'OddsRatio_working_3-way'!X11^(1/3)*COS(('OddsRatio_working_3-way'!Y11+4*PI())/3)</f>
        <v>-0.20772957381901314</v>
      </c>
      <c r="AC11" s="11">
        <f>'OddsRatio_working_3-way'!X11^(1/3)*SIN('OddsRatio_working_3-way'!Y11/3)</f>
        <v>5.8894410743525118E-2</v>
      </c>
      <c r="AD11" s="11">
        <f>'OddsRatio_working_3-way'!X11^(1/3)*SIN(('OddsRatio_working_3-way'!Y11+2*PI())/3)</f>
        <v>0.41869258683268518</v>
      </c>
      <c r="AE11" s="11">
        <f>'OddsRatio_working_3-way'!X11^(1/3)*SIN(('OddsRatio_working_3-way'!Y11+4*PI())/3)</f>
        <v>-0.4775869975762102</v>
      </c>
      <c r="AF11" s="11">
        <f>-'OddsRatio_working_3-way'!U11/(3*'OddsRatio_working_3-way'!X11^(1/3))*COS(('OddsRatio_working_3-way'!Y11)/3)</f>
        <v>0.5174672593276417</v>
      </c>
      <c r="AG11" s="11">
        <f>-'OddsRatio_working_3-way'!U11/(3*'OddsRatio_working_3-way'!X11^(1/3))*COS(('OddsRatio_working_3-way'!Y11+2*PI())/3)</f>
        <v>-0.30973768550862868</v>
      </c>
      <c r="AH11" s="11">
        <f>-'OddsRatio_working_3-way'!U11/(3*'OddsRatio_working_3-way'!X11^(1/3))*COS(('OddsRatio_working_3-way'!Y11+4*PI())/3)</f>
        <v>-0.20772957381901314</v>
      </c>
      <c r="AI11" s="11">
        <f>'OddsRatio_working_3-way'!U11/(3*'OddsRatio_working_3-way'!X11^(1/3))*SIN(('OddsRatio_working_3-way'!Y11)/3)</f>
        <v>-5.8894410743525118E-2</v>
      </c>
      <c r="AJ11" s="11">
        <f>'OddsRatio_working_3-way'!U11/(3*'OddsRatio_working_3-way'!X11^(1/3))*SIN(('OddsRatio_working_3-way'!Y11+2*PI())/3)</f>
        <v>-0.41869258683268518</v>
      </c>
      <c r="AK11" s="11">
        <f>'OddsRatio_working_3-way'!U11/(3*'OddsRatio_working_3-way'!X11^(1/3))*SIN(('OddsRatio_working_3-way'!Y11+4*PI())/3)</f>
        <v>0.4775869975762102</v>
      </c>
      <c r="AL11" s="11">
        <f>'OddsRatio_working_3-way'!Z11+'OddsRatio_working_3-way'!AF11</f>
        <v>1.0349345186552834</v>
      </c>
      <c r="AM11" s="11">
        <f>'OddsRatio_working_3-way'!AA11+'OddsRatio_working_3-way'!AG11</f>
        <v>-0.61947537101725736</v>
      </c>
      <c r="AN11" s="11">
        <f>'OddsRatio_working_3-way'!AB11+'OddsRatio_working_3-way'!AH11</f>
        <v>-0.41545914763802627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1.0349345186552834</v>
      </c>
      <c r="AS11" s="11">
        <f>IF(('OddsRatio_working_3-way'!X11=0),IF(Q11&gt;0,-Q11^(1/3),(-Q11)^(1/3)),'OddsRatio_working_3-way'!AM11-'OddsRatio_working_3-way'!R11/3)</f>
        <v>-0.61947537101725736</v>
      </c>
      <c r="AT11" s="11">
        <f>IF(('OddsRatio_working_3-way'!X11=0),IF(Q11&gt;0,-Q11^(1/3),(-Q11)^(1/3)),'OddsRatio_working_3-way'!AN11-'OddsRatio_working_3-way'!R11/3)</f>
        <v>-0.41545914763802627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1.29</v>
      </c>
      <c r="B12" s="4">
        <f>IF('True_Odds_Calculator_3-way'!B13="","",'True_Odds_Calculator_3-way'!B13)</f>
        <v>4.7</v>
      </c>
      <c r="C12" s="4">
        <f>IF('True_Odds_Calculator_3-way'!C13="","",'True_Odds_Calculator_3-way'!C13)</f>
        <v>10.99</v>
      </c>
      <c r="D12" s="9">
        <f t="shared" si="13"/>
        <v>0.7406037916381476</v>
      </c>
      <c r="E12" s="9">
        <f t="shared" si="14"/>
        <v>0.18285873944032358</v>
      </c>
      <c r="F12" s="9">
        <f t="shared" si="15"/>
        <v>7.6537468921528823E-2</v>
      </c>
      <c r="G12" s="9">
        <f t="shared" si="16"/>
        <v>1.2077573651464864</v>
      </c>
      <c r="H12" s="9">
        <f t="shared" si="17"/>
        <v>1.3502496358924814</v>
      </c>
      <c r="I12" s="9">
        <f t="shared" si="18"/>
        <v>5.4687022510419991</v>
      </c>
      <c r="J12" s="9">
        <f t="shared" si="19"/>
        <v>13.065496077813401</v>
      </c>
      <c r="K12" s="11">
        <f t="shared" si="20"/>
        <v>0.77519379844961234</v>
      </c>
      <c r="L12" s="11">
        <f t="shared" si="21"/>
        <v>0.21276595744680851</v>
      </c>
      <c r="M12" s="11">
        <f t="shared" si="22"/>
        <v>9.0991810737033663E-2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-0.16087181050291344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0.20980793569251699</v>
      </c>
      <c r="Q12" s="11">
        <f>2*'OddsRatio_working_3-way'!K12*'OddsRatio_working_3-way'!L12*'OddsRatio_working_3-way'!M12</f>
        <v>3.0015441443850786E-2</v>
      </c>
      <c r="R12" s="11">
        <f t="shared" si="23"/>
        <v>0</v>
      </c>
      <c r="S12" s="11">
        <f t="shared" si="24"/>
        <v>-1.3041932892818242</v>
      </c>
      <c r="T12" s="11">
        <f t="shared" si="25"/>
        <v>-0.18657986971127671</v>
      </c>
      <c r="U12" s="11">
        <f>'OddsRatio_working_3-way'!S12-'OddsRatio_working_3-way'!R12^2/3</f>
        <v>-1.3041932892818242</v>
      </c>
      <c r="V12" s="11">
        <f>'OddsRatio_working_3-way'!S12*'OddsRatio_working_3-way'!R12/3-2*'OddsRatio_working_3-way'!R12^3/27-'OddsRatio_working_3-way'!T12</f>
        <v>0.18657986971127671</v>
      </c>
      <c r="W12" s="11">
        <f>'OddsRatio_working_3-way'!V12^2+4*'OddsRatio_working_3-way'!U12^3/27</f>
        <v>-0.293829230251825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0.28663621457925637</v>
      </c>
      <c r="Y12" s="11">
        <f>IF('OddsRatio_working_3-way'!W12&gt;=0,IF('OddsRatio_working_3-way'!V12+SQRT('OddsRatio_working_3-way'!W12)&gt;0,0,PI()),ACOS('OddsRatio_working_3-way'!V12/(2*'OddsRatio_working_3-way'!X12)))</f>
        <v>1.2392933105750363</v>
      </c>
      <c r="Z12" s="11">
        <f>'OddsRatio_working_3-way'!X12^(1/3)*COS('OddsRatio_working_3-way'!Y12/3)</f>
        <v>0.60387868257324318</v>
      </c>
      <c r="AA12" s="11">
        <f>'OddsRatio_working_3-way'!X12^(1/3)*COS(('OddsRatio_working_3-way'!Y12+2*PI())/3)</f>
        <v>-0.53116897477814728</v>
      </c>
      <c r="AB12" s="11">
        <f>'OddsRatio_working_3-way'!X12^(1/3)*COS(('OddsRatio_working_3-way'!Y12+4*PI())/3)</f>
        <v>-7.270970779509596E-2</v>
      </c>
      <c r="AC12" s="11">
        <f>'OddsRatio_working_3-way'!X12^(1/3)*SIN('OddsRatio_working_3-way'!Y12/3)</f>
        <v>0.26469158120514336</v>
      </c>
      <c r="AD12" s="11">
        <f>'OddsRatio_working_3-way'!X12^(1/3)*SIN(('OddsRatio_working_3-way'!Y12+2*PI())/3)</f>
        <v>0.39062848930973609</v>
      </c>
      <c r="AE12" s="11">
        <f>'OddsRatio_working_3-way'!X12^(1/3)*SIN(('OddsRatio_working_3-way'!Y12+4*PI())/3)</f>
        <v>-0.65532007051487939</v>
      </c>
      <c r="AF12" s="11">
        <f>-'OddsRatio_working_3-way'!U12/(3*'OddsRatio_working_3-way'!X12^(1/3))*COS(('OddsRatio_working_3-way'!Y12)/3)</f>
        <v>0.60387868257324318</v>
      </c>
      <c r="AG12" s="11">
        <f>-'OddsRatio_working_3-way'!U12/(3*'OddsRatio_working_3-way'!X12^(1/3))*COS(('OddsRatio_working_3-way'!Y12+2*PI())/3)</f>
        <v>-0.53116897477814728</v>
      </c>
      <c r="AH12" s="11">
        <f>-'OddsRatio_working_3-way'!U12/(3*'OddsRatio_working_3-way'!X12^(1/3))*COS(('OddsRatio_working_3-way'!Y12+4*PI())/3)</f>
        <v>-7.270970779509596E-2</v>
      </c>
      <c r="AI12" s="11">
        <f>'OddsRatio_working_3-way'!U12/(3*'OddsRatio_working_3-way'!X12^(1/3))*SIN(('OddsRatio_working_3-way'!Y12)/3)</f>
        <v>-0.26469158120514336</v>
      </c>
      <c r="AJ12" s="11">
        <f>'OddsRatio_working_3-way'!U12/(3*'OddsRatio_working_3-way'!X12^(1/3))*SIN(('OddsRatio_working_3-way'!Y12+2*PI())/3)</f>
        <v>-0.39062848930973609</v>
      </c>
      <c r="AK12" s="11">
        <f>'OddsRatio_working_3-way'!U12/(3*'OddsRatio_working_3-way'!X12^(1/3))*SIN(('OddsRatio_working_3-way'!Y12+4*PI())/3)</f>
        <v>0.65532007051487939</v>
      </c>
      <c r="AL12" s="11">
        <f>'OddsRatio_working_3-way'!Z12+'OddsRatio_working_3-way'!AF12</f>
        <v>1.2077573651464864</v>
      </c>
      <c r="AM12" s="11">
        <f>'OddsRatio_working_3-way'!AA12+'OddsRatio_working_3-way'!AG12</f>
        <v>-1.0623379495562946</v>
      </c>
      <c r="AN12" s="11">
        <f>'OddsRatio_working_3-way'!AB12+'OddsRatio_working_3-way'!AH12</f>
        <v>-0.14541941559019192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1.2077573651464864</v>
      </c>
      <c r="AS12" s="11">
        <f>IF(('OddsRatio_working_3-way'!X12=0),IF(Q12&gt;0,-Q12^(1/3),(-Q12)^(1/3)),'OddsRatio_working_3-way'!AM12-'OddsRatio_working_3-way'!R12/3)</f>
        <v>-1.0623379495562946</v>
      </c>
      <c r="AT12" s="11">
        <f>IF(('OddsRatio_working_3-way'!X12=0),IF(Q12&gt;0,-Q12^(1/3),(-Q12)^(1/3)),'OddsRatio_working_3-way'!AN12-'OddsRatio_working_3-way'!R12/3)</f>
        <v>-0.14541941559019192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2.09</v>
      </c>
      <c r="B13" s="4">
        <f>IF('True_Odds_Calculator_3-way'!B14="","",'True_Odds_Calculator_3-way'!B14)</f>
        <v>2.85</v>
      </c>
      <c r="C13" s="4">
        <f>IF('True_Odds_Calculator_3-way'!C14="","",'True_Odds_Calculator_3-way'!C14)</f>
        <v>4.37</v>
      </c>
      <c r="D13" s="9">
        <f t="shared" si="13"/>
        <v>0.45604110603182574</v>
      </c>
      <c r="E13" s="9">
        <f t="shared" si="14"/>
        <v>0.33063849233381137</v>
      </c>
      <c r="F13" s="9">
        <f t="shared" si="15"/>
        <v>0.21332040163436289</v>
      </c>
      <c r="G13" s="9">
        <f t="shared" si="16"/>
        <v>1.0942979706235283</v>
      </c>
      <c r="H13" s="9">
        <f t="shared" si="17"/>
        <v>2.1927847879796456</v>
      </c>
      <c r="I13" s="9">
        <f t="shared" si="18"/>
        <v>3.0244512456535273</v>
      </c>
      <c r="J13" s="9">
        <f t="shared" si="19"/>
        <v>4.6877841610012894</v>
      </c>
      <c r="K13" s="11">
        <f t="shared" si="20"/>
        <v>0.47846889952153115</v>
      </c>
      <c r="L13" s="11">
        <f t="shared" si="21"/>
        <v>0.35087719298245612</v>
      </c>
      <c r="M13" s="11">
        <f t="shared" si="22"/>
        <v>0.22883295194508008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-0.26106914335645859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0.2424134855659289</v>
      </c>
      <c r="Q13" s="11">
        <f>2*'OddsRatio_working_3-way'!K13*'OddsRatio_working_3-way'!L13*'OddsRatio_working_3-way'!M13</f>
        <v>7.6834702239597111E-2</v>
      </c>
      <c r="R13" s="11">
        <f t="shared" si="23"/>
        <v>0</v>
      </c>
      <c r="S13" s="11">
        <f t="shared" si="24"/>
        <v>-0.92854131457022626</v>
      </c>
      <c r="T13" s="11">
        <f t="shared" si="25"/>
        <v>-0.2943078651569655</v>
      </c>
      <c r="U13" s="11">
        <f>'OddsRatio_working_3-way'!S13-'OddsRatio_working_3-way'!R13^2/3</f>
        <v>-0.92854131457022626</v>
      </c>
      <c r="V13" s="11">
        <f>'OddsRatio_working_3-way'!S13*'OddsRatio_working_3-way'!R13/3-2*'OddsRatio_working_3-way'!R13^3/27-'OddsRatio_working_3-way'!T13</f>
        <v>0.2943078651569655</v>
      </c>
      <c r="W13" s="11">
        <f>'OddsRatio_working_3-way'!V13^2+4*'OddsRatio_working_3-way'!U13^3/27</f>
        <v>-3.1987040843180478E-2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0.17219477368406907</v>
      </c>
      <c r="Y13" s="11">
        <f>IF('OddsRatio_working_3-way'!W13&gt;=0,IF('OddsRatio_working_3-way'!V13+SQRT('OddsRatio_working_3-way'!W13)&gt;0,0,PI()),ACOS('OddsRatio_working_3-way'!V13/(2*'OddsRatio_working_3-way'!X13)))</f>
        <v>0.54605787534438632</v>
      </c>
      <c r="Z13" s="11">
        <f>'OddsRatio_working_3-way'!X13^(1/3)*COS('OddsRatio_working_3-way'!Y13/3)</f>
        <v>0.54714898531176415</v>
      </c>
      <c r="AA13" s="11">
        <f>'OddsRatio_working_3-way'!X13^(1/3)*COS(('OddsRatio_working_3-way'!Y13+2*PI())/3)</f>
        <v>-0.36078870908179955</v>
      </c>
      <c r="AB13" s="11">
        <f>'OddsRatio_working_3-way'!X13^(1/3)*COS(('OddsRatio_working_3-way'!Y13+4*PI())/3)</f>
        <v>-0.18636027622996471</v>
      </c>
      <c r="AC13" s="11">
        <f>'OddsRatio_working_3-way'!X13^(1/3)*SIN('OddsRatio_working_3-way'!Y13/3)</f>
        <v>0.10070630266133142</v>
      </c>
      <c r="AD13" s="11">
        <f>'OddsRatio_working_3-way'!X13^(1/3)*SIN(('OddsRatio_working_3-way'!Y13+2*PI())/3)</f>
        <v>0.42349176960420071</v>
      </c>
      <c r="AE13" s="11">
        <f>'OddsRatio_working_3-way'!X13^(1/3)*SIN(('OddsRatio_working_3-way'!Y13+4*PI())/3)</f>
        <v>-0.52419807226553217</v>
      </c>
      <c r="AF13" s="11">
        <f>-'OddsRatio_working_3-way'!U13/(3*'OddsRatio_working_3-way'!X13^(1/3))*COS(('OddsRatio_working_3-way'!Y13)/3)</f>
        <v>0.54714898531176415</v>
      </c>
      <c r="AG13" s="11">
        <f>-'OddsRatio_working_3-way'!U13/(3*'OddsRatio_working_3-way'!X13^(1/3))*COS(('OddsRatio_working_3-way'!Y13+2*PI())/3)</f>
        <v>-0.36078870908179955</v>
      </c>
      <c r="AH13" s="11">
        <f>-'OddsRatio_working_3-way'!U13/(3*'OddsRatio_working_3-way'!X13^(1/3))*COS(('OddsRatio_working_3-way'!Y13+4*PI())/3)</f>
        <v>-0.18636027622996471</v>
      </c>
      <c r="AI13" s="11">
        <f>'OddsRatio_working_3-way'!U13/(3*'OddsRatio_working_3-way'!X13^(1/3))*SIN(('OddsRatio_working_3-way'!Y13)/3)</f>
        <v>-0.10070630266133142</v>
      </c>
      <c r="AJ13" s="11">
        <f>'OddsRatio_working_3-way'!U13/(3*'OddsRatio_working_3-way'!X13^(1/3))*SIN(('OddsRatio_working_3-way'!Y13+2*PI())/3)</f>
        <v>-0.42349176960420071</v>
      </c>
      <c r="AK13" s="11">
        <f>'OddsRatio_working_3-way'!U13/(3*'OddsRatio_working_3-way'!X13^(1/3))*SIN(('OddsRatio_working_3-way'!Y13+4*PI())/3)</f>
        <v>0.52419807226553217</v>
      </c>
      <c r="AL13" s="11">
        <f>'OddsRatio_working_3-way'!Z13+'OddsRatio_working_3-way'!AF13</f>
        <v>1.0942979706235283</v>
      </c>
      <c r="AM13" s="11">
        <f>'OddsRatio_working_3-way'!AA13+'OddsRatio_working_3-way'!AG13</f>
        <v>-0.7215774181635991</v>
      </c>
      <c r="AN13" s="11">
        <f>'OddsRatio_working_3-way'!AB13+'OddsRatio_working_3-way'!AH13</f>
        <v>-0.37272055245992941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1.0942979706235283</v>
      </c>
      <c r="AS13" s="11">
        <f>IF(('OddsRatio_working_3-way'!X13=0),IF(Q13&gt;0,-Q13^(1/3),(-Q13)^(1/3)),'OddsRatio_working_3-way'!AM13-'OddsRatio_working_3-way'!R13/3)</f>
        <v>-0.7215774181635991</v>
      </c>
      <c r="AT13" s="11">
        <f>IF(('OddsRatio_working_3-way'!X13=0),IF(Q13&gt;0,-Q13^(1/3),(-Q13)^(1/3)),'OddsRatio_working_3-way'!AN13-'OddsRatio_working_3-way'!R13/3)</f>
        <v>-0.37272055245992941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2.27</v>
      </c>
      <c r="B14" s="4">
        <f>IF('True_Odds_Calculator_3-way'!B15="","",'True_Odds_Calculator_3-way'!B15)</f>
        <v>3.1</v>
      </c>
      <c r="C14" s="4">
        <f>IF('True_Odds_Calculator_3-way'!C15="","",'True_Odds_Calculator_3-way'!C15)</f>
        <v>3.42</v>
      </c>
      <c r="D14" s="9">
        <f t="shared" si="13"/>
        <v>0.42002579562712583</v>
      </c>
      <c r="E14" s="9">
        <f t="shared" si="14"/>
        <v>0.30457878359658414</v>
      </c>
      <c r="F14" s="9">
        <f t="shared" si="15"/>
        <v>0.27539542077629031</v>
      </c>
      <c r="G14" s="9">
        <f t="shared" si="16"/>
        <v>1.0872489419050155</v>
      </c>
      <c r="H14" s="9">
        <f t="shared" si="17"/>
        <v>2.3808061562193696</v>
      </c>
      <c r="I14" s="9">
        <f t="shared" si="18"/>
        <v>3.2832227780005327</v>
      </c>
      <c r="J14" s="9">
        <f t="shared" si="19"/>
        <v>3.6311424394101373</v>
      </c>
      <c r="K14" s="11">
        <f t="shared" si="20"/>
        <v>0.44052863436123346</v>
      </c>
      <c r="L14" s="11">
        <f t="shared" si="21"/>
        <v>0.32258064516129031</v>
      </c>
      <c r="M14" s="11">
        <f t="shared" si="22"/>
        <v>0.29239766081871343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-0.2681789737951531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0.24058298367775341</v>
      </c>
      <c r="Q14" s="11">
        <f>2*'OddsRatio_working_3-way'!K14*'OddsRatio_working_3-way'!L14*'OddsRatio_working_3-way'!M14</f>
        <v>8.3102930458636745E-2</v>
      </c>
      <c r="R14" s="11">
        <f t="shared" si="23"/>
        <v>0</v>
      </c>
      <c r="S14" s="11">
        <f t="shared" si="24"/>
        <v>-0.89709860647584283</v>
      </c>
      <c r="T14" s="11">
        <f t="shared" si="25"/>
        <v>-0.30987862054433252</v>
      </c>
      <c r="U14" s="11">
        <f>'OddsRatio_working_3-way'!S14-'OddsRatio_working_3-way'!R14^2/3</f>
        <v>-0.89709860647584283</v>
      </c>
      <c r="V14" s="11">
        <f>'OddsRatio_working_3-way'!S14*'OddsRatio_working_3-way'!R14/3-2*'OddsRatio_working_3-way'!R14^3/27-'OddsRatio_working_3-way'!T14</f>
        <v>0.30987862054433252</v>
      </c>
      <c r="W14" s="11">
        <f>'OddsRatio_working_3-way'!V14^2+4*'OddsRatio_working_3-way'!U14^3/27</f>
        <v>-1.0934102476201427E-2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0.1635228286407282</v>
      </c>
      <c r="Y14" s="11">
        <f>IF('OddsRatio_working_3-way'!W14&gt;=0,IF('OddsRatio_working_3-way'!V14+SQRT('OddsRatio_working_3-way'!W14)&gt;0,0,PI()),ACOS('OddsRatio_working_3-way'!V14/(2*'OddsRatio_working_3-way'!X14)))</f>
        <v>0.32544435695191187</v>
      </c>
      <c r="Z14" s="11">
        <f>'OddsRatio_working_3-way'!X14^(1/3)*COS('OddsRatio_working_3-way'!Y14/3)</f>
        <v>0.54362447095250777</v>
      </c>
      <c r="AA14" s="11">
        <f>'OddsRatio_working_3-way'!X14^(1/3)*COS(('OddsRatio_working_3-way'!Y14+2*PI())/3)</f>
        <v>-0.32308579157650102</v>
      </c>
      <c r="AB14" s="11">
        <f>'OddsRatio_working_3-way'!X14^(1/3)*COS(('OddsRatio_working_3-way'!Y14+4*PI())/3)</f>
        <v>-0.22053867937600644</v>
      </c>
      <c r="AC14" s="11">
        <f>'OddsRatio_working_3-way'!X14^(1/3)*SIN('OddsRatio_working_3-way'!Y14/3)</f>
        <v>5.9205602833574282E-2</v>
      </c>
      <c r="AD14" s="11">
        <f>'OddsRatio_working_3-way'!X14^(1/3)*SIN(('OddsRatio_working_3-way'!Y14+2*PI())/3)</f>
        <v>0.44118980054696028</v>
      </c>
      <c r="AE14" s="11">
        <f>'OddsRatio_working_3-way'!X14^(1/3)*SIN(('OddsRatio_working_3-way'!Y14+4*PI())/3)</f>
        <v>-0.50039540338053456</v>
      </c>
      <c r="AF14" s="11">
        <f>-'OddsRatio_working_3-way'!U14/(3*'OddsRatio_working_3-way'!X14^(1/3))*COS(('OddsRatio_working_3-way'!Y14)/3)</f>
        <v>0.54362447095250788</v>
      </c>
      <c r="AG14" s="11">
        <f>-'OddsRatio_working_3-way'!U14/(3*'OddsRatio_working_3-way'!X14^(1/3))*COS(('OddsRatio_working_3-way'!Y14+2*PI())/3)</f>
        <v>-0.32308579157650108</v>
      </c>
      <c r="AH14" s="11">
        <f>-'OddsRatio_working_3-way'!U14/(3*'OddsRatio_working_3-way'!X14^(1/3))*COS(('OddsRatio_working_3-way'!Y14+4*PI())/3)</f>
        <v>-0.22053867937600646</v>
      </c>
      <c r="AI14" s="11">
        <f>'OddsRatio_working_3-way'!U14/(3*'OddsRatio_working_3-way'!X14^(1/3))*SIN(('OddsRatio_working_3-way'!Y14)/3)</f>
        <v>-5.9205602833574296E-2</v>
      </c>
      <c r="AJ14" s="11">
        <f>'OddsRatio_working_3-way'!U14/(3*'OddsRatio_working_3-way'!X14^(1/3))*SIN(('OddsRatio_working_3-way'!Y14+2*PI())/3)</f>
        <v>-0.44118980054696039</v>
      </c>
      <c r="AK14" s="11">
        <f>'OddsRatio_working_3-way'!U14/(3*'OddsRatio_working_3-way'!X14^(1/3))*SIN(('OddsRatio_working_3-way'!Y14+4*PI())/3)</f>
        <v>0.50039540338053468</v>
      </c>
      <c r="AL14" s="11">
        <f>'OddsRatio_working_3-way'!Z14+'OddsRatio_working_3-way'!AF14</f>
        <v>1.0872489419050155</v>
      </c>
      <c r="AM14" s="11">
        <f>'OddsRatio_working_3-way'!AA14+'OddsRatio_working_3-way'!AG14</f>
        <v>-0.64617158315300216</v>
      </c>
      <c r="AN14" s="11">
        <f>'OddsRatio_working_3-way'!AB14+'OddsRatio_working_3-way'!AH14</f>
        <v>-0.44107735875201293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1.0872489419050155</v>
      </c>
      <c r="AS14" s="11">
        <f>IF(('OddsRatio_working_3-way'!X14=0),IF(Q14&gt;0,-Q14^(1/3),(-Q14)^(1/3)),'OddsRatio_working_3-way'!AM14-'OddsRatio_working_3-way'!R14/3)</f>
        <v>-0.64617158315300216</v>
      </c>
      <c r="AT14" s="11">
        <f>IF(('OddsRatio_working_3-way'!X14=0),IF(Q14&gt;0,-Q14^(1/3),(-Q14)^(1/3)),'OddsRatio_working_3-way'!AN14-'OddsRatio_working_3-way'!R14/3)</f>
        <v>-0.44107735875201293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1.21</v>
      </c>
      <c r="B15" s="4">
        <f>IF('True_Odds_Calculator_3-way'!B16="","",'True_Odds_Calculator_3-way'!B16)</f>
        <v>7.11</v>
      </c>
      <c r="C15" s="4">
        <f>IF('True_Odds_Calculator_3-way'!C16="","",'True_Odds_Calculator_3-way'!C16)</f>
        <v>16.170000000000002</v>
      </c>
      <c r="D15" s="9">
        <f t="shared" si="13"/>
        <v>0.81311042929038813</v>
      </c>
      <c r="E15" s="9">
        <f t="shared" si="14"/>
        <v>0.1300829539815351</v>
      </c>
      <c r="F15" s="9">
        <f t="shared" si="15"/>
        <v>5.6806616728076909E-2</v>
      </c>
      <c r="G15" s="9">
        <f t="shared" si="16"/>
        <v>1.0945011952301598</v>
      </c>
      <c r="H15" s="9">
        <f t="shared" si="17"/>
        <v>1.2298452509983333</v>
      </c>
      <c r="I15" s="9">
        <f t="shared" si="18"/>
        <v>7.6874023028562766</v>
      </c>
      <c r="J15" s="9">
        <f t="shared" si="19"/>
        <v>17.603583131641525</v>
      </c>
      <c r="K15" s="11">
        <f t="shared" si="20"/>
        <v>0.82644628099173556</v>
      </c>
      <c r="L15" s="11">
        <f t="shared" si="21"/>
        <v>0.14064697609001406</v>
      </c>
      <c r="M15" s="11">
        <f t="shared" si="22"/>
        <v>6.1842918985776124E-2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-0.13992041829681756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0.15447970254958432</v>
      </c>
      <c r="Q15" s="11">
        <f>2*'OddsRatio_working_3-way'!K15*'OddsRatio_working_3-way'!L15*'OddsRatio_working_3-way'!M15</f>
        <v>1.4376891814758893E-2</v>
      </c>
      <c r="R15" s="11">
        <f t="shared" si="23"/>
        <v>0</v>
      </c>
      <c r="S15" s="11">
        <f t="shared" si="24"/>
        <v>-1.1040540360727173</v>
      </c>
      <c r="T15" s="11">
        <f t="shared" si="25"/>
        <v>-0.10275049195651162</v>
      </c>
      <c r="U15" s="11">
        <f>'OddsRatio_working_3-way'!S15-'OddsRatio_working_3-way'!R15^2/3</f>
        <v>-1.1040540360727173</v>
      </c>
      <c r="V15" s="11">
        <f>'OddsRatio_working_3-way'!S15*'OddsRatio_working_3-way'!R15/3-2*'OddsRatio_working_3-way'!R15^3/27-'OddsRatio_working_3-way'!T15</f>
        <v>0.10275049195651162</v>
      </c>
      <c r="W15" s="11">
        <f>'OddsRatio_working_3-way'!V15^2+4*'OddsRatio_working_3-way'!U15^3/27</f>
        <v>-0.18881573695986115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0.22325624322578658</v>
      </c>
      <c r="Y15" s="11">
        <f>IF('OddsRatio_working_3-way'!W15&gt;=0,IF('OddsRatio_working_3-way'!V15+SQRT('OddsRatio_working_3-way'!W15)&gt;0,0,PI()),ACOS('OddsRatio_working_3-way'!V15/(2*'OddsRatio_working_3-way'!X15)))</f>
        <v>1.3385975489542106</v>
      </c>
      <c r="Z15" s="11">
        <f>'OddsRatio_working_3-way'!X15^(1/3)*COS('OddsRatio_working_3-way'!Y15/3)</f>
        <v>0.54725059761507977</v>
      </c>
      <c r="AA15" s="11">
        <f>'OddsRatio_working_3-way'!X15^(1/3)*COS(('OddsRatio_working_3-way'!Y15+2*PI())/3)</f>
        <v>-0.50034339816361861</v>
      </c>
      <c r="AB15" s="11">
        <f>'OddsRatio_working_3-way'!X15^(1/3)*COS(('OddsRatio_working_3-way'!Y15+4*PI())/3)</f>
        <v>-4.6907199451461455E-2</v>
      </c>
      <c r="AC15" s="11">
        <f>'OddsRatio_working_3-way'!X15^(1/3)*SIN('OddsRatio_working_3-way'!Y15/3)</f>
        <v>0.26179151138678486</v>
      </c>
      <c r="AD15" s="11">
        <f>'OddsRatio_working_3-way'!X15^(1/3)*SIN(('OddsRatio_working_3-way'!Y15+2*PI())/3)</f>
        <v>0.34303716407748258</v>
      </c>
      <c r="AE15" s="11">
        <f>'OddsRatio_working_3-way'!X15^(1/3)*SIN(('OddsRatio_working_3-way'!Y15+4*PI())/3)</f>
        <v>-0.60482867546426722</v>
      </c>
      <c r="AF15" s="11">
        <f>-'OddsRatio_working_3-way'!U15/(3*'OddsRatio_working_3-way'!X15^(1/3))*COS(('OddsRatio_working_3-way'!Y15)/3)</f>
        <v>0.54725059761507988</v>
      </c>
      <c r="AG15" s="11">
        <f>-'OddsRatio_working_3-way'!U15/(3*'OddsRatio_working_3-way'!X15^(1/3))*COS(('OddsRatio_working_3-way'!Y15+2*PI())/3)</f>
        <v>-0.50034339816361872</v>
      </c>
      <c r="AH15" s="11">
        <f>-'OddsRatio_working_3-way'!U15/(3*'OddsRatio_working_3-way'!X15^(1/3))*COS(('OddsRatio_working_3-way'!Y15+4*PI())/3)</f>
        <v>-4.6907199451461462E-2</v>
      </c>
      <c r="AI15" s="11">
        <f>'OddsRatio_working_3-way'!U15/(3*'OddsRatio_working_3-way'!X15^(1/3))*SIN(('OddsRatio_working_3-way'!Y15)/3)</f>
        <v>-0.26179151138678491</v>
      </c>
      <c r="AJ15" s="11">
        <f>'OddsRatio_working_3-way'!U15/(3*'OddsRatio_working_3-way'!X15^(1/3))*SIN(('OddsRatio_working_3-way'!Y15+2*PI())/3)</f>
        <v>-0.34303716407748264</v>
      </c>
      <c r="AK15" s="11">
        <f>'OddsRatio_working_3-way'!U15/(3*'OddsRatio_working_3-way'!X15^(1/3))*SIN(('OddsRatio_working_3-way'!Y15+4*PI())/3)</f>
        <v>0.60482867546426733</v>
      </c>
      <c r="AL15" s="11">
        <f>'OddsRatio_working_3-way'!Z15+'OddsRatio_working_3-way'!AF15</f>
        <v>1.0945011952301598</v>
      </c>
      <c r="AM15" s="11">
        <f>'OddsRatio_working_3-way'!AA15+'OddsRatio_working_3-way'!AG15</f>
        <v>-1.0006867963272374</v>
      </c>
      <c r="AN15" s="11">
        <f>'OddsRatio_working_3-way'!AB15+'OddsRatio_working_3-way'!AH15</f>
        <v>-9.3814398902922924E-2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1.0945011952301598</v>
      </c>
      <c r="AS15" s="11">
        <f>IF(('OddsRatio_working_3-way'!X15=0),IF(Q15&gt;0,-Q15^(1/3),(-Q15)^(1/3)),'OddsRatio_working_3-way'!AM15-'OddsRatio_working_3-way'!R15/3)</f>
        <v>-1.0006867963272374</v>
      </c>
      <c r="AT15" s="11">
        <f>IF(('OddsRatio_working_3-way'!X15=0),IF(Q15&gt;0,-Q15^(1/3),(-Q15)^(1/3)),'OddsRatio_working_3-way'!AN15-'OddsRatio_working_3-way'!R15/3)</f>
        <v>-9.3814398902922924E-2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2.9</v>
      </c>
      <c r="B16" s="4">
        <f>IF('True_Odds_Calculator_3-way'!B17="","",'True_Odds_Calculator_3-way'!B17)</f>
        <v>3.5</v>
      </c>
      <c r="C16" s="4">
        <f>IF('True_Odds_Calculator_3-way'!C17="","",'True_Odds_Calculator_3-way'!C17)</f>
        <v>2.56</v>
      </c>
      <c r="D16" s="9">
        <f t="shared" si="13"/>
        <v>0.33766887564026887</v>
      </c>
      <c r="E16" s="9">
        <f t="shared" si="14"/>
        <v>0.27925969959210123</v>
      </c>
      <c r="F16" s="9">
        <f t="shared" si="15"/>
        <v>0.38307142476762968</v>
      </c>
      <c r="G16" s="9">
        <f t="shared" si="16"/>
        <v>1.03235848417891</v>
      </c>
      <c r="H16" s="9">
        <f t="shared" si="17"/>
        <v>2.9614811199399287</v>
      </c>
      <c r="I16" s="9">
        <f t="shared" si="18"/>
        <v>3.5808962104472761</v>
      </c>
      <c r="J16" s="9">
        <f t="shared" si="19"/>
        <v>2.6104792353191</v>
      </c>
      <c r="K16" s="11">
        <f t="shared" si="20"/>
        <v>0.34482758620689657</v>
      </c>
      <c r="L16" s="11">
        <f t="shared" si="21"/>
        <v>0.2857142857142857</v>
      </c>
      <c r="M16" s="11">
        <f t="shared" si="22"/>
        <v>0.390625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-0.2851754926108373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0.22937192118226601</v>
      </c>
      <c r="Q16" s="11">
        <f>2*'OddsRatio_working_3-way'!K16*'OddsRatio_working_3-way'!L16*'OddsRatio_working_3-way'!M16</f>
        <v>7.6970443349753698E-2</v>
      </c>
      <c r="R16" s="11">
        <f t="shared" si="23"/>
        <v>0</v>
      </c>
      <c r="S16" s="11">
        <f t="shared" si="24"/>
        <v>-0.80431848852901522</v>
      </c>
      <c r="T16" s="11">
        <f t="shared" si="25"/>
        <v>-0.26990553306342796</v>
      </c>
      <c r="U16" s="11">
        <f>'OddsRatio_working_3-way'!S16-'OddsRatio_working_3-way'!R16^2/3</f>
        <v>-0.80431848852901522</v>
      </c>
      <c r="V16" s="11">
        <f>'OddsRatio_working_3-way'!S16*'OddsRatio_working_3-way'!R16/3-2*'OddsRatio_working_3-way'!R16^3/27-'OddsRatio_working_3-way'!T16</f>
        <v>0.26990553306342796</v>
      </c>
      <c r="W16" s="11">
        <f>'OddsRatio_working_3-way'!V16^2+4*'OddsRatio_working_3-way'!U16^3/27</f>
        <v>-4.2378679530511582E-3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0.13882260688672465</v>
      </c>
      <c r="Y16" s="11">
        <f>IF('OddsRatio_working_3-way'!W16&gt;=0,IF('OddsRatio_working_3-way'!V16+SQRT('OddsRatio_working_3-way'!W16)&gt;0,0,PI()),ACOS('OddsRatio_working_3-way'!V16/(2*'OddsRatio_working_3-way'!X16)))</f>
        <v>0.23667124328545119</v>
      </c>
      <c r="Z16" s="11">
        <f>'OddsRatio_working_3-way'!X16^(1/3)*COS('OddsRatio_working_3-way'!Y16/3)</f>
        <v>0.51617924208945509</v>
      </c>
      <c r="AA16" s="11">
        <f>'OddsRatio_working_3-way'!X16^(1/3)*COS(('OddsRatio_working_3-way'!Y16+2*PI())/3)</f>
        <v>-0.29342890031327878</v>
      </c>
      <c r="AB16" s="11">
        <f>'OddsRatio_working_3-way'!X16^(1/3)*COS(('OddsRatio_working_3-way'!Y16+4*PI())/3)</f>
        <v>-0.22275034177617645</v>
      </c>
      <c r="AC16" s="11">
        <f>'OddsRatio_working_3-way'!X16^(1/3)*SIN('OddsRatio_working_3-way'!Y16/3)</f>
        <v>4.0806284797330832E-2</v>
      </c>
      <c r="AD16" s="11">
        <f>'OddsRatio_working_3-way'!X16^(1/3)*SIN(('OddsRatio_working_3-way'!Y16+2*PI())/3)</f>
        <v>0.42662119415700045</v>
      </c>
      <c r="AE16" s="11">
        <f>'OddsRatio_working_3-way'!X16^(1/3)*SIN(('OddsRatio_working_3-way'!Y16+4*PI())/3)</f>
        <v>-0.46742747895433118</v>
      </c>
      <c r="AF16" s="11">
        <f>-'OddsRatio_working_3-way'!U16/(3*'OddsRatio_working_3-way'!X16^(1/3))*COS(('OddsRatio_working_3-way'!Y16)/3)</f>
        <v>0.51617924208945487</v>
      </c>
      <c r="AG16" s="11">
        <f>-'OddsRatio_working_3-way'!U16/(3*'OddsRatio_working_3-way'!X16^(1/3))*COS(('OddsRatio_working_3-way'!Y16+2*PI())/3)</f>
        <v>-0.29342890031327862</v>
      </c>
      <c r="AH16" s="11">
        <f>-'OddsRatio_working_3-way'!U16/(3*'OddsRatio_working_3-way'!X16^(1/3))*COS(('OddsRatio_working_3-way'!Y16+4*PI())/3)</f>
        <v>-0.22275034177617636</v>
      </c>
      <c r="AI16" s="11">
        <f>'OddsRatio_working_3-way'!U16/(3*'OddsRatio_working_3-way'!X16^(1/3))*SIN(('OddsRatio_working_3-way'!Y16)/3)</f>
        <v>-4.0806284797330811E-2</v>
      </c>
      <c r="AJ16" s="11">
        <f>'OddsRatio_working_3-way'!U16/(3*'OddsRatio_working_3-way'!X16^(1/3))*SIN(('OddsRatio_working_3-way'!Y16+2*PI())/3)</f>
        <v>-0.42662119415700028</v>
      </c>
      <c r="AK16" s="11">
        <f>'OddsRatio_working_3-way'!U16/(3*'OddsRatio_working_3-way'!X16^(1/3))*SIN(('OddsRatio_working_3-way'!Y16+4*PI())/3)</f>
        <v>0.46742747895433095</v>
      </c>
      <c r="AL16" s="11">
        <f>'OddsRatio_working_3-way'!Z16+'OddsRatio_working_3-way'!AF16</f>
        <v>1.03235848417891</v>
      </c>
      <c r="AM16" s="11">
        <f>'OddsRatio_working_3-way'!AA16+'OddsRatio_working_3-way'!AG16</f>
        <v>-0.58685780062655746</v>
      </c>
      <c r="AN16" s="11">
        <f>'OddsRatio_working_3-way'!AB16+'OddsRatio_working_3-way'!AH16</f>
        <v>-0.44550068355235284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1.03235848417891</v>
      </c>
      <c r="AS16" s="11">
        <f>IF(('OddsRatio_working_3-way'!X16=0),IF(Q16&gt;0,-Q16^(1/3),(-Q16)^(1/3)),'OddsRatio_working_3-way'!AM16-'OddsRatio_working_3-way'!R16/3)</f>
        <v>-0.58685780062655746</v>
      </c>
      <c r="AT16" s="11">
        <f>IF(('OddsRatio_working_3-way'!X16=0),IF(Q16&gt;0,-Q16^(1/3),(-Q16)^(1/3)),'OddsRatio_working_3-way'!AN16-'OddsRatio_working_3-way'!R16/3)</f>
        <v>-0.44550068355235284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1.65</v>
      </c>
      <c r="B17" s="4">
        <f>IF('True_Odds_Calculator_3-way'!B18="","",'True_Odds_Calculator_3-way'!B18)</f>
        <v>4.0199999999999996</v>
      </c>
      <c r="C17" s="4">
        <f>IF('True_Odds_Calculator_3-way'!C18="","",'True_Odds_Calculator_3-way'!C18)</f>
        <v>5.85</v>
      </c>
      <c r="D17" s="9">
        <f t="shared" si="13"/>
        <v>0.59510986073238337</v>
      </c>
      <c r="E17" s="9">
        <f t="shared" si="14"/>
        <v>0.24032300050330732</v>
      </c>
      <c r="F17" s="9">
        <f t="shared" si="15"/>
        <v>0.1645671387643092</v>
      </c>
      <c r="G17" s="9">
        <f t="shared" si="16"/>
        <v>1.0467107800885207</v>
      </c>
      <c r="H17" s="9">
        <f t="shared" si="17"/>
        <v>1.6803620070575387</v>
      </c>
      <c r="I17" s="9">
        <f t="shared" si="18"/>
        <v>4.1610665558673317</v>
      </c>
      <c r="J17" s="9">
        <f t="shared" si="19"/>
        <v>6.0765472834293259</v>
      </c>
      <c r="K17" s="11">
        <f t="shared" si="20"/>
        <v>0.60606060606060608</v>
      </c>
      <c r="L17" s="11">
        <f t="shared" si="21"/>
        <v>0.24875621890547267</v>
      </c>
      <c r="M17" s="11">
        <f t="shared" si="22"/>
        <v>0.17094017094017094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-0.24535571301740444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0.21957036882410014</v>
      </c>
      <c r="Q17" s="11">
        <f>2*'OddsRatio_working_3-way'!K17*'OddsRatio_working_3-way'!L17*'OddsRatio_working_3-way'!M17</f>
        <v>5.1542340099554045E-2</v>
      </c>
      <c r="R17" s="11">
        <f t="shared" si="23"/>
        <v>0</v>
      </c>
      <c r="S17" s="11">
        <f t="shared" si="24"/>
        <v>-0.89490628167490349</v>
      </c>
      <c r="T17" s="11">
        <f t="shared" si="25"/>
        <v>-0.21007189710678495</v>
      </c>
      <c r="U17" s="11">
        <f>'OddsRatio_working_3-way'!S17-'OddsRatio_working_3-way'!R17^2/3</f>
        <v>-0.89490628167490349</v>
      </c>
      <c r="V17" s="11">
        <f>'OddsRatio_working_3-way'!S17*'OddsRatio_working_3-way'!R17/3-2*'OddsRatio_working_3-way'!R17^3/27-'OddsRatio_working_3-way'!T17</f>
        <v>0.21007189710678495</v>
      </c>
      <c r="W17" s="11">
        <f>'OddsRatio_working_3-way'!V17^2+4*'OddsRatio_working_3-way'!U17^3/27</f>
        <v>-6.2046418255998548E-2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0.16292377067975855</v>
      </c>
      <c r="Y17" s="11">
        <f>IF('OddsRatio_working_3-way'!W17&gt;=0,IF('OddsRatio_working_3-way'!V17+SQRT('OddsRatio_working_3-way'!W17)&gt;0,0,PI()),ACOS('OddsRatio_working_3-way'!V17/(2*'OddsRatio_working_3-way'!X17)))</f>
        <v>0.87017363553736093</v>
      </c>
      <c r="Z17" s="11">
        <f>'OddsRatio_working_3-way'!X17^(1/3)*COS('OddsRatio_working_3-way'!Y17/3)</f>
        <v>0.52335539004426035</v>
      </c>
      <c r="AA17" s="11">
        <f>'OddsRatio_working_3-way'!X17^(1/3)*COS(('OddsRatio_working_3-way'!Y17+2*PI())/3)</f>
        <v>-0.39695859612217815</v>
      </c>
      <c r="AB17" s="11">
        <f>'OddsRatio_working_3-way'!X17^(1/3)*COS(('OddsRatio_working_3-way'!Y17+4*PI())/3)</f>
        <v>-0.12639679392208231</v>
      </c>
      <c r="AC17" s="11">
        <f>'OddsRatio_working_3-way'!X17^(1/3)*SIN('OddsRatio_working_3-way'!Y17/3)</f>
        <v>0.15620892933265565</v>
      </c>
      <c r="AD17" s="11">
        <f>'OddsRatio_working_3-way'!X17^(1/3)*SIN(('OddsRatio_working_3-way'!Y17+2*PI())/3)</f>
        <v>0.37513459831951507</v>
      </c>
      <c r="AE17" s="11">
        <f>'OddsRatio_working_3-way'!X17^(1/3)*SIN(('OddsRatio_working_3-way'!Y17+4*PI())/3)</f>
        <v>-0.53134352765217074</v>
      </c>
      <c r="AF17" s="11">
        <f>-'OddsRatio_working_3-way'!U17/(3*'OddsRatio_working_3-way'!X17^(1/3))*COS(('OddsRatio_working_3-way'!Y17)/3)</f>
        <v>0.52335539004426035</v>
      </c>
      <c r="AG17" s="11">
        <f>-'OddsRatio_working_3-way'!U17/(3*'OddsRatio_working_3-way'!X17^(1/3))*COS(('OddsRatio_working_3-way'!Y17+2*PI())/3)</f>
        <v>-0.39695859612217815</v>
      </c>
      <c r="AH17" s="11">
        <f>-'OddsRatio_working_3-way'!U17/(3*'OddsRatio_working_3-way'!X17^(1/3))*COS(('OddsRatio_working_3-way'!Y17+4*PI())/3)</f>
        <v>-0.12639679392208231</v>
      </c>
      <c r="AI17" s="11">
        <f>'OddsRatio_working_3-way'!U17/(3*'OddsRatio_working_3-way'!X17^(1/3))*SIN(('OddsRatio_working_3-way'!Y17)/3)</f>
        <v>-0.15620892933265565</v>
      </c>
      <c r="AJ17" s="11">
        <f>'OddsRatio_working_3-way'!U17/(3*'OddsRatio_working_3-way'!X17^(1/3))*SIN(('OddsRatio_working_3-way'!Y17+2*PI())/3)</f>
        <v>-0.37513459831951507</v>
      </c>
      <c r="AK17" s="11">
        <f>'OddsRatio_working_3-way'!U17/(3*'OddsRatio_working_3-way'!X17^(1/3))*SIN(('OddsRatio_working_3-way'!Y17+4*PI())/3)</f>
        <v>0.53134352765217074</v>
      </c>
      <c r="AL17" s="11">
        <f>'OddsRatio_working_3-way'!Z17+'OddsRatio_working_3-way'!AF17</f>
        <v>1.0467107800885207</v>
      </c>
      <c r="AM17" s="11">
        <f>'OddsRatio_working_3-way'!AA17+'OddsRatio_working_3-way'!AG17</f>
        <v>-0.79391719224435631</v>
      </c>
      <c r="AN17" s="11">
        <f>'OddsRatio_working_3-way'!AB17+'OddsRatio_working_3-way'!AH17</f>
        <v>-0.25279358784416461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1.0467107800885207</v>
      </c>
      <c r="AS17" s="11">
        <f>IF(('OddsRatio_working_3-way'!X17=0),IF(Q17&gt;0,-Q17^(1/3),(-Q17)^(1/3)),'OddsRatio_working_3-way'!AM17-'OddsRatio_working_3-way'!R17/3)</f>
        <v>-0.79391719224435631</v>
      </c>
      <c r="AT17" s="11">
        <f>IF(('OddsRatio_working_3-way'!X17=0),IF(Q17&gt;0,-Q17^(1/3),(-Q17)^(1/3)),'OddsRatio_working_3-way'!AN17-'OddsRatio_working_3-way'!R17/3)</f>
        <v>-0.25279358784416461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6.28</v>
      </c>
      <c r="B18" s="4">
        <f>IF('True_Odds_Calculator_3-way'!B19="","",'True_Odds_Calculator_3-way'!B19)</f>
        <v>4.3</v>
      </c>
      <c r="C18" s="4">
        <f>IF('True_Odds_Calculator_3-way'!C19="","",'True_Odds_Calculator_3-way'!C19)</f>
        <v>1.58</v>
      </c>
      <c r="D18" s="9">
        <f t="shared" si="13"/>
        <v>0.15322555349165567</v>
      </c>
      <c r="E18" s="9">
        <f t="shared" si="14"/>
        <v>0.22451960146420211</v>
      </c>
      <c r="F18" s="9">
        <f t="shared" si="15"/>
        <v>0.62225484504414208</v>
      </c>
      <c r="G18" s="9">
        <f t="shared" si="16"/>
        <v>1.0466527582885941</v>
      </c>
      <c r="H18" s="9">
        <f t="shared" si="17"/>
        <v>6.5263265637637771</v>
      </c>
      <c r="I18" s="9">
        <f t="shared" si="18"/>
        <v>4.4539541023523608</v>
      </c>
      <c r="J18" s="9">
        <f t="shared" si="19"/>
        <v>1.6070585998073845</v>
      </c>
      <c r="K18" s="11">
        <f t="shared" si="20"/>
        <v>0.15923566878980891</v>
      </c>
      <c r="L18" s="11">
        <f t="shared" si="21"/>
        <v>0.23255813953488372</v>
      </c>
      <c r="M18" s="11">
        <f t="shared" si="22"/>
        <v>0.63291139240506322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-0.23685942448282382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0.21468924435011033</v>
      </c>
      <c r="Q18" s="11">
        <f>2*'OddsRatio_working_3-way'!K18*'OddsRatio_working_3-way'!L18*'OddsRatio_working_3-way'!M18</f>
        <v>4.6875380862469493E-2</v>
      </c>
      <c r="R18" s="11">
        <f t="shared" si="23"/>
        <v>0</v>
      </c>
      <c r="S18" s="11">
        <f t="shared" si="24"/>
        <v>-0.90639941737120455</v>
      </c>
      <c r="T18" s="11">
        <f t="shared" si="25"/>
        <v>-0.19790380291947693</v>
      </c>
      <c r="U18" s="11">
        <f>'OddsRatio_working_3-way'!S18-'OddsRatio_working_3-way'!R18^2/3</f>
        <v>-0.90639941737120455</v>
      </c>
      <c r="V18" s="11">
        <f>'OddsRatio_working_3-way'!S18*'OddsRatio_working_3-way'!R18/3-2*'OddsRatio_working_3-way'!R18^3/27-'OddsRatio_working_3-way'!T18</f>
        <v>0.19790380291947693</v>
      </c>
      <c r="W18" s="11">
        <f>'OddsRatio_working_3-way'!V18^2+4*'OddsRatio_working_3-way'!U18^3/27</f>
        <v>-7.1154294886261515E-2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0.16607243155943485</v>
      </c>
      <c r="Y18" s="11">
        <f>IF('OddsRatio_working_3-way'!W18&gt;=0,IF('OddsRatio_working_3-way'!V18+SQRT('OddsRatio_working_3-way'!W18)&gt;0,0,PI()),ACOS('OddsRatio_working_3-way'!V18/(2*'OddsRatio_working_3-way'!X18)))</f>
        <v>0.93249036021701881</v>
      </c>
      <c r="Z18" s="11">
        <f>'OddsRatio_working_3-way'!X18^(1/3)*COS('OddsRatio_working_3-way'!Y18/3)</f>
        <v>0.52332637914429703</v>
      </c>
      <c r="AA18" s="11">
        <f>'OddsRatio_working_3-way'!X18^(1/3)*COS(('OddsRatio_working_3-way'!Y18+2*PI())/3)</f>
        <v>-0.40725501630562549</v>
      </c>
      <c r="AB18" s="11">
        <f>'OddsRatio_working_3-way'!X18^(1/3)*COS(('OddsRatio_working_3-way'!Y18+4*PI())/3)</f>
        <v>-0.11607136283867167</v>
      </c>
      <c r="AC18" s="11">
        <f>'OddsRatio_working_3-way'!X18^(1/3)*SIN('OddsRatio_working_3-way'!Y18/3)</f>
        <v>0.16811496071276461</v>
      </c>
      <c r="AD18" s="11">
        <f>'OddsRatio_working_3-way'!X18^(1/3)*SIN(('OddsRatio_working_3-way'!Y18+2*PI())/3)</f>
        <v>0.3691564584531058</v>
      </c>
      <c r="AE18" s="11">
        <f>'OddsRatio_working_3-way'!X18^(1/3)*SIN(('OddsRatio_working_3-way'!Y18+4*PI())/3)</f>
        <v>-0.53727141916587029</v>
      </c>
      <c r="AF18" s="11">
        <f>-'OddsRatio_working_3-way'!U18/(3*'OddsRatio_working_3-way'!X18^(1/3))*COS(('OddsRatio_working_3-way'!Y18)/3)</f>
        <v>0.52332637914429692</v>
      </c>
      <c r="AG18" s="11">
        <f>-'OddsRatio_working_3-way'!U18/(3*'OddsRatio_working_3-way'!X18^(1/3))*COS(('OddsRatio_working_3-way'!Y18+2*PI())/3)</f>
        <v>-0.40725501630562544</v>
      </c>
      <c r="AH18" s="11">
        <f>-'OddsRatio_working_3-way'!U18/(3*'OddsRatio_working_3-way'!X18^(1/3))*COS(('OddsRatio_working_3-way'!Y18+4*PI())/3)</f>
        <v>-0.11607136283867164</v>
      </c>
      <c r="AI18" s="11">
        <f>'OddsRatio_working_3-way'!U18/(3*'OddsRatio_working_3-way'!X18^(1/3))*SIN(('OddsRatio_working_3-way'!Y18)/3)</f>
        <v>-0.16811496071276455</v>
      </c>
      <c r="AJ18" s="11">
        <f>'OddsRatio_working_3-way'!U18/(3*'OddsRatio_working_3-way'!X18^(1/3))*SIN(('OddsRatio_working_3-way'!Y18+2*PI())/3)</f>
        <v>-0.36915645845310568</v>
      </c>
      <c r="AK18" s="11">
        <f>'OddsRatio_working_3-way'!U18/(3*'OddsRatio_working_3-way'!X18^(1/3))*SIN(('OddsRatio_working_3-way'!Y18+4*PI())/3)</f>
        <v>0.53727141916587018</v>
      </c>
      <c r="AL18" s="11">
        <f>'OddsRatio_working_3-way'!Z18+'OddsRatio_working_3-way'!AF18</f>
        <v>1.0466527582885941</v>
      </c>
      <c r="AM18" s="11">
        <f>'OddsRatio_working_3-way'!AA18+'OddsRatio_working_3-way'!AG18</f>
        <v>-0.81451003261125088</v>
      </c>
      <c r="AN18" s="11">
        <f>'OddsRatio_working_3-way'!AB18+'OddsRatio_working_3-way'!AH18</f>
        <v>-0.23214272567734331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1.0466527582885941</v>
      </c>
      <c r="AS18" s="11">
        <f>IF(('OddsRatio_working_3-way'!X18=0),IF(Q18&gt;0,-Q18^(1/3),(-Q18)^(1/3)),'OddsRatio_working_3-way'!AM18-'OddsRatio_working_3-way'!R18/3)</f>
        <v>-0.81451003261125088</v>
      </c>
      <c r="AT18" s="11">
        <f>IF(('OddsRatio_working_3-way'!X18=0),IF(Q18&gt;0,-Q18^(1/3),(-Q18)^(1/3)),'OddsRatio_working_3-way'!AN18-'OddsRatio_working_3-way'!R18/3)</f>
        <v>-0.23214272567734331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1.48</v>
      </c>
      <c r="B19" s="4">
        <f>IF('True_Odds_Calculator_3-way'!B20="","",'True_Odds_Calculator_3-way'!B20)</f>
        <v>4.68</v>
      </c>
      <c r="C19" s="4">
        <f>IF('True_Odds_Calculator_3-way'!C20="","",'True_Odds_Calculator_3-way'!C20)</f>
        <v>7.33</v>
      </c>
      <c r="D19" s="9">
        <f t="shared" si="13"/>
        <v>0.66432952405162438</v>
      </c>
      <c r="E19" s="9">
        <f t="shared" si="14"/>
        <v>0.20517909476205404</v>
      </c>
      <c r="F19" s="9">
        <f t="shared" si="15"/>
        <v>0.13049138118632178</v>
      </c>
      <c r="G19" s="9">
        <f t="shared" si="16"/>
        <v>1.0526605641340923</v>
      </c>
      <c r="H19" s="9">
        <f t="shared" si="17"/>
        <v>1.5052770707843643</v>
      </c>
      <c r="I19" s="9">
        <f t="shared" si="18"/>
        <v>4.8737908760134596</v>
      </c>
      <c r="J19" s="9">
        <f t="shared" si="19"/>
        <v>7.6633413709688041</v>
      </c>
      <c r="K19" s="11">
        <f t="shared" si="20"/>
        <v>0.67567567567567566</v>
      </c>
      <c r="L19" s="11">
        <f t="shared" si="21"/>
        <v>0.21367521367521369</v>
      </c>
      <c r="M19" s="11">
        <f t="shared" si="22"/>
        <v>0.13642564802182811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-0.22023240577128722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0.2066159978847564</v>
      </c>
      <c r="Q19" s="11">
        <f>2*'OddsRatio_working_3-way'!K19*'OddsRatio_working_3-way'!L19*'OddsRatio_working_3-way'!M19</f>
        <v>3.9392945259248122E-2</v>
      </c>
      <c r="R19" s="11">
        <f t="shared" si="23"/>
        <v>0</v>
      </c>
      <c r="S19" s="11">
        <f t="shared" si="24"/>
        <v>-0.93817255077042772</v>
      </c>
      <c r="T19" s="11">
        <f t="shared" si="25"/>
        <v>-0.17886988575222645</v>
      </c>
      <c r="U19" s="11">
        <f>'OddsRatio_working_3-way'!S19-'OddsRatio_working_3-way'!R19^2/3</f>
        <v>-0.93817255077042772</v>
      </c>
      <c r="V19" s="11">
        <f>'OddsRatio_working_3-way'!S19*'OddsRatio_working_3-way'!R19/3-2*'OddsRatio_working_3-way'!R19^3/27-'OddsRatio_working_3-way'!T19</f>
        <v>0.17886988575222645</v>
      </c>
      <c r="W19" s="11">
        <f>'OddsRatio_working_3-way'!V19^2+4*'OddsRatio_working_3-way'!U19^3/27</f>
        <v>-9.0338780129309945E-2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0.17488082810754621</v>
      </c>
      <c r="Y19" s="11">
        <f>IF('OddsRatio_working_3-way'!W19&gt;=0,IF('OddsRatio_working_3-way'!V19+SQRT('OddsRatio_working_3-way'!W19)&gt;0,0,PI()),ACOS('OddsRatio_working_3-way'!V19/(2*'OddsRatio_working_3-way'!X19)))</f>
        <v>1.0339772680548303</v>
      </c>
      <c r="Z19" s="11">
        <f>'OddsRatio_working_3-way'!X19^(1/3)*COS('OddsRatio_working_3-way'!Y19/3)</f>
        <v>0.52633028206704613</v>
      </c>
      <c r="AA19" s="11">
        <f>'OddsRatio_working_3-way'!X19^(1/3)*COS(('OddsRatio_working_3-way'!Y19+2*PI())/3)</f>
        <v>-0.4267972385175578</v>
      </c>
      <c r="AB19" s="11">
        <f>'OddsRatio_working_3-way'!X19^(1/3)*COS(('OddsRatio_working_3-way'!Y19+4*PI())/3)</f>
        <v>-9.9533043549488331E-2</v>
      </c>
      <c r="AC19" s="11">
        <f>'OddsRatio_working_3-way'!X19^(1/3)*SIN('OddsRatio_working_3-way'!Y19/3)</f>
        <v>0.18894607106094111</v>
      </c>
      <c r="AD19" s="11">
        <f>'OddsRatio_working_3-way'!X19^(1/3)*SIN(('OddsRatio_working_3-way'!Y19+2*PI())/3)</f>
        <v>0.36134235952062066</v>
      </c>
      <c r="AE19" s="11">
        <f>'OddsRatio_working_3-way'!X19^(1/3)*SIN(('OddsRatio_working_3-way'!Y19+4*PI())/3)</f>
        <v>-0.55028843058156174</v>
      </c>
      <c r="AF19" s="11">
        <f>-'OddsRatio_working_3-way'!U19/(3*'OddsRatio_working_3-way'!X19^(1/3))*COS(('OddsRatio_working_3-way'!Y19)/3)</f>
        <v>0.52633028206704602</v>
      </c>
      <c r="AG19" s="11">
        <f>-'OddsRatio_working_3-way'!U19/(3*'OddsRatio_working_3-way'!X19^(1/3))*COS(('OddsRatio_working_3-way'!Y19+2*PI())/3)</f>
        <v>-0.42679723851755774</v>
      </c>
      <c r="AH19" s="11">
        <f>-'OddsRatio_working_3-way'!U19/(3*'OddsRatio_working_3-way'!X19^(1/3))*COS(('OddsRatio_working_3-way'!Y19+4*PI())/3)</f>
        <v>-9.9533043549488304E-2</v>
      </c>
      <c r="AI19" s="11">
        <f>'OddsRatio_working_3-way'!U19/(3*'OddsRatio_working_3-way'!X19^(1/3))*SIN(('OddsRatio_working_3-way'!Y19)/3)</f>
        <v>-0.18894607106094108</v>
      </c>
      <c r="AJ19" s="11">
        <f>'OddsRatio_working_3-way'!U19/(3*'OddsRatio_working_3-way'!X19^(1/3))*SIN(('OddsRatio_working_3-way'!Y19+2*PI())/3)</f>
        <v>-0.3613423595206206</v>
      </c>
      <c r="AK19" s="11">
        <f>'OddsRatio_working_3-way'!U19/(3*'OddsRatio_working_3-way'!X19^(1/3))*SIN(('OddsRatio_working_3-way'!Y19+4*PI())/3)</f>
        <v>0.55028843058156163</v>
      </c>
      <c r="AL19" s="11">
        <f>'OddsRatio_working_3-way'!Z19+'OddsRatio_working_3-way'!AF19</f>
        <v>1.0526605641340923</v>
      </c>
      <c r="AM19" s="11">
        <f>'OddsRatio_working_3-way'!AA19+'OddsRatio_working_3-way'!AG19</f>
        <v>-0.8535944770351156</v>
      </c>
      <c r="AN19" s="11">
        <f>'OddsRatio_working_3-way'!AB19+'OddsRatio_working_3-way'!AH19</f>
        <v>-0.19906608709897664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1.0526605641340923</v>
      </c>
      <c r="AS19" s="11">
        <f>IF(('OddsRatio_working_3-way'!X19=0),IF(Q19&gt;0,-Q19^(1/3),(-Q19)^(1/3)),'OddsRatio_working_3-way'!AM19-'OddsRatio_working_3-way'!R19/3)</f>
        <v>-0.8535944770351156</v>
      </c>
      <c r="AT19" s="11">
        <f>IF(('OddsRatio_working_3-way'!X19=0),IF(Q19&gt;0,-Q19^(1/3),(-Q19)^(1/3)),'OddsRatio_working_3-way'!AN19-'OddsRatio_working_3-way'!R19/3)</f>
        <v>-0.19906608709897664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1.81</v>
      </c>
      <c r="B20" s="4">
        <f>IF('True_Odds_Calculator_3-way'!B21="","",'True_Odds_Calculator_3-way'!B21)</f>
        <v>4.09</v>
      </c>
      <c r="C20" s="4">
        <f>IF('True_Odds_Calculator_3-way'!C21="","",'True_Odds_Calculator_3-way'!C21)</f>
        <v>4.32</v>
      </c>
      <c r="D20" s="9">
        <f t="shared" si="13"/>
        <v>0.54084459318200928</v>
      </c>
      <c r="E20" s="9">
        <f t="shared" si="14"/>
        <v>0.23592556263978318</v>
      </c>
      <c r="F20" s="9">
        <f t="shared" si="15"/>
        <v>0.22322984417820749</v>
      </c>
      <c r="G20" s="9">
        <f t="shared" si="16"/>
        <v>1.0480987220390448</v>
      </c>
      <c r="H20" s="9">
        <f t="shared" si="17"/>
        <v>1.8489599648516264</v>
      </c>
      <c r="I20" s="9">
        <f t="shared" si="18"/>
        <v>4.238625051100648</v>
      </c>
      <c r="J20" s="9">
        <f t="shared" si="19"/>
        <v>4.4796877571696285</v>
      </c>
      <c r="K20" s="11">
        <f t="shared" si="20"/>
        <v>0.5524861878453039</v>
      </c>
      <c r="L20" s="11">
        <f t="shared" si="21"/>
        <v>0.24449877750611249</v>
      </c>
      <c r="M20" s="11">
        <f t="shared" si="22"/>
        <v>0.23148148148148145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-0.25983398397925128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0.22576237640604307</v>
      </c>
      <c r="Q20" s="11">
        <f>2*'OddsRatio_working_3-way'!K20*'OddsRatio_working_3-way'!L20*'OddsRatio_working_3-way'!M20</f>
        <v>6.2538054406106117E-2</v>
      </c>
      <c r="R20" s="11">
        <f t="shared" si="23"/>
        <v>0</v>
      </c>
      <c r="S20" s="11">
        <f t="shared" si="24"/>
        <v>-0.86887162698498688</v>
      </c>
      <c r="T20" s="11">
        <f t="shared" si="25"/>
        <v>-0.2406846612146778</v>
      </c>
      <c r="U20" s="11">
        <f>'OddsRatio_working_3-way'!S20-'OddsRatio_working_3-way'!R20^2/3</f>
        <v>-0.86887162698498688</v>
      </c>
      <c r="V20" s="11">
        <f>'OddsRatio_working_3-way'!S20*'OddsRatio_working_3-way'!R20/3-2*'OddsRatio_working_3-way'!R20^3/27-'OddsRatio_working_3-way'!T20</f>
        <v>0.2406846612146778</v>
      </c>
      <c r="W20" s="11">
        <f>'OddsRatio_working_3-way'!V20^2+4*'OddsRatio_working_3-way'!U20^3/27</f>
        <v>-3.9247801274807113E-2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0.1558660542090799</v>
      </c>
      <c r="Y20" s="11">
        <f>IF('OddsRatio_working_3-way'!W20&gt;=0,IF('OddsRatio_working_3-way'!V20+SQRT('OddsRatio_working_3-way'!W20)&gt;0,0,PI()),ACOS('OddsRatio_working_3-way'!V20/(2*'OddsRatio_working_3-way'!X20)))</f>
        <v>0.68867597195890262</v>
      </c>
      <c r="Z20" s="11">
        <f>'OddsRatio_working_3-way'!X20^(1/3)*COS('OddsRatio_working_3-way'!Y20/3)</f>
        <v>0.52404936101952238</v>
      </c>
      <c r="AA20" s="11">
        <f>'OddsRatio_working_3-way'!X20^(1/3)*COS(('OddsRatio_working_3-way'!Y20+2*PI())/3)</f>
        <v>-0.36807705982073852</v>
      </c>
      <c r="AB20" s="11">
        <f>'OddsRatio_working_3-way'!X20^(1/3)*COS(('OddsRatio_working_3-way'!Y20+4*PI())/3)</f>
        <v>-0.15597230119878402</v>
      </c>
      <c r="AC20" s="11">
        <f>'OddsRatio_working_3-way'!X20^(1/3)*SIN('OddsRatio_working_3-way'!Y20/3)</f>
        <v>0.12245873948678622</v>
      </c>
      <c r="AD20" s="11">
        <f>'OddsRatio_working_3-way'!X20^(1/3)*SIN(('OddsRatio_working_3-way'!Y20+2*PI())/3)</f>
        <v>0.39261068973651592</v>
      </c>
      <c r="AE20" s="11">
        <f>'OddsRatio_working_3-way'!X20^(1/3)*SIN(('OddsRatio_working_3-way'!Y20+4*PI())/3)</f>
        <v>-0.51506942922330201</v>
      </c>
      <c r="AF20" s="11">
        <f>-'OddsRatio_working_3-way'!U20/(3*'OddsRatio_working_3-way'!X20^(1/3))*COS(('OddsRatio_working_3-way'!Y20)/3)</f>
        <v>0.52404936101952238</v>
      </c>
      <c r="AG20" s="11">
        <f>-'OddsRatio_working_3-way'!U20/(3*'OddsRatio_working_3-way'!X20^(1/3))*COS(('OddsRatio_working_3-way'!Y20+2*PI())/3)</f>
        <v>-0.36807705982073852</v>
      </c>
      <c r="AH20" s="11">
        <f>-'OddsRatio_working_3-way'!U20/(3*'OddsRatio_working_3-way'!X20^(1/3))*COS(('OddsRatio_working_3-way'!Y20+4*PI())/3)</f>
        <v>-0.15597230119878402</v>
      </c>
      <c r="AI20" s="11">
        <f>'OddsRatio_working_3-way'!U20/(3*'OddsRatio_working_3-way'!X20^(1/3))*SIN(('OddsRatio_working_3-way'!Y20)/3)</f>
        <v>-0.12245873948678622</v>
      </c>
      <c r="AJ20" s="11">
        <f>'OddsRatio_working_3-way'!U20/(3*'OddsRatio_working_3-way'!X20^(1/3))*SIN(('OddsRatio_working_3-way'!Y20+2*PI())/3)</f>
        <v>-0.39261068973651592</v>
      </c>
      <c r="AK20" s="11">
        <f>'OddsRatio_working_3-way'!U20/(3*'OddsRatio_working_3-way'!X20^(1/3))*SIN(('OddsRatio_working_3-way'!Y20+4*PI())/3)</f>
        <v>0.51506942922330201</v>
      </c>
      <c r="AL20" s="11">
        <f>'OddsRatio_working_3-way'!Z20+'OddsRatio_working_3-way'!AF20</f>
        <v>1.0480987220390448</v>
      </c>
      <c r="AM20" s="11">
        <f>'OddsRatio_working_3-way'!AA20+'OddsRatio_working_3-way'!AG20</f>
        <v>-0.73615411964147703</v>
      </c>
      <c r="AN20" s="11">
        <f>'OddsRatio_working_3-way'!AB20+'OddsRatio_working_3-way'!AH20</f>
        <v>-0.31194460239756805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1.0480987220390448</v>
      </c>
      <c r="AS20" s="11">
        <f>IF(('OddsRatio_working_3-way'!X20=0),IF(Q20&gt;0,-Q20^(1/3),(-Q20)^(1/3)),'OddsRatio_working_3-way'!AM20-'OddsRatio_working_3-way'!R20/3)</f>
        <v>-0.73615411964147703</v>
      </c>
      <c r="AT20" s="11">
        <f>IF(('OddsRatio_working_3-way'!X20=0),IF(Q20&gt;0,-Q20^(1/3),(-Q20)^(1/3)),'OddsRatio_working_3-way'!AN20-'OddsRatio_working_3-way'!R20/3)</f>
        <v>-0.31194460239756805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2.97</v>
      </c>
      <c r="B21" s="4">
        <f>IF('True_Odds_Calculator_3-way'!B22="","",'True_Odds_Calculator_3-way'!B22)</f>
        <v>3.48</v>
      </c>
      <c r="C21" s="4">
        <f>IF('True_Odds_Calculator_3-way'!C22="","",'True_Odds_Calculator_3-way'!C22)</f>
        <v>2.48</v>
      </c>
      <c r="D21" s="9">
        <f t="shared" si="13"/>
        <v>0.32759251097898046</v>
      </c>
      <c r="E21" s="9">
        <f t="shared" si="14"/>
        <v>0.27902178408481587</v>
      </c>
      <c r="F21" s="9">
        <f t="shared" si="15"/>
        <v>0.39338570493620334</v>
      </c>
      <c r="G21" s="9">
        <f t="shared" si="16"/>
        <v>1.0419151447260271</v>
      </c>
      <c r="H21" s="9">
        <f t="shared" si="17"/>
        <v>3.0525728351102743</v>
      </c>
      <c r="I21" s="9">
        <f t="shared" si="18"/>
        <v>3.5839495589205472</v>
      </c>
      <c r="J21" s="9">
        <f t="shared" si="19"/>
        <v>2.5420344141945201</v>
      </c>
      <c r="K21" s="11">
        <f t="shared" si="20"/>
        <v>0.33670033670033667</v>
      </c>
      <c r="L21" s="11">
        <f t="shared" si="21"/>
        <v>0.28735632183908044</v>
      </c>
      <c r="M21" s="11">
        <f t="shared" si="22"/>
        <v>0.40322580645161293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-0.28209296025387964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0.23134883628024155</v>
      </c>
      <c r="Q21" s="11">
        <f>2*'OddsRatio_working_3-way'!K21*'OddsRatio_working_3-way'!L21*'OddsRatio_working_3-way'!M21</f>
        <v>7.8026588964668311E-2</v>
      </c>
      <c r="R21" s="11">
        <f t="shared" si="23"/>
        <v>0</v>
      </c>
      <c r="S21" s="11">
        <f t="shared" si="24"/>
        <v>-0.82011559619223007</v>
      </c>
      <c r="T21" s="11">
        <f t="shared" si="25"/>
        <v>-0.27659885200412476</v>
      </c>
      <c r="U21" s="11">
        <f>'OddsRatio_working_3-way'!S21-'OddsRatio_working_3-way'!R21^2/3</f>
        <v>-0.82011559619223007</v>
      </c>
      <c r="V21" s="11">
        <f>'OddsRatio_working_3-way'!S21*'OddsRatio_working_3-way'!R21/3-2*'OddsRatio_working_3-way'!R21^3/27-'OddsRatio_working_3-way'!T21</f>
        <v>0.27659885200412476</v>
      </c>
      <c r="W21" s="11">
        <f>'OddsRatio_working_3-way'!V21^2+4*'OddsRatio_working_3-way'!U21^3/27</f>
        <v>-5.2117733681056461E-3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0.14293241261003867</v>
      </c>
      <c r="Y21" s="11">
        <f>IF('OddsRatio_working_3-way'!W21&gt;=0,IF('OddsRatio_working_3-way'!V21+SQRT('OddsRatio_working_3-way'!W21)&gt;0,0,PI()),ACOS('OddsRatio_working_3-way'!V21/(2*'OddsRatio_working_3-way'!X21)))</f>
        <v>0.25530556870758159</v>
      </c>
      <c r="Z21" s="11">
        <f>'OddsRatio_working_3-way'!X21^(1/3)*COS('OddsRatio_working_3-way'!Y21/3)</f>
        <v>0.52095757236301354</v>
      </c>
      <c r="AA21" s="11">
        <f>'OddsRatio_working_3-way'!X21^(1/3)*COS(('OddsRatio_working_3-way'!Y21+2*PI())/3)</f>
        <v>-0.29896651015012032</v>
      </c>
      <c r="AB21" s="11">
        <f>'OddsRatio_working_3-way'!X21^(1/3)*COS(('OddsRatio_working_3-way'!Y21+4*PI())/3)</f>
        <v>-0.22199106221289333</v>
      </c>
      <c r="AC21" s="11">
        <f>'OddsRatio_working_3-way'!X21^(1/3)*SIN('OddsRatio_working_3-way'!Y21/3)</f>
        <v>4.4441795587550091E-2</v>
      </c>
      <c r="AD21" s="11">
        <f>'OddsRatio_working_3-way'!X21^(1/3)*SIN(('OddsRatio_working_3-way'!Y21+2*PI())/3)</f>
        <v>0.42894159416646466</v>
      </c>
      <c r="AE21" s="11">
        <f>'OddsRatio_working_3-way'!X21^(1/3)*SIN(('OddsRatio_working_3-way'!Y21+4*PI())/3)</f>
        <v>-0.47338338975401473</v>
      </c>
      <c r="AF21" s="11">
        <f>-'OddsRatio_working_3-way'!U21/(3*'OddsRatio_working_3-way'!X21^(1/3))*COS(('OddsRatio_working_3-way'!Y21)/3)</f>
        <v>0.52095757236301343</v>
      </c>
      <c r="AG21" s="11">
        <f>-'OddsRatio_working_3-way'!U21/(3*'OddsRatio_working_3-way'!X21^(1/3))*COS(('OddsRatio_working_3-way'!Y21+2*PI())/3)</f>
        <v>-0.29896651015012027</v>
      </c>
      <c r="AH21" s="11">
        <f>-'OddsRatio_working_3-way'!U21/(3*'OddsRatio_working_3-way'!X21^(1/3))*COS(('OddsRatio_working_3-way'!Y21+4*PI())/3)</f>
        <v>-0.22199106221289328</v>
      </c>
      <c r="AI21" s="11">
        <f>'OddsRatio_working_3-way'!U21/(3*'OddsRatio_working_3-way'!X21^(1/3))*SIN(('OddsRatio_working_3-way'!Y21)/3)</f>
        <v>-4.4441795587550084E-2</v>
      </c>
      <c r="AJ21" s="11">
        <f>'OddsRatio_working_3-way'!U21/(3*'OddsRatio_working_3-way'!X21^(1/3))*SIN(('OddsRatio_working_3-way'!Y21+2*PI())/3)</f>
        <v>-0.42894159416646455</v>
      </c>
      <c r="AK21" s="11">
        <f>'OddsRatio_working_3-way'!U21/(3*'OddsRatio_working_3-way'!X21^(1/3))*SIN(('OddsRatio_working_3-way'!Y21+4*PI())/3)</f>
        <v>0.47338338975401462</v>
      </c>
      <c r="AL21" s="11">
        <f>'OddsRatio_working_3-way'!Z21+'OddsRatio_working_3-way'!AF21</f>
        <v>1.0419151447260271</v>
      </c>
      <c r="AM21" s="11">
        <f>'OddsRatio_working_3-way'!AA21+'OddsRatio_working_3-way'!AG21</f>
        <v>-0.59793302030024065</v>
      </c>
      <c r="AN21" s="11">
        <f>'OddsRatio_working_3-way'!AB21+'OddsRatio_working_3-way'!AH21</f>
        <v>-0.44398212442578661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1.0419151447260271</v>
      </c>
      <c r="AS21" s="11">
        <f>IF(('OddsRatio_working_3-way'!X21=0),IF(Q21&gt;0,-Q21^(1/3),(-Q21)^(1/3)),'OddsRatio_working_3-way'!AM21-'OddsRatio_working_3-way'!R21/3)</f>
        <v>-0.59793302030024065</v>
      </c>
      <c r="AT21" s="11">
        <f>IF(('OddsRatio_working_3-way'!X21=0),IF(Q21&gt;0,-Q21^(1/3),(-Q21)^(1/3)),'OddsRatio_working_3-way'!AN21-'OddsRatio_working_3-way'!R21/3)</f>
        <v>-0.44398212442578661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1.1499999999999999</v>
      </c>
      <c r="B22" s="4">
        <f>IF('True_Odds_Calculator_3-way'!B23="","",'True_Odds_Calculator_3-way'!B23)</f>
        <v>8.76</v>
      </c>
      <c r="C22" s="4">
        <f>IF('True_Odds_Calculator_3-way'!C23="","",'True_Odds_Calculator_3-way'!C23)</f>
        <v>21.03</v>
      </c>
      <c r="D22" s="9">
        <f t="shared" si="13"/>
        <v>0.85518945726198858</v>
      </c>
      <c r="E22" s="9">
        <f t="shared" si="14"/>
        <v>0.10245812726414</v>
      </c>
      <c r="F22" s="9">
        <f t="shared" si="15"/>
        <v>4.235241547387153E-2</v>
      </c>
      <c r="G22" s="9">
        <f t="shared" si="16"/>
        <v>1.1288768939508316</v>
      </c>
      <c r="H22" s="9">
        <f t="shared" si="17"/>
        <v>1.1693315340926245</v>
      </c>
      <c r="I22" s="9">
        <f t="shared" si="18"/>
        <v>9.7600846970584509</v>
      </c>
      <c r="J22" s="9">
        <f t="shared" si="19"/>
        <v>23.611404185835159</v>
      </c>
      <c r="K22" s="11">
        <f t="shared" si="20"/>
        <v>0.86956521739130443</v>
      </c>
      <c r="L22" s="11">
        <f t="shared" si="21"/>
        <v>0.11415525114155252</v>
      </c>
      <c r="M22" s="11">
        <f t="shared" si="22"/>
        <v>4.7551117451260103E-2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-0.11005067493416043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0.13188189612747742</v>
      </c>
      <c r="Q22" s="11">
        <f>2*'OddsRatio_working_3-way'!K22*'OddsRatio_working_3-way'!L22*'OddsRatio_working_3-way'!M22</f>
        <v>9.4403647908001022E-3</v>
      </c>
      <c r="R22" s="11">
        <f t="shared" si="23"/>
        <v>0</v>
      </c>
      <c r="S22" s="11">
        <f t="shared" si="24"/>
        <v>-1.1983742599159692</v>
      </c>
      <c r="T22" s="11">
        <f t="shared" si="25"/>
        <v>-8.5781979951035744E-2</v>
      </c>
      <c r="U22" s="11">
        <f>'OddsRatio_working_3-way'!S22-'OddsRatio_working_3-way'!R22^2/3</f>
        <v>-1.1983742599159692</v>
      </c>
      <c r="V22" s="11">
        <f>'OddsRatio_working_3-way'!S22*'OddsRatio_working_3-way'!R22/3-2*'OddsRatio_working_3-way'!R22^3/27-'OddsRatio_working_3-way'!T22</f>
        <v>8.5781979951035744E-2</v>
      </c>
      <c r="W22" s="11">
        <f>'OddsRatio_working_3-way'!V22^2+4*'OddsRatio_working_3-way'!U22^3/27</f>
        <v>-0.2476023872417632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0.25246828282285438</v>
      </c>
      <c r="Y22" s="11">
        <f>IF('OddsRatio_working_3-way'!W22&gt;=0,IF('OddsRatio_working_3-way'!V22+SQRT('OddsRatio_working_3-way'!W22)&gt;0,0,PI()),ACOS('OddsRatio_working_3-way'!V22/(2*'OddsRatio_working_3-way'!X22)))</f>
        <v>1.4000816841251655</v>
      </c>
      <c r="Z22" s="11">
        <f>'OddsRatio_working_3-way'!X22^(1/3)*COS('OddsRatio_working_3-way'!Y22/3)</f>
        <v>0.5644384469754159</v>
      </c>
      <c r="AA22" s="11">
        <f>'OddsRatio_working_3-way'!X22^(1/3)*COS(('OddsRatio_working_3-way'!Y22+2*PI())/3)</f>
        <v>-0.52849243490335862</v>
      </c>
      <c r="AB22" s="11">
        <f>'OddsRatio_working_3-way'!X22^(1/3)*COS(('OddsRatio_working_3-way'!Y22+4*PI())/3)</f>
        <v>-3.5946012072057401E-2</v>
      </c>
      <c r="AC22" s="11">
        <f>'OddsRatio_working_3-way'!X22^(1/3)*SIN('OddsRatio_working_3-way'!Y22/3)</f>
        <v>0.28437180981003923</v>
      </c>
      <c r="AD22" s="11">
        <f>'OddsRatio_working_3-way'!X22^(1/3)*SIN(('OddsRatio_working_3-way'!Y22+2*PI())/3)</f>
        <v>0.34663212904832646</v>
      </c>
      <c r="AE22" s="11">
        <f>'OddsRatio_working_3-way'!X22^(1/3)*SIN(('OddsRatio_working_3-way'!Y22+4*PI())/3)</f>
        <v>-0.63100393885836559</v>
      </c>
      <c r="AF22" s="11">
        <f>-'OddsRatio_working_3-way'!U22/(3*'OddsRatio_working_3-way'!X22^(1/3))*COS(('OddsRatio_working_3-way'!Y22)/3)</f>
        <v>0.56443844697541579</v>
      </c>
      <c r="AG22" s="11">
        <f>-'OddsRatio_working_3-way'!U22/(3*'OddsRatio_working_3-way'!X22^(1/3))*COS(('OddsRatio_working_3-way'!Y22+2*PI())/3)</f>
        <v>-0.52849243490335851</v>
      </c>
      <c r="AH22" s="11">
        <f>-'OddsRatio_working_3-way'!U22/(3*'OddsRatio_working_3-way'!X22^(1/3))*COS(('OddsRatio_working_3-way'!Y22+4*PI())/3)</f>
        <v>-3.5946012072057394E-2</v>
      </c>
      <c r="AI22" s="11">
        <f>'OddsRatio_working_3-way'!U22/(3*'OddsRatio_working_3-way'!X22^(1/3))*SIN(('OddsRatio_working_3-way'!Y22)/3)</f>
        <v>-0.28437180981003918</v>
      </c>
      <c r="AJ22" s="11">
        <f>'OddsRatio_working_3-way'!U22/(3*'OddsRatio_working_3-way'!X22^(1/3))*SIN(('OddsRatio_working_3-way'!Y22+2*PI())/3)</f>
        <v>-0.34663212904832641</v>
      </c>
      <c r="AK22" s="11">
        <f>'OddsRatio_working_3-way'!U22/(3*'OddsRatio_working_3-way'!X22^(1/3))*SIN(('OddsRatio_working_3-way'!Y22+4*PI())/3)</f>
        <v>0.63100393885836548</v>
      </c>
      <c r="AL22" s="11">
        <f>'OddsRatio_working_3-way'!Z22+'OddsRatio_working_3-way'!AF22</f>
        <v>1.1288768939508316</v>
      </c>
      <c r="AM22" s="11">
        <f>'OddsRatio_working_3-way'!AA22+'OddsRatio_working_3-way'!AG22</f>
        <v>-1.0569848698067172</v>
      </c>
      <c r="AN22" s="11">
        <f>'OddsRatio_working_3-way'!AB22+'OddsRatio_working_3-way'!AH22</f>
        <v>-7.1892024144114802E-2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1.1288768939508316</v>
      </c>
      <c r="AS22" s="11">
        <f>IF(('OddsRatio_working_3-way'!X22=0),IF(Q22&gt;0,-Q22^(1/3),(-Q22)^(1/3)),'OddsRatio_working_3-way'!AM22-'OddsRatio_working_3-way'!R22/3)</f>
        <v>-1.0569848698067172</v>
      </c>
      <c r="AT22" s="11">
        <f>IF(('OddsRatio_working_3-way'!X22=0),IF(Q22&gt;0,-Q22^(1/3),(-Q22)^(1/3)),'OddsRatio_working_3-way'!AN22-'OddsRatio_working_3-way'!R22/3)</f>
        <v>-7.1892024144114802E-2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7.19</v>
      </c>
      <c r="B23" s="4">
        <f>IF('True_Odds_Calculator_3-way'!B24="","",'True_Odds_Calculator_3-way'!B24)</f>
        <v>5.32</v>
      </c>
      <c r="C23" s="4">
        <f>IF('True_Odds_Calculator_3-way'!C24="","",'True_Odds_Calculator_3-way'!C24)</f>
        <v>1.42</v>
      </c>
      <c r="D23" s="9">
        <f t="shared" si="13"/>
        <v>0.13142273321795647</v>
      </c>
      <c r="E23" s="9">
        <f t="shared" si="14"/>
        <v>0.17817551241206589</v>
      </c>
      <c r="F23" s="9">
        <f t="shared" si="15"/>
        <v>0.69040175436997786</v>
      </c>
      <c r="G23" s="9">
        <f t="shared" si="16"/>
        <v>1.0676952591815958</v>
      </c>
      <c r="H23" s="9">
        <f t="shared" si="17"/>
        <v>7.6090336543340786</v>
      </c>
      <c r="I23" s="9">
        <f t="shared" si="18"/>
        <v>5.6124435196644953</v>
      </c>
      <c r="J23" s="9">
        <f t="shared" si="19"/>
        <v>1.4484320088562699</v>
      </c>
      <c r="K23" s="11">
        <f t="shared" si="20"/>
        <v>0.13908205841446453</v>
      </c>
      <c r="L23" s="11">
        <f t="shared" si="21"/>
        <v>0.18796992481203006</v>
      </c>
      <c r="M23" s="11">
        <f t="shared" si="22"/>
        <v>0.70422535211267612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-0.20677347151498415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0.2012293363430713</v>
      </c>
      <c r="Q23" s="11">
        <f>2*'OddsRatio_working_3-way'!K23*'OddsRatio_working_3-way'!L23*'OddsRatio_working_3-way'!M23</f>
        <v>3.6821470511083483E-2</v>
      </c>
      <c r="R23" s="11">
        <f t="shared" si="23"/>
        <v>0</v>
      </c>
      <c r="S23" s="11">
        <f t="shared" si="24"/>
        <v>-0.97318739618147254</v>
      </c>
      <c r="T23" s="11">
        <f t="shared" si="25"/>
        <v>-0.1780763762454661</v>
      </c>
      <c r="U23" s="11">
        <f>'OddsRatio_working_3-way'!S23-'OddsRatio_working_3-way'!R23^2/3</f>
        <v>-0.97318739618147254</v>
      </c>
      <c r="V23" s="11">
        <f>'OddsRatio_working_3-way'!S23*'OddsRatio_working_3-way'!R23/3-2*'OddsRatio_working_3-way'!R23^3/27-'OddsRatio_working_3-way'!T23</f>
        <v>0.1780763762454661</v>
      </c>
      <c r="W23" s="11">
        <f>'OddsRatio_working_3-way'!V23^2+4*'OddsRatio_working_3-way'!U23^3/27</f>
        <v>-0.10483690195847306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0.18476207520429475</v>
      </c>
      <c r="Y23" s="11">
        <f>IF('OddsRatio_working_3-way'!W23&gt;=0,IF('OddsRatio_working_3-way'!V23+SQRT('OddsRatio_working_3-way'!W23)&gt;0,0,PI()),ACOS('OddsRatio_working_3-way'!V23/(2*'OddsRatio_working_3-way'!X23)))</f>
        <v>1.0679662120320108</v>
      </c>
      <c r="Z23" s="11">
        <f>'OddsRatio_working_3-way'!X23^(1/3)*COS('OddsRatio_working_3-way'!Y23/3)</f>
        <v>0.5338476295907979</v>
      </c>
      <c r="AA23" s="11">
        <f>'OddsRatio_working_3-way'!X23^(1/3)*COS(('OddsRatio_working_3-way'!Y23+2*PI())/3)</f>
        <v>-0.43883041830609237</v>
      </c>
      <c r="AB23" s="11">
        <f>'OddsRatio_working_3-way'!X23^(1/3)*COS(('OddsRatio_working_3-way'!Y23+4*PI())/3)</f>
        <v>-9.501721128470525E-2</v>
      </c>
      <c r="AC23" s="11">
        <f>'OddsRatio_working_3-way'!X23^(1/3)*SIN('OddsRatio_working_3-way'!Y23/3)</f>
        <v>0.19850064762474628</v>
      </c>
      <c r="AD23" s="11">
        <f>'OddsRatio_working_3-way'!X23^(1/3)*SIN(('OddsRatio_working_3-way'!Y23+2*PI())/3)</f>
        <v>0.36307528516336318</v>
      </c>
      <c r="AE23" s="11">
        <f>'OddsRatio_working_3-way'!X23^(1/3)*SIN(('OddsRatio_working_3-way'!Y23+4*PI())/3)</f>
        <v>-0.56157593278810936</v>
      </c>
      <c r="AF23" s="11">
        <f>-'OddsRatio_working_3-way'!U23/(3*'OddsRatio_working_3-way'!X23^(1/3))*COS(('OddsRatio_working_3-way'!Y23)/3)</f>
        <v>0.5338476295907979</v>
      </c>
      <c r="AG23" s="11">
        <f>-'OddsRatio_working_3-way'!U23/(3*'OddsRatio_working_3-way'!X23^(1/3))*COS(('OddsRatio_working_3-way'!Y23+2*PI())/3)</f>
        <v>-0.43883041830609237</v>
      </c>
      <c r="AH23" s="11">
        <f>-'OddsRatio_working_3-way'!U23/(3*'OddsRatio_working_3-way'!X23^(1/3))*COS(('OddsRatio_working_3-way'!Y23+4*PI())/3)</f>
        <v>-9.501721128470525E-2</v>
      </c>
      <c r="AI23" s="11">
        <f>'OddsRatio_working_3-way'!U23/(3*'OddsRatio_working_3-way'!X23^(1/3))*SIN(('OddsRatio_working_3-way'!Y23)/3)</f>
        <v>-0.19850064762474628</v>
      </c>
      <c r="AJ23" s="11">
        <f>'OddsRatio_working_3-way'!U23/(3*'OddsRatio_working_3-way'!X23^(1/3))*SIN(('OddsRatio_working_3-way'!Y23+2*PI())/3)</f>
        <v>-0.36307528516336318</v>
      </c>
      <c r="AK23" s="11">
        <f>'OddsRatio_working_3-way'!U23/(3*'OddsRatio_working_3-way'!X23^(1/3))*SIN(('OddsRatio_working_3-way'!Y23+4*PI())/3)</f>
        <v>0.56157593278810936</v>
      </c>
      <c r="AL23" s="11">
        <f>'OddsRatio_working_3-way'!Z23+'OddsRatio_working_3-way'!AF23</f>
        <v>1.0676952591815958</v>
      </c>
      <c r="AM23" s="11">
        <f>'OddsRatio_working_3-way'!AA23+'OddsRatio_working_3-way'!AG23</f>
        <v>-0.87766083661218475</v>
      </c>
      <c r="AN23" s="11">
        <f>'OddsRatio_working_3-way'!AB23+'OddsRatio_working_3-way'!AH23</f>
        <v>-0.1900344225694105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1.0676952591815958</v>
      </c>
      <c r="AS23" s="11">
        <f>IF(('OddsRatio_working_3-way'!X23=0),IF(Q23&gt;0,-Q23^(1/3),(-Q23)^(1/3)),'OddsRatio_working_3-way'!AM23-'OddsRatio_working_3-way'!R23/3)</f>
        <v>-0.87766083661218475</v>
      </c>
      <c r="AT23" s="11">
        <f>IF(('OddsRatio_working_3-way'!X23=0),IF(Q23&gt;0,-Q23^(1/3),(-Q23)^(1/3)),'OddsRatio_working_3-way'!AN23-'OddsRatio_working_3-way'!R23/3)</f>
        <v>-0.1900344225694105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2.87</v>
      </c>
      <c r="B24" s="4">
        <f>IF('True_Odds_Calculator_3-way'!B25="","",'True_Odds_Calculator_3-way'!B25)</f>
        <v>3.36</v>
      </c>
      <c r="C24" s="4">
        <f>IF('True_Odds_Calculator_3-way'!C25="","",'True_Odds_Calculator_3-way'!C25)</f>
        <v>2.62</v>
      </c>
      <c r="D24" s="9">
        <f t="shared" si="13"/>
        <v>0.33906302937562827</v>
      </c>
      <c r="E24" s="9">
        <f t="shared" si="14"/>
        <v>0.28901029260363487</v>
      </c>
      <c r="F24" s="9">
        <f t="shared" si="15"/>
        <v>0.37192667802073681</v>
      </c>
      <c r="G24" s="9">
        <f t="shared" si="16"/>
        <v>1.0424086369170449</v>
      </c>
      <c r="H24" s="9">
        <f t="shared" si="17"/>
        <v>2.9493041510348745</v>
      </c>
      <c r="I24" s="9">
        <f t="shared" si="18"/>
        <v>3.4600843831242258</v>
      </c>
      <c r="J24" s="9">
        <f t="shared" si="19"/>
        <v>2.6887019918056132</v>
      </c>
      <c r="K24" s="11">
        <f t="shared" si="20"/>
        <v>0.34843205574912889</v>
      </c>
      <c r="L24" s="11">
        <f t="shared" si="21"/>
        <v>0.29761904761904762</v>
      </c>
      <c r="M24" s="11">
        <f t="shared" si="22"/>
        <v>0.38167938931297707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-0.28297375550480852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0.23154393017679981</v>
      </c>
      <c r="Q24" s="11">
        <f>2*'OddsRatio_working_3-way'!K24*'OddsRatio_working_3-way'!L24*'OddsRatio_working_3-way'!M24</f>
        <v>7.9160318009162317E-2</v>
      </c>
      <c r="R24" s="11">
        <f t="shared" si="23"/>
        <v>0</v>
      </c>
      <c r="S24" s="11">
        <f t="shared" si="24"/>
        <v>-0.81825231376577334</v>
      </c>
      <c r="T24" s="11">
        <f t="shared" si="25"/>
        <v>-0.27974438077462332</v>
      </c>
      <c r="U24" s="11">
        <f>'OddsRatio_working_3-way'!S24-'OddsRatio_working_3-way'!R24^2/3</f>
        <v>-0.81825231376577334</v>
      </c>
      <c r="V24" s="11">
        <f>'OddsRatio_working_3-way'!S24*'OddsRatio_working_3-way'!R24/3-2*'OddsRatio_working_3-way'!R24^3/27-'OddsRatio_working_3-way'!T24</f>
        <v>0.27974438077462332</v>
      </c>
      <c r="W24" s="11">
        <f>'OddsRatio_working_3-way'!V24^2+4*'OddsRatio_working_3-way'!U24^3/27</f>
        <v>-2.906055622329054E-3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0.14244558101017604</v>
      </c>
      <c r="Y24" s="11">
        <f>IF('OddsRatio_working_3-way'!W24&gt;=0,IF('OddsRatio_working_3-way'!V24+SQRT('OddsRatio_working_3-way'!W24)&gt;0,0,PI()),ACOS('OddsRatio_working_3-way'!V24/(2*'OddsRatio_working_3-way'!X24)))</f>
        <v>0.19037037401479195</v>
      </c>
      <c r="Z24" s="11">
        <f>'OddsRatio_working_3-way'!X24^(1/3)*COS('OddsRatio_working_3-way'!Y24/3)</f>
        <v>0.52120431845852255</v>
      </c>
      <c r="AA24" s="11">
        <f>'OddsRatio_working_3-way'!X24^(1/3)*COS(('OddsRatio_working_3-way'!Y24+2*PI())/3)</f>
        <v>-0.28928355139532702</v>
      </c>
      <c r="AB24" s="11">
        <f>'OddsRatio_working_3-way'!X24^(1/3)*COS(('OddsRatio_working_3-way'!Y24+4*PI())/3)</f>
        <v>-0.23192076706319534</v>
      </c>
      <c r="AC24" s="11">
        <f>'OddsRatio_working_3-way'!X24^(1/3)*SIN('OddsRatio_working_3-way'!Y24/3)</f>
        <v>3.3118418975622621E-2</v>
      </c>
      <c r="AD24" s="11">
        <f>'OddsRatio_working_3-way'!X24^(1/3)*SIN(('OddsRatio_working_3-way'!Y24+2*PI())/3)</f>
        <v>0.43481697085942378</v>
      </c>
      <c r="AE24" s="11">
        <f>'OddsRatio_working_3-way'!X24^(1/3)*SIN(('OddsRatio_working_3-way'!Y24+4*PI())/3)</f>
        <v>-0.46793538983504646</v>
      </c>
      <c r="AF24" s="11">
        <f>-'OddsRatio_working_3-way'!U24/(3*'OddsRatio_working_3-way'!X24^(1/3))*COS(('OddsRatio_working_3-way'!Y24)/3)</f>
        <v>0.52120431845852244</v>
      </c>
      <c r="AG24" s="11">
        <f>-'OddsRatio_working_3-way'!U24/(3*'OddsRatio_working_3-way'!X24^(1/3))*COS(('OddsRatio_working_3-way'!Y24+2*PI())/3)</f>
        <v>-0.28928355139532697</v>
      </c>
      <c r="AH24" s="11">
        <f>-'OddsRatio_working_3-way'!U24/(3*'OddsRatio_working_3-way'!X24^(1/3))*COS(('OddsRatio_working_3-way'!Y24+4*PI())/3)</f>
        <v>-0.23192076706319528</v>
      </c>
      <c r="AI24" s="11">
        <f>'OddsRatio_working_3-way'!U24/(3*'OddsRatio_working_3-way'!X24^(1/3))*SIN(('OddsRatio_working_3-way'!Y24)/3)</f>
        <v>-3.3118418975622607E-2</v>
      </c>
      <c r="AJ24" s="11">
        <f>'OddsRatio_working_3-way'!U24/(3*'OddsRatio_working_3-way'!X24^(1/3))*SIN(('OddsRatio_working_3-way'!Y24+2*PI())/3)</f>
        <v>-0.43481697085942367</v>
      </c>
      <c r="AK24" s="11">
        <f>'OddsRatio_working_3-way'!U24/(3*'OddsRatio_working_3-way'!X24^(1/3))*SIN(('OddsRatio_working_3-way'!Y24+4*PI())/3)</f>
        <v>0.46793538983504634</v>
      </c>
      <c r="AL24" s="11">
        <f>'OddsRatio_working_3-way'!Z24+'OddsRatio_working_3-way'!AF24</f>
        <v>1.0424086369170449</v>
      </c>
      <c r="AM24" s="11">
        <f>'OddsRatio_working_3-way'!AA24+'OddsRatio_working_3-way'!AG24</f>
        <v>-0.57856710279065404</v>
      </c>
      <c r="AN24" s="11">
        <f>'OddsRatio_working_3-way'!AB24+'OddsRatio_working_3-way'!AH24</f>
        <v>-0.46384153412639062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1.0424086369170449</v>
      </c>
      <c r="AS24" s="11">
        <f>IF(('OddsRatio_working_3-way'!X24=0),IF(Q24&gt;0,-Q24^(1/3),(-Q24)^(1/3)),'OddsRatio_working_3-way'!AM24-'OddsRatio_working_3-way'!R24/3)</f>
        <v>-0.57856710279065404</v>
      </c>
      <c r="AT24" s="11">
        <f>IF(('OddsRatio_working_3-way'!X24=0),IF(Q24&gt;0,-Q24^(1/3),(-Q24)^(1/3)),'OddsRatio_working_3-way'!AN24-'OddsRatio_working_3-way'!R24/3)</f>
        <v>-0.46384153412639062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2.02</v>
      </c>
      <c r="B25" s="4">
        <f>IF('True_Odds_Calculator_3-way'!B26="","",'True_Odds_Calculator_3-way'!B26)</f>
        <v>3.55</v>
      </c>
      <c r="C25" s="4">
        <f>IF('True_Odds_Calculator_3-way'!C26="","",'True_Odds_Calculator_3-way'!C26)</f>
        <v>3.96</v>
      </c>
      <c r="D25" s="9">
        <f t="shared" si="13"/>
        <v>0.48356570880214411</v>
      </c>
      <c r="E25" s="9">
        <f t="shared" si="14"/>
        <v>0.27248489408994708</v>
      </c>
      <c r="F25" s="9">
        <f t="shared" si="15"/>
        <v>0.24394939710790864</v>
      </c>
      <c r="G25" s="9">
        <f t="shared" si="16"/>
        <v>1.0470306711357611</v>
      </c>
      <c r="H25" s="9">
        <f t="shared" si="17"/>
        <v>2.0679712845584763</v>
      </c>
      <c r="I25" s="9">
        <f t="shared" si="18"/>
        <v>3.6699282113961909</v>
      </c>
      <c r="J25" s="9">
        <f t="shared" si="19"/>
        <v>4.0992107865618532</v>
      </c>
      <c r="K25" s="11">
        <f t="shared" si="20"/>
        <v>0.49504950495049505</v>
      </c>
      <c r="L25" s="11">
        <f t="shared" si="21"/>
        <v>0.28169014084507044</v>
      </c>
      <c r="M25" s="11">
        <f t="shared" si="22"/>
        <v>0.25252525252525254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-0.27111725257032737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0.22995257272206093</v>
      </c>
      <c r="Q25" s="11">
        <f>2*'OddsRatio_working_3-way'!K25*'OddsRatio_working_3-way'!L25*'OddsRatio_working_3-way'!M25</f>
        <v>7.0429578169084517E-2</v>
      </c>
      <c r="R25" s="11">
        <f t="shared" si="23"/>
        <v>0</v>
      </c>
      <c r="S25" s="11">
        <f t="shared" si="24"/>
        <v>-0.84816650560595219</v>
      </c>
      <c r="T25" s="11">
        <f t="shared" si="25"/>
        <v>-0.25977534628053667</v>
      </c>
      <c r="U25" s="11">
        <f>'OddsRatio_working_3-way'!S25-'OddsRatio_working_3-way'!R25^2/3</f>
        <v>-0.84816650560595219</v>
      </c>
      <c r="V25" s="11">
        <f>'OddsRatio_working_3-way'!S25*'OddsRatio_working_3-way'!R25/3-2*'OddsRatio_working_3-way'!R25^3/27-'OddsRatio_working_3-way'!T25</f>
        <v>0.25977534628053667</v>
      </c>
      <c r="W25" s="11">
        <f>'OddsRatio_working_3-way'!V25^2+4*'OddsRatio_working_3-way'!U25^3/27</f>
        <v>-2.2910764587280211E-2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0.15032797071940152</v>
      </c>
      <c r="Y25" s="11">
        <f>IF('OddsRatio_working_3-way'!W25&gt;=0,IF('OddsRatio_working_3-way'!V25+SQRT('OddsRatio_working_3-way'!W25)&gt;0,0,PI()),ACOS('OddsRatio_working_3-way'!V25/(2*'OddsRatio_working_3-way'!X25)))</f>
        <v>0.52757858291938087</v>
      </c>
      <c r="Z25" s="11">
        <f>'OddsRatio_working_3-way'!X25^(1/3)*COS('OddsRatio_working_3-way'!Y25/3)</f>
        <v>0.52351533556788055</v>
      </c>
      <c r="AA25" s="11">
        <f>'OddsRatio_working_3-way'!X25^(1/3)*COS(('OddsRatio_working_3-way'!Y25+2*PI())/3)</f>
        <v>-0.3423206646896238</v>
      </c>
      <c r="AB25" s="11">
        <f>'OddsRatio_working_3-way'!X25^(1/3)*COS(('OddsRatio_working_3-way'!Y25+4*PI())/3)</f>
        <v>-0.18119467087825664</v>
      </c>
      <c r="AC25" s="11">
        <f>'OddsRatio_working_3-way'!X25^(1/3)*SIN('OddsRatio_working_3-way'!Y25/3)</f>
        <v>9.3026135900438844E-2</v>
      </c>
      <c r="AD25" s="11">
        <f>'OddsRatio_working_3-way'!X25^(1/3)*SIN(('OddsRatio_working_3-way'!Y25+2*PI())/3)</f>
        <v>0.40686451192230028</v>
      </c>
      <c r="AE25" s="11">
        <f>'OddsRatio_working_3-way'!X25^(1/3)*SIN(('OddsRatio_working_3-way'!Y25+4*PI())/3)</f>
        <v>-0.49989064782273906</v>
      </c>
      <c r="AF25" s="11">
        <f>-'OddsRatio_working_3-way'!U25/(3*'OddsRatio_working_3-way'!X25^(1/3))*COS(('OddsRatio_working_3-way'!Y25)/3)</f>
        <v>0.52351533556788044</v>
      </c>
      <c r="AG25" s="11">
        <f>-'OddsRatio_working_3-way'!U25/(3*'OddsRatio_working_3-way'!X25^(1/3))*COS(('OddsRatio_working_3-way'!Y25+2*PI())/3)</f>
        <v>-0.34232066468962374</v>
      </c>
      <c r="AH25" s="11">
        <f>-'OddsRatio_working_3-way'!U25/(3*'OddsRatio_working_3-way'!X25^(1/3))*COS(('OddsRatio_working_3-way'!Y25+4*PI())/3)</f>
        <v>-0.18119467087825661</v>
      </c>
      <c r="AI25" s="11">
        <f>'OddsRatio_working_3-way'!U25/(3*'OddsRatio_working_3-way'!X25^(1/3))*SIN(('OddsRatio_working_3-way'!Y25)/3)</f>
        <v>-9.3026135900438831E-2</v>
      </c>
      <c r="AJ25" s="11">
        <f>'OddsRatio_working_3-way'!U25/(3*'OddsRatio_working_3-way'!X25^(1/3))*SIN(('OddsRatio_working_3-way'!Y25+2*PI())/3)</f>
        <v>-0.40686451192230016</v>
      </c>
      <c r="AK25" s="11">
        <f>'OddsRatio_working_3-way'!U25/(3*'OddsRatio_working_3-way'!X25^(1/3))*SIN(('OddsRatio_working_3-way'!Y25+4*PI())/3)</f>
        <v>0.49989064782273895</v>
      </c>
      <c r="AL25" s="11">
        <f>'OddsRatio_working_3-way'!Z25+'OddsRatio_working_3-way'!AF25</f>
        <v>1.0470306711357611</v>
      </c>
      <c r="AM25" s="11">
        <f>'OddsRatio_working_3-way'!AA25+'OddsRatio_working_3-way'!AG25</f>
        <v>-0.68464132937924749</v>
      </c>
      <c r="AN25" s="11">
        <f>'OddsRatio_working_3-way'!AB25+'OddsRatio_working_3-way'!AH25</f>
        <v>-0.36238934175651327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1.0470306711357611</v>
      </c>
      <c r="AS25" s="11">
        <f>IF(('OddsRatio_working_3-way'!X25=0),IF(Q25&gt;0,-Q25^(1/3),(-Q25)^(1/3)),'OddsRatio_working_3-way'!AM25-'OddsRatio_working_3-way'!R25/3)</f>
        <v>-0.68464132937924749</v>
      </c>
      <c r="AT25" s="11">
        <f>IF(('OddsRatio_working_3-way'!X25=0),IF(Q25&gt;0,-Q25^(1/3),(-Q25)^(1/3)),'OddsRatio_working_3-way'!AN25-'OddsRatio_working_3-way'!R25/3)</f>
        <v>-0.36238934175651327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2.3199999999999998</v>
      </c>
      <c r="B26" s="4">
        <f>IF('True_Odds_Calculator_3-way'!B27="","",'True_Odds_Calculator_3-way'!B27)</f>
        <v>3.13</v>
      </c>
      <c r="C26" s="4">
        <f>IF('True_Odds_Calculator_3-way'!C27="","",'True_Odds_Calculator_3-way'!C27)</f>
        <v>3.6</v>
      </c>
      <c r="D26" s="9">
        <f t="shared" si="13"/>
        <v>0.42053320833601693</v>
      </c>
      <c r="E26" s="9">
        <f t="shared" si="14"/>
        <v>0.3102233881426843</v>
      </c>
      <c r="F26" s="9">
        <f t="shared" si="15"/>
        <v>0.26924340352129877</v>
      </c>
      <c r="G26" s="9">
        <f t="shared" si="16"/>
        <v>1.0438890080092587</v>
      </c>
      <c r="H26" s="9">
        <f t="shared" si="17"/>
        <v>2.3779334905722216</v>
      </c>
      <c r="I26" s="9">
        <f t="shared" si="18"/>
        <v>3.2234835870597207</v>
      </c>
      <c r="J26" s="9">
        <f t="shared" si="19"/>
        <v>3.7141114208240724</v>
      </c>
      <c r="K26" s="11">
        <f t="shared" si="20"/>
        <v>0.43103448275862072</v>
      </c>
      <c r="L26" s="11">
        <f t="shared" si="21"/>
        <v>0.31948881789137379</v>
      </c>
      <c r="M26" s="11">
        <f t="shared" si="22"/>
        <v>0.27777777777777779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-0.27963534207337237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0.23143047751949375</v>
      </c>
      <c r="Q26" s="11">
        <f>2*'OddsRatio_working_3-way'!K26*'OddsRatio_working_3-way'!L26*'OddsRatio_working_3-way'!M26</f>
        <v>7.6505942981650824E-2</v>
      </c>
      <c r="R26" s="11">
        <f t="shared" si="23"/>
        <v>0</v>
      </c>
      <c r="S26" s="11">
        <f t="shared" si="24"/>
        <v>-0.82761526423498233</v>
      </c>
      <c r="T26" s="11">
        <f t="shared" si="25"/>
        <v>-0.27359182288759748</v>
      </c>
      <c r="U26" s="11">
        <f>'OddsRatio_working_3-way'!S26-'OddsRatio_working_3-way'!R26^2/3</f>
        <v>-0.82761526423498233</v>
      </c>
      <c r="V26" s="11">
        <f>'OddsRatio_working_3-way'!S26*'OddsRatio_working_3-way'!R26/3-2*'OddsRatio_working_3-way'!R26^3/27-'OddsRatio_working_3-way'!T26</f>
        <v>0.27359182288759748</v>
      </c>
      <c r="W26" s="11">
        <f>'OddsRatio_working_3-way'!V26^2+4*'OddsRatio_working_3-way'!U26^3/27</f>
        <v>-9.1286423860127003E-3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0.14489748784655587</v>
      </c>
      <c r="Y26" s="11">
        <f>IF('OddsRatio_working_3-way'!W26&gt;=0,IF('OddsRatio_working_3-way'!V26+SQRT('OddsRatio_working_3-way'!W26)&gt;0,0,PI()),ACOS('OddsRatio_working_3-way'!V26/(2*'OddsRatio_working_3-way'!X26)))</f>
        <v>0.33598040073152902</v>
      </c>
      <c r="Z26" s="11">
        <f>'OddsRatio_working_3-way'!X26^(1/3)*COS('OddsRatio_working_3-way'!Y26/3)</f>
        <v>0.52194450400462933</v>
      </c>
      <c r="AA26" s="11">
        <f>'OddsRatio_working_3-way'!X26^(1/3)*COS(('OddsRatio_working_3-way'!Y26+2*PI())/3)</f>
        <v>-0.31180793940070395</v>
      </c>
      <c r="AB26" s="11">
        <f>'OddsRatio_working_3-way'!X26^(1/3)*COS(('OddsRatio_working_3-way'!Y26+4*PI())/3)</f>
        <v>-0.2101365646039253</v>
      </c>
      <c r="AC26" s="11">
        <f>'OddsRatio_working_3-way'!X26^(1/3)*SIN('OddsRatio_working_3-way'!Y26/3)</f>
        <v>5.8699995607799461E-2</v>
      </c>
      <c r="AD26" s="11">
        <f>'OddsRatio_working_3-way'!X26^(1/3)*SIN(('OddsRatio_working_3-way'!Y26+2*PI())/3)</f>
        <v>0.42266720202977798</v>
      </c>
      <c r="AE26" s="11">
        <f>'OddsRatio_working_3-way'!X26^(1/3)*SIN(('OddsRatio_working_3-way'!Y26+4*PI())/3)</f>
        <v>-0.48136719763757746</v>
      </c>
      <c r="AF26" s="11">
        <f>-'OddsRatio_working_3-way'!U26/(3*'OddsRatio_working_3-way'!X26^(1/3))*COS(('OddsRatio_working_3-way'!Y26)/3)</f>
        <v>0.52194450400462922</v>
      </c>
      <c r="AG26" s="11">
        <f>-'OddsRatio_working_3-way'!U26/(3*'OddsRatio_working_3-way'!X26^(1/3))*COS(('OddsRatio_working_3-way'!Y26+2*PI())/3)</f>
        <v>-0.31180793940070389</v>
      </c>
      <c r="AH26" s="11">
        <f>-'OddsRatio_working_3-way'!U26/(3*'OddsRatio_working_3-way'!X26^(1/3))*COS(('OddsRatio_working_3-way'!Y26+4*PI())/3)</f>
        <v>-0.21013656460392524</v>
      </c>
      <c r="AI26" s="11">
        <f>'OddsRatio_working_3-way'!U26/(3*'OddsRatio_working_3-way'!X26^(1/3))*SIN(('OddsRatio_working_3-way'!Y26)/3)</f>
        <v>-5.8699995607799448E-2</v>
      </c>
      <c r="AJ26" s="11">
        <f>'OddsRatio_working_3-way'!U26/(3*'OddsRatio_working_3-way'!X26^(1/3))*SIN(('OddsRatio_working_3-way'!Y26+2*PI())/3)</f>
        <v>-0.42266720202977787</v>
      </c>
      <c r="AK26" s="11">
        <f>'OddsRatio_working_3-way'!U26/(3*'OddsRatio_working_3-way'!X26^(1/3))*SIN(('OddsRatio_working_3-way'!Y26+4*PI())/3)</f>
        <v>0.48136719763757735</v>
      </c>
      <c r="AL26" s="11">
        <f>'OddsRatio_working_3-way'!Z26+'OddsRatio_working_3-way'!AF26</f>
        <v>1.0438890080092587</v>
      </c>
      <c r="AM26" s="11">
        <f>'OddsRatio_working_3-way'!AA26+'OddsRatio_working_3-way'!AG26</f>
        <v>-0.6236158788014079</v>
      </c>
      <c r="AN26" s="11">
        <f>'OddsRatio_working_3-way'!AB26+'OddsRatio_working_3-way'!AH26</f>
        <v>-0.42027312920785054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1.0438890080092587</v>
      </c>
      <c r="AS26" s="11">
        <f>IF(('OddsRatio_working_3-way'!X26=0),IF(Q26&gt;0,-Q26^(1/3),(-Q26)^(1/3)),'OddsRatio_working_3-way'!AM26-'OddsRatio_working_3-way'!R26/3)</f>
        <v>-0.6236158788014079</v>
      </c>
      <c r="AT26" s="11">
        <f>IF(('OddsRatio_working_3-way'!X26=0),IF(Q26&gt;0,-Q26^(1/3),(-Q26)^(1/3)),'OddsRatio_working_3-way'!AN26-'OddsRatio_working_3-way'!R26/3)</f>
        <v>-0.42027312920785054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1.35</v>
      </c>
      <c r="B27" s="4">
        <f>IF('True_Odds_Calculator_3-way'!B28="","",'True_Odds_Calculator_3-way'!B28)</f>
        <v>5.31</v>
      </c>
      <c r="C27" s="4">
        <f>IF('True_Odds_Calculator_3-way'!C28="","",'True_Odds_Calculator_3-way'!C28)</f>
        <v>9.91</v>
      </c>
      <c r="D27" s="9">
        <f t="shared" si="13"/>
        <v>0.72722878316631401</v>
      </c>
      <c r="E27" s="9">
        <f t="shared" si="14"/>
        <v>0.17797140123300739</v>
      </c>
      <c r="F27" s="9">
        <f t="shared" si="15"/>
        <v>9.4799815600678558E-2</v>
      </c>
      <c r="G27" s="9">
        <f t="shared" si="16"/>
        <v>1.0716659624187317</v>
      </c>
      <c r="H27" s="9">
        <f t="shared" si="17"/>
        <v>1.3750830868465562</v>
      </c>
      <c r="I27" s="9">
        <f t="shared" si="18"/>
        <v>5.6188802980247337</v>
      </c>
      <c r="J27" s="9">
        <f t="shared" si="19"/>
        <v>10.548543725150898</v>
      </c>
      <c r="K27" s="11">
        <f t="shared" si="20"/>
        <v>0.7407407407407407</v>
      </c>
      <c r="L27" s="11">
        <f t="shared" si="21"/>
        <v>0.18832391713747648</v>
      </c>
      <c r="M27" s="11">
        <f t="shared" si="22"/>
        <v>0.10090817356205853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-0.18919997491548235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0.19101958781295031</v>
      </c>
      <c r="Q27" s="11">
        <f>2*'OddsRatio_working_3-way'!K27*'OddsRatio_working_3-way'!L27*'OddsRatio_working_3-way'!M27</f>
        <v>2.8153218542807713E-2</v>
      </c>
      <c r="R27" s="11">
        <f t="shared" si="23"/>
        <v>0</v>
      </c>
      <c r="S27" s="11">
        <f t="shared" si="24"/>
        <v>-1.0096174055957503</v>
      </c>
      <c r="T27" s="11">
        <f t="shared" si="25"/>
        <v>-0.14880138623371411</v>
      </c>
      <c r="U27" s="11">
        <f>'OddsRatio_working_3-way'!S27-'OddsRatio_working_3-way'!R27^2/3</f>
        <v>-1.0096174055957503</v>
      </c>
      <c r="V27" s="11">
        <f>'OddsRatio_working_3-way'!S27*'OddsRatio_working_3-way'!R27/3-2*'OddsRatio_working_3-way'!R27^3/27-'OddsRatio_working_3-way'!T27</f>
        <v>0.14880138623371411</v>
      </c>
      <c r="W27" s="11">
        <f>'OddsRatio_working_3-way'!V27^2+4*'OddsRatio_working_3-way'!U27^3/27</f>
        <v>-0.13032193853869689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0.1952330601382434</v>
      </c>
      <c r="Y27" s="11">
        <f>IF('OddsRatio_working_3-way'!W27&gt;=0,IF('OddsRatio_working_3-way'!V27+SQRT('OddsRatio_working_3-way'!W27)&gt;0,0,PI()),ACOS('OddsRatio_working_3-way'!V27/(2*'OddsRatio_working_3-way'!X27)))</f>
        <v>1.1798250818760949</v>
      </c>
      <c r="Z27" s="11">
        <f>'OddsRatio_working_3-way'!X27^(1/3)*COS('OddsRatio_working_3-way'!Y27/3)</f>
        <v>0.53583298120936584</v>
      </c>
      <c r="AA27" s="11">
        <f>'OddsRatio_working_3-way'!X27^(1/3)*COS(('OddsRatio_working_3-way'!Y27+2*PI())/3)</f>
        <v>-0.46044340712585441</v>
      </c>
      <c r="AB27" s="11">
        <f>'OddsRatio_working_3-way'!X27^(1/3)*COS(('OddsRatio_working_3-way'!Y27+4*PI())/3)</f>
        <v>-7.5389574083511629E-2</v>
      </c>
      <c r="AC27" s="11">
        <f>'OddsRatio_working_3-way'!X27^(1/3)*SIN('OddsRatio_working_3-way'!Y27/3)</f>
        <v>0.22231093415949391</v>
      </c>
      <c r="AD27" s="11">
        <f>'OddsRatio_working_3-way'!X27^(1/3)*SIN(('OddsRatio_working_3-way'!Y27+2*PI())/3)</f>
        <v>0.35288950683311371</v>
      </c>
      <c r="AE27" s="11">
        <f>'OddsRatio_working_3-way'!X27^(1/3)*SIN(('OddsRatio_working_3-way'!Y27+4*PI())/3)</f>
        <v>-0.57520044099260748</v>
      </c>
      <c r="AF27" s="11">
        <f>-'OddsRatio_working_3-way'!U27/(3*'OddsRatio_working_3-way'!X27^(1/3))*COS(('OddsRatio_working_3-way'!Y27)/3)</f>
        <v>0.53583298120936584</v>
      </c>
      <c r="AG27" s="11">
        <f>-'OddsRatio_working_3-way'!U27/(3*'OddsRatio_working_3-way'!X27^(1/3))*COS(('OddsRatio_working_3-way'!Y27+2*PI())/3)</f>
        <v>-0.46044340712585441</v>
      </c>
      <c r="AH27" s="11">
        <f>-'OddsRatio_working_3-way'!U27/(3*'OddsRatio_working_3-way'!X27^(1/3))*COS(('OddsRatio_working_3-way'!Y27+4*PI())/3)</f>
        <v>-7.5389574083511629E-2</v>
      </c>
      <c r="AI27" s="11">
        <f>'OddsRatio_working_3-way'!U27/(3*'OddsRatio_working_3-way'!X27^(1/3))*SIN(('OddsRatio_working_3-way'!Y27)/3)</f>
        <v>-0.22231093415949391</v>
      </c>
      <c r="AJ27" s="11">
        <f>'OddsRatio_working_3-way'!U27/(3*'OddsRatio_working_3-way'!X27^(1/3))*SIN(('OddsRatio_working_3-way'!Y27+2*PI())/3)</f>
        <v>-0.35288950683311371</v>
      </c>
      <c r="AK27" s="11">
        <f>'OddsRatio_working_3-way'!U27/(3*'OddsRatio_working_3-way'!X27^(1/3))*SIN(('OddsRatio_working_3-way'!Y27+4*PI())/3)</f>
        <v>0.57520044099260748</v>
      </c>
      <c r="AL27" s="11">
        <f>'OddsRatio_working_3-way'!Z27+'OddsRatio_working_3-way'!AF27</f>
        <v>1.0716659624187317</v>
      </c>
      <c r="AM27" s="11">
        <f>'OddsRatio_working_3-way'!AA27+'OddsRatio_working_3-way'!AG27</f>
        <v>-0.92088681425170882</v>
      </c>
      <c r="AN27" s="11">
        <f>'OddsRatio_working_3-way'!AB27+'OddsRatio_working_3-way'!AH27</f>
        <v>-0.15077914816702326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1.0716659624187317</v>
      </c>
      <c r="AS27" s="11">
        <f>IF(('OddsRatio_working_3-way'!X27=0),IF(Q27&gt;0,-Q27^(1/3),(-Q27)^(1/3)),'OddsRatio_working_3-way'!AM27-'OddsRatio_working_3-way'!R27/3)</f>
        <v>-0.92088681425170882</v>
      </c>
      <c r="AT27" s="11">
        <f>IF(('OddsRatio_working_3-way'!X27=0),IF(Q27&gt;0,-Q27^(1/3),(-Q27)^(1/3)),'OddsRatio_working_3-way'!AN27-'OddsRatio_working_3-way'!R27/3)</f>
        <v>-0.15077914816702326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1.91</v>
      </c>
      <c r="B28" s="4">
        <f>IF('True_Odds_Calculator_3-way'!B29="","",'True_Odds_Calculator_3-way'!B29)</f>
        <v>3.83</v>
      </c>
      <c r="C28" s="4">
        <f>IF('True_Odds_Calculator_3-way'!C29="","",'True_Odds_Calculator_3-way'!C29)</f>
        <v>4.09</v>
      </c>
      <c r="D28" s="9">
        <f t="shared" si="13"/>
        <v>0.51187454756667161</v>
      </c>
      <c r="E28" s="9">
        <f t="shared" si="14"/>
        <v>0.25216848161215583</v>
      </c>
      <c r="F28" s="9">
        <f t="shared" si="15"/>
        <v>0.23595697082117267</v>
      </c>
      <c r="G28" s="9">
        <f t="shared" si="16"/>
        <v>1.0479161322447166</v>
      </c>
      <c r="H28" s="9">
        <f t="shared" si="17"/>
        <v>1.9536036803426919</v>
      </c>
      <c r="I28" s="9">
        <f t="shared" si="18"/>
        <v>3.9656026542525482</v>
      </c>
      <c r="J28" s="9">
        <f t="shared" si="19"/>
        <v>4.2380608486361737</v>
      </c>
      <c r="K28" s="11">
        <f t="shared" si="20"/>
        <v>0.52356020942408377</v>
      </c>
      <c r="L28" s="11">
        <f t="shared" si="21"/>
        <v>0.2610966057441253</v>
      </c>
      <c r="M28" s="11">
        <f t="shared" si="22"/>
        <v>0.24449877750611249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-0.26596890056299927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0.22827862840440555</v>
      </c>
      <c r="Q28" s="11">
        <f>2*'OddsRatio_working_3-way'!K28*'OddsRatio_working_3-way'!L28*'OddsRatio_working_3-way'!M28</f>
        <v>6.6845864832915242E-2</v>
      </c>
      <c r="R28" s="11">
        <f t="shared" si="23"/>
        <v>0</v>
      </c>
      <c r="S28" s="11">
        <f t="shared" si="24"/>
        <v>-0.85829067955384453</v>
      </c>
      <c r="T28" s="11">
        <f t="shared" si="25"/>
        <v>-0.25132962798062797</v>
      </c>
      <c r="U28" s="11">
        <f>'OddsRatio_working_3-way'!S28-'OddsRatio_working_3-way'!R28^2/3</f>
        <v>-0.85829067955384453</v>
      </c>
      <c r="V28" s="11">
        <f>'OddsRatio_working_3-way'!S28*'OddsRatio_working_3-way'!R28/3-2*'OddsRatio_working_3-way'!R28^3/27-'OddsRatio_working_3-way'!T28</f>
        <v>0.25132962798062797</v>
      </c>
      <c r="W28" s="11">
        <f>'OddsRatio_working_3-way'!V28^2+4*'OddsRatio_working_3-way'!U28^3/27</f>
        <v>-3.0503180022511484E-2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0.15302758078479867</v>
      </c>
      <c r="Y28" s="11">
        <f>IF('OddsRatio_working_3-way'!W28&gt;=0,IF('OddsRatio_working_3-way'!V28+SQRT('OddsRatio_working_3-way'!W28)&gt;0,0,PI()),ACOS('OddsRatio_working_3-way'!V28/(2*'OddsRatio_working_3-way'!X28)))</f>
        <v>0.60730201554309049</v>
      </c>
      <c r="Z28" s="11">
        <f>'OddsRatio_working_3-way'!X28^(1/3)*COS('OddsRatio_working_3-way'!Y28/3)</f>
        <v>0.5239580661223584</v>
      </c>
      <c r="AA28" s="11">
        <f>'OddsRatio_working_3-way'!X28^(1/3)*COS(('OddsRatio_working_3-way'!Y28+2*PI())/3)</f>
        <v>-0.35511135074655575</v>
      </c>
      <c r="AB28" s="11">
        <f>'OddsRatio_working_3-way'!X28^(1/3)*COS(('OddsRatio_working_3-way'!Y28+4*PI())/3)</f>
        <v>-0.16884671537580231</v>
      </c>
      <c r="AC28" s="11">
        <f>'OddsRatio_working_3-way'!X28^(1/3)*SIN('OddsRatio_working_3-way'!Y28/3)</f>
        <v>0.10753993737181197</v>
      </c>
      <c r="AD28" s="11">
        <f>'OddsRatio_working_3-way'!X28^(1/3)*SIN(('OddsRatio_working_3-way'!Y28+2*PI())/3)</f>
        <v>0.39999102709382317</v>
      </c>
      <c r="AE28" s="11">
        <f>'OddsRatio_working_3-way'!X28^(1/3)*SIN(('OddsRatio_working_3-way'!Y28+4*PI())/3)</f>
        <v>-0.50753096446563506</v>
      </c>
      <c r="AF28" s="11">
        <f>-'OddsRatio_working_3-way'!U28/(3*'OddsRatio_working_3-way'!X28^(1/3))*COS(('OddsRatio_working_3-way'!Y28)/3)</f>
        <v>0.52395806612235818</v>
      </c>
      <c r="AG28" s="11">
        <f>-'OddsRatio_working_3-way'!U28/(3*'OddsRatio_working_3-way'!X28^(1/3))*COS(('OddsRatio_working_3-way'!Y28+2*PI())/3)</f>
        <v>-0.35511135074655559</v>
      </c>
      <c r="AH28" s="11">
        <f>-'OddsRatio_working_3-way'!U28/(3*'OddsRatio_working_3-way'!X28^(1/3))*COS(('OddsRatio_working_3-way'!Y28+4*PI())/3)</f>
        <v>-0.16884671537580223</v>
      </c>
      <c r="AI28" s="11">
        <f>'OddsRatio_working_3-way'!U28/(3*'OddsRatio_working_3-way'!X28^(1/3))*SIN(('OddsRatio_working_3-way'!Y28)/3)</f>
        <v>-0.10753993737181193</v>
      </c>
      <c r="AJ28" s="11">
        <f>'OddsRatio_working_3-way'!U28/(3*'OddsRatio_working_3-way'!X28^(1/3))*SIN(('OddsRatio_working_3-way'!Y28+2*PI())/3)</f>
        <v>-0.399991027093823</v>
      </c>
      <c r="AK28" s="11">
        <f>'OddsRatio_working_3-way'!U28/(3*'OddsRatio_working_3-way'!X28^(1/3))*SIN(('OddsRatio_working_3-way'!Y28+4*PI())/3)</f>
        <v>0.50753096446563484</v>
      </c>
      <c r="AL28" s="11">
        <f>'OddsRatio_working_3-way'!Z28+'OddsRatio_working_3-way'!AF28</f>
        <v>1.0479161322447166</v>
      </c>
      <c r="AM28" s="11">
        <f>'OddsRatio_working_3-way'!AA28+'OddsRatio_working_3-way'!AG28</f>
        <v>-0.71022270149311129</v>
      </c>
      <c r="AN28" s="11">
        <f>'OddsRatio_working_3-way'!AB28+'OddsRatio_working_3-way'!AH28</f>
        <v>-0.33769343075160452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1.0479161322447166</v>
      </c>
      <c r="AS28" s="11">
        <f>IF(('OddsRatio_working_3-way'!X28=0),IF(Q28&gt;0,-Q28^(1/3),(-Q28)^(1/3)),'OddsRatio_working_3-way'!AM28-'OddsRatio_working_3-way'!R28/3)</f>
        <v>-0.71022270149311129</v>
      </c>
      <c r="AT28" s="11">
        <f>IF(('OddsRatio_working_3-way'!X28=0),IF(Q28&gt;0,-Q28^(1/3),(-Q28)^(1/3)),'OddsRatio_working_3-way'!AN28-'OddsRatio_working_3-way'!R28/3)</f>
        <v>-0.33769343075160452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2.87</v>
      </c>
      <c r="B29" s="4">
        <f>IF('True_Odds_Calculator_3-way'!B30="","",'True_Odds_Calculator_3-way'!B30)</f>
        <v>3.19</v>
      </c>
      <c r="C29" s="4">
        <f>IF('True_Odds_Calculator_3-way'!C30="","",'True_Odds_Calculator_3-way'!C30)</f>
        <v>2.78</v>
      </c>
      <c r="D29" s="9">
        <f t="shared" si="13"/>
        <v>0.34113100720506601</v>
      </c>
      <c r="E29" s="9">
        <f t="shared" si="14"/>
        <v>0.30656637357400696</v>
      </c>
      <c r="F29" s="9">
        <f t="shared" si="15"/>
        <v>0.35230261922092698</v>
      </c>
      <c r="G29" s="9">
        <f t="shared" si="16"/>
        <v>1.0328476519039653</v>
      </c>
      <c r="H29" s="9">
        <f t="shared" si="17"/>
        <v>2.9314251090604153</v>
      </c>
      <c r="I29" s="9">
        <f t="shared" si="18"/>
        <v>3.2619363576696845</v>
      </c>
      <c r="J29" s="9">
        <f t="shared" si="19"/>
        <v>2.8384688203890578</v>
      </c>
      <c r="K29" s="11">
        <f t="shared" si="20"/>
        <v>0.34843205574912889</v>
      </c>
      <c r="L29" s="11">
        <f t="shared" si="21"/>
        <v>0.31347962382445144</v>
      </c>
      <c r="M29" s="11">
        <f t="shared" si="22"/>
        <v>0.35971223021582738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-0.28641011256836169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0.2294539146134405</v>
      </c>
      <c r="Q29" s="11">
        <f>2*'OddsRatio_working_3-way'!K29*'OddsRatio_working_3-way'!L29*'OddsRatio_working_3-way'!M29</f>
        <v>7.8580107744328942E-2</v>
      </c>
      <c r="R29" s="11">
        <f t="shared" si="23"/>
        <v>0</v>
      </c>
      <c r="S29" s="11">
        <f t="shared" si="24"/>
        <v>-0.80113761541388795</v>
      </c>
      <c r="T29" s="11">
        <f t="shared" si="25"/>
        <v>-0.27436219705955067</v>
      </c>
      <c r="U29" s="11">
        <f>'OddsRatio_working_3-way'!S29-'OddsRatio_working_3-way'!R29^2/3</f>
        <v>-0.80113761541388795</v>
      </c>
      <c r="V29" s="11">
        <f>'OddsRatio_working_3-way'!S29*'OddsRatio_working_3-way'!R29/3-2*'OddsRatio_working_3-way'!R29^3/27-'OddsRatio_working_3-way'!T29</f>
        <v>0.27436219705955067</v>
      </c>
      <c r="W29" s="11">
        <f>'OddsRatio_working_3-way'!V29^2+4*'OddsRatio_working_3-way'!U29^3/27</f>
        <v>-9.0128542793377342E-4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0.1379999099667075</v>
      </c>
      <c r="Y29" s="11">
        <f>IF('OddsRatio_working_3-way'!W29&gt;=0,IF('OddsRatio_working_3-way'!V29+SQRT('OddsRatio_working_3-way'!W29)&gt;0,0,PI()),ACOS('OddsRatio_working_3-way'!V29/(2*'OddsRatio_working_3-way'!X29)))</f>
        <v>0.10898896238954925</v>
      </c>
      <c r="Z29" s="11">
        <f>'OddsRatio_working_3-way'!X29^(1/3)*COS('OddsRatio_working_3-way'!Y29/3)</f>
        <v>0.51642382595198266</v>
      </c>
      <c r="AA29" s="11">
        <f>'OddsRatio_working_3-way'!X29^(1/3)*COS(('OddsRatio_working_3-way'!Y29+2*PI())/3)</f>
        <v>-0.27446699972781191</v>
      </c>
      <c r="AB29" s="11">
        <f>'OddsRatio_working_3-way'!X29^(1/3)*COS(('OddsRatio_working_3-way'!Y29+4*PI())/3)</f>
        <v>-0.24195682622417086</v>
      </c>
      <c r="AC29" s="11">
        <f>'OddsRatio_working_3-way'!X29^(1/3)*SIN('OddsRatio_working_3-way'!Y29/3)</f>
        <v>1.8769757423728585E-2</v>
      </c>
      <c r="AD29" s="11">
        <f>'OddsRatio_working_3-way'!X29^(1/3)*SIN(('OddsRatio_working_3-way'!Y29+2*PI())/3)</f>
        <v>0.43785127368210608</v>
      </c>
      <c r="AE29" s="11">
        <f>'OddsRatio_working_3-way'!X29^(1/3)*SIN(('OddsRatio_working_3-way'!Y29+4*PI())/3)</f>
        <v>-0.45662103110583474</v>
      </c>
      <c r="AF29" s="11">
        <f>-'OddsRatio_working_3-way'!U29/(3*'OddsRatio_working_3-way'!X29^(1/3))*COS(('OddsRatio_working_3-way'!Y29)/3)</f>
        <v>0.51642382595198277</v>
      </c>
      <c r="AG29" s="11">
        <f>-'OddsRatio_working_3-way'!U29/(3*'OddsRatio_working_3-way'!X29^(1/3))*COS(('OddsRatio_working_3-way'!Y29+2*PI())/3)</f>
        <v>-0.27446699972781197</v>
      </c>
      <c r="AH29" s="11">
        <f>-'OddsRatio_working_3-way'!U29/(3*'OddsRatio_working_3-way'!X29^(1/3))*COS(('OddsRatio_working_3-way'!Y29+4*PI())/3)</f>
        <v>-0.24195682622417092</v>
      </c>
      <c r="AI29" s="11">
        <f>'OddsRatio_working_3-way'!U29/(3*'OddsRatio_working_3-way'!X29^(1/3))*SIN(('OddsRatio_working_3-way'!Y29)/3)</f>
        <v>-1.8769757423728588E-2</v>
      </c>
      <c r="AJ29" s="11">
        <f>'OddsRatio_working_3-way'!U29/(3*'OddsRatio_working_3-way'!X29^(1/3))*SIN(('OddsRatio_working_3-way'!Y29+2*PI())/3)</f>
        <v>-0.43785127368210619</v>
      </c>
      <c r="AK29" s="11">
        <f>'OddsRatio_working_3-way'!U29/(3*'OddsRatio_working_3-way'!X29^(1/3))*SIN(('OddsRatio_working_3-way'!Y29+4*PI())/3)</f>
        <v>0.45662103110583485</v>
      </c>
      <c r="AL29" s="11">
        <f>'OddsRatio_working_3-way'!Z29+'OddsRatio_working_3-way'!AF29</f>
        <v>1.0328476519039653</v>
      </c>
      <c r="AM29" s="11">
        <f>'OddsRatio_working_3-way'!AA29+'OddsRatio_working_3-way'!AG29</f>
        <v>-0.54893399945562393</v>
      </c>
      <c r="AN29" s="11">
        <f>'OddsRatio_working_3-way'!AB29+'OddsRatio_working_3-way'!AH29</f>
        <v>-0.48391365244834178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1.0328476519039653</v>
      </c>
      <c r="AS29" s="11">
        <f>IF(('OddsRatio_working_3-way'!X29=0),IF(Q29&gt;0,-Q29^(1/3),(-Q29)^(1/3)),'OddsRatio_working_3-way'!AM29-'OddsRatio_working_3-way'!R29/3)</f>
        <v>-0.54893399945562393</v>
      </c>
      <c r="AT29" s="11">
        <f>IF(('OddsRatio_working_3-way'!X29=0),IF(Q29&gt;0,-Q29^(1/3),(-Q29)^(1/3)),'OddsRatio_working_3-way'!AN29-'OddsRatio_working_3-way'!R29/3)</f>
        <v>-0.48391365244834178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2.94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2.63</v>
      </c>
      <c r="D30" s="9">
        <f t="shared" si="13"/>
        <v>0.33261690089952778</v>
      </c>
      <c r="E30" s="9">
        <f t="shared" si="14"/>
        <v>0.29506032308894337</v>
      </c>
      <c r="F30" s="9">
        <f t="shared" si="15"/>
        <v>0.37232277601152891</v>
      </c>
      <c r="G30" s="9">
        <f t="shared" si="16"/>
        <v>1.0342586495829778</v>
      </c>
      <c r="H30" s="9">
        <f t="shared" si="17"/>
        <v>3.006461780190977</v>
      </c>
      <c r="I30" s="9">
        <f t="shared" si="18"/>
        <v>3.3891374805366787</v>
      </c>
      <c r="J30" s="9">
        <f t="shared" si="19"/>
        <v>2.6858415988202538</v>
      </c>
      <c r="K30" s="11">
        <f t="shared" si="20"/>
        <v>0.3401360544217687</v>
      </c>
      <c r="L30" s="11">
        <f t="shared" si="21"/>
        <v>0.30211480362537763</v>
      </c>
      <c r="M30" s="11">
        <f t="shared" si="22"/>
        <v>0.38022813688212931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-0.28541069397788876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0.2297450978139754</v>
      </c>
      <c r="Q30" s="11">
        <f>2*'OddsRatio_working_3-way'!K30*'OddsRatio_working_3-way'!L30*'OddsRatio_working_3-way'!M30</f>
        <v>7.8144591093188914E-2</v>
      </c>
      <c r="R30" s="11">
        <f t="shared" si="23"/>
        <v>0</v>
      </c>
      <c r="S30" s="11">
        <f t="shared" si="24"/>
        <v>-0.80496317293483799</v>
      </c>
      <c r="T30" s="11">
        <f t="shared" si="25"/>
        <v>-0.2737969975968837</v>
      </c>
      <c r="U30" s="11">
        <f>'OddsRatio_working_3-way'!S30-'OddsRatio_working_3-way'!R30^2/3</f>
        <v>-0.80496317293483799</v>
      </c>
      <c r="V30" s="11">
        <f>'OddsRatio_working_3-way'!S30*'OddsRatio_working_3-way'!R30/3-2*'OddsRatio_working_3-way'!R30^3/27-'OddsRatio_working_3-way'!T30</f>
        <v>0.2737969975968837</v>
      </c>
      <c r="W30" s="11">
        <f>'OddsRatio_working_3-way'!V30^2+4*'OddsRatio_working_3-way'!U30^3/27</f>
        <v>-2.3075794696797852E-3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0.1389895457963905</v>
      </c>
      <c r="Y30" s="11">
        <f>IF('OddsRatio_working_3-way'!W30&gt;=0,IF('OddsRatio_working_3-way'!V30+SQRT('OddsRatio_working_3-way'!W30)&gt;0,0,PI()),ACOS('OddsRatio_working_3-way'!V30/(2*'OddsRatio_working_3-way'!X30)))</f>
        <v>0.17368080306807054</v>
      </c>
      <c r="Z30" s="11">
        <f>'OddsRatio_working_3-way'!X30^(1/3)*COS('OddsRatio_working_3-way'!Y30/3)</f>
        <v>0.51712932479148888</v>
      </c>
      <c r="AA30" s="11">
        <f>'OddsRatio_working_3-way'!X30^(1/3)*COS(('OddsRatio_working_3-way'!Y30+2*PI())/3)</f>
        <v>-0.28452115126141353</v>
      </c>
      <c r="AB30" s="11">
        <f>'OddsRatio_working_3-way'!X30^(1/3)*COS(('OddsRatio_working_3-way'!Y30+4*PI())/3)</f>
        <v>-0.23260817353007546</v>
      </c>
      <c r="AC30" s="11">
        <f>'OddsRatio_working_3-way'!X30^(1/3)*SIN('OddsRatio_working_3-way'!Y30/3)</f>
        <v>2.9971971667623203E-2</v>
      </c>
      <c r="AD30" s="11">
        <f>'OddsRatio_working_3-way'!X30^(1/3)*SIN(('OddsRatio_working_3-way'!Y30+2*PI())/3)</f>
        <v>0.43286114647751167</v>
      </c>
      <c r="AE30" s="11">
        <f>'OddsRatio_working_3-way'!X30^(1/3)*SIN(('OddsRatio_working_3-way'!Y30+4*PI())/3)</f>
        <v>-0.46283311814513478</v>
      </c>
      <c r="AF30" s="11">
        <f>-'OddsRatio_working_3-way'!U30/(3*'OddsRatio_working_3-way'!X30^(1/3))*COS(('OddsRatio_working_3-way'!Y30)/3)</f>
        <v>0.51712932479148888</v>
      </c>
      <c r="AG30" s="11">
        <f>-'OddsRatio_working_3-way'!U30/(3*'OddsRatio_working_3-way'!X30^(1/3))*COS(('OddsRatio_working_3-way'!Y30+2*PI())/3)</f>
        <v>-0.28452115126141353</v>
      </c>
      <c r="AH30" s="11">
        <f>-'OddsRatio_working_3-way'!U30/(3*'OddsRatio_working_3-way'!X30^(1/3))*COS(('OddsRatio_working_3-way'!Y30+4*PI())/3)</f>
        <v>-0.23260817353007546</v>
      </c>
      <c r="AI30" s="11">
        <f>'OddsRatio_working_3-way'!U30/(3*'OddsRatio_working_3-way'!X30^(1/3))*SIN(('OddsRatio_working_3-way'!Y30)/3)</f>
        <v>-2.9971971667623203E-2</v>
      </c>
      <c r="AJ30" s="11">
        <f>'OddsRatio_working_3-way'!U30/(3*'OddsRatio_working_3-way'!X30^(1/3))*SIN(('OddsRatio_working_3-way'!Y30+2*PI())/3)</f>
        <v>-0.43286114647751167</v>
      </c>
      <c r="AK30" s="11">
        <f>'OddsRatio_working_3-way'!U30/(3*'OddsRatio_working_3-way'!X30^(1/3))*SIN(('OddsRatio_working_3-way'!Y30+4*PI())/3)</f>
        <v>0.46283311814513478</v>
      </c>
      <c r="AL30" s="11">
        <f>'OddsRatio_working_3-way'!Z30+'OddsRatio_working_3-way'!AF30</f>
        <v>1.0342586495829778</v>
      </c>
      <c r="AM30" s="11">
        <f>'OddsRatio_working_3-way'!AA30+'OddsRatio_working_3-way'!AG30</f>
        <v>-0.56904230252282706</v>
      </c>
      <c r="AN30" s="11">
        <f>'OddsRatio_working_3-way'!AB30+'OddsRatio_working_3-way'!AH30</f>
        <v>-0.46521634706015091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1.0342586495829778</v>
      </c>
      <c r="AS30" s="11">
        <f>IF(('OddsRatio_working_3-way'!X30=0),IF(Q30&gt;0,-Q30^(1/3),(-Q30)^(1/3)),'OddsRatio_working_3-way'!AM30-'OddsRatio_working_3-way'!R30/3)</f>
        <v>-0.56904230252282706</v>
      </c>
      <c r="AT30" s="11">
        <f>IF(('OddsRatio_working_3-way'!X30=0),IF(Q30&gt;0,-Q30^(1/3),(-Q30)^(1/3)),'OddsRatio_working_3-way'!AN30-'OddsRatio_working_3-way'!R30/3)</f>
        <v>-0.46521634706015091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3.31</v>
      </c>
      <c r="B31" s="4">
        <f>IF('True_Odds_Calculator_3-way'!B32="","",'True_Odds_Calculator_3-way'!B32)</f>
        <v>3.27</v>
      </c>
      <c r="C31" s="4">
        <f>IF('True_Odds_Calculator_3-way'!C32="","",'True_Odds_Calculator_3-way'!C32)</f>
        <v>2.41</v>
      </c>
      <c r="D31" s="9">
        <f t="shared" si="13"/>
        <v>0.29488627355968128</v>
      </c>
      <c r="E31" s="9">
        <f t="shared" si="14"/>
        <v>0.29853126915540634</v>
      </c>
      <c r="F31" s="9">
        <f t="shared" si="15"/>
        <v>0.40658245728491227</v>
      </c>
      <c r="G31" s="9">
        <f t="shared" si="16"/>
        <v>1.0351246049378213</v>
      </c>
      <c r="H31" s="9">
        <f t="shared" si="17"/>
        <v>3.3911378374063674</v>
      </c>
      <c r="I31" s="9">
        <f t="shared" si="18"/>
        <v>3.3497328532088551</v>
      </c>
      <c r="J31" s="9">
        <f t="shared" si="19"/>
        <v>2.4595256929623281</v>
      </c>
      <c r="K31" s="11">
        <f t="shared" si="20"/>
        <v>0.30211480362537763</v>
      </c>
      <c r="L31" s="11">
        <f t="shared" si="21"/>
        <v>0.3058103975535168</v>
      </c>
      <c r="M31" s="11">
        <f t="shared" si="22"/>
        <v>0.41493775933609955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-0.28344197191064924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0.22963285922773508</v>
      </c>
      <c r="Q31" s="11">
        <f>2*'OddsRatio_working_3-way'!K31*'OddsRatio_working_3-way'!L31*'OddsRatio_working_3-way'!M31</f>
        <v>7.6672073197908211E-2</v>
      </c>
      <c r="R31" s="11">
        <f t="shared" si="23"/>
        <v>0</v>
      </c>
      <c r="S31" s="11">
        <f t="shared" si="24"/>
        <v>-0.81015827571268573</v>
      </c>
      <c r="T31" s="11">
        <f t="shared" si="25"/>
        <v>-0.27050359790072981</v>
      </c>
      <c r="U31" s="11">
        <f>'OddsRatio_working_3-way'!S31-'OddsRatio_working_3-way'!R31^2/3</f>
        <v>-0.81015827571268573</v>
      </c>
      <c r="V31" s="11">
        <f>'OddsRatio_working_3-way'!S31*'OddsRatio_working_3-way'!R31/3-2*'OddsRatio_working_3-way'!R31^3/27-'OddsRatio_working_3-way'!T31</f>
        <v>0.27050359790072981</v>
      </c>
      <c r="W31" s="11">
        <f>'OddsRatio_working_3-way'!V31^2+4*'OddsRatio_working_3-way'!U31^3/27</f>
        <v>-5.6059657395992751E-3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0.14033723865820413</v>
      </c>
      <c r="Y31" s="11">
        <f>IF('OddsRatio_working_3-way'!W31&gt;=0,IF('OddsRatio_working_3-way'!V31+SQRT('OddsRatio_working_3-way'!W31)&gt;0,0,PI()),ACOS('OddsRatio_working_3-way'!V31/(2*'OddsRatio_working_3-way'!X31)))</f>
        <v>0.27003064945530331</v>
      </c>
      <c r="Z31" s="11">
        <f>'OddsRatio_working_3-way'!X31^(1/3)*COS('OddsRatio_working_3-way'!Y31/3)</f>
        <v>0.51756230246891066</v>
      </c>
      <c r="AA31" s="11">
        <f>'OddsRatio_working_3-way'!X31^(1/3)*COS(('OddsRatio_working_3-way'!Y31+2*PI())/3)</f>
        <v>-0.29923502899025656</v>
      </c>
      <c r="AB31" s="11">
        <f>'OddsRatio_working_3-way'!X31^(1/3)*COS(('OddsRatio_working_3-way'!Y31+4*PI())/3)</f>
        <v>-0.21832727347865424</v>
      </c>
      <c r="AC31" s="11">
        <f>'OddsRatio_working_3-way'!X31^(1/3)*SIN('OddsRatio_working_3-way'!Y31/3)</f>
        <v>4.6712114424152087E-2</v>
      </c>
      <c r="AD31" s="11">
        <f>'OddsRatio_working_3-way'!X31^(1/3)*SIN(('OddsRatio_working_3-way'!Y31+2*PI())/3)</f>
        <v>0.42486604476716611</v>
      </c>
      <c r="AE31" s="11">
        <f>'OddsRatio_working_3-way'!X31^(1/3)*SIN(('OddsRatio_working_3-way'!Y31+4*PI())/3)</f>
        <v>-0.47157815919131812</v>
      </c>
      <c r="AF31" s="11">
        <f>-'OddsRatio_working_3-way'!U31/(3*'OddsRatio_working_3-way'!X31^(1/3))*COS(('OddsRatio_working_3-way'!Y31)/3)</f>
        <v>0.51756230246891066</v>
      </c>
      <c r="AG31" s="11">
        <f>-'OddsRatio_working_3-way'!U31/(3*'OddsRatio_working_3-way'!X31^(1/3))*COS(('OddsRatio_working_3-way'!Y31+2*PI())/3)</f>
        <v>-0.29923502899025656</v>
      </c>
      <c r="AH31" s="11">
        <f>-'OddsRatio_working_3-way'!U31/(3*'OddsRatio_working_3-way'!X31^(1/3))*COS(('OddsRatio_working_3-way'!Y31+4*PI())/3)</f>
        <v>-0.21832727347865424</v>
      </c>
      <c r="AI31" s="11">
        <f>'OddsRatio_working_3-way'!U31/(3*'OddsRatio_working_3-way'!X31^(1/3))*SIN(('OddsRatio_working_3-way'!Y31)/3)</f>
        <v>-4.6712114424152087E-2</v>
      </c>
      <c r="AJ31" s="11">
        <f>'OddsRatio_working_3-way'!U31/(3*'OddsRatio_working_3-way'!X31^(1/3))*SIN(('OddsRatio_working_3-way'!Y31+2*PI())/3)</f>
        <v>-0.42486604476716611</v>
      </c>
      <c r="AK31" s="11">
        <f>'OddsRatio_working_3-way'!U31/(3*'OddsRatio_working_3-way'!X31^(1/3))*SIN(('OddsRatio_working_3-way'!Y31+4*PI())/3)</f>
        <v>0.47157815919131812</v>
      </c>
      <c r="AL31" s="11">
        <f>'OddsRatio_working_3-way'!Z31+'OddsRatio_working_3-way'!AF31</f>
        <v>1.0351246049378213</v>
      </c>
      <c r="AM31" s="11">
        <f>'OddsRatio_working_3-way'!AA31+'OddsRatio_working_3-way'!AG31</f>
        <v>-0.59847005798051311</v>
      </c>
      <c r="AN31" s="11">
        <f>'OddsRatio_working_3-way'!AB31+'OddsRatio_working_3-way'!AH31</f>
        <v>-0.43665454695730849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1.0351246049378213</v>
      </c>
      <c r="AS31" s="11">
        <f>IF(('OddsRatio_working_3-way'!X31=0),IF(Q31&gt;0,-Q31^(1/3),(-Q31)^(1/3)),'OddsRatio_working_3-way'!AM31-'OddsRatio_working_3-way'!R31/3)</f>
        <v>-0.59847005798051311</v>
      </c>
      <c r="AT31" s="11">
        <f>IF(('OddsRatio_working_3-way'!X31=0),IF(Q31&gt;0,-Q31^(1/3),(-Q31)^(1/3)),'OddsRatio_working_3-way'!AN31-'OddsRatio_working_3-way'!R31/3)</f>
        <v>-0.43665454695730849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1.32</v>
      </c>
      <c r="B32" s="4">
        <f>IF('True_Odds_Calculator_3-way'!B33="","",'True_Odds_Calculator_3-way'!B33)</f>
        <v>5.85</v>
      </c>
      <c r="C32" s="4">
        <f>IF('True_Odds_Calculator_3-way'!C33="","",'True_Odds_Calculator_3-way'!C33)</f>
        <v>10.029999999999999</v>
      </c>
      <c r="D32" s="9">
        <f t="shared" si="13"/>
        <v>0.74480084742322195</v>
      </c>
      <c r="E32" s="9">
        <f t="shared" si="14"/>
        <v>0.16146873223373071</v>
      </c>
      <c r="F32" s="9">
        <f t="shared" si="15"/>
        <v>9.3730420343047044E-2</v>
      </c>
      <c r="G32" s="9">
        <f t="shared" si="16"/>
        <v>1.0707524763989227</v>
      </c>
      <c r="H32" s="9">
        <f t="shared" si="17"/>
        <v>1.3426407924476553</v>
      </c>
      <c r="I32" s="9">
        <f t="shared" si="18"/>
        <v>6.1931495105347754</v>
      </c>
      <c r="J32" s="9">
        <f t="shared" si="19"/>
        <v>10.66889486188227</v>
      </c>
      <c r="K32" s="11">
        <f t="shared" si="20"/>
        <v>0.75757575757575757</v>
      </c>
      <c r="L32" s="11">
        <f t="shared" si="21"/>
        <v>0.17094017094017094</v>
      </c>
      <c r="M32" s="11">
        <f t="shared" si="22"/>
        <v>9.9700897308075784E-2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-0.18094589580132936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0.18334016339998399</v>
      </c>
      <c r="Q32" s="11">
        <f>2*'OddsRatio_working_3-way'!K32*'OddsRatio_working_3-way'!L32*'OddsRatio_working_3-way'!M32</f>
        <v>2.5822558225349856E-2</v>
      </c>
      <c r="R32" s="11">
        <f t="shared" si="23"/>
        <v>0</v>
      </c>
      <c r="S32" s="11">
        <f t="shared" si="24"/>
        <v>-1.0132319530545386</v>
      </c>
      <c r="T32" s="11">
        <f t="shared" si="25"/>
        <v>-0.14270872578232938</v>
      </c>
      <c r="U32" s="11">
        <f>'OddsRatio_working_3-way'!S32-'OddsRatio_working_3-way'!R32^2/3</f>
        <v>-1.0132319530545386</v>
      </c>
      <c r="V32" s="11">
        <f>'OddsRatio_working_3-way'!S32*'OddsRatio_working_3-way'!R32/3-2*'OddsRatio_working_3-way'!R32^3/27-'OddsRatio_working_3-way'!T32</f>
        <v>0.14270872578232938</v>
      </c>
      <c r="W32" s="11">
        <f>'OddsRatio_working_3-way'!V32^2+4*'OddsRatio_working_3-way'!U32^3/27</f>
        <v>-0.13374139434402735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0.19628243347179813</v>
      </c>
      <c r="Y32" s="11">
        <f>IF('OddsRatio_working_3-way'!W32&gt;=0,IF('OddsRatio_working_3-way'!V32+SQRT('OddsRatio_working_3-way'!W32)&gt;0,0,PI()),ACOS('OddsRatio_working_3-way'!V32/(2*'OddsRatio_working_3-way'!X32)))</f>
        <v>1.1987430104971011</v>
      </c>
      <c r="Z32" s="11">
        <f>'OddsRatio_working_3-way'!X32^(1/3)*COS('OddsRatio_working_3-way'!Y32/3)</f>
        <v>0.53537623819946134</v>
      </c>
      <c r="AA32" s="11">
        <f>'OddsRatio_working_3-way'!X32^(1/3)*COS(('OddsRatio_working_3-way'!Y32+2*PI())/3)</f>
        <v>-0.46348699790699022</v>
      </c>
      <c r="AB32" s="11">
        <f>'OddsRatio_working_3-way'!X32^(1/3)*COS(('OddsRatio_working_3-way'!Y32+4*PI())/3)</f>
        <v>-7.1889240292471512E-2</v>
      </c>
      <c r="AC32" s="11">
        <f>'OddsRatio_working_3-way'!X32^(1/3)*SIN('OddsRatio_working_3-way'!Y32/3)</f>
        <v>0.22608907077279644</v>
      </c>
      <c r="AD32" s="11">
        <f>'OddsRatio_working_3-way'!X32^(1/3)*SIN(('OddsRatio_working_3-way'!Y32+2*PI())/3)</f>
        <v>0.35060488747688406</v>
      </c>
      <c r="AE32" s="11">
        <f>'OddsRatio_working_3-way'!X32^(1/3)*SIN(('OddsRatio_working_3-way'!Y32+4*PI())/3)</f>
        <v>-0.57669395824968051</v>
      </c>
      <c r="AF32" s="11">
        <f>-'OddsRatio_working_3-way'!U32/(3*'OddsRatio_working_3-way'!X32^(1/3))*COS(('OddsRatio_working_3-way'!Y32)/3)</f>
        <v>0.53537623819946123</v>
      </c>
      <c r="AG32" s="11">
        <f>-'OddsRatio_working_3-way'!U32/(3*'OddsRatio_working_3-way'!X32^(1/3))*COS(('OddsRatio_working_3-way'!Y32+2*PI())/3)</f>
        <v>-0.46348699790699011</v>
      </c>
      <c r="AH32" s="11">
        <f>-'OddsRatio_working_3-way'!U32/(3*'OddsRatio_working_3-way'!X32^(1/3))*COS(('OddsRatio_working_3-way'!Y32+4*PI())/3)</f>
        <v>-7.1889240292471498E-2</v>
      </c>
      <c r="AI32" s="11">
        <f>'OddsRatio_working_3-way'!U32/(3*'OddsRatio_working_3-way'!X32^(1/3))*SIN(('OddsRatio_working_3-way'!Y32)/3)</f>
        <v>-0.22608907077279639</v>
      </c>
      <c r="AJ32" s="11">
        <f>'OddsRatio_working_3-way'!U32/(3*'OddsRatio_working_3-way'!X32^(1/3))*SIN(('OddsRatio_working_3-way'!Y32+2*PI())/3)</f>
        <v>-0.35060488747688401</v>
      </c>
      <c r="AK32" s="11">
        <f>'OddsRatio_working_3-way'!U32/(3*'OddsRatio_working_3-way'!X32^(1/3))*SIN(('OddsRatio_working_3-way'!Y32+4*PI())/3)</f>
        <v>0.57669395824968039</v>
      </c>
      <c r="AL32" s="11">
        <f>'OddsRatio_working_3-way'!Z32+'OddsRatio_working_3-way'!AF32</f>
        <v>1.0707524763989227</v>
      </c>
      <c r="AM32" s="11">
        <f>'OddsRatio_working_3-way'!AA32+'OddsRatio_working_3-way'!AG32</f>
        <v>-0.92697399581398032</v>
      </c>
      <c r="AN32" s="11">
        <f>'OddsRatio_working_3-way'!AB32+'OddsRatio_working_3-way'!AH32</f>
        <v>-0.14377848058494302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1.0707524763989227</v>
      </c>
      <c r="AS32" s="11">
        <f>IF(('OddsRatio_working_3-way'!X32=0),IF(Q32&gt;0,-Q32^(1/3),(-Q32)^(1/3)),'OddsRatio_working_3-way'!AM32-'OddsRatio_working_3-way'!R32/3)</f>
        <v>-0.92697399581398032</v>
      </c>
      <c r="AT32" s="11">
        <f>IF(('OddsRatio_working_3-way'!X32=0),IF(Q32&gt;0,-Q32^(1/3),(-Q32)^(1/3)),'OddsRatio_working_3-way'!AN32-'OddsRatio_working_3-way'!R32/3)</f>
        <v>-0.14377848058494302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1.93</v>
      </c>
      <c r="B33" s="4">
        <f>IF('True_Odds_Calculator_3-way'!B34="","",'True_Odds_Calculator_3-way'!B34)</f>
        <v>3.44</v>
      </c>
      <c r="C33" s="4">
        <f>IF('True_Odds_Calculator_3-way'!C34="","",'True_Odds_Calculator_3-way'!C34)</f>
        <v>4.3</v>
      </c>
      <c r="D33" s="9">
        <f t="shared" si="13"/>
        <v>0.5016791670336197</v>
      </c>
      <c r="E33" s="9">
        <f t="shared" si="14"/>
        <v>0.2773084585436672</v>
      </c>
      <c r="F33" s="9">
        <f t="shared" si="15"/>
        <v>0.22101237442271299</v>
      </c>
      <c r="G33" s="9">
        <f t="shared" si="16"/>
        <v>1.0680707668614704</v>
      </c>
      <c r="H33" s="9">
        <f t="shared" si="17"/>
        <v>1.9933058131811674</v>
      </c>
      <c r="I33" s="9">
        <f t="shared" si="18"/>
        <v>3.6060926711419876</v>
      </c>
      <c r="J33" s="9">
        <f t="shared" si="19"/>
        <v>4.5246335306428529</v>
      </c>
      <c r="K33" s="11">
        <f t="shared" si="20"/>
        <v>0.5181347150259068</v>
      </c>
      <c r="L33" s="11">
        <f t="shared" si="21"/>
        <v>0.29069767441860467</v>
      </c>
      <c r="M33" s="11">
        <f t="shared" si="22"/>
        <v>0.23255813953488372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-0.26230254695858557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0.23363700305724705</v>
      </c>
      <c r="Q33" s="11">
        <f>2*'OddsRatio_working_3-way'!K33*'OddsRatio_working_3-way'!L33*'OddsRatio_working_3-way'!M33</f>
        <v>7.0056072880733761E-2</v>
      </c>
      <c r="R33" s="11">
        <f t="shared" si="23"/>
        <v>0</v>
      </c>
      <c r="S33" s="11">
        <f t="shared" si="24"/>
        <v>-0.89071572413719469</v>
      </c>
      <c r="T33" s="11">
        <f t="shared" si="25"/>
        <v>-0.26708117665283204</v>
      </c>
      <c r="U33" s="11">
        <f>'OddsRatio_working_3-way'!S33-'OddsRatio_working_3-way'!R33^2/3</f>
        <v>-0.89071572413719469</v>
      </c>
      <c r="V33" s="11">
        <f>'OddsRatio_working_3-way'!S33*'OddsRatio_working_3-way'!R33/3-2*'OddsRatio_working_3-way'!R33^3/27-'OddsRatio_working_3-way'!T33</f>
        <v>0.26708117665283204</v>
      </c>
      <c r="W33" s="11">
        <f>'OddsRatio_working_3-way'!V33^2+4*'OddsRatio_working_3-way'!U33^3/27</f>
        <v>-3.3359666317861913E-2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0.16178073219648501</v>
      </c>
      <c r="Y33" s="11">
        <f>IF('OddsRatio_working_3-way'!W33&gt;=0,IF('OddsRatio_working_3-way'!V33+SQRT('OddsRatio_working_3-way'!W33)&gt;0,0,PI()),ACOS('OddsRatio_working_3-way'!V33/(2*'OddsRatio_working_3-way'!X33)))</f>
        <v>0.59981181250169457</v>
      </c>
      <c r="Z33" s="11">
        <f>'OddsRatio_working_3-way'!X33^(1/3)*COS('OddsRatio_working_3-way'!Y33/3)</f>
        <v>0.5340353834307352</v>
      </c>
      <c r="AA33" s="11">
        <f>'OddsRatio_working_3-way'!X33^(1/3)*COS(('OddsRatio_working_3-way'!Y33+2*PI())/3)</f>
        <v>-0.36073848965952393</v>
      </c>
      <c r="AB33" s="11">
        <f>'OddsRatio_working_3-way'!X33^(1/3)*COS(('OddsRatio_working_3-way'!Y33+4*PI())/3)</f>
        <v>-0.17329689377121121</v>
      </c>
      <c r="AC33" s="11">
        <f>'OddsRatio_working_3-way'!X33^(1/3)*SIN('OddsRatio_working_3-way'!Y33/3)</f>
        <v>0.10821945584345043</v>
      </c>
      <c r="AD33" s="11">
        <f>'OddsRatio_working_3-way'!X33^(1/3)*SIN(('OddsRatio_working_3-way'!Y33+2*PI())/3)</f>
        <v>0.40837848064905485</v>
      </c>
      <c r="AE33" s="11">
        <f>'OddsRatio_working_3-way'!X33^(1/3)*SIN(('OddsRatio_working_3-way'!Y33+4*PI())/3)</f>
        <v>-0.51659793649250518</v>
      </c>
      <c r="AF33" s="11">
        <f>-'OddsRatio_working_3-way'!U33/(3*'OddsRatio_working_3-way'!X33^(1/3))*COS(('OddsRatio_working_3-way'!Y33)/3)</f>
        <v>0.5340353834307352</v>
      </c>
      <c r="AG33" s="11">
        <f>-'OddsRatio_working_3-way'!U33/(3*'OddsRatio_working_3-way'!X33^(1/3))*COS(('OddsRatio_working_3-way'!Y33+2*PI())/3)</f>
        <v>-0.36073848965952393</v>
      </c>
      <c r="AH33" s="11">
        <f>-'OddsRatio_working_3-way'!U33/(3*'OddsRatio_working_3-way'!X33^(1/3))*COS(('OddsRatio_working_3-way'!Y33+4*PI())/3)</f>
        <v>-0.17329689377121121</v>
      </c>
      <c r="AI33" s="11">
        <f>'OddsRatio_working_3-way'!U33/(3*'OddsRatio_working_3-way'!X33^(1/3))*SIN(('OddsRatio_working_3-way'!Y33)/3)</f>
        <v>-0.10821945584345043</v>
      </c>
      <c r="AJ33" s="11">
        <f>'OddsRatio_working_3-way'!U33/(3*'OddsRatio_working_3-way'!X33^(1/3))*SIN(('OddsRatio_working_3-way'!Y33+2*PI())/3)</f>
        <v>-0.40837848064905485</v>
      </c>
      <c r="AK33" s="11">
        <f>'OddsRatio_working_3-way'!U33/(3*'OddsRatio_working_3-way'!X33^(1/3))*SIN(('OddsRatio_working_3-way'!Y33+4*PI())/3)</f>
        <v>0.51659793649250518</v>
      </c>
      <c r="AL33" s="11">
        <f>'OddsRatio_working_3-way'!Z33+'OddsRatio_working_3-way'!AF33</f>
        <v>1.0680707668614704</v>
      </c>
      <c r="AM33" s="11">
        <f>'OddsRatio_working_3-way'!AA33+'OddsRatio_working_3-way'!AG33</f>
        <v>-0.72147697931904786</v>
      </c>
      <c r="AN33" s="11">
        <f>'OddsRatio_working_3-way'!AB33+'OddsRatio_working_3-way'!AH33</f>
        <v>-0.34659378754242243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1.0680707668614704</v>
      </c>
      <c r="AS33" s="11">
        <f>IF(('OddsRatio_working_3-way'!X33=0),IF(Q33&gt;0,-Q33^(1/3),(-Q33)^(1/3)),'OddsRatio_working_3-way'!AM33-'OddsRatio_working_3-way'!R33/3)</f>
        <v>-0.72147697931904786</v>
      </c>
      <c r="AT33" s="11">
        <f>IF(('OddsRatio_working_3-way'!X33=0),IF(Q33&gt;0,-Q33^(1/3),(-Q33)^(1/3)),'OddsRatio_working_3-way'!AN33-'OddsRatio_working_3-way'!R33/3)</f>
        <v>-0.34659378754242243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3.62</v>
      </c>
      <c r="B34" s="4">
        <f>IF('True_Odds_Calculator_3-way'!B35="","",'True_Odds_Calculator_3-way'!B35)</f>
        <v>3.53</v>
      </c>
      <c r="C34" s="4">
        <f>IF('True_Odds_Calculator_3-way'!C35="","",'True_Odds_Calculator_3-way'!C35)</f>
        <v>2.08</v>
      </c>
      <c r="D34" s="9">
        <f t="shared" si="13"/>
        <v>0.26395854259580592</v>
      </c>
      <c r="E34" s="9">
        <f t="shared" si="14"/>
        <v>0.27080555417172719</v>
      </c>
      <c r="F34" s="9">
        <f t="shared" si="15"/>
        <v>0.46523590323246672</v>
      </c>
      <c r="G34" s="9">
        <f t="shared" si="16"/>
        <v>1.0643029439712106</v>
      </c>
      <c r="H34" s="9">
        <f t="shared" si="17"/>
        <v>3.7884737132045716</v>
      </c>
      <c r="I34" s="9">
        <f t="shared" si="18"/>
        <v>3.6926864482471631</v>
      </c>
      <c r="J34" s="9">
        <f t="shared" si="19"/>
        <v>2.1494471794889076</v>
      </c>
      <c r="K34" s="11">
        <f t="shared" si="20"/>
        <v>0.27624309392265195</v>
      </c>
      <c r="L34" s="11">
        <f t="shared" si="21"/>
        <v>0.28328611898016998</v>
      </c>
      <c r="M34" s="11">
        <f t="shared" si="22"/>
        <v>0.48076923076923073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-0.26933882247844643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0.23439127194624665</v>
      </c>
      <c r="Q34" s="11">
        <f>2*'OddsRatio_working_3-way'!K34*'OddsRatio_working_3-way'!L34*'OddsRatio_working_3-way'!M34</f>
        <v>7.5245994204252542E-2</v>
      </c>
      <c r="R34" s="11">
        <f t="shared" si="23"/>
        <v>0</v>
      </c>
      <c r="S34" s="11">
        <f t="shared" si="24"/>
        <v>-0.87024688750543411</v>
      </c>
      <c r="T34" s="11">
        <f t="shared" si="25"/>
        <v>-0.27937299759403988</v>
      </c>
      <c r="U34" s="11">
        <f>'OddsRatio_working_3-way'!S34-'OddsRatio_working_3-way'!R34^2/3</f>
        <v>-0.87024688750543411</v>
      </c>
      <c r="V34" s="11">
        <f>'OddsRatio_working_3-way'!S34*'OddsRatio_working_3-way'!R34/3-2*'OddsRatio_working_3-way'!R34^3/27-'OddsRatio_working_3-way'!T34</f>
        <v>0.27937299759403988</v>
      </c>
      <c r="W34" s="11">
        <f>'OddsRatio_working_3-way'!V34^2+4*'OddsRatio_working_3-way'!U34^3/27</f>
        <v>-1.9589804743041644E-2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0.15623626061811088</v>
      </c>
      <c r="Y34" s="11">
        <f>IF('OddsRatio_working_3-way'!W34&gt;=0,IF('OddsRatio_working_3-way'!V34+SQRT('OddsRatio_working_3-way'!W34)&gt;0,0,PI()),ACOS('OddsRatio_working_3-way'!V34/(2*'OddsRatio_working_3-way'!X34)))</f>
        <v>0.46444074189901596</v>
      </c>
      <c r="Z34" s="11">
        <f>'OddsRatio_working_3-way'!X34^(1/3)*COS('OddsRatio_working_3-way'!Y34/3)</f>
        <v>0.53215147198560531</v>
      </c>
      <c r="AA34" s="11">
        <f>'OddsRatio_working_3-way'!X34^(1/3)*COS(('OddsRatio_working_3-way'!Y34+2*PI())/3)</f>
        <v>-0.33799812488543929</v>
      </c>
      <c r="AB34" s="11">
        <f>'OddsRatio_working_3-way'!X34^(1/3)*COS(('OddsRatio_working_3-way'!Y34+4*PI())/3)</f>
        <v>-0.19415334710016616</v>
      </c>
      <c r="AC34" s="11">
        <f>'OddsRatio_working_3-way'!X34^(1/3)*SIN('OddsRatio_working_3-way'!Y34/3)</f>
        <v>8.3048821175849386E-2</v>
      </c>
      <c r="AD34" s="11">
        <f>'OddsRatio_working_3-way'!X34^(1/3)*SIN(('OddsRatio_working_3-way'!Y34+2*PI())/3)</f>
        <v>0.41933228281289253</v>
      </c>
      <c r="AE34" s="11">
        <f>'OddsRatio_working_3-way'!X34^(1/3)*SIN(('OddsRatio_working_3-way'!Y34+4*PI())/3)</f>
        <v>-0.50238110398874181</v>
      </c>
      <c r="AF34" s="11">
        <f>-'OddsRatio_working_3-way'!U34/(3*'OddsRatio_working_3-way'!X34^(1/3))*COS(('OddsRatio_working_3-way'!Y34)/3)</f>
        <v>0.53215147198560531</v>
      </c>
      <c r="AG34" s="11">
        <f>-'OddsRatio_working_3-way'!U34/(3*'OddsRatio_working_3-way'!X34^(1/3))*COS(('OddsRatio_working_3-way'!Y34+2*PI())/3)</f>
        <v>-0.33799812488543929</v>
      </c>
      <c r="AH34" s="11">
        <f>-'OddsRatio_working_3-way'!U34/(3*'OddsRatio_working_3-way'!X34^(1/3))*COS(('OddsRatio_working_3-way'!Y34+4*PI())/3)</f>
        <v>-0.19415334710016616</v>
      </c>
      <c r="AI34" s="11">
        <f>'OddsRatio_working_3-way'!U34/(3*'OddsRatio_working_3-way'!X34^(1/3))*SIN(('OddsRatio_working_3-way'!Y34)/3)</f>
        <v>-8.3048821175849386E-2</v>
      </c>
      <c r="AJ34" s="11">
        <f>'OddsRatio_working_3-way'!U34/(3*'OddsRatio_working_3-way'!X34^(1/3))*SIN(('OddsRatio_working_3-way'!Y34+2*PI())/3)</f>
        <v>-0.41933228281289253</v>
      </c>
      <c r="AK34" s="11">
        <f>'OddsRatio_working_3-way'!U34/(3*'OddsRatio_working_3-way'!X34^(1/3))*SIN(('OddsRatio_working_3-way'!Y34+4*PI())/3)</f>
        <v>0.50238110398874181</v>
      </c>
      <c r="AL34" s="11">
        <f>'OddsRatio_working_3-way'!Z34+'OddsRatio_working_3-way'!AF34</f>
        <v>1.0643029439712106</v>
      </c>
      <c r="AM34" s="11">
        <f>'OddsRatio_working_3-way'!AA34+'OddsRatio_working_3-way'!AG34</f>
        <v>-0.67599624977087858</v>
      </c>
      <c r="AN34" s="11">
        <f>'OddsRatio_working_3-way'!AB34+'OddsRatio_working_3-way'!AH34</f>
        <v>-0.38830669420033231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1.0643029439712106</v>
      </c>
      <c r="AS34" s="11">
        <f>IF(('OddsRatio_working_3-way'!X34=0),IF(Q34&gt;0,-Q34^(1/3),(-Q34)^(1/3)),'OddsRatio_working_3-way'!AM34-'OddsRatio_working_3-way'!R34/3)</f>
        <v>-0.67599624977087858</v>
      </c>
      <c r="AT34" s="11">
        <f>IF(('OddsRatio_working_3-way'!X34=0),IF(Q34&gt;0,-Q34^(1/3),(-Q34)^(1/3)),'OddsRatio_working_3-way'!AN34-'OddsRatio_working_3-way'!R34/3)</f>
        <v>-0.38830669420033231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2.16</v>
      </c>
      <c r="B35" s="4">
        <f>IF('True_Odds_Calculator_3-way'!B36="","",'True_Odds_Calculator_3-way'!B36)</f>
        <v>3.21</v>
      </c>
      <c r="C35" s="4">
        <f>IF('True_Odds_Calculator_3-way'!C36="","",'True_Odds_Calculator_3-way'!C36)</f>
        <v>3.77</v>
      </c>
      <c r="D35" s="9">
        <f t="shared" si="13"/>
        <v>0.44784835905245962</v>
      </c>
      <c r="E35" s="9">
        <f t="shared" si="14"/>
        <v>0.29860689320361833</v>
      </c>
      <c r="F35" s="9">
        <f t="shared" si="15"/>
        <v>0.25354474774392233</v>
      </c>
      <c r="G35" s="9">
        <f t="shared" si="16"/>
        <v>1.0628436708518494</v>
      </c>
      <c r="H35" s="9">
        <f t="shared" si="17"/>
        <v>2.2328986581881458</v>
      </c>
      <c r="I35" s="9">
        <f t="shared" si="18"/>
        <v>3.348884512582587</v>
      </c>
      <c r="J35" s="9">
        <f t="shared" si="19"/>
        <v>3.9440769682596226</v>
      </c>
      <c r="K35" s="11">
        <f t="shared" si="20"/>
        <v>0.46296296296296291</v>
      </c>
      <c r="L35" s="11">
        <f t="shared" si="21"/>
        <v>0.3115264797507788</v>
      </c>
      <c r="M35" s="11">
        <f t="shared" si="22"/>
        <v>0.26525198938992045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-0.27166262836044797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0.23489200629602386</v>
      </c>
      <c r="Q35" s="11">
        <f>2*'OddsRatio_working_3-way'!K35*'OddsRatio_working_3-way'!L35*'OddsRatio_working_3-way'!M35</f>
        <v>7.6512054168085958E-2</v>
      </c>
      <c r="R35" s="11">
        <f t="shared" si="23"/>
        <v>0</v>
      </c>
      <c r="S35" s="11">
        <f t="shared" si="24"/>
        <v>-0.86464600491299071</v>
      </c>
      <c r="T35" s="11">
        <f t="shared" si="25"/>
        <v>-0.28164364980879181</v>
      </c>
      <c r="U35" s="11">
        <f>'OddsRatio_working_3-way'!S35-'OddsRatio_working_3-way'!R35^2/3</f>
        <v>-0.86464600491299071</v>
      </c>
      <c r="V35" s="11">
        <f>'OddsRatio_working_3-way'!S35*'OddsRatio_working_3-way'!R35/3-2*'OddsRatio_working_3-way'!R35^3/27-'OddsRatio_working_3-way'!T35</f>
        <v>0.28164364980879181</v>
      </c>
      <c r="W35" s="11">
        <f>'OddsRatio_working_3-way'!V35^2+4*'OddsRatio_working_3-way'!U35^3/27</f>
        <v>-1.6442831740116126E-2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0.15473039231008681</v>
      </c>
      <c r="Y35" s="11">
        <f>IF('OddsRatio_working_3-way'!W35&gt;=0,IF('OddsRatio_working_3-way'!V35+SQRT('OddsRatio_working_3-way'!W35)&gt;0,0,PI()),ACOS('OddsRatio_working_3-way'!V35/(2*'OddsRatio_working_3-way'!X35)))</f>
        <v>0.42724457548473804</v>
      </c>
      <c r="Z35" s="11">
        <f>'OddsRatio_working_3-way'!X35^(1/3)*COS('OddsRatio_working_3-way'!Y35/3)</f>
        <v>0.53142183542592469</v>
      </c>
      <c r="AA35" s="11">
        <f>'OddsRatio_working_3-way'!X35^(1/3)*COS(('OddsRatio_working_3-way'!Y35+2*PI())/3)</f>
        <v>-0.33170050668466106</v>
      </c>
      <c r="AB35" s="11">
        <f>'OddsRatio_working_3-way'!X35^(1/3)*COS(('OddsRatio_working_3-way'!Y35+4*PI())/3)</f>
        <v>-0.19972132874126375</v>
      </c>
      <c r="AC35" s="11">
        <f>'OddsRatio_working_3-way'!X35^(1/3)*SIN('OddsRatio_working_3-way'!Y35/3)</f>
        <v>7.6198213913046001E-2</v>
      </c>
      <c r="AD35" s="11">
        <f>'OddsRatio_working_3-way'!X35^(1/3)*SIN(('OddsRatio_working_3-way'!Y35+2*PI())/3)</f>
        <v>0.42212570264808091</v>
      </c>
      <c r="AE35" s="11">
        <f>'OddsRatio_working_3-way'!X35^(1/3)*SIN(('OddsRatio_working_3-way'!Y35+4*PI())/3)</f>
        <v>-0.49832391656112685</v>
      </c>
      <c r="AF35" s="11">
        <f>-'OddsRatio_working_3-way'!U35/(3*'OddsRatio_working_3-way'!X35^(1/3))*COS(('OddsRatio_working_3-way'!Y35)/3)</f>
        <v>0.53142183542592469</v>
      </c>
      <c r="AG35" s="11">
        <f>-'OddsRatio_working_3-way'!U35/(3*'OddsRatio_working_3-way'!X35^(1/3))*COS(('OddsRatio_working_3-way'!Y35+2*PI())/3)</f>
        <v>-0.33170050668466106</v>
      </c>
      <c r="AH35" s="11">
        <f>-'OddsRatio_working_3-way'!U35/(3*'OddsRatio_working_3-way'!X35^(1/3))*COS(('OddsRatio_working_3-way'!Y35+4*PI())/3)</f>
        <v>-0.19972132874126375</v>
      </c>
      <c r="AI35" s="11">
        <f>'OddsRatio_working_3-way'!U35/(3*'OddsRatio_working_3-way'!X35^(1/3))*SIN(('OddsRatio_working_3-way'!Y35)/3)</f>
        <v>-7.6198213913046001E-2</v>
      </c>
      <c r="AJ35" s="11">
        <f>'OddsRatio_working_3-way'!U35/(3*'OddsRatio_working_3-way'!X35^(1/3))*SIN(('OddsRatio_working_3-way'!Y35+2*PI())/3)</f>
        <v>-0.42212570264808091</v>
      </c>
      <c r="AK35" s="11">
        <f>'OddsRatio_working_3-way'!U35/(3*'OddsRatio_working_3-way'!X35^(1/3))*SIN(('OddsRatio_working_3-way'!Y35+4*PI())/3)</f>
        <v>0.49832391656112685</v>
      </c>
      <c r="AL35" s="11">
        <f>'OddsRatio_working_3-way'!Z35+'OddsRatio_working_3-way'!AF35</f>
        <v>1.0628436708518494</v>
      </c>
      <c r="AM35" s="11">
        <f>'OddsRatio_working_3-way'!AA35+'OddsRatio_working_3-way'!AG35</f>
        <v>-0.66340101336932211</v>
      </c>
      <c r="AN35" s="11">
        <f>'OddsRatio_working_3-way'!AB35+'OddsRatio_working_3-way'!AH35</f>
        <v>-0.3994426574825275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1.0628436708518494</v>
      </c>
      <c r="AS35" s="11">
        <f>IF(('OddsRatio_working_3-way'!X35=0),IF(Q35&gt;0,-Q35^(1/3),(-Q35)^(1/3)),'OddsRatio_working_3-way'!AM35-'OddsRatio_working_3-way'!R35/3)</f>
        <v>-0.66340101336932211</v>
      </c>
      <c r="AT35" s="11">
        <f>IF(('OddsRatio_working_3-way'!X35=0),IF(Q35&gt;0,-Q35^(1/3),(-Q35)^(1/3)),'OddsRatio_working_3-way'!AN35-'OddsRatio_working_3-way'!R35/3)</f>
        <v>-0.3994426574825275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3.58</v>
      </c>
      <c r="B36" s="4">
        <f>IF('True_Odds_Calculator_3-way'!B37="","",'True_Odds_Calculator_3-way'!B37)</f>
        <v>3.13</v>
      </c>
      <c r="C36" s="4">
        <f>IF('True_Odds_Calculator_3-way'!C37="","",'True_Odds_Calculator_3-way'!C37)</f>
        <v>2.27</v>
      </c>
      <c r="D36" s="9">
        <f t="shared" si="13"/>
        <v>0.26747329665659486</v>
      </c>
      <c r="E36" s="9">
        <f t="shared" si="14"/>
        <v>0.30665324235920299</v>
      </c>
      <c r="F36" s="9">
        <f t="shared" si="15"/>
        <v>0.42587346098420242</v>
      </c>
      <c r="G36" s="9">
        <f t="shared" si="16"/>
        <v>1.061508129463109</v>
      </c>
      <c r="H36" s="9">
        <f t="shared" si="17"/>
        <v>3.7386909740148218</v>
      </c>
      <c r="I36" s="9">
        <f t="shared" si="18"/>
        <v>3.2610123157564224</v>
      </c>
      <c r="J36" s="9">
        <f t="shared" si="19"/>
        <v>2.3481153244181483</v>
      </c>
      <c r="K36" s="11">
        <f t="shared" si="20"/>
        <v>0.27932960893854747</v>
      </c>
      <c r="L36" s="11">
        <f t="shared" si="21"/>
        <v>0.31948881789137379</v>
      </c>
      <c r="M36" s="11">
        <f t="shared" si="22"/>
        <v>0.44052863436123346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-0.27437833033459569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0.23509747385012369</v>
      </c>
      <c r="Q36" s="11">
        <f>2*'OddsRatio_working_3-way'!K36*'OddsRatio_working_3-way'!L36*'OddsRatio_working_3-way'!M36</f>
        <v>7.8627917675626643E-2</v>
      </c>
      <c r="R36" s="11">
        <f t="shared" si="23"/>
        <v>0</v>
      </c>
      <c r="S36" s="11">
        <f t="shared" si="24"/>
        <v>-0.85683688490789256</v>
      </c>
      <c r="T36" s="11">
        <f t="shared" si="25"/>
        <v>-0.28656752003608443</v>
      </c>
      <c r="U36" s="11">
        <f>'OddsRatio_working_3-way'!S36-'OddsRatio_working_3-way'!R36^2/3</f>
        <v>-0.85683688490789256</v>
      </c>
      <c r="V36" s="11">
        <f>'OddsRatio_working_3-way'!S36*'OddsRatio_working_3-way'!R36/3-2*'OddsRatio_working_3-way'!R36^3/27-'OddsRatio_working_3-way'!T36</f>
        <v>0.28656752003608443</v>
      </c>
      <c r="W36" s="11">
        <f>'OddsRatio_working_3-way'!V36^2+4*'OddsRatio_working_3-way'!U36^3/27</f>
        <v>-1.1073643460695379E-2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0.15263894244288304</v>
      </c>
      <c r="Y36" s="11">
        <f>IF('OddsRatio_working_3-way'!W36&gt;=0,IF('OddsRatio_working_3-way'!V36+SQRT('OddsRatio_working_3-way'!W36)&gt;0,0,PI()),ACOS('OddsRatio_working_3-way'!V36/(2*'OddsRatio_working_3-way'!X36)))</f>
        <v>0.35192648581921859</v>
      </c>
      <c r="Z36" s="11">
        <f>'OddsRatio_working_3-way'!X36^(1/3)*COS('OddsRatio_working_3-way'!Y36/3)</f>
        <v>0.53075406473155462</v>
      </c>
      <c r="AA36" s="11">
        <f>'OddsRatio_working_3-way'!X36^(1/3)*COS(('OddsRatio_working_3-way'!Y36+2*PI())/3)</f>
        <v>-0.31954633460581611</v>
      </c>
      <c r="AB36" s="11">
        <f>'OddsRatio_working_3-way'!X36^(1/3)*COS(('OddsRatio_working_3-way'!Y36+4*PI())/3)</f>
        <v>-0.21120773012573865</v>
      </c>
      <c r="AC36" s="11">
        <f>'OddsRatio_working_3-way'!X36^(1/3)*SIN('OddsRatio_working_3-way'!Y36/3)</f>
        <v>6.2549322460201326E-2</v>
      </c>
      <c r="AD36" s="11">
        <f>'OddsRatio_working_3-way'!X36^(1/3)*SIN(('OddsRatio_working_3-way'!Y36+2*PI())/3)</f>
        <v>0.42837184198927608</v>
      </c>
      <c r="AE36" s="11">
        <f>'OddsRatio_working_3-way'!X36^(1/3)*SIN(('OddsRatio_working_3-way'!Y36+4*PI())/3)</f>
        <v>-0.49092116444947725</v>
      </c>
      <c r="AF36" s="11">
        <f>-'OddsRatio_working_3-way'!U36/(3*'OddsRatio_working_3-way'!X36^(1/3))*COS(('OddsRatio_working_3-way'!Y36)/3)</f>
        <v>0.53075406473155451</v>
      </c>
      <c r="AG36" s="11">
        <f>-'OddsRatio_working_3-way'!U36/(3*'OddsRatio_working_3-way'!X36^(1/3))*COS(('OddsRatio_working_3-way'!Y36+2*PI())/3)</f>
        <v>-0.319546334605816</v>
      </c>
      <c r="AH36" s="11">
        <f>-'OddsRatio_working_3-way'!U36/(3*'OddsRatio_working_3-way'!X36^(1/3))*COS(('OddsRatio_working_3-way'!Y36+4*PI())/3)</f>
        <v>-0.21120773012573862</v>
      </c>
      <c r="AI36" s="11">
        <f>'OddsRatio_working_3-way'!U36/(3*'OddsRatio_working_3-way'!X36^(1/3))*SIN(('OddsRatio_working_3-way'!Y36)/3)</f>
        <v>-6.2549322460201312E-2</v>
      </c>
      <c r="AJ36" s="11">
        <f>'OddsRatio_working_3-way'!U36/(3*'OddsRatio_working_3-way'!X36^(1/3))*SIN(('OddsRatio_working_3-way'!Y36+2*PI())/3)</f>
        <v>-0.42837184198927603</v>
      </c>
      <c r="AK36" s="11">
        <f>'OddsRatio_working_3-way'!U36/(3*'OddsRatio_working_3-way'!X36^(1/3))*SIN(('OddsRatio_working_3-way'!Y36+4*PI())/3)</f>
        <v>0.49092116444947714</v>
      </c>
      <c r="AL36" s="11">
        <f>'OddsRatio_working_3-way'!Z36+'OddsRatio_working_3-way'!AF36</f>
        <v>1.061508129463109</v>
      </c>
      <c r="AM36" s="11">
        <f>'OddsRatio_working_3-way'!AA36+'OddsRatio_working_3-way'!AG36</f>
        <v>-0.6390926692116321</v>
      </c>
      <c r="AN36" s="11">
        <f>'OddsRatio_working_3-way'!AB36+'OddsRatio_working_3-way'!AH36</f>
        <v>-0.42241546025147725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1.061508129463109</v>
      </c>
      <c r="AS36" s="11">
        <f>IF(('OddsRatio_working_3-way'!X36=0),IF(Q36&gt;0,-Q36^(1/3),(-Q36)^(1/3)),'OddsRatio_working_3-way'!AM36-'OddsRatio_working_3-way'!R36/3)</f>
        <v>-0.6390926692116321</v>
      </c>
      <c r="AT36" s="11">
        <f>IF(('OddsRatio_working_3-way'!X36=0),IF(Q36&gt;0,-Q36^(1/3),(-Q36)^(1/3)),'OddsRatio_working_3-way'!AN36-'OddsRatio_working_3-way'!R36/3)</f>
        <v>-0.42241546025147725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2.21</v>
      </c>
      <c r="B37" s="4">
        <f>IF('True_Odds_Calculator_3-way'!B38="","",'True_Odds_Calculator_3-way'!B38)</f>
        <v>3.51</v>
      </c>
      <c r="C37" s="4">
        <f>IF('True_Odds_Calculator_3-way'!C38="","",'True_Odds_Calculator_3-way'!C38)</f>
        <v>3.32</v>
      </c>
      <c r="D37" s="9">
        <f t="shared" si="13"/>
        <v>0.43796047774549501</v>
      </c>
      <c r="E37" s="9">
        <f t="shared" si="14"/>
        <v>0.27306923016951101</v>
      </c>
      <c r="F37" s="9">
        <f t="shared" si="15"/>
        <v>0.28897029208499403</v>
      </c>
      <c r="G37" s="9">
        <f t="shared" si="16"/>
        <v>1.0605876478368725</v>
      </c>
      <c r="H37" s="9">
        <f t="shared" si="17"/>
        <v>2.2833110538826156</v>
      </c>
      <c r="I37" s="9">
        <f t="shared" si="18"/>
        <v>3.6620749960705496</v>
      </c>
      <c r="J37" s="9">
        <f t="shared" si="19"/>
        <v>3.4605633429815437</v>
      </c>
      <c r="K37" s="11">
        <f t="shared" si="20"/>
        <v>0.45248868778280543</v>
      </c>
      <c r="L37" s="11">
        <f t="shared" si="21"/>
        <v>0.28490028490028491</v>
      </c>
      <c r="M37" s="11">
        <f t="shared" si="22"/>
        <v>0.30120481927710846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-0.27359591127786076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0.23453057307933831</v>
      </c>
      <c r="Q37" s="11">
        <f>2*'OddsRatio_working_3-way'!K37*'OddsRatio_working_3-way'!L37*'OddsRatio_working_3-way'!M37</f>
        <v>7.7659130158721293E-2</v>
      </c>
      <c r="R37" s="11">
        <f t="shared" si="23"/>
        <v>0</v>
      </c>
      <c r="S37" s="11">
        <f t="shared" si="24"/>
        <v>-0.85721519734683405</v>
      </c>
      <c r="T37" s="11">
        <f t="shared" si="25"/>
        <v>-0.28384609183670001</v>
      </c>
      <c r="U37" s="11">
        <f>'OddsRatio_working_3-way'!S37-'OddsRatio_working_3-way'!R37^2/3</f>
        <v>-0.85721519734683405</v>
      </c>
      <c r="V37" s="11">
        <f>'OddsRatio_working_3-way'!S37*'OddsRatio_working_3-way'!R37/3-2*'OddsRatio_working_3-way'!R37^3/27-'OddsRatio_working_3-way'!T37</f>
        <v>0.28384609183670001</v>
      </c>
      <c r="W37" s="11">
        <f>'OddsRatio_working_3-way'!V37^2+4*'OddsRatio_working_3-way'!U37^3/27</f>
        <v>-1.2749480075145522E-2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0.15274004380491865</v>
      </c>
      <c r="Y37" s="11">
        <f>IF('OddsRatio_working_3-way'!W37&gt;=0,IF('OddsRatio_working_3-way'!V37+SQRT('OddsRatio_working_3-way'!W37)&gt;0,0,PI()),ACOS('OddsRatio_working_3-way'!V37/(2*'OddsRatio_working_3-way'!X37)))</f>
        <v>0.37860723282897846</v>
      </c>
      <c r="Z37" s="11">
        <f>'OddsRatio_working_3-way'!X37^(1/3)*COS('OddsRatio_working_3-way'!Y37/3)</f>
        <v>0.53029382391843627</v>
      </c>
      <c r="AA37" s="11">
        <f>'OddsRatio_working_3-way'!X37^(1/3)*COS(('OddsRatio_working_3-way'!Y37+2*PI())/3)</f>
        <v>-0.32341478108260718</v>
      </c>
      <c r="AB37" s="11">
        <f>'OddsRatio_working_3-way'!X37^(1/3)*COS(('OddsRatio_working_3-way'!Y37+4*PI())/3)</f>
        <v>-0.20687904283582925</v>
      </c>
      <c r="AC37" s="11">
        <f>'OddsRatio_working_3-way'!X37^(1/3)*SIN('OddsRatio_working_3-way'!Y37/3)</f>
        <v>6.7281939846989283E-2</v>
      </c>
      <c r="AD37" s="11">
        <f>'OddsRatio_working_3-way'!X37^(1/3)*SIN(('OddsRatio_working_3-way'!Y37+2*PI())/3)</f>
        <v>0.42560695305986329</v>
      </c>
      <c r="AE37" s="11">
        <f>'OddsRatio_working_3-way'!X37^(1/3)*SIN(('OddsRatio_working_3-way'!Y37+4*PI())/3)</f>
        <v>-0.49288889290685234</v>
      </c>
      <c r="AF37" s="11">
        <f>-'OddsRatio_working_3-way'!U37/(3*'OddsRatio_working_3-way'!X37^(1/3))*COS(('OddsRatio_working_3-way'!Y37)/3)</f>
        <v>0.53029382391843616</v>
      </c>
      <c r="AG37" s="11">
        <f>-'OddsRatio_working_3-way'!U37/(3*'OddsRatio_working_3-way'!X37^(1/3))*COS(('OddsRatio_working_3-way'!Y37+2*PI())/3)</f>
        <v>-0.32341478108260713</v>
      </c>
      <c r="AH37" s="11">
        <f>-'OddsRatio_working_3-way'!U37/(3*'OddsRatio_working_3-way'!X37^(1/3))*COS(('OddsRatio_working_3-way'!Y37+4*PI())/3)</f>
        <v>-0.2068790428358292</v>
      </c>
      <c r="AI37" s="11">
        <f>'OddsRatio_working_3-way'!U37/(3*'OddsRatio_working_3-way'!X37^(1/3))*SIN(('OddsRatio_working_3-way'!Y37)/3)</f>
        <v>-6.7281939846989269E-2</v>
      </c>
      <c r="AJ37" s="11">
        <f>'OddsRatio_working_3-way'!U37/(3*'OddsRatio_working_3-way'!X37^(1/3))*SIN(('OddsRatio_working_3-way'!Y37+2*PI())/3)</f>
        <v>-0.42560695305986318</v>
      </c>
      <c r="AK37" s="11">
        <f>'OddsRatio_working_3-way'!U37/(3*'OddsRatio_working_3-way'!X37^(1/3))*SIN(('OddsRatio_working_3-way'!Y37+4*PI())/3)</f>
        <v>0.49288889290685223</v>
      </c>
      <c r="AL37" s="11">
        <f>'OddsRatio_working_3-way'!Z37+'OddsRatio_working_3-way'!AF37</f>
        <v>1.0605876478368725</v>
      </c>
      <c r="AM37" s="11">
        <f>'OddsRatio_working_3-way'!AA37+'OddsRatio_working_3-way'!AG37</f>
        <v>-0.64682956216521426</v>
      </c>
      <c r="AN37" s="11">
        <f>'OddsRatio_working_3-way'!AB37+'OddsRatio_working_3-way'!AH37</f>
        <v>-0.41375808567165845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1.0605876478368725</v>
      </c>
      <c r="AS37" s="11">
        <f>IF(('OddsRatio_working_3-way'!X37=0),IF(Q37&gt;0,-Q37^(1/3),(-Q37)^(1/3)),'OddsRatio_working_3-way'!AM37-'OddsRatio_working_3-way'!R37/3)</f>
        <v>-0.64682956216521426</v>
      </c>
      <c r="AT37" s="11">
        <f>IF(('OddsRatio_working_3-way'!X37=0),IF(Q37&gt;0,-Q37^(1/3),(-Q37)^(1/3)),'OddsRatio_working_3-way'!AN37-'OddsRatio_working_3-way'!R37/3)</f>
        <v>-0.41375808567165845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5.9</v>
      </c>
      <c r="C38" s="4">
        <f>IF('True_Odds_Calculator_3-way'!C39="","",'True_Odds_Calculator_3-way'!C39)</f>
        <v>10.95</v>
      </c>
      <c r="D38" s="9">
        <f t="shared" si="13"/>
        <v>0.75891523380994119</v>
      </c>
      <c r="E38" s="9">
        <f t="shared" si="14"/>
        <v>0.15704673650878914</v>
      </c>
      <c r="F38" s="9">
        <f t="shared" si="15"/>
        <v>8.4038029681269458E-2</v>
      </c>
      <c r="G38" s="9">
        <f t="shared" si="16"/>
        <v>1.0954145376582509</v>
      </c>
      <c r="H38" s="9">
        <f t="shared" si="17"/>
        <v>1.3176702159208926</v>
      </c>
      <c r="I38" s="9">
        <f t="shared" si="18"/>
        <v>6.3675312345254298</v>
      </c>
      <c r="J38" s="9">
        <f t="shared" si="19"/>
        <v>11.899374649699595</v>
      </c>
      <c r="K38" s="11">
        <f t="shared" si="20"/>
        <v>0.77519379844961234</v>
      </c>
      <c r="L38" s="11">
        <f t="shared" si="21"/>
        <v>0.16949152542372881</v>
      </c>
      <c r="M38" s="11">
        <f t="shared" si="22"/>
        <v>9.1324200913242018E-2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-0.16965291164134566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0.18166448585290818</v>
      </c>
      <c r="Q38" s="11">
        <f>2*'OddsRatio_working_3-way'!K38*'OddsRatio_working_3-way'!L38*'OddsRatio_working_3-way'!M38</f>
        <v>2.3997950575020893E-2</v>
      </c>
      <c r="R38" s="11">
        <f t="shared" si="23"/>
        <v>0</v>
      </c>
      <c r="S38" s="11">
        <f t="shared" si="24"/>
        <v>-1.0708008727663665</v>
      </c>
      <c r="T38" s="11">
        <f t="shared" si="25"/>
        <v>-0.14145321965209595</v>
      </c>
      <c r="U38" s="11">
        <f>'OddsRatio_working_3-way'!S38-'OddsRatio_working_3-way'!R38^2/3</f>
        <v>-1.0708008727663665</v>
      </c>
      <c r="V38" s="11">
        <f>'OddsRatio_working_3-way'!S38*'OddsRatio_working_3-way'!R38/3-2*'OddsRatio_working_3-way'!R38^3/27-'OddsRatio_working_3-way'!T38</f>
        <v>0.14145321965209595</v>
      </c>
      <c r="W38" s="11">
        <f>'OddsRatio_working_3-way'!V38^2+4*'OddsRatio_working_3-way'!U38^3/27</f>
        <v>-0.16188666325587661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0.21324614686191912</v>
      </c>
      <c r="Y38" s="11">
        <f>IF('OddsRatio_working_3-way'!W38&gt;=0,IF('OddsRatio_working_3-way'!V38+SQRT('OddsRatio_working_3-way'!W38)&gt;0,0,PI()),ACOS('OddsRatio_working_3-way'!V38/(2*'OddsRatio_working_3-way'!X38)))</f>
        <v>1.2327267767027723</v>
      </c>
      <c r="Z38" s="11">
        <f>'OddsRatio_working_3-way'!X38^(1/3)*COS('OddsRatio_working_3-way'!Y38/3)</f>
        <v>0.54770726882912546</v>
      </c>
      <c r="AA38" s="11">
        <f>'OddsRatio_working_3-way'!X38^(1/3)*COS(('OddsRatio_working_3-way'!Y38+2*PI())/3)</f>
        <v>-0.48052433612478757</v>
      </c>
      <c r="AB38" s="11">
        <f>'OddsRatio_working_3-way'!X38^(1/3)*COS(('OddsRatio_working_3-way'!Y38+4*PI())/3)</f>
        <v>-6.7182932704337769E-2</v>
      </c>
      <c r="AC38" s="11">
        <f>'OddsRatio_working_3-way'!X38^(1/3)*SIN('OddsRatio_working_3-way'!Y38/3)</f>
        <v>0.23864277053201427</v>
      </c>
      <c r="AD38" s="11">
        <f>'OddsRatio_working_3-way'!X38^(1/3)*SIN(('OddsRatio_working_3-way'!Y38+2*PI())/3)</f>
        <v>0.3550070233774083</v>
      </c>
      <c r="AE38" s="11">
        <f>'OddsRatio_working_3-way'!X38^(1/3)*SIN(('OddsRatio_working_3-way'!Y38+4*PI())/3)</f>
        <v>-0.59364979390942263</v>
      </c>
      <c r="AF38" s="11">
        <f>-'OddsRatio_working_3-way'!U38/(3*'OddsRatio_working_3-way'!X38^(1/3))*COS(('OddsRatio_working_3-way'!Y38)/3)</f>
        <v>0.54770726882912546</v>
      </c>
      <c r="AG38" s="11">
        <f>-'OddsRatio_working_3-way'!U38/(3*'OddsRatio_working_3-way'!X38^(1/3))*COS(('OddsRatio_working_3-way'!Y38+2*PI())/3)</f>
        <v>-0.48052433612478757</v>
      </c>
      <c r="AH38" s="11">
        <f>-'OddsRatio_working_3-way'!U38/(3*'OddsRatio_working_3-way'!X38^(1/3))*COS(('OddsRatio_working_3-way'!Y38+4*PI())/3)</f>
        <v>-6.7182932704337769E-2</v>
      </c>
      <c r="AI38" s="11">
        <f>'OddsRatio_working_3-way'!U38/(3*'OddsRatio_working_3-way'!X38^(1/3))*SIN(('OddsRatio_working_3-way'!Y38)/3)</f>
        <v>-0.23864277053201427</v>
      </c>
      <c r="AJ38" s="11">
        <f>'OddsRatio_working_3-way'!U38/(3*'OddsRatio_working_3-way'!X38^(1/3))*SIN(('OddsRatio_working_3-way'!Y38+2*PI())/3)</f>
        <v>-0.3550070233774083</v>
      </c>
      <c r="AK38" s="11">
        <f>'OddsRatio_working_3-way'!U38/(3*'OddsRatio_working_3-way'!X38^(1/3))*SIN(('OddsRatio_working_3-way'!Y38+4*PI())/3)</f>
        <v>0.59364979390942263</v>
      </c>
      <c r="AL38" s="11">
        <f>'OddsRatio_working_3-way'!Z38+'OddsRatio_working_3-way'!AF38</f>
        <v>1.0954145376582509</v>
      </c>
      <c r="AM38" s="11">
        <f>'OddsRatio_working_3-way'!AA38+'OddsRatio_working_3-way'!AG38</f>
        <v>-0.96104867224957513</v>
      </c>
      <c r="AN38" s="11">
        <f>'OddsRatio_working_3-way'!AB38+'OddsRatio_working_3-way'!AH38</f>
        <v>-0.13436586540867554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1.0954145376582509</v>
      </c>
      <c r="AS38" s="11">
        <f>IF(('OddsRatio_working_3-way'!X38=0),IF(Q38&gt;0,-Q38^(1/3),(-Q38)^(1/3)),'OddsRatio_working_3-way'!AM38-'OddsRatio_working_3-way'!R38/3)</f>
        <v>-0.96104867224957513</v>
      </c>
      <c r="AT38" s="11">
        <f>IF(('OddsRatio_working_3-way'!X38=0),IF(Q38&gt;0,-Q38^(1/3),(-Q38)^(1/3)),'OddsRatio_working_3-way'!AN38-'OddsRatio_working_3-way'!R38/3)</f>
        <v>-0.13436586540867554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3.81</v>
      </c>
      <c r="B39" s="4">
        <f>IF('True_Odds_Calculator_3-way'!B40="","",'True_Odds_Calculator_3-way'!B40)</f>
        <v>3.98</v>
      </c>
      <c r="C39" s="4">
        <f>IF('True_Odds_Calculator_3-way'!C40="","",'True_Odds_Calculator_3-way'!C40)</f>
        <v>1.94</v>
      </c>
      <c r="D39" s="9">
        <f t="shared" si="13"/>
        <v>0.25355981562428537</v>
      </c>
      <c r="E39" s="9">
        <f t="shared" si="14"/>
        <v>0.24260422072322316</v>
      </c>
      <c r="F39" s="9">
        <f t="shared" si="15"/>
        <v>0.50383596365249117</v>
      </c>
      <c r="G39" s="9">
        <f t="shared" si="16"/>
        <v>1.0476308149864728</v>
      </c>
      <c r="H39" s="9">
        <f t="shared" si="17"/>
        <v>3.9438425901119891</v>
      </c>
      <c r="I39" s="9">
        <f t="shared" si="18"/>
        <v>4.1219398286596896</v>
      </c>
      <c r="J39" s="9">
        <f t="shared" si="19"/>
        <v>1.9847729660872842</v>
      </c>
      <c r="K39" s="11">
        <f t="shared" si="20"/>
        <v>0.26246719160104987</v>
      </c>
      <c r="L39" s="11">
        <f t="shared" si="21"/>
        <v>0.25125628140703515</v>
      </c>
      <c r="M39" s="11">
        <f t="shared" si="22"/>
        <v>0.51546391752577325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-0.26757199695476575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0.22877327351643087</v>
      </c>
      <c r="Q39" s="11">
        <f>2*'OddsRatio_working_3-way'!K39*'OddsRatio_working_3-way'!L39*'OddsRatio_working_3-way'!M39</f>
        <v>6.798611397219341E-2</v>
      </c>
      <c r="R39" s="11">
        <f t="shared" si="23"/>
        <v>0</v>
      </c>
      <c r="S39" s="11">
        <f t="shared" si="24"/>
        <v>-0.85499707039636896</v>
      </c>
      <c r="T39" s="11">
        <f t="shared" si="25"/>
        <v>-0.25408531066756873</v>
      </c>
      <c r="U39" s="11">
        <f>'OddsRatio_working_3-way'!S39-'OddsRatio_working_3-way'!R39^2/3</f>
        <v>-0.85499707039636896</v>
      </c>
      <c r="V39" s="11">
        <f>'OddsRatio_working_3-way'!S39*'OddsRatio_working_3-way'!R39/3-2*'OddsRatio_working_3-way'!R39^3/27-'OddsRatio_working_3-way'!T39</f>
        <v>0.25408531066756873</v>
      </c>
      <c r="W39" s="11">
        <f>'OddsRatio_working_3-way'!V39^2+4*'OddsRatio_working_3-way'!U39^3/27</f>
        <v>-2.8036203078006749E-2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0.15214758310193566</v>
      </c>
      <c r="Y39" s="11">
        <f>IF('OddsRatio_working_3-way'!W39&gt;=0,IF('OddsRatio_working_3-way'!V39+SQRT('OddsRatio_working_3-way'!W39)&gt;0,0,PI()),ACOS('OddsRatio_working_3-way'!V39/(2*'OddsRatio_working_3-way'!X39)))</f>
        <v>0.58267042829081772</v>
      </c>
      <c r="Z39" s="11">
        <f>'OddsRatio_working_3-way'!X39^(1/3)*COS('OddsRatio_working_3-way'!Y39/3)</f>
        <v>0.52381540749323652</v>
      </c>
      <c r="AA39" s="11">
        <f>'OddsRatio_working_3-way'!X39^(1/3)*COS(('OddsRatio_working_3-way'!Y39+2*PI())/3)</f>
        <v>-0.35113960249148013</v>
      </c>
      <c r="AB39" s="11">
        <f>'OddsRatio_working_3-way'!X39^(1/3)*COS(('OddsRatio_working_3-way'!Y39+4*PI())/3)</f>
        <v>-0.17267580500175647</v>
      </c>
      <c r="AC39" s="11">
        <f>'OddsRatio_working_3-way'!X39^(1/3)*SIN('OddsRatio_working_3-way'!Y39/3)</f>
        <v>0.10303612152129475</v>
      </c>
      <c r="AD39" s="11">
        <f>'OddsRatio_working_3-way'!X39^(1/3)*SIN(('OddsRatio_working_3-way'!Y39+2*PI())/3)</f>
        <v>0.40211938902219291</v>
      </c>
      <c r="AE39" s="11">
        <f>'OddsRatio_working_3-way'!X39^(1/3)*SIN(('OddsRatio_working_3-way'!Y39+4*PI())/3)</f>
        <v>-0.50515551054348773</v>
      </c>
      <c r="AF39" s="11">
        <f>-'OddsRatio_working_3-way'!U39/(3*'OddsRatio_working_3-way'!X39^(1/3))*COS(('OddsRatio_working_3-way'!Y39)/3)</f>
        <v>0.5238154074932363</v>
      </c>
      <c r="AG39" s="11">
        <f>-'OddsRatio_working_3-way'!U39/(3*'OddsRatio_working_3-way'!X39^(1/3))*COS(('OddsRatio_working_3-way'!Y39+2*PI())/3)</f>
        <v>-0.35113960249147996</v>
      </c>
      <c r="AH39" s="11">
        <f>-'OddsRatio_working_3-way'!U39/(3*'OddsRatio_working_3-way'!X39^(1/3))*COS(('OddsRatio_working_3-way'!Y39+4*PI())/3)</f>
        <v>-0.17267580500175639</v>
      </c>
      <c r="AI39" s="11">
        <f>'OddsRatio_working_3-way'!U39/(3*'OddsRatio_working_3-way'!X39^(1/3))*SIN(('OddsRatio_working_3-way'!Y39)/3)</f>
        <v>-0.10303612152129471</v>
      </c>
      <c r="AJ39" s="11">
        <f>'OddsRatio_working_3-way'!U39/(3*'OddsRatio_working_3-way'!X39^(1/3))*SIN(('OddsRatio_working_3-way'!Y39+2*PI())/3)</f>
        <v>-0.40211938902219274</v>
      </c>
      <c r="AK39" s="11">
        <f>'OddsRatio_working_3-way'!U39/(3*'OddsRatio_working_3-way'!X39^(1/3))*SIN(('OddsRatio_working_3-way'!Y39+4*PI())/3)</f>
        <v>0.50515551054348762</v>
      </c>
      <c r="AL39" s="11">
        <f>'OddsRatio_working_3-way'!Z39+'OddsRatio_working_3-way'!AF39</f>
        <v>1.0476308149864728</v>
      </c>
      <c r="AM39" s="11">
        <f>'OddsRatio_working_3-way'!AA39+'OddsRatio_working_3-way'!AG39</f>
        <v>-0.70227920498296004</v>
      </c>
      <c r="AN39" s="11">
        <f>'OddsRatio_working_3-way'!AB39+'OddsRatio_working_3-way'!AH39</f>
        <v>-0.34535161000351289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1.0476308149864728</v>
      </c>
      <c r="AS39" s="11">
        <f>IF(('OddsRatio_working_3-way'!X39=0),IF(Q39&gt;0,-Q39^(1/3),(-Q39)^(1/3)),'OddsRatio_working_3-way'!AM39-'OddsRatio_working_3-way'!R39/3)</f>
        <v>-0.70227920498296004</v>
      </c>
      <c r="AT39" s="11">
        <f>IF(('OddsRatio_working_3-way'!X39=0),IF(Q39&gt;0,-Q39^(1/3),(-Q39)^(1/3)),'OddsRatio_working_3-way'!AN39-'OddsRatio_working_3-way'!R39/3)</f>
        <v>-0.34535161000351289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1.88</v>
      </c>
      <c r="B40" s="4">
        <f>IF('True_Odds_Calculator_3-way'!B41="","",'True_Odds_Calculator_3-way'!B41)</f>
        <v>3.86</v>
      </c>
      <c r="C40" s="4">
        <f>IF('True_Odds_Calculator_3-way'!C41="","",'True_Odds_Calculator_3-way'!C41)</f>
        <v>4.0599999999999996</v>
      </c>
      <c r="D40" s="9">
        <f t="shared" si="13"/>
        <v>0.51694904398430142</v>
      </c>
      <c r="E40" s="9">
        <f t="shared" si="14"/>
        <v>0.24771565502718926</v>
      </c>
      <c r="F40" s="9">
        <f t="shared" si="15"/>
        <v>0.23533530098850955</v>
      </c>
      <c r="G40" s="9">
        <f t="shared" si="16"/>
        <v>1.0618484496967167</v>
      </c>
      <c r="H40" s="9">
        <f t="shared" si="17"/>
        <v>1.9344266357331106</v>
      </c>
      <c r="I40" s="9">
        <f t="shared" si="18"/>
        <v>4.0368865661326092</v>
      </c>
      <c r="J40" s="9">
        <f t="shared" si="19"/>
        <v>4.249256256071952</v>
      </c>
      <c r="K40" s="11">
        <f t="shared" si="20"/>
        <v>0.53191489361702127</v>
      </c>
      <c r="L40" s="11">
        <f t="shared" si="21"/>
        <v>0.2590673575129534</v>
      </c>
      <c r="M40" s="11">
        <f t="shared" si="22"/>
        <v>0.24630541871921185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-0.26139600404689234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0.23080102073787903</v>
      </c>
      <c r="Q40" s="11">
        <f>2*'OddsRatio_working_3-way'!K40*'OddsRatio_working_3-way'!L40*'OddsRatio_working_3-way'!M40</f>
        <v>6.7882653158199718E-2</v>
      </c>
      <c r="R40" s="11">
        <f t="shared" si="23"/>
        <v>0</v>
      </c>
      <c r="S40" s="11">
        <f t="shared" si="24"/>
        <v>-0.88295542840997365</v>
      </c>
      <c r="T40" s="11">
        <f t="shared" si="25"/>
        <v>-0.25969277306175698</v>
      </c>
      <c r="U40" s="11">
        <f>'OddsRatio_working_3-way'!S40-'OddsRatio_working_3-way'!R40^2/3</f>
        <v>-0.88295542840997365</v>
      </c>
      <c r="V40" s="11">
        <f>'OddsRatio_working_3-way'!S40*'OddsRatio_working_3-way'!R40/3-2*'OddsRatio_working_3-way'!R40^3/27-'OddsRatio_working_3-way'!T40</f>
        <v>0.25969277306175698</v>
      </c>
      <c r="W40" s="11">
        <f>'OddsRatio_working_3-way'!V40^2+4*'OddsRatio_working_3-way'!U40^3/27</f>
        <v>-3.4539091223512161E-2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0.15967108974703073</v>
      </c>
      <c r="Y40" s="11">
        <f>IF('OddsRatio_working_3-way'!W40&gt;=0,IF('OddsRatio_working_3-way'!V40+SQRT('OddsRatio_working_3-way'!W40)&gt;0,0,PI()),ACOS('OddsRatio_working_3-way'!V40/(2*'OddsRatio_working_3-way'!X40)))</f>
        <v>0.62114673886608274</v>
      </c>
      <c r="Z40" s="11">
        <f>'OddsRatio_working_3-way'!X40^(1/3)*COS('OddsRatio_working_3-way'!Y40/3)</f>
        <v>0.53092422484835833</v>
      </c>
      <c r="AA40" s="11">
        <f>'OddsRatio_working_3-way'!X40^(1/3)*COS(('OddsRatio_working_3-way'!Y40+2*PI())/3)</f>
        <v>-0.36204605365858294</v>
      </c>
      <c r="AB40" s="11">
        <f>'OddsRatio_working_3-way'!X40^(1/3)*COS(('OddsRatio_working_3-way'!Y40+4*PI())/3)</f>
        <v>-0.16887817118977533</v>
      </c>
      <c r="AC40" s="11">
        <f>'OddsRatio_working_3-way'!X40^(1/3)*SIN('OddsRatio_working_3-way'!Y40/3)</f>
        <v>0.11152552894215609</v>
      </c>
      <c r="AD40" s="11">
        <f>'OddsRatio_working_3-way'!X40^(1/3)*SIN(('OddsRatio_working_3-way'!Y40+2*PI())/3)</f>
        <v>0.40403110173216161</v>
      </c>
      <c r="AE40" s="11">
        <f>'OddsRatio_working_3-way'!X40^(1/3)*SIN(('OddsRatio_working_3-way'!Y40+4*PI())/3)</f>
        <v>-0.51555663067431767</v>
      </c>
      <c r="AF40" s="11">
        <f>-'OddsRatio_working_3-way'!U40/(3*'OddsRatio_working_3-way'!X40^(1/3))*COS(('OddsRatio_working_3-way'!Y40)/3)</f>
        <v>0.53092422484835833</v>
      </c>
      <c r="AG40" s="11">
        <f>-'OddsRatio_working_3-way'!U40/(3*'OddsRatio_working_3-way'!X40^(1/3))*COS(('OddsRatio_working_3-way'!Y40+2*PI())/3)</f>
        <v>-0.36204605365858294</v>
      </c>
      <c r="AH40" s="11">
        <f>-'OddsRatio_working_3-way'!U40/(3*'OddsRatio_working_3-way'!X40^(1/3))*COS(('OddsRatio_working_3-way'!Y40+4*PI())/3)</f>
        <v>-0.16887817118977533</v>
      </c>
      <c r="AI40" s="11">
        <f>'OddsRatio_working_3-way'!U40/(3*'OddsRatio_working_3-way'!X40^(1/3))*SIN(('OddsRatio_working_3-way'!Y40)/3)</f>
        <v>-0.11152552894215609</v>
      </c>
      <c r="AJ40" s="11">
        <f>'OddsRatio_working_3-way'!U40/(3*'OddsRatio_working_3-way'!X40^(1/3))*SIN(('OddsRatio_working_3-way'!Y40+2*PI())/3)</f>
        <v>-0.40403110173216161</v>
      </c>
      <c r="AK40" s="11">
        <f>'OddsRatio_working_3-way'!U40/(3*'OddsRatio_working_3-way'!X40^(1/3))*SIN(('OddsRatio_working_3-way'!Y40+4*PI())/3)</f>
        <v>0.51555663067431767</v>
      </c>
      <c r="AL40" s="11">
        <f>'OddsRatio_working_3-way'!Z40+'OddsRatio_working_3-way'!AF40</f>
        <v>1.0618484496967167</v>
      </c>
      <c r="AM40" s="11">
        <f>'OddsRatio_working_3-way'!AA40+'OddsRatio_working_3-way'!AG40</f>
        <v>-0.72409210731716589</v>
      </c>
      <c r="AN40" s="11">
        <f>'OddsRatio_working_3-way'!AB40+'OddsRatio_working_3-way'!AH40</f>
        <v>-0.33775634237955066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1.0618484496967167</v>
      </c>
      <c r="AS40" s="11">
        <f>IF(('OddsRatio_working_3-way'!X40=0),IF(Q40&gt;0,-Q40^(1/3),(-Q40)^(1/3)),'OddsRatio_working_3-way'!AM40-'OddsRatio_working_3-way'!R40/3)</f>
        <v>-0.72409210731716589</v>
      </c>
      <c r="AT40" s="11">
        <f>IF(('OddsRatio_working_3-way'!X40=0),IF(Q40&gt;0,-Q40^(1/3),(-Q40)^(1/3)),'OddsRatio_working_3-way'!AN40-'OddsRatio_working_3-way'!R40/3)</f>
        <v>-0.33775634237955066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2.0499999999999998</v>
      </c>
      <c r="B41" s="4">
        <f>IF('True_Odds_Calculator_3-way'!B42="","",'True_Odds_Calculator_3-way'!B42)</f>
        <v>3.72</v>
      </c>
      <c r="C41" s="4">
        <f>IF('True_Odds_Calculator_3-way'!C42="","",'True_Odds_Calculator_3-way'!C42)</f>
        <v>3.67</v>
      </c>
      <c r="D41" s="9">
        <f t="shared" si="13"/>
        <v>0.47645772587918939</v>
      </c>
      <c r="E41" s="9">
        <f t="shared" si="14"/>
        <v>0.25997846338191349</v>
      </c>
      <c r="F41" s="9">
        <f t="shared" si="15"/>
        <v>0.26356381073889734</v>
      </c>
      <c r="G41" s="9">
        <f t="shared" si="16"/>
        <v>1.046497228518644</v>
      </c>
      <c r="H41" s="9">
        <f t="shared" si="17"/>
        <v>2.0988220899445755</v>
      </c>
      <c r="I41" s="9">
        <f t="shared" si="18"/>
        <v>3.8464724615707118</v>
      </c>
      <c r="J41" s="9">
        <f t="shared" si="19"/>
        <v>3.7941476001447785</v>
      </c>
      <c r="K41" s="11">
        <f t="shared" si="20"/>
        <v>0.48780487804878053</v>
      </c>
      <c r="L41" s="11">
        <f t="shared" si="21"/>
        <v>0.26881720430107525</v>
      </c>
      <c r="M41" s="11">
        <f t="shared" si="22"/>
        <v>0.27247956403269757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-0.27246241347005196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0.23010338216241438</v>
      </c>
      <c r="Q41" s="11">
        <f>2*'OddsRatio_working_3-way'!K41*'OddsRatio_working_3-way'!L41*'OddsRatio_working_3-way'!M41</f>
        <v>7.1460677690190821E-2</v>
      </c>
      <c r="R41" s="11">
        <f t="shared" si="23"/>
        <v>0</v>
      </c>
      <c r="S41" s="11">
        <f t="shared" si="24"/>
        <v>-0.84453256958213974</v>
      </c>
      <c r="T41" s="11">
        <f t="shared" si="25"/>
        <v>-0.26227719552240369</v>
      </c>
      <c r="U41" s="11">
        <f>'OddsRatio_working_3-way'!S41-'OddsRatio_working_3-way'!R41^2/3</f>
        <v>-0.84453256958213974</v>
      </c>
      <c r="V41" s="11">
        <f>'OddsRatio_working_3-way'!S41*'OddsRatio_working_3-way'!R41/3-2*'OddsRatio_working_3-way'!R41^3/27-'OddsRatio_working_3-way'!T41</f>
        <v>0.26227719552240369</v>
      </c>
      <c r="W41" s="11">
        <f>'OddsRatio_working_3-way'!V41^2+4*'OddsRatio_working_3-way'!U41^3/27</f>
        <v>-2.0447770154934417E-2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0.14936289486183607</v>
      </c>
      <c r="Y41" s="11">
        <f>IF('OddsRatio_working_3-way'!W41&gt;=0,IF('OddsRatio_working_3-way'!V41+SQRT('OddsRatio_working_3-way'!W41)&gt;0,0,PI()),ACOS('OddsRatio_working_3-way'!V41/(2*'OddsRatio_working_3-way'!X41)))</f>
        <v>0.49915690839175708</v>
      </c>
      <c r="Z41" s="11">
        <f>'OddsRatio_working_3-way'!X41^(1/3)*COS('OddsRatio_working_3-way'!Y41/3)</f>
        <v>0.52324861425932201</v>
      </c>
      <c r="AA41" s="11">
        <f>'OddsRatio_working_3-way'!X41^(1/3)*COS(('OddsRatio_working_3-way'!Y41+2*PI())/3)</f>
        <v>-0.3377249520172661</v>
      </c>
      <c r="AB41" s="11">
        <f>'OddsRatio_working_3-way'!X41^(1/3)*COS(('OddsRatio_working_3-way'!Y41+4*PI())/3)</f>
        <v>-0.1855236622420558</v>
      </c>
      <c r="AC41" s="11">
        <f>'OddsRatio_working_3-way'!X41^(1/3)*SIN('OddsRatio_working_3-way'!Y41/3)</f>
        <v>8.7873455622725805E-2</v>
      </c>
      <c r="AD41" s="11">
        <f>'OddsRatio_working_3-way'!X41^(1/3)*SIN(('OddsRatio_working_3-way'!Y41+2*PI())/3)</f>
        <v>0.40920986463221443</v>
      </c>
      <c r="AE41" s="11">
        <f>'OddsRatio_working_3-way'!X41^(1/3)*SIN(('OddsRatio_working_3-way'!Y41+4*PI())/3)</f>
        <v>-0.49708332025494029</v>
      </c>
      <c r="AF41" s="11">
        <f>-'OddsRatio_working_3-way'!U41/(3*'OddsRatio_working_3-way'!X41^(1/3))*COS(('OddsRatio_working_3-way'!Y41)/3)</f>
        <v>0.5232486142593219</v>
      </c>
      <c r="AG41" s="11">
        <f>-'OddsRatio_working_3-way'!U41/(3*'OddsRatio_working_3-way'!X41^(1/3))*COS(('OddsRatio_working_3-way'!Y41+2*PI())/3)</f>
        <v>-0.33772495201726604</v>
      </c>
      <c r="AH41" s="11">
        <f>-'OddsRatio_working_3-way'!U41/(3*'OddsRatio_working_3-way'!X41^(1/3))*COS(('OddsRatio_working_3-way'!Y41+4*PI())/3)</f>
        <v>-0.18552366224205577</v>
      </c>
      <c r="AI41" s="11">
        <f>'OddsRatio_working_3-way'!U41/(3*'OddsRatio_working_3-way'!X41^(1/3))*SIN(('OddsRatio_working_3-way'!Y41)/3)</f>
        <v>-8.7873455622725791E-2</v>
      </c>
      <c r="AJ41" s="11">
        <f>'OddsRatio_working_3-way'!U41/(3*'OddsRatio_working_3-way'!X41^(1/3))*SIN(('OddsRatio_working_3-way'!Y41+2*PI())/3)</f>
        <v>-0.40920986463221437</v>
      </c>
      <c r="AK41" s="11">
        <f>'OddsRatio_working_3-way'!U41/(3*'OddsRatio_working_3-way'!X41^(1/3))*SIN(('OddsRatio_working_3-way'!Y41+4*PI())/3)</f>
        <v>0.49708332025494018</v>
      </c>
      <c r="AL41" s="11">
        <f>'OddsRatio_working_3-way'!Z41+'OddsRatio_working_3-way'!AF41</f>
        <v>1.046497228518644</v>
      </c>
      <c r="AM41" s="11">
        <f>'OddsRatio_working_3-way'!AA41+'OddsRatio_working_3-way'!AG41</f>
        <v>-0.67544990403453209</v>
      </c>
      <c r="AN41" s="11">
        <f>'OddsRatio_working_3-way'!AB41+'OddsRatio_working_3-way'!AH41</f>
        <v>-0.3710473244841116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1.046497228518644</v>
      </c>
      <c r="AS41" s="11">
        <f>IF(('OddsRatio_working_3-way'!X41=0),IF(Q41&gt;0,-Q41^(1/3),(-Q41)^(1/3)),'OddsRatio_working_3-way'!AM41-'OddsRatio_working_3-way'!R41/3)</f>
        <v>-0.67544990403453209</v>
      </c>
      <c r="AT41" s="11">
        <f>IF(('OddsRatio_working_3-way'!X41=0),IF(Q41&gt;0,-Q41^(1/3),(-Q41)^(1/3)),'OddsRatio_working_3-way'!AN41-'OddsRatio_working_3-way'!R41/3)</f>
        <v>-0.3710473244841116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1.44</v>
      </c>
      <c r="B42" s="4">
        <f>IF('True_Odds_Calculator_3-way'!B43="","",'True_Odds_Calculator_3-way'!B43)</f>
        <v>5.31</v>
      </c>
      <c r="C42" s="4">
        <f>IF('True_Odds_Calculator_3-way'!C43="","",'True_Odds_Calculator_3-way'!C43)</f>
        <v>6.96</v>
      </c>
      <c r="D42" s="9">
        <f t="shared" si="13"/>
        <v>0.6827611092773691</v>
      </c>
      <c r="E42" s="9">
        <f t="shared" si="14"/>
        <v>0.18013568077971076</v>
      </c>
      <c r="F42" s="9">
        <f t="shared" si="15"/>
        <v>0.13710320994292</v>
      </c>
      <c r="G42" s="9">
        <f t="shared" si="16"/>
        <v>1.056002559486978</v>
      </c>
      <c r="H42" s="9">
        <f t="shared" si="17"/>
        <v>1.4646411261742704</v>
      </c>
      <c r="I42" s="9">
        <f t="shared" si="18"/>
        <v>5.5513710313888742</v>
      </c>
      <c r="J42" s="9">
        <f t="shared" si="19"/>
        <v>7.29377525454239</v>
      </c>
      <c r="K42" s="11">
        <f t="shared" si="20"/>
        <v>0.69444444444444442</v>
      </c>
      <c r="L42" s="11">
        <f t="shared" si="21"/>
        <v>0.18832391713747648</v>
      </c>
      <c r="M42" s="11">
        <f t="shared" si="22"/>
        <v>0.14367816091954022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-0.21237820878219604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0.20124412840660652</v>
      </c>
      <c r="Q42" s="11">
        <f>2*'OddsRatio_working_3-way'!K42*'OddsRatio_working_3-way'!L42*'OddsRatio_working_3-way'!M42</f>
        <v>3.7580602877050701E-2</v>
      </c>
      <c r="R42" s="11">
        <f t="shared" si="23"/>
        <v>0</v>
      </c>
      <c r="S42" s="11">
        <f t="shared" si="24"/>
        <v>-0.94757428062213267</v>
      </c>
      <c r="T42" s="11">
        <f t="shared" si="25"/>
        <v>-0.17695131290796126</v>
      </c>
      <c r="U42" s="11">
        <f>'OddsRatio_working_3-way'!S42-'OddsRatio_working_3-way'!R42^2/3</f>
        <v>-0.94757428062213267</v>
      </c>
      <c r="V42" s="11">
        <f>'OddsRatio_working_3-way'!S42*'OddsRatio_working_3-way'!R42/3-2*'OddsRatio_working_3-way'!R42^3/27-'OddsRatio_working_3-way'!T42</f>
        <v>0.17695131290796126</v>
      </c>
      <c r="W42" s="11">
        <f>'OddsRatio_working_3-way'!V42^2+4*'OddsRatio_working_3-way'!U42^3/27</f>
        <v>-9.4736250673117542E-2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0.17751620898735471</v>
      </c>
      <c r="Y42" s="11">
        <f>IF('OddsRatio_working_3-way'!W42&gt;=0,IF('OddsRatio_working_3-way'!V42+SQRT('OddsRatio_working_3-way'!W42)&gt;0,0,PI()),ACOS('OddsRatio_working_3-way'!V42/(2*'OddsRatio_working_3-way'!X42)))</f>
        <v>1.0490338358665963</v>
      </c>
      <c r="Z42" s="11">
        <f>'OddsRatio_working_3-way'!X42^(1/3)*COS('OddsRatio_working_3-way'!Y42/3)</f>
        <v>0.52800127974348898</v>
      </c>
      <c r="AA42" s="11">
        <f>'OddsRatio_working_3-way'!X42^(1/3)*COS(('OddsRatio_working_3-way'!Y42+2*PI())/3)</f>
        <v>-0.4307476236449499</v>
      </c>
      <c r="AB42" s="11">
        <f>'OddsRatio_working_3-way'!X42^(1/3)*COS(('OddsRatio_working_3-way'!Y42+4*PI())/3)</f>
        <v>-9.725365609853924E-2</v>
      </c>
      <c r="AC42" s="11">
        <f>'OddsRatio_working_3-way'!X42^(1/3)*SIN('OddsRatio_working_3-way'!Y42/3)</f>
        <v>0.19254283193603658</v>
      </c>
      <c r="AD42" s="11">
        <f>'OddsRatio_working_3-way'!X42^(1/3)*SIN(('OddsRatio_working_3-way'!Y42+2*PI())/3)</f>
        <v>0.36099110552053709</v>
      </c>
      <c r="AE42" s="11">
        <f>'OddsRatio_working_3-way'!X42^(1/3)*SIN(('OddsRatio_working_3-way'!Y42+4*PI())/3)</f>
        <v>-0.55353393745657364</v>
      </c>
      <c r="AF42" s="11">
        <f>-'OddsRatio_working_3-way'!U42/(3*'OddsRatio_working_3-way'!X42^(1/3))*COS(('OddsRatio_working_3-way'!Y42)/3)</f>
        <v>0.52800127974348887</v>
      </c>
      <c r="AG42" s="11">
        <f>-'OddsRatio_working_3-way'!U42/(3*'OddsRatio_working_3-way'!X42^(1/3))*COS(('OddsRatio_working_3-way'!Y42+2*PI())/3)</f>
        <v>-0.43074762364494984</v>
      </c>
      <c r="AH42" s="11">
        <f>-'OddsRatio_working_3-way'!U42/(3*'OddsRatio_working_3-way'!X42^(1/3))*COS(('OddsRatio_working_3-way'!Y42+4*PI())/3)</f>
        <v>-9.7253656098539212E-2</v>
      </c>
      <c r="AI42" s="11">
        <f>'OddsRatio_working_3-way'!U42/(3*'OddsRatio_working_3-way'!X42^(1/3))*SIN(('OddsRatio_working_3-way'!Y42)/3)</f>
        <v>-0.19254283193603655</v>
      </c>
      <c r="AJ42" s="11">
        <f>'OddsRatio_working_3-way'!U42/(3*'OddsRatio_working_3-way'!X42^(1/3))*SIN(('OddsRatio_working_3-way'!Y42+2*PI())/3)</f>
        <v>-0.36099110552053704</v>
      </c>
      <c r="AK42" s="11">
        <f>'OddsRatio_working_3-way'!U42/(3*'OddsRatio_working_3-way'!X42^(1/3))*SIN(('OddsRatio_working_3-way'!Y42+4*PI())/3)</f>
        <v>0.55353393745657353</v>
      </c>
      <c r="AL42" s="11">
        <f>'OddsRatio_working_3-way'!Z42+'OddsRatio_working_3-way'!AF42</f>
        <v>1.056002559486978</v>
      </c>
      <c r="AM42" s="11">
        <f>'OddsRatio_working_3-way'!AA42+'OddsRatio_working_3-way'!AG42</f>
        <v>-0.86149524728989979</v>
      </c>
      <c r="AN42" s="11">
        <f>'OddsRatio_working_3-way'!AB42+'OddsRatio_working_3-way'!AH42</f>
        <v>-0.19450731219707845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1.056002559486978</v>
      </c>
      <c r="AS42" s="11">
        <f>IF(('OddsRatio_working_3-way'!X42=0),IF(Q42&gt;0,-Q42^(1/3),(-Q42)^(1/3)),'OddsRatio_working_3-way'!AM42-'OddsRatio_working_3-way'!R42/3)</f>
        <v>-0.86149524728989979</v>
      </c>
      <c r="AT42" s="11">
        <f>IF(('OddsRatio_working_3-way'!X42=0),IF(Q42&gt;0,-Q42^(1/3),(-Q42)^(1/3)),'OddsRatio_working_3-way'!AN42-'OddsRatio_working_3-way'!R42/3)</f>
        <v>-0.19450731219707845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4.2699999999999996</v>
      </c>
      <c r="B43" s="4">
        <f>IF('True_Odds_Calculator_3-way'!B44="","",'True_Odds_Calculator_3-way'!B44)</f>
        <v>4.29</v>
      </c>
      <c r="C43" s="4">
        <f>IF('True_Odds_Calculator_3-way'!C44="","",'True_Odds_Calculator_3-way'!C44)</f>
        <v>1.79</v>
      </c>
      <c r="D43" s="9">
        <f t="shared" si="13"/>
        <v>0.22653849308372023</v>
      </c>
      <c r="E43" s="9">
        <f t="shared" si="14"/>
        <v>0.22547186428910079</v>
      </c>
      <c r="F43" s="9">
        <f t="shared" si="15"/>
        <v>0.54798964262717875</v>
      </c>
      <c r="G43" s="9">
        <f t="shared" si="16"/>
        <v>1.0441164664894105</v>
      </c>
      <c r="H43" s="9">
        <f t="shared" si="17"/>
        <v>4.4142608454203724</v>
      </c>
      <c r="I43" s="9">
        <f t="shared" si="18"/>
        <v>4.4351431747501611</v>
      </c>
      <c r="J43" s="9">
        <f t="shared" si="19"/>
        <v>1.8248520085266349</v>
      </c>
      <c r="K43" s="11">
        <f t="shared" si="20"/>
        <v>0.23419203747072601</v>
      </c>
      <c r="L43" s="11">
        <f t="shared" si="21"/>
        <v>0.23310023310023309</v>
      </c>
      <c r="M43" s="11">
        <f t="shared" si="22"/>
        <v>0.55865921787709494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-0.25919853568905682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0.2241553665676754</v>
      </c>
      <c r="Q43" s="11">
        <f>2*'OddsRatio_working_3-way'!K43*'OddsRatio_working_3-way'!L43*'OddsRatio_working_3-way'!M43</f>
        <v>6.0994657569435479E-2</v>
      </c>
      <c r="R43" s="11">
        <f t="shared" si="23"/>
        <v>0</v>
      </c>
      <c r="S43" s="11">
        <f t="shared" si="24"/>
        <v>-0.86480182448476339</v>
      </c>
      <c r="T43" s="11">
        <f t="shared" si="25"/>
        <v>-0.23532022434959546</v>
      </c>
      <c r="U43" s="11">
        <f>'OddsRatio_working_3-way'!S43-'OddsRatio_working_3-way'!R43^2/3</f>
        <v>-0.86480182448476339</v>
      </c>
      <c r="V43" s="11">
        <f>'OddsRatio_working_3-way'!S43*'OddsRatio_working_3-way'!R43/3-2*'OddsRatio_working_3-way'!R43^3/27-'OddsRatio_working_3-way'!T43</f>
        <v>0.23532022434959546</v>
      </c>
      <c r="W43" s="11">
        <f>'OddsRatio_working_3-way'!V43^2+4*'OddsRatio_working_3-way'!U43^3/27</f>
        <v>-4.0442153090926594E-2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0.15477222060084825</v>
      </c>
      <c r="Y43" s="11">
        <f>IF('OddsRatio_working_3-way'!W43&gt;=0,IF('OddsRatio_working_3-way'!V43+SQRT('OddsRatio_working_3-way'!W43)&gt;0,0,PI()),ACOS('OddsRatio_working_3-way'!V43/(2*'OddsRatio_working_3-way'!X43)))</f>
        <v>0.70715285165148023</v>
      </c>
      <c r="Z43" s="11">
        <f>'OddsRatio_working_3-way'!X43^(1/3)*COS('OddsRatio_working_3-way'!Y43/3)</f>
        <v>0.52205823324470513</v>
      </c>
      <c r="AA43" s="11">
        <f>'OddsRatio_working_3-way'!X43^(1/3)*COS(('OddsRatio_working_3-way'!Y43+2*PI())/3)</f>
        <v>-0.36961943362738559</v>
      </c>
      <c r="AB43" s="11">
        <f>'OddsRatio_working_3-way'!X43^(1/3)*COS(('OddsRatio_working_3-way'!Y43+4*PI())/3)</f>
        <v>-0.15243879961731971</v>
      </c>
      <c r="AC43" s="11">
        <f>'OddsRatio_working_3-way'!X43^(1/3)*SIN('OddsRatio_working_3-way'!Y43/3)</f>
        <v>0.12538929750848524</v>
      </c>
      <c r="AD43" s="11">
        <f>'OddsRatio_working_3-way'!X43^(1/3)*SIN(('OddsRatio_working_3-way'!Y43+2*PI())/3)</f>
        <v>0.38942104349049389</v>
      </c>
      <c r="AE43" s="11">
        <f>'OddsRatio_working_3-way'!X43^(1/3)*SIN(('OddsRatio_working_3-way'!Y43+4*PI())/3)</f>
        <v>-0.51481034099897904</v>
      </c>
      <c r="AF43" s="11">
        <f>-'OddsRatio_working_3-way'!U43/(3*'OddsRatio_working_3-way'!X43^(1/3))*COS(('OddsRatio_working_3-way'!Y43)/3)</f>
        <v>0.52205823324470524</v>
      </c>
      <c r="AG43" s="11">
        <f>-'OddsRatio_working_3-way'!U43/(3*'OddsRatio_working_3-way'!X43^(1/3))*COS(('OddsRatio_working_3-way'!Y43+2*PI())/3)</f>
        <v>-0.3696194336273857</v>
      </c>
      <c r="AH43" s="11">
        <f>-'OddsRatio_working_3-way'!U43/(3*'OddsRatio_working_3-way'!X43^(1/3))*COS(('OddsRatio_working_3-way'!Y43+4*PI())/3)</f>
        <v>-0.15243879961731976</v>
      </c>
      <c r="AI43" s="11">
        <f>'OddsRatio_working_3-way'!U43/(3*'OddsRatio_working_3-way'!X43^(1/3))*SIN(('OddsRatio_working_3-way'!Y43)/3)</f>
        <v>-0.12538929750848526</v>
      </c>
      <c r="AJ43" s="11">
        <f>'OddsRatio_working_3-way'!U43/(3*'OddsRatio_working_3-way'!X43^(1/3))*SIN(('OddsRatio_working_3-way'!Y43+2*PI())/3)</f>
        <v>-0.38942104349049395</v>
      </c>
      <c r="AK43" s="11">
        <f>'OddsRatio_working_3-way'!U43/(3*'OddsRatio_working_3-way'!X43^(1/3))*SIN(('OddsRatio_working_3-way'!Y43+4*PI())/3)</f>
        <v>0.51481034099897915</v>
      </c>
      <c r="AL43" s="11">
        <f>'OddsRatio_working_3-way'!Z43+'OddsRatio_working_3-way'!AF43</f>
        <v>1.0441164664894105</v>
      </c>
      <c r="AM43" s="11">
        <f>'OddsRatio_working_3-way'!AA43+'OddsRatio_working_3-way'!AG43</f>
        <v>-0.73923886725477128</v>
      </c>
      <c r="AN43" s="11">
        <f>'OddsRatio_working_3-way'!AB43+'OddsRatio_working_3-way'!AH43</f>
        <v>-0.30487759923463947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1.0441164664894105</v>
      </c>
      <c r="AS43" s="11">
        <f>IF(('OddsRatio_working_3-way'!X43=0),IF(Q43&gt;0,-Q43^(1/3),(-Q43)^(1/3)),'OddsRatio_working_3-way'!AM43-'OddsRatio_working_3-way'!R43/3)</f>
        <v>-0.73923886725477128</v>
      </c>
      <c r="AT43" s="11">
        <f>IF(('OddsRatio_working_3-way'!X43=0),IF(Q43&gt;0,-Q43^(1/3),(-Q43)^(1/3)),'OddsRatio_working_3-way'!AN43-'OddsRatio_working_3-way'!R43/3)</f>
        <v>-0.30487759923463947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1.78</v>
      </c>
      <c r="B44" s="4">
        <f>IF('True_Odds_Calculator_3-way'!B45="","",'True_Odds_Calculator_3-way'!B45)</f>
        <v>4.08</v>
      </c>
      <c r="C44" s="4">
        <f>IF('True_Odds_Calculator_3-way'!C45="","",'True_Odds_Calculator_3-way'!C45)</f>
        <v>4.6100000000000003</v>
      </c>
      <c r="D44" s="9">
        <f t="shared" si="13"/>
        <v>0.5519681015720822</v>
      </c>
      <c r="E44" s="9">
        <f t="shared" si="14"/>
        <v>0.23780251464624846</v>
      </c>
      <c r="F44" s="9">
        <f t="shared" si="15"/>
        <v>0.21022938378166917</v>
      </c>
      <c r="G44" s="9">
        <f t="shared" si="16"/>
        <v>1.0406396096865214</v>
      </c>
      <c r="H44" s="9">
        <f t="shared" si="17"/>
        <v>1.8116988955554867</v>
      </c>
      <c r="I44" s="9">
        <f t="shared" si="18"/>
        <v>4.2051699978344859</v>
      </c>
      <c r="J44" s="9">
        <f t="shared" si="19"/>
        <v>4.7567089909683427</v>
      </c>
      <c r="K44" s="11">
        <f t="shared" si="20"/>
        <v>0.5617977528089888</v>
      </c>
      <c r="L44" s="11">
        <f t="shared" si="21"/>
        <v>0.24509803921568626</v>
      </c>
      <c r="M44" s="11">
        <f t="shared" si="22"/>
        <v>0.21691973969631234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-0.2590427430812926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0.22312051877223144</v>
      </c>
      <c r="Q44" s="11">
        <f>2*'OddsRatio_working_3-way'!K44*'OddsRatio_working_3-way'!L44*'OddsRatio_working_3-way'!M44</f>
        <v>5.9737756030048564E-2</v>
      </c>
      <c r="R44" s="11">
        <f t="shared" si="23"/>
        <v>0</v>
      </c>
      <c r="S44" s="11">
        <f t="shared" si="24"/>
        <v>-0.86132703861235715</v>
      </c>
      <c r="T44" s="11">
        <f t="shared" si="25"/>
        <v>-0.23060964889219732</v>
      </c>
      <c r="U44" s="11">
        <f>'OddsRatio_working_3-way'!S44-'OddsRatio_working_3-way'!R44^2/3</f>
        <v>-0.86132703861235715</v>
      </c>
      <c r="V44" s="11">
        <f>'OddsRatio_working_3-way'!S44*'OddsRatio_working_3-way'!R44/3-2*'OddsRatio_working_3-way'!R44^3/27-'OddsRatio_working_3-way'!T44</f>
        <v>0.23060964889219732</v>
      </c>
      <c r="W44" s="11">
        <f>'OddsRatio_working_3-way'!V44^2+4*'OddsRatio_working_3-way'!U44^3/27</f>
        <v>-4.1486594144672262E-2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0.15384034281265008</v>
      </c>
      <c r="Y44" s="11">
        <f>IF('OddsRatio_working_3-way'!W44&gt;=0,IF('OddsRatio_working_3-way'!V44+SQRT('OddsRatio_working_3-way'!W44)&gt;0,0,PI()),ACOS('OddsRatio_working_3-way'!V44/(2*'OddsRatio_working_3-way'!X44)))</f>
        <v>0.72347524712123112</v>
      </c>
      <c r="Z44" s="11">
        <f>'OddsRatio_working_3-way'!X44^(1/3)*COS('OddsRatio_working_3-way'!Y44/3)</f>
        <v>0.52031980484326068</v>
      </c>
      <c r="AA44" s="11">
        <f>'OddsRatio_working_3-way'!X44^(1/3)*COS(('OddsRatio_working_3-way'!Y44+2*PI())/3)</f>
        <v>-0.37098514850298453</v>
      </c>
      <c r="AB44" s="11">
        <f>'OddsRatio_working_3-way'!X44^(1/3)*COS(('OddsRatio_working_3-way'!Y44+4*PI())/3)</f>
        <v>-0.14933465634027621</v>
      </c>
      <c r="AC44" s="11">
        <f>'OddsRatio_working_3-way'!X44^(1/3)*SIN('OddsRatio_working_3-way'!Y44/3)</f>
        <v>0.12796997131615281</v>
      </c>
      <c r="AD44" s="11">
        <f>'OddsRatio_working_3-way'!X44^(1/3)*SIN(('OddsRatio_working_3-way'!Y44+2*PI())/3)</f>
        <v>0.38662518342834867</v>
      </c>
      <c r="AE44" s="11">
        <f>'OddsRatio_working_3-way'!X44^(1/3)*SIN(('OddsRatio_working_3-way'!Y44+4*PI())/3)</f>
        <v>-0.51459515474450146</v>
      </c>
      <c r="AF44" s="11">
        <f>-'OddsRatio_working_3-way'!U44/(3*'OddsRatio_working_3-way'!X44^(1/3))*COS(('OddsRatio_working_3-way'!Y44)/3)</f>
        <v>0.52031980484326057</v>
      </c>
      <c r="AG44" s="11">
        <f>-'OddsRatio_working_3-way'!U44/(3*'OddsRatio_working_3-way'!X44^(1/3))*COS(('OddsRatio_working_3-way'!Y44+2*PI())/3)</f>
        <v>-0.37098514850298447</v>
      </c>
      <c r="AH44" s="11">
        <f>-'OddsRatio_working_3-way'!U44/(3*'OddsRatio_working_3-way'!X44^(1/3))*COS(('OddsRatio_working_3-way'!Y44+4*PI())/3)</f>
        <v>-0.14933465634027618</v>
      </c>
      <c r="AI44" s="11">
        <f>'OddsRatio_working_3-way'!U44/(3*'OddsRatio_working_3-way'!X44^(1/3))*SIN(('OddsRatio_working_3-way'!Y44)/3)</f>
        <v>-0.12796997131615279</v>
      </c>
      <c r="AJ44" s="11">
        <f>'OddsRatio_working_3-way'!U44/(3*'OddsRatio_working_3-way'!X44^(1/3))*SIN(('OddsRatio_working_3-way'!Y44+2*PI())/3)</f>
        <v>-0.38662518342834862</v>
      </c>
      <c r="AK44" s="11">
        <f>'OddsRatio_working_3-way'!U44/(3*'OddsRatio_working_3-way'!X44^(1/3))*SIN(('OddsRatio_working_3-way'!Y44+4*PI())/3)</f>
        <v>0.51459515474450135</v>
      </c>
      <c r="AL44" s="11">
        <f>'OddsRatio_working_3-way'!Z44+'OddsRatio_working_3-way'!AF44</f>
        <v>1.0406396096865214</v>
      </c>
      <c r="AM44" s="11">
        <f>'OddsRatio_working_3-way'!AA44+'OddsRatio_working_3-way'!AG44</f>
        <v>-0.74197029700596895</v>
      </c>
      <c r="AN44" s="11">
        <f>'OddsRatio_working_3-way'!AB44+'OddsRatio_working_3-way'!AH44</f>
        <v>-0.29866931268055241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1.0406396096865214</v>
      </c>
      <c r="AS44" s="11">
        <f>IF(('OddsRatio_working_3-way'!X44=0),IF(Q44&gt;0,-Q44^(1/3),(-Q44)^(1/3)),'OddsRatio_working_3-way'!AM44-'OddsRatio_working_3-way'!R44/3)</f>
        <v>-0.74197029700596895</v>
      </c>
      <c r="AT44" s="11">
        <f>IF(('OddsRatio_working_3-way'!X44=0),IF(Q44&gt;0,-Q44^(1/3),(-Q44)^(1/3)),'OddsRatio_working_3-way'!AN44-'OddsRatio_working_3-way'!R44/3)</f>
        <v>-0.29866931268055241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1.56</v>
      </c>
      <c r="B45" s="4">
        <f>IF('True_Odds_Calculator_3-way'!B46="","",'True_Odds_Calculator_3-way'!B46)</f>
        <v>4.17</v>
      </c>
      <c r="C45" s="4">
        <f>IF('True_Odds_Calculator_3-way'!C46="","",'True_Odds_Calculator_3-way'!C46)</f>
        <v>6.28</v>
      </c>
      <c r="D45" s="9">
        <f t="shared" si="13"/>
        <v>0.62383403619775502</v>
      </c>
      <c r="E45" s="9">
        <f t="shared" si="14"/>
        <v>0.2265849065117915</v>
      </c>
      <c r="F45" s="9">
        <f t="shared" si="15"/>
        <v>0.1495810572904534</v>
      </c>
      <c r="G45" s="9">
        <f t="shared" si="16"/>
        <v>1.076768653815829</v>
      </c>
      <c r="H45" s="9">
        <f t="shared" si="17"/>
        <v>1.6029904461368643</v>
      </c>
      <c r="I45" s="9">
        <f t="shared" si="18"/>
        <v>4.4133566325961784</v>
      </c>
      <c r="J45" s="9">
        <f t="shared" si="19"/>
        <v>6.6853384921475767</v>
      </c>
      <c r="K45" s="11">
        <f t="shared" si="20"/>
        <v>0.64102564102564097</v>
      </c>
      <c r="L45" s="11">
        <f t="shared" si="21"/>
        <v>0.23980815347721823</v>
      </c>
      <c r="M45" s="11">
        <f t="shared" si="22"/>
        <v>0.15923566878980891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-0.22943565774523944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0.22054869578124858</v>
      </c>
      <c r="Q45" s="11">
        <f>2*'OddsRatio_working_3-way'!K45*'OddsRatio_working_3-way'!L45*'OddsRatio_working_3-way'!M45</f>
        <v>4.8956425256658956E-2</v>
      </c>
      <c r="R45" s="11">
        <f t="shared" si="23"/>
        <v>0</v>
      </c>
      <c r="S45" s="11">
        <f t="shared" si="24"/>
        <v>-0.96126599478334462</v>
      </c>
      <c r="T45" s="11">
        <f t="shared" si="25"/>
        <v>-0.21337757930817863</v>
      </c>
      <c r="U45" s="11">
        <f>'OddsRatio_working_3-way'!S45-'OddsRatio_working_3-way'!R45^2/3</f>
        <v>-0.96126599478334462</v>
      </c>
      <c r="V45" s="11">
        <f>'OddsRatio_working_3-way'!S45*'OddsRatio_working_3-way'!R45/3-2*'OddsRatio_working_3-way'!R45^3/27-'OddsRatio_working_3-way'!T45</f>
        <v>0.21337757930817863</v>
      </c>
      <c r="W45" s="11">
        <f>'OddsRatio_working_3-way'!V45^2+4*'OddsRatio_working_3-way'!U45^3/27</f>
        <v>-8.6061244249366342E-2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0.18137753140947779</v>
      </c>
      <c r="Y45" s="11">
        <f>IF('OddsRatio_working_3-way'!W45&gt;=0,IF('OddsRatio_working_3-way'!V45+SQRT('OddsRatio_working_3-way'!W45)&gt;0,0,PI()),ACOS('OddsRatio_working_3-way'!V45/(2*'OddsRatio_working_3-way'!X45)))</f>
        <v>0.94194782543499667</v>
      </c>
      <c r="Z45" s="11">
        <f>'OddsRatio_working_3-way'!X45^(1/3)*COS('OddsRatio_working_3-way'!Y45/3)</f>
        <v>0.53838432690791449</v>
      </c>
      <c r="AA45" s="11">
        <f>'OddsRatio_working_3-way'!X45^(1/3)*COS(('OddsRatio_working_3-way'!Y45+2*PI())/3)</f>
        <v>-0.42059637773074077</v>
      </c>
      <c r="AB45" s="11">
        <f>'OddsRatio_working_3-way'!X45^(1/3)*COS(('OddsRatio_working_3-way'!Y45+4*PI())/3)</f>
        <v>-0.11778794917717358</v>
      </c>
      <c r="AC45" s="11">
        <f>'OddsRatio_working_3-way'!X45^(1/3)*SIN('OddsRatio_working_3-way'!Y45/3)</f>
        <v>0.17482652773828952</v>
      </c>
      <c r="AD45" s="11">
        <f>'OddsRatio_working_3-way'!X45^(1/3)*SIN(('OddsRatio_working_3-way'!Y45+2*PI())/3)</f>
        <v>0.3788412402324951</v>
      </c>
      <c r="AE45" s="11">
        <f>'OddsRatio_working_3-way'!X45^(1/3)*SIN(('OddsRatio_working_3-way'!Y45+4*PI())/3)</f>
        <v>-0.55366776797078454</v>
      </c>
      <c r="AF45" s="11">
        <f>-'OddsRatio_working_3-way'!U45/(3*'OddsRatio_working_3-way'!X45^(1/3))*COS(('OddsRatio_working_3-way'!Y45)/3)</f>
        <v>0.53838432690791438</v>
      </c>
      <c r="AG45" s="11">
        <f>-'OddsRatio_working_3-way'!U45/(3*'OddsRatio_working_3-way'!X45^(1/3))*COS(('OddsRatio_working_3-way'!Y45+2*PI())/3)</f>
        <v>-0.42059637773074066</v>
      </c>
      <c r="AH45" s="11">
        <f>-'OddsRatio_working_3-way'!U45/(3*'OddsRatio_working_3-way'!X45^(1/3))*COS(('OddsRatio_working_3-way'!Y45+4*PI())/3)</f>
        <v>-0.11778794917717356</v>
      </c>
      <c r="AI45" s="11">
        <f>'OddsRatio_working_3-way'!U45/(3*'OddsRatio_working_3-way'!X45^(1/3))*SIN(('OddsRatio_working_3-way'!Y45)/3)</f>
        <v>-0.17482652773828949</v>
      </c>
      <c r="AJ45" s="11">
        <f>'OddsRatio_working_3-way'!U45/(3*'OddsRatio_working_3-way'!X45^(1/3))*SIN(('OddsRatio_working_3-way'!Y45+2*PI())/3)</f>
        <v>-0.37884124023249499</v>
      </c>
      <c r="AK45" s="11">
        <f>'OddsRatio_working_3-way'!U45/(3*'OddsRatio_working_3-way'!X45^(1/3))*SIN(('OddsRatio_working_3-way'!Y45+4*PI())/3)</f>
        <v>0.55366776797078443</v>
      </c>
      <c r="AL45" s="11">
        <f>'OddsRatio_working_3-way'!Z45+'OddsRatio_working_3-way'!AF45</f>
        <v>1.076768653815829</v>
      </c>
      <c r="AM45" s="11">
        <f>'OddsRatio_working_3-way'!AA45+'OddsRatio_working_3-way'!AG45</f>
        <v>-0.84119275546148142</v>
      </c>
      <c r="AN45" s="11">
        <f>'OddsRatio_working_3-way'!AB45+'OddsRatio_working_3-way'!AH45</f>
        <v>-0.23557589835434714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1.076768653815829</v>
      </c>
      <c r="AS45" s="11">
        <f>IF(('OddsRatio_working_3-way'!X45=0),IF(Q45&gt;0,-Q45^(1/3),(-Q45)^(1/3)),'OddsRatio_working_3-way'!AM45-'OddsRatio_working_3-way'!R45/3)</f>
        <v>-0.84119275546148142</v>
      </c>
      <c r="AT45" s="11">
        <f>IF(('OddsRatio_working_3-way'!X45=0),IF(Q45&gt;0,-Q45^(1/3),(-Q45)^(1/3)),'OddsRatio_working_3-way'!AN45-'OddsRatio_working_3-way'!R45/3)</f>
        <v>-0.23557589835434714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2.59</v>
      </c>
      <c r="B46" s="4">
        <f>IF('True_Odds_Calculator_3-way'!B47="","",'True_Odds_Calculator_3-way'!B47)</f>
        <v>3.31</v>
      </c>
      <c r="C46" s="4">
        <f>IF('True_Odds_Calculator_3-way'!C47="","",'True_Odds_Calculator_3-way'!C47)</f>
        <v>2.81</v>
      </c>
      <c r="D46" s="9">
        <f t="shared" si="13"/>
        <v>0.3706305049225278</v>
      </c>
      <c r="E46" s="9">
        <f t="shared" si="14"/>
        <v>0.28842896802867546</v>
      </c>
      <c r="F46" s="9">
        <f t="shared" si="15"/>
        <v>0.34094052704879663</v>
      </c>
      <c r="G46" s="9">
        <f t="shared" si="16"/>
        <v>1.0679905346718468</v>
      </c>
      <c r="H46" s="9">
        <f t="shared" si="17"/>
        <v>2.6981049501282364</v>
      </c>
      <c r="I46" s="9">
        <f t="shared" si="18"/>
        <v>3.4670581350919667</v>
      </c>
      <c r="J46" s="9">
        <f t="shared" si="19"/>
        <v>2.9330628677560426</v>
      </c>
      <c r="K46" s="11">
        <f t="shared" si="20"/>
        <v>0.38610038610038611</v>
      </c>
      <c r="L46" s="11">
        <f t="shared" si="21"/>
        <v>0.30211480362537763</v>
      </c>
      <c r="M46" s="11">
        <f t="shared" si="22"/>
        <v>0.35587188612099646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-0.27596474349008993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0.23702929810809525</v>
      </c>
      <c r="Q46" s="11">
        <f>2*'OddsRatio_working_3-way'!K46*'OddsRatio_working_3-way'!L46*'OddsRatio_working_3-way'!M46</f>
        <v>8.3022521228754892E-2</v>
      </c>
      <c r="R46" s="11">
        <f t="shared" si="23"/>
        <v>0</v>
      </c>
      <c r="S46" s="11">
        <f t="shared" si="24"/>
        <v>-0.85891152293737527</v>
      </c>
      <c r="T46" s="11">
        <f t="shared" si="25"/>
        <v>-0.30084466652797726</v>
      </c>
      <c r="U46" s="11">
        <f>'OddsRatio_working_3-way'!S46-'OddsRatio_working_3-way'!R46^2/3</f>
        <v>-0.85891152293737527</v>
      </c>
      <c r="V46" s="11">
        <f>'OddsRatio_working_3-way'!S46*'OddsRatio_working_3-way'!R46/3-2*'OddsRatio_working_3-way'!R46^3/27-'OddsRatio_working_3-way'!T46</f>
        <v>0.30084466652797726</v>
      </c>
      <c r="W46" s="11">
        <f>'OddsRatio_working_3-way'!V46^2+4*'OddsRatio_working_3-way'!U46^3/27</f>
        <v>-3.3656632945908704E-3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0.15319364924248713</v>
      </c>
      <c r="Y46" s="11">
        <f>IF('OddsRatio_working_3-way'!W46&gt;=0,IF('OddsRatio_working_3-way'!V46+SQRT('OddsRatio_working_3-way'!W46)&gt;0,0,PI()),ACOS('OddsRatio_working_3-way'!V46/(2*'OddsRatio_working_3-way'!X46)))</f>
        <v>0.19049980313663406</v>
      </c>
      <c r="Z46" s="11">
        <f>'OddsRatio_working_3-way'!X46^(1/3)*COS('OddsRatio_working_3-way'!Y46/3)</f>
        <v>0.5339952673359234</v>
      </c>
      <c r="AA46" s="11">
        <f>'OddsRatio_working_3-way'!X46^(1/3)*COS(('OddsRatio_working_3-way'!Y46+2*PI())/3)</f>
        <v>-0.29640293219510838</v>
      </c>
      <c r="AB46" s="11">
        <f>'OddsRatio_working_3-way'!X46^(1/3)*COS(('OddsRatio_working_3-way'!Y46+4*PI())/3)</f>
        <v>-0.2375923351408149</v>
      </c>
      <c r="AC46" s="11">
        <f>'OddsRatio_working_3-way'!X46^(1/3)*SIN('OddsRatio_working_3-way'!Y46/3)</f>
        <v>3.3954314040499027E-2</v>
      </c>
      <c r="AD46" s="11">
        <f>'OddsRatio_working_3-way'!X46^(1/3)*SIN(('OddsRatio_working_3-way'!Y46+2*PI())/3)</f>
        <v>0.44547630999332288</v>
      </c>
      <c r="AE46" s="11">
        <f>'OddsRatio_working_3-way'!X46^(1/3)*SIN(('OddsRatio_working_3-way'!Y46+4*PI())/3)</f>
        <v>-0.47943062403382186</v>
      </c>
      <c r="AF46" s="11">
        <f>-'OddsRatio_working_3-way'!U46/(3*'OddsRatio_working_3-way'!X46^(1/3))*COS(('OddsRatio_working_3-way'!Y46)/3)</f>
        <v>0.53399526733592328</v>
      </c>
      <c r="AG46" s="11">
        <f>-'OddsRatio_working_3-way'!U46/(3*'OddsRatio_working_3-way'!X46^(1/3))*COS(('OddsRatio_working_3-way'!Y46+2*PI())/3)</f>
        <v>-0.29640293219510833</v>
      </c>
      <c r="AH46" s="11">
        <f>-'OddsRatio_working_3-way'!U46/(3*'OddsRatio_working_3-way'!X46^(1/3))*COS(('OddsRatio_working_3-way'!Y46+4*PI())/3)</f>
        <v>-0.23759233514081488</v>
      </c>
      <c r="AI46" s="11">
        <f>'OddsRatio_working_3-way'!U46/(3*'OddsRatio_working_3-way'!X46^(1/3))*SIN(('OddsRatio_working_3-way'!Y46)/3)</f>
        <v>-3.395431404049902E-2</v>
      </c>
      <c r="AJ46" s="11">
        <f>'OddsRatio_working_3-way'!U46/(3*'OddsRatio_working_3-way'!X46^(1/3))*SIN(('OddsRatio_working_3-way'!Y46+2*PI())/3)</f>
        <v>-0.44547630999332277</v>
      </c>
      <c r="AK46" s="11">
        <f>'OddsRatio_working_3-way'!U46/(3*'OddsRatio_working_3-way'!X46^(1/3))*SIN(('OddsRatio_working_3-way'!Y46+4*PI())/3)</f>
        <v>0.47943062403382175</v>
      </c>
      <c r="AL46" s="11">
        <f>'OddsRatio_working_3-way'!Z46+'OddsRatio_working_3-way'!AF46</f>
        <v>1.0679905346718468</v>
      </c>
      <c r="AM46" s="11">
        <f>'OddsRatio_working_3-way'!AA46+'OddsRatio_working_3-way'!AG46</f>
        <v>-0.59280586439021676</v>
      </c>
      <c r="AN46" s="11">
        <f>'OddsRatio_working_3-way'!AB46+'OddsRatio_working_3-way'!AH46</f>
        <v>-0.47518467028162981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1.0679905346718468</v>
      </c>
      <c r="AS46" s="11">
        <f>IF(('OddsRatio_working_3-way'!X46=0),IF(Q46&gt;0,-Q46^(1/3),(-Q46)^(1/3)),'OddsRatio_working_3-way'!AM46-'OddsRatio_working_3-way'!R46/3)</f>
        <v>-0.59280586439021676</v>
      </c>
      <c r="AT46" s="11">
        <f>IF(('OddsRatio_working_3-way'!X46=0),IF(Q46&gt;0,-Q46^(1/3),(-Q46)^(1/3)),'OddsRatio_working_3-way'!AN46-'OddsRatio_working_3-way'!R46/3)</f>
        <v>-0.47518467028162981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1.87</v>
      </c>
      <c r="B47" s="4">
        <f>IF('True_Odds_Calculator_3-way'!B48="","",'True_Odds_Calculator_3-way'!B48)</f>
        <v>3.53</v>
      </c>
      <c r="C47" s="4">
        <f>IF('True_Odds_Calculator_3-way'!C48="","",'True_Odds_Calculator_3-way'!C48)</f>
        <v>4.3899999999999997</v>
      </c>
      <c r="D47" s="9">
        <f t="shared" si="13"/>
        <v>0.51637005360628863</v>
      </c>
      <c r="E47" s="9">
        <f t="shared" si="14"/>
        <v>0.26855275100074638</v>
      </c>
      <c r="F47" s="9">
        <f t="shared" si="15"/>
        <v>0.21507719539296496</v>
      </c>
      <c r="G47" s="9">
        <f t="shared" si="16"/>
        <v>1.0765467250189584</v>
      </c>
      <c r="H47" s="9">
        <f t="shared" si="17"/>
        <v>1.9365956507664941</v>
      </c>
      <c r="I47" s="9">
        <f t="shared" si="18"/>
        <v>3.723663214297964</v>
      </c>
      <c r="J47" s="9">
        <f t="shared" si="19"/>
        <v>4.6494933978142683</v>
      </c>
      <c r="K47" s="11">
        <f t="shared" si="20"/>
        <v>0.53475935828876997</v>
      </c>
      <c r="L47" s="11">
        <f t="shared" si="21"/>
        <v>0.28328611898016998</v>
      </c>
      <c r="M47" s="11">
        <f t="shared" si="22"/>
        <v>0.22779043280182235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-0.25748897583128705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0.23430898467291414</v>
      </c>
      <c r="Q47" s="11">
        <f>2*'OddsRatio_working_3-way'!K47*'OddsRatio_working_3-way'!L47*'OddsRatio_working_3-way'!M47</f>
        <v>6.9015901229135243E-2</v>
      </c>
      <c r="R47" s="11">
        <f t="shared" si="23"/>
        <v>0</v>
      </c>
      <c r="S47" s="11">
        <f t="shared" si="24"/>
        <v>-0.9099767627583365</v>
      </c>
      <c r="T47" s="11">
        <f t="shared" si="25"/>
        <v>-0.26803439256504757</v>
      </c>
      <c r="U47" s="11">
        <f>'OddsRatio_working_3-way'!S47-'OddsRatio_working_3-way'!R47^2/3</f>
        <v>-0.9099767627583365</v>
      </c>
      <c r="V47" s="11">
        <f>'OddsRatio_working_3-way'!S47*'OddsRatio_working_3-way'!R47/3-2*'OddsRatio_working_3-way'!R47^3/27-'OddsRatio_working_3-way'!T47</f>
        <v>0.26803439256504757</v>
      </c>
      <c r="W47" s="11">
        <f>'OddsRatio_working_3-way'!V47^2+4*'OddsRatio_working_3-way'!U47^3/27</f>
        <v>-3.9789160431121434E-2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0.16705657427113985</v>
      </c>
      <c r="Y47" s="11">
        <f>IF('OddsRatio_working_3-way'!W47&gt;=0,IF('OddsRatio_working_3-way'!V47+SQRT('OddsRatio_working_3-way'!W47)&gt;0,0,PI()),ACOS('OddsRatio_working_3-way'!V47/(2*'OddsRatio_working_3-way'!X47)))</f>
        <v>0.63978118731010547</v>
      </c>
      <c r="Z47" s="11">
        <f>'OddsRatio_working_3-way'!X47^(1/3)*COS('OddsRatio_working_3-way'!Y47/3)</f>
        <v>0.53827336250947921</v>
      </c>
      <c r="AA47" s="11">
        <f>'OddsRatio_working_3-way'!X47^(1/3)*COS(('OddsRatio_working_3-way'!Y47+2*PI())/3)</f>
        <v>-0.37008484170919392</v>
      </c>
      <c r="AB47" s="11">
        <f>'OddsRatio_working_3-way'!X47^(1/3)*COS(('OddsRatio_working_3-way'!Y47+4*PI())/3)</f>
        <v>-0.1681885208002854</v>
      </c>
      <c r="AC47" s="11">
        <f>'OddsRatio_working_3-way'!X47^(1/3)*SIN('OddsRatio_working_3-way'!Y47/3)</f>
        <v>0.11656489522515344</v>
      </c>
      <c r="AD47" s="11">
        <f>'OddsRatio_working_3-way'!X47^(1/3)*SIN(('OddsRatio_working_3-way'!Y47+2*PI())/3)</f>
        <v>0.40787595850110248</v>
      </c>
      <c r="AE47" s="11">
        <f>'OddsRatio_working_3-way'!X47^(1/3)*SIN(('OddsRatio_working_3-way'!Y47+4*PI())/3)</f>
        <v>-0.52444085372625582</v>
      </c>
      <c r="AF47" s="11">
        <f>-'OddsRatio_working_3-way'!U47/(3*'OddsRatio_working_3-way'!X47^(1/3))*COS(('OddsRatio_working_3-way'!Y47)/3)</f>
        <v>0.53827336250947921</v>
      </c>
      <c r="AG47" s="11">
        <f>-'OddsRatio_working_3-way'!U47/(3*'OddsRatio_working_3-way'!X47^(1/3))*COS(('OddsRatio_working_3-way'!Y47+2*PI())/3)</f>
        <v>-0.37008484170919392</v>
      </c>
      <c r="AH47" s="11">
        <f>-'OddsRatio_working_3-way'!U47/(3*'OddsRatio_working_3-way'!X47^(1/3))*COS(('OddsRatio_working_3-way'!Y47+4*PI())/3)</f>
        <v>-0.1681885208002854</v>
      </c>
      <c r="AI47" s="11">
        <f>'OddsRatio_working_3-way'!U47/(3*'OddsRatio_working_3-way'!X47^(1/3))*SIN(('OddsRatio_working_3-way'!Y47)/3)</f>
        <v>-0.11656489522515344</v>
      </c>
      <c r="AJ47" s="11">
        <f>'OddsRatio_working_3-way'!U47/(3*'OddsRatio_working_3-way'!X47^(1/3))*SIN(('OddsRatio_working_3-way'!Y47+2*PI())/3)</f>
        <v>-0.40787595850110248</v>
      </c>
      <c r="AK47" s="11">
        <f>'OddsRatio_working_3-way'!U47/(3*'OddsRatio_working_3-way'!X47^(1/3))*SIN(('OddsRatio_working_3-way'!Y47+4*PI())/3)</f>
        <v>0.52444085372625582</v>
      </c>
      <c r="AL47" s="11">
        <f>'OddsRatio_working_3-way'!Z47+'OddsRatio_working_3-way'!AF47</f>
        <v>1.0765467250189584</v>
      </c>
      <c r="AM47" s="11">
        <f>'OddsRatio_working_3-way'!AA47+'OddsRatio_working_3-way'!AG47</f>
        <v>-0.74016968341838785</v>
      </c>
      <c r="AN47" s="11">
        <f>'OddsRatio_working_3-way'!AB47+'OddsRatio_working_3-way'!AH47</f>
        <v>-0.3363770416005708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1.0765467250189584</v>
      </c>
      <c r="AS47" s="11">
        <f>IF(('OddsRatio_working_3-way'!X47=0),IF(Q47&gt;0,-Q47^(1/3),(-Q47)^(1/3)),'OddsRatio_working_3-way'!AM47-'OddsRatio_working_3-way'!R47/3)</f>
        <v>-0.74016968341838785</v>
      </c>
      <c r="AT47" s="11">
        <f>IF(('OddsRatio_working_3-way'!X47=0),IF(Q47&gt;0,-Q47^(1/3),(-Q47)^(1/3)),'OddsRatio_working_3-way'!AN47-'OddsRatio_working_3-way'!R47/3)</f>
        <v>-0.3363770416005708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4.6900000000000004</v>
      </c>
      <c r="B48" s="4">
        <f>IF('True_Odds_Calculator_3-way'!B49="","",'True_Odds_Calculator_3-way'!B49)</f>
        <v>3.54</v>
      </c>
      <c r="C48" s="4">
        <f>IF('True_Odds_Calculator_3-way'!C49="","",'True_Odds_Calculator_3-way'!C49)</f>
        <v>1.81</v>
      </c>
      <c r="D48" s="9">
        <f t="shared" si="13"/>
        <v>0.20029300218164137</v>
      </c>
      <c r="E48" s="9">
        <f t="shared" si="14"/>
        <v>0.26678385724195969</v>
      </c>
      <c r="F48" s="9">
        <f t="shared" si="15"/>
        <v>0.532923140576399</v>
      </c>
      <c r="G48" s="9">
        <f t="shared" si="16"/>
        <v>1.0820286344296259</v>
      </c>
      <c r="H48" s="9">
        <f t="shared" si="17"/>
        <v>4.9926856610453205</v>
      </c>
      <c r="I48" s="9">
        <f t="shared" si="18"/>
        <v>3.7483527314512504</v>
      </c>
      <c r="J48" s="9">
        <f t="shared" si="19"/>
        <v>1.8764431938879966</v>
      </c>
      <c r="K48" s="11">
        <f t="shared" si="20"/>
        <v>0.21321961620469082</v>
      </c>
      <c r="L48" s="11">
        <f t="shared" si="21"/>
        <v>0.2824858757062147</v>
      </c>
      <c r="M48" s="11">
        <f t="shared" si="22"/>
        <v>0.5524861878453039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-0.25263319936643092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0.23427070232559594</v>
      </c>
      <c r="Q48" s="11">
        <f>2*'OddsRatio_working_3-way'!K48*'OddsRatio_working_3-way'!L48*'OddsRatio_working_3-way'!M48</f>
        <v>6.6554176797044298E-2</v>
      </c>
      <c r="R48" s="11">
        <f t="shared" si="23"/>
        <v>0</v>
      </c>
      <c r="S48" s="11">
        <f t="shared" si="24"/>
        <v>-0.92731558208942622</v>
      </c>
      <c r="T48" s="11">
        <f t="shared" si="25"/>
        <v>-0.26344192672995059</v>
      </c>
      <c r="U48" s="11">
        <f>'OddsRatio_working_3-way'!S48-'OddsRatio_working_3-way'!R48^2/3</f>
        <v>-0.92731558208942622</v>
      </c>
      <c r="V48" s="11">
        <f>'OddsRatio_working_3-way'!S48*'OddsRatio_working_3-way'!R48/3-2*'OddsRatio_working_3-way'!R48^3/27-'OddsRatio_working_3-way'!T48</f>
        <v>0.26344192672995059</v>
      </c>
      <c r="W48" s="11">
        <f>'OddsRatio_working_3-way'!V48^2+4*'OddsRatio_working_3-way'!U48^3/27</f>
        <v>-4.8733436651316311E-2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0.17185392446093933</v>
      </c>
      <c r="Y48" s="11">
        <f>IF('OddsRatio_working_3-way'!W48&gt;=0,IF('OddsRatio_working_3-way'!V48+SQRT('OddsRatio_working_3-way'!W48)&gt;0,0,PI()),ACOS('OddsRatio_working_3-way'!V48/(2*'OddsRatio_working_3-way'!X48)))</f>
        <v>0.69746861230321044</v>
      </c>
      <c r="Z48" s="11">
        <f>'OddsRatio_working_3-way'!X48^(1/3)*COS('OddsRatio_working_3-way'!Y48/3)</f>
        <v>0.54101431721481297</v>
      </c>
      <c r="AA48" s="11">
        <f>'OddsRatio_working_3-way'!X48^(1/3)*COS(('OddsRatio_working_3-way'!Y48+2*PI())/3)</f>
        <v>-0.38144194552656391</v>
      </c>
      <c r="AB48" s="11">
        <f>'OddsRatio_working_3-way'!X48^(1/3)*COS(('OddsRatio_working_3-way'!Y48+4*PI())/3)</f>
        <v>-0.15957237168824906</v>
      </c>
      <c r="AC48" s="11">
        <f>'OddsRatio_working_3-way'!X48^(1/3)*SIN('OddsRatio_working_3-way'!Y48/3)</f>
        <v>0.12809645818053866</v>
      </c>
      <c r="AD48" s="11">
        <f>'OddsRatio_working_3-way'!X48^(1/3)*SIN(('OddsRatio_working_3-way'!Y48+2*PI())/3)</f>
        <v>0.40448391342885137</v>
      </c>
      <c r="AE48" s="11">
        <f>'OddsRatio_working_3-way'!X48^(1/3)*SIN(('OddsRatio_working_3-way'!Y48+4*PI())/3)</f>
        <v>-0.53258037160939009</v>
      </c>
      <c r="AF48" s="11">
        <f>-'OddsRatio_working_3-way'!U48/(3*'OddsRatio_working_3-way'!X48^(1/3))*COS(('OddsRatio_working_3-way'!Y48)/3)</f>
        <v>0.54101431721481297</v>
      </c>
      <c r="AG48" s="11">
        <f>-'OddsRatio_working_3-way'!U48/(3*'OddsRatio_working_3-way'!X48^(1/3))*COS(('OddsRatio_working_3-way'!Y48+2*PI())/3)</f>
        <v>-0.38144194552656391</v>
      </c>
      <c r="AH48" s="11">
        <f>-'OddsRatio_working_3-way'!U48/(3*'OddsRatio_working_3-way'!X48^(1/3))*COS(('OddsRatio_working_3-way'!Y48+4*PI())/3)</f>
        <v>-0.15957237168824906</v>
      </c>
      <c r="AI48" s="11">
        <f>'OddsRatio_working_3-way'!U48/(3*'OddsRatio_working_3-way'!X48^(1/3))*SIN(('OddsRatio_working_3-way'!Y48)/3)</f>
        <v>-0.12809645818053866</v>
      </c>
      <c r="AJ48" s="11">
        <f>'OddsRatio_working_3-way'!U48/(3*'OddsRatio_working_3-way'!X48^(1/3))*SIN(('OddsRatio_working_3-way'!Y48+2*PI())/3)</f>
        <v>-0.40448391342885137</v>
      </c>
      <c r="AK48" s="11">
        <f>'OddsRatio_working_3-way'!U48/(3*'OddsRatio_working_3-way'!X48^(1/3))*SIN(('OddsRatio_working_3-way'!Y48+4*PI())/3)</f>
        <v>0.53258037160939009</v>
      </c>
      <c r="AL48" s="11">
        <f>'OddsRatio_working_3-way'!Z48+'OddsRatio_working_3-way'!AF48</f>
        <v>1.0820286344296259</v>
      </c>
      <c r="AM48" s="11">
        <f>'OddsRatio_working_3-way'!AA48+'OddsRatio_working_3-way'!AG48</f>
        <v>-0.76288389105312782</v>
      </c>
      <c r="AN48" s="11">
        <f>'OddsRatio_working_3-way'!AB48+'OddsRatio_working_3-way'!AH48</f>
        <v>-0.31914474337649812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1.0820286344296259</v>
      </c>
      <c r="AS48" s="11">
        <f>IF(('OddsRatio_working_3-way'!X48=0),IF(Q48&gt;0,-Q48^(1/3),(-Q48)^(1/3)),'OddsRatio_working_3-way'!AM48-'OddsRatio_working_3-way'!R48/3)</f>
        <v>-0.76288389105312782</v>
      </c>
      <c r="AT48" s="11">
        <f>IF(('OddsRatio_working_3-way'!X48=0),IF(Q48&gt;0,-Q48^(1/3),(-Q48)^(1/3)),'OddsRatio_working_3-way'!AN48-'OddsRatio_working_3-way'!R48/3)</f>
        <v>-0.31914474337649812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1.93</v>
      </c>
      <c r="B49" s="4">
        <f>IF('True_Odds_Calculator_3-way'!B50="","",'True_Odds_Calculator_3-way'!B50)</f>
        <v>3.3</v>
      </c>
      <c r="C49" s="4">
        <f>IF('True_Odds_Calculator_3-way'!C50="","",'True_Odds_Calculator_3-way'!C50)</f>
        <v>4.24</v>
      </c>
      <c r="D49" s="9">
        <f t="shared" si="13"/>
        <v>0.49563308095842723</v>
      </c>
      <c r="E49" s="9">
        <f t="shared" si="14"/>
        <v>0.28435761297028089</v>
      </c>
      <c r="F49" s="9">
        <f t="shared" si="15"/>
        <v>0.22000930607129179</v>
      </c>
      <c r="G49" s="9">
        <f t="shared" si="16"/>
        <v>1.0942167528972893</v>
      </c>
      <c r="H49" s="9">
        <f t="shared" si="17"/>
        <v>2.0176215801944788</v>
      </c>
      <c r="I49" s="9">
        <f t="shared" si="18"/>
        <v>3.5166985316637649</v>
      </c>
      <c r="J49" s="9">
        <f t="shared" si="19"/>
        <v>4.5452622793872184</v>
      </c>
      <c r="K49" s="11">
        <f t="shared" si="20"/>
        <v>0.5181347150259068</v>
      </c>
      <c r="L49" s="11">
        <f t="shared" si="21"/>
        <v>0.30303030303030304</v>
      </c>
      <c r="M49" s="11">
        <f t="shared" si="22"/>
        <v>0.23584905660377356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-0.25663665692016457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0.23958916568164784</v>
      </c>
      <c r="Q49" s="11">
        <f>2*'OddsRatio_working_3-way'!K49*'OddsRatio_working_3-way'!L49*'OddsRatio_working_3-way'!M49</f>
        <v>7.4061565898500104E-2</v>
      </c>
      <c r="R49" s="11">
        <f t="shared" si="23"/>
        <v>0</v>
      </c>
      <c r="S49" s="11">
        <f t="shared" si="24"/>
        <v>-0.93357343630056744</v>
      </c>
      <c r="T49" s="11">
        <f t="shared" si="25"/>
        <v>-0.28858529715628051</v>
      </c>
      <c r="U49" s="11">
        <f>'OddsRatio_working_3-way'!S49-'OddsRatio_working_3-way'!R49^2/3</f>
        <v>-0.93357343630056744</v>
      </c>
      <c r="V49" s="11">
        <f>'OddsRatio_working_3-way'!S49*'OddsRatio_working_3-way'!R49/3-2*'OddsRatio_working_3-way'!R49^3/27-'OddsRatio_working_3-way'!T49</f>
        <v>0.28858529715628051</v>
      </c>
      <c r="W49" s="11">
        <f>'OddsRatio_working_3-way'!V49^2+4*'OddsRatio_working_3-way'!U49^3/27</f>
        <v>-3.7261439977369665E-2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0.17359645280948888</v>
      </c>
      <c r="Y49" s="11">
        <f>IF('OddsRatio_working_3-way'!W49&gt;=0,IF('OddsRatio_working_3-way'!V49+SQRT('OddsRatio_working_3-way'!W49)&gt;0,0,PI()),ACOS('OddsRatio_working_3-way'!V49/(2*'OddsRatio_working_3-way'!X49)))</f>
        <v>0.58954122677805842</v>
      </c>
      <c r="Z49" s="11">
        <f>'OddsRatio_working_3-way'!X49^(1/3)*COS('OddsRatio_working_3-way'!Y49/3)</f>
        <v>0.54710837644864463</v>
      </c>
      <c r="AA49" s="11">
        <f>'OddsRatio_working_3-way'!X49^(1/3)*COS(('OddsRatio_working_3-way'!Y49+2*PI())/3)</f>
        <v>-0.3678816889329598</v>
      </c>
      <c r="AB49" s="11">
        <f>'OddsRatio_working_3-way'!X49^(1/3)*COS(('OddsRatio_working_3-way'!Y49+4*PI())/3)</f>
        <v>-0.17922668751568491</v>
      </c>
      <c r="AC49" s="11">
        <f>'OddsRatio_working_3-way'!X49^(1/3)*SIN('OddsRatio_working_3-way'!Y49/3)</f>
        <v>0.108920015852233</v>
      </c>
      <c r="AD49" s="11">
        <f>'OddsRatio_working_3-way'!X49^(1/3)*SIN(('OddsRatio_working_3-way'!Y49+2*PI())/3)</f>
        <v>0.41934974470166969</v>
      </c>
      <c r="AE49" s="11">
        <f>'OddsRatio_working_3-way'!X49^(1/3)*SIN(('OddsRatio_working_3-way'!Y49+4*PI())/3)</f>
        <v>-0.52826976055390262</v>
      </c>
      <c r="AF49" s="11">
        <f>-'OddsRatio_working_3-way'!U49/(3*'OddsRatio_working_3-way'!X49^(1/3))*COS(('OddsRatio_working_3-way'!Y49)/3)</f>
        <v>0.54710837644864452</v>
      </c>
      <c r="AG49" s="11">
        <f>-'OddsRatio_working_3-way'!U49/(3*'OddsRatio_working_3-way'!X49^(1/3))*COS(('OddsRatio_working_3-way'!Y49+2*PI())/3)</f>
        <v>-0.36788168893295975</v>
      </c>
      <c r="AH49" s="11">
        <f>-'OddsRatio_working_3-way'!U49/(3*'OddsRatio_working_3-way'!X49^(1/3))*COS(('OddsRatio_working_3-way'!Y49+4*PI())/3)</f>
        <v>-0.17922668751568488</v>
      </c>
      <c r="AI49" s="11">
        <f>'OddsRatio_working_3-way'!U49/(3*'OddsRatio_working_3-way'!X49^(1/3))*SIN(('OddsRatio_working_3-way'!Y49)/3)</f>
        <v>-0.10892001585223297</v>
      </c>
      <c r="AJ49" s="11">
        <f>'OddsRatio_working_3-way'!U49/(3*'OddsRatio_working_3-way'!X49^(1/3))*SIN(('OddsRatio_working_3-way'!Y49+2*PI())/3)</f>
        <v>-0.41934974470166958</v>
      </c>
      <c r="AK49" s="11">
        <f>'OddsRatio_working_3-way'!U49/(3*'OddsRatio_working_3-way'!X49^(1/3))*SIN(('OddsRatio_working_3-way'!Y49+4*PI())/3)</f>
        <v>0.52826976055390251</v>
      </c>
      <c r="AL49" s="11">
        <f>'OddsRatio_working_3-way'!Z49+'OddsRatio_working_3-way'!AF49</f>
        <v>1.0942167528972893</v>
      </c>
      <c r="AM49" s="11">
        <f>'OddsRatio_working_3-way'!AA49+'OddsRatio_working_3-way'!AG49</f>
        <v>-0.73576337786591961</v>
      </c>
      <c r="AN49" s="11">
        <f>'OddsRatio_working_3-way'!AB49+'OddsRatio_working_3-way'!AH49</f>
        <v>-0.35845337503136976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1.0942167528972893</v>
      </c>
      <c r="AS49" s="11">
        <f>IF(('OddsRatio_working_3-way'!X49=0),IF(Q49&gt;0,-Q49^(1/3),(-Q49)^(1/3)),'OddsRatio_working_3-way'!AM49-'OddsRatio_working_3-way'!R49/3)</f>
        <v>-0.73576337786591961</v>
      </c>
      <c r="AT49" s="11">
        <f>IF(('OddsRatio_working_3-way'!X49=0),IF(Q49&gt;0,-Q49^(1/3),(-Q49)^(1/3)),'OddsRatio_working_3-way'!AN49-'OddsRatio_working_3-way'!R49/3)</f>
        <v>-0.35845337503136976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2.58</v>
      </c>
      <c r="B50" s="4">
        <f>IF('True_Odds_Calculator_3-way'!B51="","",'True_Odds_Calculator_3-way'!B51)</f>
        <v>3.56</v>
      </c>
      <c r="C50" s="4">
        <f>IF('True_Odds_Calculator_3-way'!C51="","",'True_Odds_Calculator_3-way'!C51)</f>
        <v>2.58</v>
      </c>
      <c r="D50" s="9">
        <f t="shared" si="13"/>
        <v>0.36787031105159773</v>
      </c>
      <c r="E50" s="9">
        <f t="shared" si="14"/>
        <v>0.26425937789680459</v>
      </c>
      <c r="F50" s="9">
        <f t="shared" si="15"/>
        <v>0.36787031105159773</v>
      </c>
      <c r="G50" s="9">
        <f t="shared" si="16"/>
        <v>1.0875628437348863</v>
      </c>
      <c r="H50" s="9">
        <f t="shared" si="17"/>
        <v>2.7183492931011206</v>
      </c>
      <c r="I50" s="9">
        <f t="shared" si="18"/>
        <v>3.7841608799613082</v>
      </c>
      <c r="J50" s="9">
        <f t="shared" si="19"/>
        <v>2.7183492931011206</v>
      </c>
      <c r="K50" s="11">
        <f t="shared" si="20"/>
        <v>0.38759689922480617</v>
      </c>
      <c r="L50" s="11">
        <f t="shared" si="21"/>
        <v>0.2808988764044944</v>
      </c>
      <c r="M50" s="11">
        <f t="shared" si="22"/>
        <v>0.38759689922480617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-0.26968992923259127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0.24138296572226844</v>
      </c>
      <c r="Q50" s="11">
        <f>2*'OddsRatio_working_3-way'!K50*'OddsRatio_working_3-way'!L50*'OddsRatio_working_3-way'!M50</f>
        <v>8.4399638364429527E-2</v>
      </c>
      <c r="R50" s="11">
        <f t="shared" si="23"/>
        <v>0</v>
      </c>
      <c r="S50" s="11">
        <f t="shared" si="24"/>
        <v>-0.89503885595257138</v>
      </c>
      <c r="T50" s="11">
        <f t="shared" si="25"/>
        <v>-0.31295064893446556</v>
      </c>
      <c r="U50" s="11">
        <f>'OddsRatio_working_3-way'!S50-'OddsRatio_working_3-way'!R50^2/3</f>
        <v>-0.89503885595257138</v>
      </c>
      <c r="V50" s="11">
        <f>'OddsRatio_working_3-way'!S50*'OddsRatio_working_3-way'!R50/3-2*'OddsRatio_working_3-way'!R50^3/27-'OddsRatio_working_3-way'!T50</f>
        <v>0.31295064893446556</v>
      </c>
      <c r="W50" s="11">
        <f>'OddsRatio_working_3-way'!V50^2+4*'OddsRatio_working_3-way'!U50^3/27</f>
        <v>-8.2857065643942157E-3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0.16295997609297913</v>
      </c>
      <c r="Y50" s="11">
        <f>IF('OddsRatio_working_3-way'!W50&gt;=0,IF('OddsRatio_working_3-way'!V50+SQRT('OddsRatio_working_3-way'!W50)&gt;0,0,PI()),ACOS('OddsRatio_working_3-way'!V50/(2*'OddsRatio_working_3-way'!X50)))</f>
        <v>0.28305356106327806</v>
      </c>
      <c r="Z50" s="11">
        <f>'OddsRatio_working_3-way'!X50^(1/3)*COS('OddsRatio_working_3-way'!Y50/3)</f>
        <v>0.54378142186744316</v>
      </c>
      <c r="AA50" s="11">
        <f>'OddsRatio_working_3-way'!X50^(1/3)*COS(('OddsRatio_working_3-way'!Y50+2*PI())/3)</f>
        <v>-0.31645569620253133</v>
      </c>
      <c r="AB50" s="11">
        <f>'OddsRatio_working_3-way'!X50^(1/3)*COS(('OddsRatio_working_3-way'!Y50+4*PI())/3)</f>
        <v>-0.22732572566491166</v>
      </c>
      <c r="AC50" s="11">
        <f>'OddsRatio_working_3-way'!X50^(1/3)*SIN('OddsRatio_working_3-way'!Y50/3)</f>
        <v>5.1459212482758095E-2</v>
      </c>
      <c r="AD50" s="11">
        <f>'OddsRatio_working_3-way'!X50^(1/3)*SIN(('OddsRatio_working_3-way'!Y50+2*PI())/3)</f>
        <v>0.44519891920184956</v>
      </c>
      <c r="AE50" s="11">
        <f>'OddsRatio_working_3-way'!X50^(1/3)*SIN(('OddsRatio_working_3-way'!Y50+4*PI())/3)</f>
        <v>-0.49665813168460771</v>
      </c>
      <c r="AF50" s="11">
        <f>-'OddsRatio_working_3-way'!U50/(3*'OddsRatio_working_3-way'!X50^(1/3))*COS(('OddsRatio_working_3-way'!Y50)/3)</f>
        <v>0.54378142186744316</v>
      </c>
      <c r="AG50" s="11">
        <f>-'OddsRatio_working_3-way'!U50/(3*'OddsRatio_working_3-way'!X50^(1/3))*COS(('OddsRatio_working_3-way'!Y50+2*PI())/3)</f>
        <v>-0.31645569620253133</v>
      </c>
      <c r="AH50" s="11">
        <f>-'OddsRatio_working_3-way'!U50/(3*'OddsRatio_working_3-way'!X50^(1/3))*COS(('OddsRatio_working_3-way'!Y50+4*PI())/3)</f>
        <v>-0.22732572566491166</v>
      </c>
      <c r="AI50" s="11">
        <f>'OddsRatio_working_3-way'!U50/(3*'OddsRatio_working_3-way'!X50^(1/3))*SIN(('OddsRatio_working_3-way'!Y50)/3)</f>
        <v>-5.1459212482758095E-2</v>
      </c>
      <c r="AJ50" s="11">
        <f>'OddsRatio_working_3-way'!U50/(3*'OddsRatio_working_3-way'!X50^(1/3))*SIN(('OddsRatio_working_3-way'!Y50+2*PI())/3)</f>
        <v>-0.44519891920184956</v>
      </c>
      <c r="AK50" s="11">
        <f>'OddsRatio_working_3-way'!U50/(3*'OddsRatio_working_3-way'!X50^(1/3))*SIN(('OddsRatio_working_3-way'!Y50+4*PI())/3)</f>
        <v>0.49665813168460771</v>
      </c>
      <c r="AL50" s="11">
        <f>'OddsRatio_working_3-way'!Z50+'OddsRatio_working_3-way'!AF50</f>
        <v>1.0875628437348863</v>
      </c>
      <c r="AM50" s="11">
        <f>'OddsRatio_working_3-way'!AA50+'OddsRatio_working_3-way'!AG50</f>
        <v>-0.63291139240506267</v>
      </c>
      <c r="AN50" s="11">
        <f>'OddsRatio_working_3-way'!AB50+'OddsRatio_working_3-way'!AH50</f>
        <v>-0.45465145132982332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1.0875628437348863</v>
      </c>
      <c r="AS50" s="11">
        <f>IF(('OddsRatio_working_3-way'!X50=0),IF(Q50&gt;0,-Q50^(1/3),(-Q50)^(1/3)),'OddsRatio_working_3-way'!AM50-'OddsRatio_working_3-way'!R50/3)</f>
        <v>-0.63291139240506267</v>
      </c>
      <c r="AT50" s="11">
        <f>IF(('OddsRatio_working_3-way'!X50=0),IF(Q50&gt;0,-Q50^(1/3),(-Q50)^(1/3)),'OddsRatio_working_3-way'!AN50-'OddsRatio_working_3-way'!R50/3)</f>
        <v>-0.45465145132982332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1.27</v>
      </c>
      <c r="B51" s="4">
        <f>IF('True_Odds_Calculator_3-way'!B52="","",'True_Odds_Calculator_3-way'!B52)</f>
        <v>6.16</v>
      </c>
      <c r="C51" s="4">
        <f>IF('True_Odds_Calculator_3-way'!C52="","",'True_Odds_Calculator_3-way'!C52)</f>
        <v>12.06</v>
      </c>
      <c r="D51" s="9">
        <f t="shared" si="13"/>
        <v>0.7725376615393279</v>
      </c>
      <c r="E51" s="9">
        <f t="shared" si="14"/>
        <v>0.15089817809914835</v>
      </c>
      <c r="F51" s="9">
        <f t="shared" si="15"/>
        <v>7.6564160361523553E-2</v>
      </c>
      <c r="G51" s="9">
        <f t="shared" si="16"/>
        <v>1.0905010167805371</v>
      </c>
      <c r="H51" s="9">
        <f t="shared" si="17"/>
        <v>1.2944352745307455</v>
      </c>
      <c r="I51" s="9">
        <f t="shared" si="18"/>
        <v>6.626985246587572</v>
      </c>
      <c r="J51" s="9">
        <f t="shared" si="19"/>
        <v>13.060941245592744</v>
      </c>
      <c r="K51" s="11">
        <f t="shared" si="20"/>
        <v>0.78740157480314954</v>
      </c>
      <c r="L51" s="11">
        <f t="shared" si="21"/>
        <v>0.16233766233766234</v>
      </c>
      <c r="M51" s="11">
        <f t="shared" si="22"/>
        <v>8.2918739635157543E-2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-0.16331905255398038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0.17477886498923048</v>
      </c>
      <c r="Q51" s="11">
        <f>2*'OddsRatio_working_3-way'!K51*'OddsRatio_working_3-way'!L51*'OddsRatio_working_3-way'!M51</f>
        <v>2.1198164340719281E-2</v>
      </c>
      <c r="R51" s="11">
        <f t="shared" si="23"/>
        <v>0</v>
      </c>
      <c r="S51" s="11">
        <f t="shared" si="24"/>
        <v>-1.0701682519953537</v>
      </c>
      <c r="T51" s="11">
        <f t="shared" si="25"/>
        <v>-0.12979602813770208</v>
      </c>
      <c r="U51" s="11">
        <f>'OddsRatio_working_3-way'!S51-'OddsRatio_working_3-way'!R51^2/3</f>
        <v>-1.0701682519953537</v>
      </c>
      <c r="V51" s="11">
        <f>'OddsRatio_working_3-way'!S51*'OddsRatio_working_3-way'!R51/3-2*'OddsRatio_working_3-way'!R51^3/27-'OddsRatio_working_3-way'!T51</f>
        <v>0.12979602813770208</v>
      </c>
      <c r="W51" s="11">
        <f>'OddsRatio_working_3-way'!V51^2+4*'OddsRatio_working_3-way'!U51^3/27</f>
        <v>-0.16472647048771244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0.21305719854538804</v>
      </c>
      <c r="Y51" s="11">
        <f>IF('OddsRatio_working_3-way'!W51&gt;=0,IF('OddsRatio_working_3-way'!V51+SQRT('OddsRatio_working_3-way'!W51)&gt;0,0,PI()),ACOS('OddsRatio_working_3-way'!V51/(2*'OddsRatio_working_3-way'!X51)))</f>
        <v>1.2612739821220631</v>
      </c>
      <c r="Z51" s="11">
        <f>'OddsRatio_working_3-way'!X51^(1/3)*COS('OddsRatio_working_3-way'!Y51/3)</f>
        <v>0.54525050839026856</v>
      </c>
      <c r="AA51" s="11">
        <f>'OddsRatio_working_3-way'!X51^(1/3)*COS(('OddsRatio_working_3-way'!Y51+2*PI())/3)</f>
        <v>-0.48373772498725415</v>
      </c>
      <c r="AB51" s="11">
        <f>'OddsRatio_working_3-way'!X51^(1/3)*COS(('OddsRatio_working_3-way'!Y51+4*PI())/3)</f>
        <v>-6.1512783403014595E-2</v>
      </c>
      <c r="AC51" s="11">
        <f>'OddsRatio_working_3-way'!X51^(1/3)*SIN('OddsRatio_working_3-way'!Y51/3)</f>
        <v>0.24377168368223495</v>
      </c>
      <c r="AD51" s="11">
        <f>'OddsRatio_working_3-way'!X51^(1/3)*SIN(('OddsRatio_working_3-way'!Y51+2*PI())/3)</f>
        <v>0.3503149498512354</v>
      </c>
      <c r="AE51" s="11">
        <f>'OddsRatio_working_3-way'!X51^(1/3)*SIN(('OddsRatio_working_3-way'!Y51+4*PI())/3)</f>
        <v>-0.59408663353347024</v>
      </c>
      <c r="AF51" s="11">
        <f>-'OddsRatio_working_3-way'!U51/(3*'OddsRatio_working_3-way'!X51^(1/3))*COS(('OddsRatio_working_3-way'!Y51)/3)</f>
        <v>0.54525050839026856</v>
      </c>
      <c r="AG51" s="11">
        <f>-'OddsRatio_working_3-way'!U51/(3*'OddsRatio_working_3-way'!X51^(1/3))*COS(('OddsRatio_working_3-way'!Y51+2*PI())/3)</f>
        <v>-0.48373772498725415</v>
      </c>
      <c r="AH51" s="11">
        <f>-'OddsRatio_working_3-way'!U51/(3*'OddsRatio_working_3-way'!X51^(1/3))*COS(('OddsRatio_working_3-way'!Y51+4*PI())/3)</f>
        <v>-6.1512783403014595E-2</v>
      </c>
      <c r="AI51" s="11">
        <f>'OddsRatio_working_3-way'!U51/(3*'OddsRatio_working_3-way'!X51^(1/3))*SIN(('OddsRatio_working_3-way'!Y51)/3)</f>
        <v>-0.24377168368223495</v>
      </c>
      <c r="AJ51" s="11">
        <f>'OddsRatio_working_3-way'!U51/(3*'OddsRatio_working_3-way'!X51^(1/3))*SIN(('OddsRatio_working_3-way'!Y51+2*PI())/3)</f>
        <v>-0.3503149498512354</v>
      </c>
      <c r="AK51" s="11">
        <f>'OddsRatio_working_3-way'!U51/(3*'OddsRatio_working_3-way'!X51^(1/3))*SIN(('OddsRatio_working_3-way'!Y51+4*PI())/3)</f>
        <v>0.59408663353347024</v>
      </c>
      <c r="AL51" s="11">
        <f>'OddsRatio_working_3-way'!Z51+'OddsRatio_working_3-way'!AF51</f>
        <v>1.0905010167805371</v>
      </c>
      <c r="AM51" s="11">
        <f>'OddsRatio_working_3-way'!AA51+'OddsRatio_working_3-way'!AG51</f>
        <v>-0.96747544997450829</v>
      </c>
      <c r="AN51" s="11">
        <f>'OddsRatio_working_3-way'!AB51+'OddsRatio_working_3-way'!AH51</f>
        <v>-0.12302556680602919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1.0905010167805371</v>
      </c>
      <c r="AS51" s="11">
        <f>IF(('OddsRatio_working_3-way'!X51=0),IF(Q51&gt;0,-Q51^(1/3),(-Q51)^(1/3)),'OddsRatio_working_3-way'!AM51-'OddsRatio_working_3-way'!R51/3)</f>
        <v>-0.96747544997450829</v>
      </c>
      <c r="AT51" s="11">
        <f>IF(('OddsRatio_working_3-way'!X51=0),IF(Q51&gt;0,-Q51^(1/3),(-Q51)^(1/3)),'OddsRatio_working_3-way'!AN51-'OddsRatio_working_3-way'!R51/3)</f>
        <v>-0.12302556680602919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2.29</v>
      </c>
      <c r="B52" s="4">
        <f>IF('True_Odds_Calculator_3-way'!B53="","",'True_Odds_Calculator_3-way'!B53)</f>
        <v>3.35</v>
      </c>
      <c r="C52" s="4">
        <f>IF('True_Odds_Calculator_3-way'!C53="","",'True_Odds_Calculator_3-way'!C53)</f>
        <v>3.36</v>
      </c>
      <c r="D52" s="9">
        <f t="shared" si="13"/>
        <v>0.42448248802874916</v>
      </c>
      <c r="E52" s="9">
        <f t="shared" si="14"/>
        <v>0.28819390215057533</v>
      </c>
      <c r="F52" s="9">
        <f t="shared" si="15"/>
        <v>0.28732360982067545</v>
      </c>
      <c r="G52" s="9">
        <f t="shared" si="16"/>
        <v>1.0510153392925088</v>
      </c>
      <c r="H52" s="9">
        <f t="shared" si="17"/>
        <v>2.3558097876873365</v>
      </c>
      <c r="I52" s="9">
        <f t="shared" si="18"/>
        <v>3.4698860473373956</v>
      </c>
      <c r="J52" s="9">
        <f t="shared" si="19"/>
        <v>3.4803962007303211</v>
      </c>
      <c r="K52" s="11">
        <f t="shared" si="20"/>
        <v>0.4366812227074236</v>
      </c>
      <c r="L52" s="11">
        <f t="shared" si="21"/>
        <v>0.29850746268656714</v>
      </c>
      <c r="M52" s="11">
        <f t="shared" si="22"/>
        <v>0.29761904761904762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-0.27755560935186818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0.23277250677367994</v>
      </c>
      <c r="Q52" s="11">
        <f>2*'OddsRatio_working_3-way'!K52*'OddsRatio_working_3-way'!L52*'OddsRatio_working_3-way'!M52</f>
        <v>7.7590835591226648E-2</v>
      </c>
      <c r="R52" s="11">
        <f t="shared" si="23"/>
        <v>0</v>
      </c>
      <c r="S52" s="11">
        <f t="shared" si="24"/>
        <v>-0.83865178339301749</v>
      </c>
      <c r="T52" s="11">
        <f t="shared" si="25"/>
        <v>-0.27955059446433916</v>
      </c>
      <c r="U52" s="11">
        <f>'OddsRatio_working_3-way'!S52-'OddsRatio_working_3-way'!R52^2/3</f>
        <v>-0.83865178339301749</v>
      </c>
      <c r="V52" s="11">
        <f>'OddsRatio_working_3-way'!S52*'OddsRatio_working_3-way'!R52/3-2*'OddsRatio_working_3-way'!R52^3/27-'OddsRatio_working_3-way'!T52</f>
        <v>0.27955059446433916</v>
      </c>
      <c r="W52" s="11">
        <f>'OddsRatio_working_3-way'!V52^2+4*'OddsRatio_working_3-way'!U52^3/27</f>
        <v>-9.2373426471547421E-3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0.14780551200185343</v>
      </c>
      <c r="Y52" s="11">
        <f>IF('OddsRatio_working_3-way'!W52&gt;=0,IF('OddsRatio_working_3-way'!V52+SQRT('OddsRatio_working_3-way'!W52)&gt;0,0,PI()),ACOS('OddsRatio_working_3-way'!V52/(2*'OddsRatio_working_3-way'!X52)))</f>
        <v>0.33114591371727431</v>
      </c>
      <c r="Z52" s="11">
        <f>'OddsRatio_working_3-way'!X52^(1/3)*COS('OddsRatio_working_3-way'!Y52/3)</f>
        <v>0.5255076696462545</v>
      </c>
      <c r="AA52" s="11">
        <f>'OddsRatio_working_3-way'!X52^(1/3)*COS(('OddsRatio_working_3-way'!Y52+2*PI())/3)</f>
        <v>-0.31319402421092302</v>
      </c>
      <c r="AB52" s="11">
        <f>'OddsRatio_working_3-way'!X52^(1/3)*COS(('OddsRatio_working_3-way'!Y52+4*PI())/3)</f>
        <v>-0.21231364543533182</v>
      </c>
      <c r="AC52" s="11">
        <f>'OddsRatio_working_3-way'!X52^(1/3)*SIN('OddsRatio_working_3-way'!Y52/3)</f>
        <v>5.8243313842039159E-2</v>
      </c>
      <c r="AD52" s="11">
        <f>'OddsRatio_working_3-way'!X52^(1/3)*SIN(('OddsRatio_working_3-way'!Y52+2*PI())/3)</f>
        <v>0.42598133487619738</v>
      </c>
      <c r="AE52" s="11">
        <f>'OddsRatio_working_3-way'!X52^(1/3)*SIN(('OddsRatio_working_3-way'!Y52+4*PI())/3)</f>
        <v>-0.48422464871823639</v>
      </c>
      <c r="AF52" s="11">
        <f>-'OddsRatio_working_3-way'!U52/(3*'OddsRatio_working_3-way'!X52^(1/3))*COS(('OddsRatio_working_3-way'!Y52)/3)</f>
        <v>0.52550766964625439</v>
      </c>
      <c r="AG52" s="11">
        <f>-'OddsRatio_working_3-way'!U52/(3*'OddsRatio_working_3-way'!X52^(1/3))*COS(('OddsRatio_working_3-way'!Y52+2*PI())/3)</f>
        <v>-0.31319402421092296</v>
      </c>
      <c r="AH52" s="11">
        <f>-'OddsRatio_working_3-way'!U52/(3*'OddsRatio_working_3-way'!X52^(1/3))*COS(('OddsRatio_working_3-way'!Y52+4*PI())/3)</f>
        <v>-0.21231364543533179</v>
      </c>
      <c r="AI52" s="11">
        <f>'OddsRatio_working_3-way'!U52/(3*'OddsRatio_working_3-way'!X52^(1/3))*SIN(('OddsRatio_working_3-way'!Y52)/3)</f>
        <v>-5.8243313842039152E-2</v>
      </c>
      <c r="AJ52" s="11">
        <f>'OddsRatio_working_3-way'!U52/(3*'OddsRatio_working_3-way'!X52^(1/3))*SIN(('OddsRatio_working_3-way'!Y52+2*PI())/3)</f>
        <v>-0.42598133487619733</v>
      </c>
      <c r="AK52" s="11">
        <f>'OddsRatio_working_3-way'!U52/(3*'OddsRatio_working_3-way'!X52^(1/3))*SIN(('OddsRatio_working_3-way'!Y52+4*PI())/3)</f>
        <v>0.48422464871823628</v>
      </c>
      <c r="AL52" s="11">
        <f>'OddsRatio_working_3-way'!Z52+'OddsRatio_working_3-way'!AF52</f>
        <v>1.0510153392925088</v>
      </c>
      <c r="AM52" s="11">
        <f>'OddsRatio_working_3-way'!AA52+'OddsRatio_working_3-way'!AG52</f>
        <v>-0.62638804842184603</v>
      </c>
      <c r="AN52" s="11">
        <f>'OddsRatio_working_3-way'!AB52+'OddsRatio_working_3-way'!AH52</f>
        <v>-0.42462729087066364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1.0510153392925088</v>
      </c>
      <c r="AS52" s="11">
        <f>IF(('OddsRatio_working_3-way'!X52=0),IF(Q52&gt;0,-Q52^(1/3),(-Q52)^(1/3)),'OddsRatio_working_3-way'!AM52-'OddsRatio_working_3-way'!R52/3)</f>
        <v>-0.62638804842184603</v>
      </c>
      <c r="AT52" s="11">
        <f>IF(('OddsRatio_working_3-way'!X52=0),IF(Q52&gt;0,-Q52^(1/3),(-Q52)^(1/3)),'OddsRatio_working_3-way'!AN52-'OddsRatio_working_3-way'!R52/3)</f>
        <v>-0.42462729087066364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2.89</v>
      </c>
      <c r="B53" s="4">
        <f>IF('True_Odds_Calculator_3-way'!B54="","",'True_Odds_Calculator_3-way'!B54)</f>
        <v>3.17</v>
      </c>
      <c r="C53" s="4">
        <f>IF('True_Odds_Calculator_3-way'!C54="","",'True_Odds_Calculator_3-way'!C54)</f>
        <v>2.77</v>
      </c>
      <c r="D53" s="9">
        <f t="shared" si="13"/>
        <v>0.33845691272903028</v>
      </c>
      <c r="E53" s="9">
        <f t="shared" si="14"/>
        <v>0.30824676238402182</v>
      </c>
      <c r="F53" s="9">
        <f t="shared" si="15"/>
        <v>0.35329632488694773</v>
      </c>
      <c r="G53" s="9">
        <f t="shared" si="16"/>
        <v>1.0341723993035916</v>
      </c>
      <c r="H53" s="9">
        <f t="shared" si="17"/>
        <v>2.9545858346837881</v>
      </c>
      <c r="I53" s="9">
        <f t="shared" si="18"/>
        <v>3.2441541064887942</v>
      </c>
      <c r="J53" s="9">
        <f t="shared" si="19"/>
        <v>2.8304851467673569</v>
      </c>
      <c r="K53" s="11">
        <f t="shared" si="20"/>
        <v>0.34602076124567471</v>
      </c>
      <c r="L53" s="11">
        <f t="shared" si="21"/>
        <v>0.31545741324921134</v>
      </c>
      <c r="M53" s="11">
        <f t="shared" si="22"/>
        <v>0.36101083032490977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-0.28606052433480467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0.22973738888522632</v>
      </c>
      <c r="Q53" s="11">
        <f>2*'OddsRatio_working_3-way'!K53*'OddsRatio_working_3-way'!L53*'OddsRatio_working_3-way'!M53</f>
        <v>7.8812140269374373E-2</v>
      </c>
      <c r="R53" s="11">
        <f t="shared" si="23"/>
        <v>0</v>
      </c>
      <c r="S53" s="11">
        <f t="shared" si="24"/>
        <v>-0.80310762702910432</v>
      </c>
      <c r="T53" s="11">
        <f t="shared" si="25"/>
        <v>-0.27550861990706832</v>
      </c>
      <c r="U53" s="11">
        <f>'OddsRatio_working_3-way'!S53-'OddsRatio_working_3-way'!R53^2/3</f>
        <v>-0.80310762702910432</v>
      </c>
      <c r="V53" s="11">
        <f>'OddsRatio_working_3-way'!S53*'OddsRatio_working_3-way'!R53/3-2*'OddsRatio_working_3-way'!R53^3/27-'OddsRatio_working_3-way'!T53</f>
        <v>0.27550861990706832</v>
      </c>
      <c r="W53" s="11">
        <f>'OddsRatio_working_3-way'!V53^2+4*'OddsRatio_working_3-way'!U53^3/27</f>
        <v>-8.3423762166015547E-4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0.13850923910046362</v>
      </c>
      <c r="Y53" s="11">
        <f>IF('OddsRatio_working_3-way'!W53&gt;=0,IF('OddsRatio_working_3-way'!V53+SQRT('OddsRatio_working_3-way'!W53)&gt;0,0,PI()),ACOS('OddsRatio_working_3-way'!V53/(2*'OddsRatio_working_3-way'!X53)))</f>
        <v>0.10445426471168773</v>
      </c>
      <c r="Z53" s="11">
        <f>'OddsRatio_working_3-way'!X53^(1/3)*COS('OddsRatio_working_3-way'!Y53/3)</f>
        <v>0.51708619965179581</v>
      </c>
      <c r="AA53" s="11">
        <f>'OddsRatio_working_3-way'!X53^(1/3)*COS(('OddsRatio_working_3-way'!Y53+2*PI())/3)</f>
        <v>-0.27414128416009009</v>
      </c>
      <c r="AB53" s="11">
        <f>'OddsRatio_working_3-way'!X53^(1/3)*COS(('OddsRatio_working_3-way'!Y53+4*PI())/3)</f>
        <v>-0.2429449154917058</v>
      </c>
      <c r="AC53" s="11">
        <f>'OddsRatio_working_3-way'!X53^(1/3)*SIN('OddsRatio_working_3-way'!Y53/3)</f>
        <v>1.8011231848430502E-2</v>
      </c>
      <c r="AD53" s="11">
        <f>'OddsRatio_working_3-way'!X53^(1/3)*SIN(('OddsRatio_working_3-way'!Y53+2*PI())/3)</f>
        <v>0.43880416892059204</v>
      </c>
      <c r="AE53" s="11">
        <f>'OddsRatio_working_3-way'!X53^(1/3)*SIN(('OddsRatio_working_3-way'!Y53+4*PI())/3)</f>
        <v>-0.45681540076902249</v>
      </c>
      <c r="AF53" s="11">
        <f>-'OddsRatio_working_3-way'!U53/(3*'OddsRatio_working_3-way'!X53^(1/3))*COS(('OddsRatio_working_3-way'!Y53)/3)</f>
        <v>0.51708619965179581</v>
      </c>
      <c r="AG53" s="11">
        <f>-'OddsRatio_working_3-way'!U53/(3*'OddsRatio_working_3-way'!X53^(1/3))*COS(('OddsRatio_working_3-way'!Y53+2*PI())/3)</f>
        <v>-0.27414128416009009</v>
      </c>
      <c r="AH53" s="11">
        <f>-'OddsRatio_working_3-way'!U53/(3*'OddsRatio_working_3-way'!X53^(1/3))*COS(('OddsRatio_working_3-way'!Y53+4*PI())/3)</f>
        <v>-0.2429449154917058</v>
      </c>
      <c r="AI53" s="11">
        <f>'OddsRatio_working_3-way'!U53/(3*'OddsRatio_working_3-way'!X53^(1/3))*SIN(('OddsRatio_working_3-way'!Y53)/3)</f>
        <v>-1.8011231848430502E-2</v>
      </c>
      <c r="AJ53" s="11">
        <f>'OddsRatio_working_3-way'!U53/(3*'OddsRatio_working_3-way'!X53^(1/3))*SIN(('OddsRatio_working_3-way'!Y53+2*PI())/3)</f>
        <v>-0.43880416892059204</v>
      </c>
      <c r="AK53" s="11">
        <f>'OddsRatio_working_3-way'!U53/(3*'OddsRatio_working_3-way'!X53^(1/3))*SIN(('OddsRatio_working_3-way'!Y53+4*PI())/3)</f>
        <v>0.45681540076902249</v>
      </c>
      <c r="AL53" s="11">
        <f>'OddsRatio_working_3-way'!Z53+'OddsRatio_working_3-way'!AF53</f>
        <v>1.0341723993035916</v>
      </c>
      <c r="AM53" s="11">
        <f>'OddsRatio_working_3-way'!AA53+'OddsRatio_working_3-way'!AG53</f>
        <v>-0.54828256832018019</v>
      </c>
      <c r="AN53" s="11">
        <f>'OddsRatio_working_3-way'!AB53+'OddsRatio_working_3-way'!AH53</f>
        <v>-0.4858898309834116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1.0341723993035916</v>
      </c>
      <c r="AS53" s="11">
        <f>IF(('OddsRatio_working_3-way'!X53=0),IF(Q53&gt;0,-Q53^(1/3),(-Q53)^(1/3)),'OddsRatio_working_3-way'!AM53-'OddsRatio_working_3-way'!R53/3)</f>
        <v>-0.54828256832018019</v>
      </c>
      <c r="AT53" s="11">
        <f>IF(('OddsRatio_working_3-way'!X53=0),IF(Q53&gt;0,-Q53^(1/3),(-Q53)^(1/3)),'OddsRatio_working_3-way'!AN53-'OddsRatio_working_3-way'!R53/3)</f>
        <v>-0.4858898309834116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2.59</v>
      </c>
      <c r="B54" s="4">
        <f>IF('True_Odds_Calculator_3-way'!B55="","",'True_Odds_Calculator_3-way'!B55)</f>
        <v>3.1</v>
      </c>
      <c r="C54" s="4">
        <f>IF('True_Odds_Calculator_3-way'!C55="","",'True_Odds_Calculator_3-way'!C55)</f>
        <v>3.04</v>
      </c>
      <c r="D54" s="9">
        <f t="shared" si="13"/>
        <v>0.37288356995470839</v>
      </c>
      <c r="E54" s="9">
        <f t="shared" si="14"/>
        <v>0.31043866150918809</v>
      </c>
      <c r="F54" s="9">
        <f t="shared" si="15"/>
        <v>0.31667776853610352</v>
      </c>
      <c r="G54" s="9">
        <f t="shared" si="16"/>
        <v>1.0577372693921478</v>
      </c>
      <c r="H54" s="9">
        <f t="shared" si="17"/>
        <v>2.6818022583335144</v>
      </c>
      <c r="I54" s="9">
        <f t="shared" si="18"/>
        <v>3.2212482657235104</v>
      </c>
      <c r="J54" s="9">
        <f t="shared" si="19"/>
        <v>3.1577840295599811</v>
      </c>
      <c r="K54" s="11">
        <f t="shared" si="20"/>
        <v>0.38610038610038611</v>
      </c>
      <c r="L54" s="11">
        <f t="shared" si="21"/>
        <v>0.32258064516129031</v>
      </c>
      <c r="M54" s="11">
        <f t="shared" si="22"/>
        <v>0.32894736842105265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-0.27906896709952722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0.23475755648930524</v>
      </c>
      <c r="Q54" s="11">
        <f>2*'OddsRatio_working_3-way'!K54*'OddsRatio_working_3-way'!L54*'OddsRatio_working_3-way'!M54</f>
        <v>8.1939810292951221E-2</v>
      </c>
      <c r="R54" s="11">
        <f t="shared" si="23"/>
        <v>0</v>
      </c>
      <c r="S54" s="11">
        <f t="shared" si="24"/>
        <v>-0.84121698994063088</v>
      </c>
      <c r="T54" s="11">
        <f t="shared" si="25"/>
        <v>-0.29361849561627607</v>
      </c>
      <c r="U54" s="11">
        <f>'OddsRatio_working_3-way'!S54-'OddsRatio_working_3-way'!R54^2/3</f>
        <v>-0.84121698994063088</v>
      </c>
      <c r="V54" s="11">
        <f>'OddsRatio_working_3-way'!S54*'OddsRatio_working_3-way'!R54/3-2*'OddsRatio_working_3-way'!R54^3/27-'OddsRatio_working_3-way'!T54</f>
        <v>0.29361849561627607</v>
      </c>
      <c r="W54" s="11">
        <f>'OddsRatio_working_3-way'!V54^2+4*'OddsRatio_working_3-way'!U54^3/27</f>
        <v>-1.9783802751974361E-3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0.1484841752874381</v>
      </c>
      <c r="Y54" s="11">
        <f>IF('OddsRatio_working_3-way'!W54&gt;=0,IF('OddsRatio_working_3-way'!V54+SQRT('OddsRatio_working_3-way'!W54)&gt;0,0,PI()),ACOS('OddsRatio_working_3-way'!V54/(2*'OddsRatio_working_3-way'!X54)))</f>
        <v>0.15034258255053357</v>
      </c>
      <c r="Z54" s="11">
        <f>'OddsRatio_working_3-way'!X54^(1/3)*COS('OddsRatio_working_3-way'!Y54/3)</f>
        <v>0.52886863469607404</v>
      </c>
      <c r="AA54" s="11">
        <f>'OddsRatio_working_3-way'!X54^(1/3)*COS(('OddsRatio_working_3-way'!Y54+2*PI())/3)</f>
        <v>-0.28740653777164232</v>
      </c>
      <c r="AB54" s="11">
        <f>'OddsRatio_working_3-way'!X54^(1/3)*COS(('OddsRatio_working_3-way'!Y54+4*PI())/3)</f>
        <v>-0.2414620969244316</v>
      </c>
      <c r="AC54" s="11">
        <f>'OddsRatio_working_3-way'!X54^(1/3)*SIN('OddsRatio_working_3-way'!Y54/3)</f>
        <v>2.6526035290903985E-2</v>
      </c>
      <c r="AD54" s="11">
        <f>'OddsRatio_working_3-way'!X54^(1/3)*SIN(('OddsRatio_working_3-way'!Y54+2*PI())/3)</f>
        <v>0.44475065526614033</v>
      </c>
      <c r="AE54" s="11">
        <f>'OddsRatio_working_3-way'!X54^(1/3)*SIN(('OddsRatio_working_3-way'!Y54+4*PI())/3)</f>
        <v>-0.4712766905570443</v>
      </c>
      <c r="AF54" s="11">
        <f>-'OddsRatio_working_3-way'!U54/(3*'OddsRatio_working_3-way'!X54^(1/3))*COS(('OddsRatio_working_3-way'!Y54)/3)</f>
        <v>0.52886863469607381</v>
      </c>
      <c r="AG54" s="11">
        <f>-'OddsRatio_working_3-way'!U54/(3*'OddsRatio_working_3-way'!X54^(1/3))*COS(('OddsRatio_working_3-way'!Y54+2*PI())/3)</f>
        <v>-0.28740653777164221</v>
      </c>
      <c r="AH54" s="11">
        <f>-'OddsRatio_working_3-way'!U54/(3*'OddsRatio_working_3-way'!X54^(1/3))*COS(('OddsRatio_working_3-way'!Y54+4*PI())/3)</f>
        <v>-0.24146209692443149</v>
      </c>
      <c r="AI54" s="11">
        <f>'OddsRatio_working_3-way'!U54/(3*'OddsRatio_working_3-way'!X54^(1/3))*SIN(('OddsRatio_working_3-way'!Y54)/3)</f>
        <v>-2.6526035290903974E-2</v>
      </c>
      <c r="AJ54" s="11">
        <f>'OddsRatio_working_3-way'!U54/(3*'OddsRatio_working_3-way'!X54^(1/3))*SIN(('OddsRatio_working_3-way'!Y54+2*PI())/3)</f>
        <v>-0.44475065526614016</v>
      </c>
      <c r="AK54" s="11">
        <f>'OddsRatio_working_3-way'!U54/(3*'OddsRatio_working_3-way'!X54^(1/3))*SIN(('OddsRatio_working_3-way'!Y54+4*PI())/3)</f>
        <v>0.47127669055704408</v>
      </c>
      <c r="AL54" s="11">
        <f>'OddsRatio_working_3-way'!Z54+'OddsRatio_working_3-way'!AF54</f>
        <v>1.0577372693921478</v>
      </c>
      <c r="AM54" s="11">
        <f>'OddsRatio_working_3-way'!AA54+'OddsRatio_working_3-way'!AG54</f>
        <v>-0.57481307554328454</v>
      </c>
      <c r="AN54" s="11">
        <f>'OddsRatio_working_3-way'!AB54+'OddsRatio_working_3-way'!AH54</f>
        <v>-0.48292419384886309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1.0577372693921478</v>
      </c>
      <c r="AS54" s="11">
        <f>IF(('OddsRatio_working_3-way'!X54=0),IF(Q54&gt;0,-Q54^(1/3),(-Q54)^(1/3)),'OddsRatio_working_3-way'!AM54-'OddsRatio_working_3-way'!R54/3)</f>
        <v>-0.57481307554328454</v>
      </c>
      <c r="AT54" s="11">
        <f>IF(('OddsRatio_working_3-way'!X54=0),IF(Q54&gt;0,-Q54^(1/3),(-Q54)^(1/3)),'OddsRatio_working_3-way'!AN54-'OddsRatio_working_3-way'!R54/3)</f>
        <v>-0.48292419384886309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1.38</v>
      </c>
      <c r="B55" s="4">
        <f>IF('True_Odds_Calculator_3-way'!B56="","",'True_Odds_Calculator_3-way'!B56)</f>
        <v>5</v>
      </c>
      <c r="C55" s="4">
        <f>IF('True_Odds_Calculator_3-way'!C56="","",'True_Odds_Calculator_3-way'!C56)</f>
        <v>8.51</v>
      </c>
      <c r="D55" s="9">
        <f t="shared" si="13"/>
        <v>0.70595623938844942</v>
      </c>
      <c r="E55" s="9">
        <f t="shared" si="14"/>
        <v>0.1857215707339103</v>
      </c>
      <c r="F55" s="9">
        <f t="shared" si="15"/>
        <v>0.1083221898776402</v>
      </c>
      <c r="G55" s="9">
        <f t="shared" si="16"/>
        <v>1.0961010426095505</v>
      </c>
      <c r="H55" s="9">
        <f t="shared" si="17"/>
        <v>1.4165183961916288</v>
      </c>
      <c r="I55" s="9">
        <f t="shared" si="18"/>
        <v>5.3844041704382013</v>
      </c>
      <c r="J55" s="9">
        <f t="shared" si="19"/>
        <v>9.2317188299977246</v>
      </c>
      <c r="K55" s="11">
        <f t="shared" si="20"/>
        <v>0.7246376811594204</v>
      </c>
      <c r="L55" s="11">
        <f t="shared" si="21"/>
        <v>0.2</v>
      </c>
      <c r="M55" s="11">
        <f t="shared" si="22"/>
        <v>0.11750881316098707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-0.19440385565149254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0.20248982441799085</v>
      </c>
      <c r="Q55" s="11">
        <f>2*'OddsRatio_working_3-way'!K55*'OddsRatio_working_3-way'!L55*'OddsRatio_working_3-way'!M55</f>
        <v>3.4060525553909302E-2</v>
      </c>
      <c r="R55" s="11">
        <f t="shared" si="23"/>
        <v>0</v>
      </c>
      <c r="S55" s="11">
        <f t="shared" si="24"/>
        <v>-1.0415936645875687</v>
      </c>
      <c r="T55" s="11">
        <f t="shared" si="25"/>
        <v>-0.17520498983811075</v>
      </c>
      <c r="U55" s="11">
        <f>'OddsRatio_working_3-way'!S55-'OddsRatio_working_3-way'!R55^2/3</f>
        <v>-1.0415936645875687</v>
      </c>
      <c r="V55" s="11">
        <f>'OddsRatio_working_3-way'!S55*'OddsRatio_working_3-way'!R55/3-2*'OddsRatio_working_3-way'!R55^3/27-'OddsRatio_working_3-way'!T55</f>
        <v>0.17520498983811075</v>
      </c>
      <c r="W55" s="11">
        <f>'OddsRatio_working_3-way'!V55^2+4*'OddsRatio_working_3-way'!U55^3/27</f>
        <v>-0.13671699686527206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0.20458114852635159</v>
      </c>
      <c r="Y55" s="11">
        <f>IF('OddsRatio_working_3-way'!W55&gt;=0,IF('OddsRatio_working_3-way'!V55+SQRT('OddsRatio_working_3-way'!W55)&gt;0,0,PI()),ACOS('OddsRatio_working_3-way'!V55/(2*'OddsRatio_working_3-way'!X55)))</f>
        <v>1.1282917566685446</v>
      </c>
      <c r="Z55" s="11">
        <f>'OddsRatio_working_3-way'!X55^(1/3)*COS('OddsRatio_working_3-way'!Y55/3)</f>
        <v>0.54805052130477527</v>
      </c>
      <c r="AA55" s="11">
        <f>'OddsRatio_working_3-way'!X55^(1/3)*COS(('OddsRatio_working_3-way'!Y55+2*PI())/3)</f>
        <v>-0.46145227503416042</v>
      </c>
      <c r="AB55" s="11">
        <f>'OddsRatio_working_3-way'!X55^(1/3)*COS(('OddsRatio_working_3-way'!Y55+4*PI())/3)</f>
        <v>-8.659824627061502E-2</v>
      </c>
      <c r="AC55" s="11">
        <f>'OddsRatio_working_3-way'!X55^(1/3)*SIN('OddsRatio_working_3-way'!Y55/3)</f>
        <v>0.21642207441344871</v>
      </c>
      <c r="AD55" s="11">
        <f>'OddsRatio_working_3-way'!X55^(1/3)*SIN(('OddsRatio_working_3-way'!Y55+2*PI())/3)</f>
        <v>0.36641463680051578</v>
      </c>
      <c r="AE55" s="11">
        <f>'OddsRatio_working_3-way'!X55^(1/3)*SIN(('OddsRatio_working_3-way'!Y55+4*PI())/3)</f>
        <v>-0.58283671121396441</v>
      </c>
      <c r="AF55" s="11">
        <f>-'OddsRatio_working_3-way'!U55/(3*'OddsRatio_working_3-way'!X55^(1/3))*COS(('OddsRatio_working_3-way'!Y55)/3)</f>
        <v>0.54805052130477516</v>
      </c>
      <c r="AG55" s="11">
        <f>-'OddsRatio_working_3-way'!U55/(3*'OddsRatio_working_3-way'!X55^(1/3))*COS(('OddsRatio_working_3-way'!Y55+2*PI())/3)</f>
        <v>-0.46145227503416036</v>
      </c>
      <c r="AH55" s="11">
        <f>-'OddsRatio_working_3-way'!U55/(3*'OddsRatio_working_3-way'!X55^(1/3))*COS(('OddsRatio_working_3-way'!Y55+4*PI())/3)</f>
        <v>-8.6598246270615006E-2</v>
      </c>
      <c r="AI55" s="11">
        <f>'OddsRatio_working_3-way'!U55/(3*'OddsRatio_working_3-way'!X55^(1/3))*SIN(('OddsRatio_working_3-way'!Y55)/3)</f>
        <v>-0.21642207441344866</v>
      </c>
      <c r="AJ55" s="11">
        <f>'OddsRatio_working_3-way'!U55/(3*'OddsRatio_working_3-way'!X55^(1/3))*SIN(('OddsRatio_working_3-way'!Y55+2*PI())/3)</f>
        <v>-0.36641463680051567</v>
      </c>
      <c r="AK55" s="11">
        <f>'OddsRatio_working_3-way'!U55/(3*'OddsRatio_working_3-way'!X55^(1/3))*SIN(('OddsRatio_working_3-way'!Y55+4*PI())/3)</f>
        <v>0.5828367112139643</v>
      </c>
      <c r="AL55" s="11">
        <f>'OddsRatio_working_3-way'!Z55+'OddsRatio_working_3-way'!AF55</f>
        <v>1.0961010426095505</v>
      </c>
      <c r="AM55" s="11">
        <f>'OddsRatio_working_3-way'!AA55+'OddsRatio_working_3-way'!AG55</f>
        <v>-0.92290455006832084</v>
      </c>
      <c r="AN55" s="11">
        <f>'OddsRatio_working_3-way'!AB55+'OddsRatio_working_3-way'!AH55</f>
        <v>-0.17319649254123004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1.0961010426095505</v>
      </c>
      <c r="AS55" s="11">
        <f>IF(('OddsRatio_working_3-way'!X55=0),IF(Q55&gt;0,-Q55^(1/3),(-Q55)^(1/3)),'OddsRatio_working_3-way'!AM55-'OddsRatio_working_3-way'!R55/3)</f>
        <v>-0.92290455006832084</v>
      </c>
      <c r="AT55" s="11">
        <f>IF(('OddsRatio_working_3-way'!X55=0),IF(Q55&gt;0,-Q55^(1/3),(-Q55)^(1/3)),'OddsRatio_working_3-way'!AN55-'OddsRatio_working_3-way'!R55/3)</f>
        <v>-0.17319649254123004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1.27</v>
      </c>
      <c r="B56" s="4">
        <f>IF('True_Odds_Calculator_3-way'!B57="","",'True_Odds_Calculator_3-way'!B57)</f>
        <v>5.76</v>
      </c>
      <c r="C56" s="4">
        <f>IF('True_Odds_Calculator_3-way'!C57="","",'True_Odds_Calculator_3-way'!C57)</f>
        <v>15.2</v>
      </c>
      <c r="D56" s="9">
        <f t="shared" si="13"/>
        <v>0.77504164145163335</v>
      </c>
      <c r="E56" s="9">
        <f t="shared" si="14"/>
        <v>0.16347729627907792</v>
      </c>
      <c r="F56" s="9">
        <f t="shared" si="15"/>
        <v>6.1481062269288504E-2</v>
      </c>
      <c r="G56" s="9">
        <f t="shared" si="16"/>
        <v>1.0750120524803899</v>
      </c>
      <c r="H56" s="9">
        <f t="shared" si="17"/>
        <v>1.2902532541697054</v>
      </c>
      <c r="I56" s="9">
        <f t="shared" si="18"/>
        <v>6.1170573698066573</v>
      </c>
      <c r="J56" s="9">
        <f t="shared" si="19"/>
        <v>16.265171145221537</v>
      </c>
      <c r="K56" s="11">
        <f t="shared" si="20"/>
        <v>0.78740157480314954</v>
      </c>
      <c r="L56" s="11">
        <f t="shared" si="21"/>
        <v>0.1736111111111111</v>
      </c>
      <c r="M56" s="11">
        <f t="shared" si="22"/>
        <v>6.5789473684210523E-2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-0.16413049108992939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0.17294558986047792</v>
      </c>
      <c r="Q56" s="11">
        <f>2*'OddsRatio_working_3-way'!K56*'OddsRatio_working_3-way'!L56*'OddsRatio_working_3-way'!M56</f>
        <v>1.798706082792282E-2</v>
      </c>
      <c r="R56" s="11">
        <f t="shared" si="23"/>
        <v>0</v>
      </c>
      <c r="S56" s="11">
        <f t="shared" si="24"/>
        <v>-1.0537078681237761</v>
      </c>
      <c r="T56" s="11">
        <f t="shared" si="25"/>
        <v>-0.10959000188494811</v>
      </c>
      <c r="U56" s="11">
        <f>'OddsRatio_working_3-way'!S56-'OddsRatio_working_3-way'!R56^2/3</f>
        <v>-1.0537078681237761</v>
      </c>
      <c r="V56" s="11">
        <f>'OddsRatio_working_3-way'!S56*'OddsRatio_working_3-way'!R56/3-2*'OddsRatio_working_3-way'!R56^3/27-'OddsRatio_working_3-way'!T56</f>
        <v>0.10959000188494811</v>
      </c>
      <c r="W56" s="11">
        <f>'OddsRatio_working_3-way'!V56^2+4*'OddsRatio_working_3-way'!U56^3/27</f>
        <v>-0.16131331028644147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0.20816056230683105</v>
      </c>
      <c r="Y56" s="11">
        <f>IF('OddsRatio_working_3-way'!W56&gt;=0,IF('OddsRatio_working_3-way'!V56+SQRT('OddsRatio_working_3-way'!W56)&gt;0,0,PI()),ACOS('OddsRatio_working_3-way'!V56/(2*'OddsRatio_working_3-way'!X56)))</f>
        <v>1.3044231069343526</v>
      </c>
      <c r="Z56" s="11">
        <f>'OddsRatio_working_3-way'!X56^(1/3)*COS('OddsRatio_working_3-way'!Y56/3)</f>
        <v>0.53750602624019495</v>
      </c>
      <c r="AA56" s="11">
        <f>'OddsRatio_working_3-way'!X56^(1/3)*COS(('OddsRatio_working_3-way'!Y56+2*PI())/3)</f>
        <v>-0.4849529688267305</v>
      </c>
      <c r="AB56" s="11">
        <f>'OddsRatio_working_3-way'!X56^(1/3)*COS(('OddsRatio_working_3-way'!Y56+4*PI())/3)</f>
        <v>-5.2553057413464645E-2</v>
      </c>
      <c r="AC56" s="11">
        <f>'OddsRatio_working_3-way'!X56^(1/3)*SIN('OddsRatio_working_3-way'!Y56/3)</f>
        <v>0.24964620525201958</v>
      </c>
      <c r="AD56" s="11">
        <f>'OddsRatio_working_3-way'!X56^(1/3)*SIN(('OddsRatio_working_3-way'!Y56+2*PI())/3)</f>
        <v>0.34067077078522429</v>
      </c>
      <c r="AE56" s="11">
        <f>'OddsRatio_working_3-way'!X56^(1/3)*SIN(('OddsRatio_working_3-way'!Y56+4*PI())/3)</f>
        <v>-0.59031697603724376</v>
      </c>
      <c r="AF56" s="11">
        <f>-'OddsRatio_working_3-way'!U56/(3*'OddsRatio_working_3-way'!X56^(1/3))*COS(('OddsRatio_working_3-way'!Y56)/3)</f>
        <v>0.53750602624019495</v>
      </c>
      <c r="AG56" s="11">
        <f>-'OddsRatio_working_3-way'!U56/(3*'OddsRatio_working_3-way'!X56^(1/3))*COS(('OddsRatio_working_3-way'!Y56+2*PI())/3)</f>
        <v>-0.4849529688267305</v>
      </c>
      <c r="AH56" s="11">
        <f>-'OddsRatio_working_3-way'!U56/(3*'OddsRatio_working_3-way'!X56^(1/3))*COS(('OddsRatio_working_3-way'!Y56+4*PI())/3)</f>
        <v>-5.2553057413464645E-2</v>
      </c>
      <c r="AI56" s="11">
        <f>'OddsRatio_working_3-way'!U56/(3*'OddsRatio_working_3-way'!X56^(1/3))*SIN(('OddsRatio_working_3-way'!Y56)/3)</f>
        <v>-0.24964620525201958</v>
      </c>
      <c r="AJ56" s="11">
        <f>'OddsRatio_working_3-way'!U56/(3*'OddsRatio_working_3-way'!X56^(1/3))*SIN(('OddsRatio_working_3-way'!Y56+2*PI())/3)</f>
        <v>-0.34067077078522429</v>
      </c>
      <c r="AK56" s="11">
        <f>'OddsRatio_working_3-way'!U56/(3*'OddsRatio_working_3-way'!X56^(1/3))*SIN(('OddsRatio_working_3-way'!Y56+4*PI())/3)</f>
        <v>0.59031697603724376</v>
      </c>
      <c r="AL56" s="11">
        <f>'OddsRatio_working_3-way'!Z56+'OddsRatio_working_3-way'!AF56</f>
        <v>1.0750120524803899</v>
      </c>
      <c r="AM56" s="11">
        <f>'OddsRatio_working_3-way'!AA56+'OddsRatio_working_3-way'!AG56</f>
        <v>-0.969905937653461</v>
      </c>
      <c r="AN56" s="11">
        <f>'OddsRatio_working_3-way'!AB56+'OddsRatio_working_3-way'!AH56</f>
        <v>-0.10510611482692929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1.0750120524803899</v>
      </c>
      <c r="AS56" s="11">
        <f>IF(('OddsRatio_working_3-way'!X56=0),IF(Q56&gt;0,-Q56^(1/3),(-Q56)^(1/3)),'OddsRatio_working_3-way'!AM56-'OddsRatio_working_3-way'!R56/3)</f>
        <v>-0.969905937653461</v>
      </c>
      <c r="AT56" s="11">
        <f>IF(('OddsRatio_working_3-way'!X56=0),IF(Q56&gt;0,-Q56^(1/3),(-Q56)^(1/3)),'OddsRatio_working_3-way'!AN56-'OddsRatio_working_3-way'!R56/3)</f>
        <v>-0.10510611482692929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1.93</v>
      </c>
      <c r="B57" s="4">
        <f>IF('True_Odds_Calculator_3-way'!B58="","",'True_Odds_Calculator_3-way'!B58)</f>
        <v>3.93</v>
      </c>
      <c r="C57" s="4">
        <f>IF('True_Odds_Calculator_3-way'!C58="","",'True_Odds_Calculator_3-way'!C58)</f>
        <v>3.92</v>
      </c>
      <c r="D57" s="9">
        <f t="shared" si="13"/>
        <v>0.50707382716415805</v>
      </c>
      <c r="E57" s="9">
        <f t="shared" si="14"/>
        <v>0.24614561781238664</v>
      </c>
      <c r="F57" s="9">
        <f t="shared" si="15"/>
        <v>0.24678055502345539</v>
      </c>
      <c r="G57" s="9">
        <f t="shared" si="16"/>
        <v>1.0452681925992007</v>
      </c>
      <c r="H57" s="9">
        <f t="shared" si="17"/>
        <v>1.9720994191172561</v>
      </c>
      <c r="I57" s="9">
        <f t="shared" si="18"/>
        <v>4.0626358043156579</v>
      </c>
      <c r="J57" s="9">
        <f t="shared" si="19"/>
        <v>4.0521831223896649</v>
      </c>
      <c r="K57" s="11">
        <f t="shared" si="20"/>
        <v>0.5181347150259068</v>
      </c>
      <c r="L57" s="11">
        <f t="shared" si="21"/>
        <v>0.2544529262086514</v>
      </c>
      <c r="M57" s="11">
        <f t="shared" si="22"/>
        <v>0.25510204081632654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-0.26760701511945983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0.22803093471696317</v>
      </c>
      <c r="Q57" s="11">
        <f>2*'OddsRatio_working_3-way'!K57*'OddsRatio_working_3-way'!L57*'OddsRatio_working_3-way'!M57</f>
        <v>6.7265762453381464E-2</v>
      </c>
      <c r="R57" s="11">
        <f t="shared" si="23"/>
        <v>0</v>
      </c>
      <c r="S57" s="11">
        <f t="shared" si="24"/>
        <v>-0.85211119975748806</v>
      </c>
      <c r="T57" s="11">
        <f t="shared" si="25"/>
        <v>-0.25136023591666312</v>
      </c>
      <c r="U57" s="11">
        <f>'OddsRatio_working_3-way'!S57-'OddsRatio_working_3-way'!R57^2/3</f>
        <v>-0.85211119975748806</v>
      </c>
      <c r="V57" s="11">
        <f>'OddsRatio_working_3-way'!S57*'OddsRatio_working_3-way'!R57/3-2*'OddsRatio_working_3-way'!R57^3/27-'OddsRatio_working_3-way'!T57</f>
        <v>0.25136023591666312</v>
      </c>
      <c r="W57" s="11">
        <f>'OddsRatio_working_3-way'!V57^2+4*'OddsRatio_working_3-way'!U57^3/27</f>
        <v>-2.8479128193042519E-2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0.15137791813299839</v>
      </c>
      <c r="Y57" s="11">
        <f>IF('OddsRatio_working_3-way'!W57&gt;=0,IF('OddsRatio_working_3-way'!V57+SQRT('OddsRatio_working_3-way'!W57)&gt;0,0,PI()),ACOS('OddsRatio_working_3-way'!V57/(2*'OddsRatio_working_3-way'!X57)))</f>
        <v>0.59125684922219934</v>
      </c>
      <c r="Z57" s="11">
        <f>'OddsRatio_working_3-way'!X57^(1/3)*COS('OddsRatio_working_3-way'!Y57/3)</f>
        <v>0.52263409629960034</v>
      </c>
      <c r="AA57" s="11">
        <f>'OddsRatio_working_3-way'!X57^(1/3)*COS(('OddsRatio_working_3-way'!Y57+2*PI())/3)</f>
        <v>-0.35169404178311958</v>
      </c>
      <c r="AB57" s="11">
        <f>'OddsRatio_working_3-way'!X57^(1/3)*COS(('OddsRatio_working_3-way'!Y57+4*PI())/3)</f>
        <v>-0.17094005451648084</v>
      </c>
      <c r="AC57" s="11">
        <f>'OddsRatio_working_3-way'!X57^(1/3)*SIN('OddsRatio_working_3-way'!Y57/3)</f>
        <v>0.10435836320549208</v>
      </c>
      <c r="AD57" s="11">
        <f>'OddsRatio_working_3-way'!X57^(1/3)*SIN(('OddsRatio_working_3-way'!Y57+2*PI())/3)</f>
        <v>0.40043522267663045</v>
      </c>
      <c r="AE57" s="11">
        <f>'OddsRatio_working_3-way'!X57^(1/3)*SIN(('OddsRatio_working_3-way'!Y57+4*PI())/3)</f>
        <v>-0.50479358588212264</v>
      </c>
      <c r="AF57" s="11">
        <f>-'OddsRatio_working_3-way'!U57/(3*'OddsRatio_working_3-way'!X57^(1/3))*COS(('OddsRatio_working_3-way'!Y57)/3)</f>
        <v>0.52263409629960034</v>
      </c>
      <c r="AG57" s="11">
        <f>-'OddsRatio_working_3-way'!U57/(3*'OddsRatio_working_3-way'!X57^(1/3))*COS(('OddsRatio_working_3-way'!Y57+2*PI())/3)</f>
        <v>-0.35169404178311958</v>
      </c>
      <c r="AH57" s="11">
        <f>-'OddsRatio_working_3-way'!U57/(3*'OddsRatio_working_3-way'!X57^(1/3))*COS(('OddsRatio_working_3-way'!Y57+4*PI())/3)</f>
        <v>-0.17094005451648084</v>
      </c>
      <c r="AI57" s="11">
        <f>'OddsRatio_working_3-way'!U57/(3*'OddsRatio_working_3-way'!X57^(1/3))*SIN(('OddsRatio_working_3-way'!Y57)/3)</f>
        <v>-0.10435836320549208</v>
      </c>
      <c r="AJ57" s="11">
        <f>'OddsRatio_working_3-way'!U57/(3*'OddsRatio_working_3-way'!X57^(1/3))*SIN(('OddsRatio_working_3-way'!Y57+2*PI())/3)</f>
        <v>-0.40043522267663045</v>
      </c>
      <c r="AK57" s="11">
        <f>'OddsRatio_working_3-way'!U57/(3*'OddsRatio_working_3-way'!X57^(1/3))*SIN(('OddsRatio_working_3-way'!Y57+4*PI())/3)</f>
        <v>0.50479358588212264</v>
      </c>
      <c r="AL57" s="11">
        <f>'OddsRatio_working_3-way'!Z57+'OddsRatio_working_3-way'!AF57</f>
        <v>1.0452681925992007</v>
      </c>
      <c r="AM57" s="11">
        <f>'OddsRatio_working_3-way'!AA57+'OddsRatio_working_3-way'!AG57</f>
        <v>-0.70338808356623916</v>
      </c>
      <c r="AN57" s="11">
        <f>'OddsRatio_working_3-way'!AB57+'OddsRatio_working_3-way'!AH57</f>
        <v>-0.34188010903296168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1.0452681925992007</v>
      </c>
      <c r="AS57" s="11">
        <f>IF(('OddsRatio_working_3-way'!X57=0),IF(Q57&gt;0,-Q57^(1/3),(-Q57)^(1/3)),'OddsRatio_working_3-way'!AM57-'OddsRatio_working_3-way'!R57/3)</f>
        <v>-0.70338808356623916</v>
      </c>
      <c r="AT57" s="11">
        <f>IF(('OddsRatio_working_3-way'!X57=0),IF(Q57&gt;0,-Q57^(1/3),(-Q57)^(1/3)),'OddsRatio_working_3-way'!AN57-'OddsRatio_working_3-way'!R57/3)</f>
        <v>-0.34188010903296168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2.94</v>
      </c>
      <c r="B58" s="4">
        <f>IF('True_Odds_Calculator_3-way'!B59="","",'True_Odds_Calculator_3-way'!B59)</f>
        <v>3.34</v>
      </c>
      <c r="C58" s="4">
        <f>IF('True_Odds_Calculator_3-way'!C59="","",'True_Odds_Calculator_3-way'!C59)</f>
        <v>2.58</v>
      </c>
      <c r="D58" s="9">
        <f t="shared" si="13"/>
        <v>0.33106911861833443</v>
      </c>
      <c r="E58" s="9">
        <f t="shared" si="14"/>
        <v>0.29094135436915236</v>
      </c>
      <c r="F58" s="9">
        <f t="shared" si="15"/>
        <v>0.37798952701251309</v>
      </c>
      <c r="G58" s="9">
        <f t="shared" si="16"/>
        <v>1.0415037624468619</v>
      </c>
      <c r="H58" s="9">
        <f t="shared" si="17"/>
        <v>3.0205172991469116</v>
      </c>
      <c r="I58" s="9">
        <f t="shared" si="18"/>
        <v>3.4371188041256571</v>
      </c>
      <c r="J58" s="9">
        <f t="shared" si="19"/>
        <v>2.6455759446660427</v>
      </c>
      <c r="K58" s="11">
        <f t="shared" si="20"/>
        <v>0.3401360544217687</v>
      </c>
      <c r="L58" s="11">
        <f t="shared" si="21"/>
        <v>0.29940119760479045</v>
      </c>
      <c r="M58" s="11">
        <f t="shared" si="22"/>
        <v>0.38759689922480617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-0.28311388613375998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0.23130451642198913</v>
      </c>
      <c r="Q58" s="11">
        <f>2*'OddsRatio_working_3-way'!K58*'OddsRatio_working_3-way'!L58*'OddsRatio_working_3-way'!M58</f>
        <v>7.8943520963136227E-2</v>
      </c>
      <c r="R58" s="11">
        <f t="shared" si="23"/>
        <v>0</v>
      </c>
      <c r="S58" s="11">
        <f t="shared" si="24"/>
        <v>-0.81700166523342832</v>
      </c>
      <c r="T58" s="11">
        <f t="shared" si="25"/>
        <v>-0.27884015878274004</v>
      </c>
      <c r="U58" s="11">
        <f>'OddsRatio_working_3-way'!S58-'OddsRatio_working_3-way'!R58^2/3</f>
        <v>-0.81700166523342832</v>
      </c>
      <c r="V58" s="11">
        <f>'OddsRatio_working_3-way'!S58*'OddsRatio_working_3-way'!R58/3-2*'OddsRatio_working_3-way'!R58^3/27-'OddsRatio_working_3-way'!T58</f>
        <v>0.27884015878274004</v>
      </c>
      <c r="W58" s="11">
        <f>'OddsRatio_working_3-way'!V58^2+4*'OddsRatio_working_3-way'!U58^3/27</f>
        <v>-3.0395506769473057E-3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0.14211912681526279</v>
      </c>
      <c r="Y58" s="11">
        <f>IF('OddsRatio_working_3-way'!W58&gt;=0,IF('OddsRatio_working_3-way'!V58+SQRT('OddsRatio_working_3-way'!W58)&gt;0,0,PI()),ACOS('OddsRatio_working_3-way'!V58/(2*'OddsRatio_working_3-way'!X58)))</f>
        <v>0.19520175559191411</v>
      </c>
      <c r="Z58" s="11">
        <f>'OddsRatio_working_3-way'!X58^(1/3)*COS('OddsRatio_working_3-way'!Y58/3)</f>
        <v>0.52075188122343097</v>
      </c>
      <c r="AA58" s="11">
        <f>'OddsRatio_working_3-way'!X58^(1/3)*COS(('OddsRatio_working_3-way'!Y58+2*PI())/3)</f>
        <v>-0.28976173582046078</v>
      </c>
      <c r="AB58" s="11">
        <f>'OddsRatio_working_3-way'!X58^(1/3)*COS(('OddsRatio_working_3-way'!Y58+4*PI())/3)</f>
        <v>-0.23099014540297028</v>
      </c>
      <c r="AC58" s="11">
        <f>'OddsRatio_working_3-way'!X58^(1/3)*SIN('OddsRatio_working_3-way'!Y58/3)</f>
        <v>3.3931793548240725E-2</v>
      </c>
      <c r="AD58" s="11">
        <f>'OddsRatio_working_3-way'!X58^(1/3)*SIN(('OddsRatio_working_3-way'!Y58+2*PI())/3)</f>
        <v>0.43401846143390749</v>
      </c>
      <c r="AE58" s="11">
        <f>'OddsRatio_working_3-way'!X58^(1/3)*SIN(('OddsRatio_working_3-way'!Y58+4*PI())/3)</f>
        <v>-0.4679502549821481</v>
      </c>
      <c r="AF58" s="11">
        <f>-'OddsRatio_working_3-way'!U58/(3*'OddsRatio_working_3-way'!X58^(1/3))*COS(('OddsRatio_working_3-way'!Y58)/3)</f>
        <v>0.52075188122343097</v>
      </c>
      <c r="AG58" s="11">
        <f>-'OddsRatio_working_3-way'!U58/(3*'OddsRatio_working_3-way'!X58^(1/3))*COS(('OddsRatio_working_3-way'!Y58+2*PI())/3)</f>
        <v>-0.28976173582046078</v>
      </c>
      <c r="AH58" s="11">
        <f>-'OddsRatio_working_3-way'!U58/(3*'OddsRatio_working_3-way'!X58^(1/3))*COS(('OddsRatio_working_3-way'!Y58+4*PI())/3)</f>
        <v>-0.23099014540297028</v>
      </c>
      <c r="AI58" s="11">
        <f>'OddsRatio_working_3-way'!U58/(3*'OddsRatio_working_3-way'!X58^(1/3))*SIN(('OddsRatio_working_3-way'!Y58)/3)</f>
        <v>-3.3931793548240725E-2</v>
      </c>
      <c r="AJ58" s="11">
        <f>'OddsRatio_working_3-way'!U58/(3*'OddsRatio_working_3-way'!X58^(1/3))*SIN(('OddsRatio_working_3-way'!Y58+2*PI())/3)</f>
        <v>-0.43401846143390749</v>
      </c>
      <c r="AK58" s="11">
        <f>'OddsRatio_working_3-way'!U58/(3*'OddsRatio_working_3-way'!X58^(1/3))*SIN(('OddsRatio_working_3-way'!Y58+4*PI())/3)</f>
        <v>0.4679502549821481</v>
      </c>
      <c r="AL58" s="11">
        <f>'OddsRatio_working_3-way'!Z58+'OddsRatio_working_3-way'!AF58</f>
        <v>1.0415037624468619</v>
      </c>
      <c r="AM58" s="11">
        <f>'OddsRatio_working_3-way'!AA58+'OddsRatio_working_3-way'!AG58</f>
        <v>-0.57952347164092155</v>
      </c>
      <c r="AN58" s="11">
        <f>'OddsRatio_working_3-way'!AB58+'OddsRatio_working_3-way'!AH58</f>
        <v>-0.46198029080594055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1.0415037624468619</v>
      </c>
      <c r="AS58" s="11">
        <f>IF(('OddsRatio_working_3-way'!X58=0),IF(Q58&gt;0,-Q58^(1/3),(-Q58)^(1/3)),'OddsRatio_working_3-way'!AM58-'OddsRatio_working_3-way'!R58/3)</f>
        <v>-0.57952347164092155</v>
      </c>
      <c r="AT58" s="11">
        <f>IF(('OddsRatio_working_3-way'!X58=0),IF(Q58&gt;0,-Q58^(1/3),(-Q58)^(1/3)),'OddsRatio_working_3-way'!AN58-'OddsRatio_working_3-way'!R58/3)</f>
        <v>-0.46198029080594055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4.79</v>
      </c>
      <c r="B59" s="4">
        <f>IF('True_Odds_Calculator_3-way'!B60="","",'True_Odds_Calculator_3-way'!B60)</f>
        <v>4.1900000000000004</v>
      </c>
      <c r="C59" s="4">
        <f>IF('True_Odds_Calculator_3-way'!C60="","",'True_Odds_Calculator_3-way'!C60)</f>
        <v>1.71</v>
      </c>
      <c r="D59" s="9">
        <f t="shared" si="13"/>
        <v>0.19982197084881761</v>
      </c>
      <c r="E59" s="9">
        <f t="shared" si="14"/>
        <v>0.22880655893036292</v>
      </c>
      <c r="F59" s="9">
        <f t="shared" si="15"/>
        <v>0.57137147022081947</v>
      </c>
      <c r="G59" s="9">
        <f t="shared" si="16"/>
        <v>1.0565843520070219</v>
      </c>
      <c r="H59" s="9">
        <f t="shared" si="17"/>
        <v>5.0044546941066121</v>
      </c>
      <c r="I59" s="9">
        <f t="shared" si="18"/>
        <v>4.3705040829024009</v>
      </c>
      <c r="J59" s="9">
        <f t="shared" si="19"/>
        <v>1.7501748899249858</v>
      </c>
      <c r="K59" s="11">
        <f t="shared" si="20"/>
        <v>0.20876826722338204</v>
      </c>
      <c r="L59" s="11">
        <f t="shared" si="21"/>
        <v>0.2386634844868735</v>
      </c>
      <c r="M59" s="11">
        <f t="shared" si="22"/>
        <v>0.58479532163742687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-0.2501166452519592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0.22406844128289408</v>
      </c>
      <c r="Q59" s="11">
        <f>2*'OddsRatio_working_3-way'!K59*'OddsRatio_working_3-way'!L59*'OddsRatio_working_3-way'!M59</f>
        <v>5.8275277316747483E-2</v>
      </c>
      <c r="R59" s="11">
        <f t="shared" si="23"/>
        <v>0</v>
      </c>
      <c r="S59" s="11">
        <f t="shared" si="24"/>
        <v>-0.89585577584080811</v>
      </c>
      <c r="T59" s="11">
        <f t="shared" si="25"/>
        <v>-0.23299239943844163</v>
      </c>
      <c r="U59" s="11">
        <f>'OddsRatio_working_3-way'!S59-'OddsRatio_working_3-way'!R59^2/3</f>
        <v>-0.89585577584080811</v>
      </c>
      <c r="V59" s="11">
        <f>'OddsRatio_working_3-way'!S59*'OddsRatio_working_3-way'!R59/3-2*'OddsRatio_working_3-way'!R59^3/27-'OddsRatio_working_3-way'!T59</f>
        <v>0.23299239943844163</v>
      </c>
      <c r="W59" s="11">
        <f>'OddsRatio_working_3-way'!V59^2+4*'OddsRatio_working_3-way'!U59^3/27</f>
        <v>-5.2229480399662451E-2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0.16318313224391851</v>
      </c>
      <c r="Y59" s="11">
        <f>IF('OddsRatio_working_3-way'!W59&gt;=0,IF('OddsRatio_working_3-way'!V59+SQRT('OddsRatio_working_3-way'!W59)&gt;0,0,PI()),ACOS('OddsRatio_working_3-way'!V59/(2*'OddsRatio_working_3-way'!X59)))</f>
        <v>0.77574643983076041</v>
      </c>
      <c r="Z59" s="11">
        <f>'OddsRatio_working_3-way'!X59^(1/3)*COS('OddsRatio_working_3-way'!Y59/3)</f>
        <v>0.52829217600351097</v>
      </c>
      <c r="AA59" s="11">
        <f>'OddsRatio_working_3-way'!X59^(1/3)*COS(('OddsRatio_working_3-way'!Y59+2*PI())/3)</f>
        <v>-0.38516045301809776</v>
      </c>
      <c r="AB59" s="11">
        <f>'OddsRatio_working_3-way'!X59^(1/3)*COS(('OddsRatio_working_3-way'!Y59+4*PI())/3)</f>
        <v>-0.14313172298541338</v>
      </c>
      <c r="AC59" s="11">
        <f>'OddsRatio_working_3-way'!X59^(1/3)*SIN('OddsRatio_working_3-way'!Y59/3)</f>
        <v>0.13973535243599383</v>
      </c>
      <c r="AD59" s="11">
        <f>'OddsRatio_working_3-way'!X59^(1/3)*SIN(('OddsRatio_working_3-way'!Y59+2*PI())/3)</f>
        <v>0.38764676882160354</v>
      </c>
      <c r="AE59" s="11">
        <f>'OddsRatio_working_3-way'!X59^(1/3)*SIN(('OddsRatio_working_3-way'!Y59+4*PI())/3)</f>
        <v>-0.5273821212575972</v>
      </c>
      <c r="AF59" s="11">
        <f>-'OddsRatio_working_3-way'!U59/(3*'OddsRatio_working_3-way'!X59^(1/3))*COS(('OddsRatio_working_3-way'!Y59)/3)</f>
        <v>0.52829217600351097</v>
      </c>
      <c r="AG59" s="11">
        <f>-'OddsRatio_working_3-way'!U59/(3*'OddsRatio_working_3-way'!X59^(1/3))*COS(('OddsRatio_working_3-way'!Y59+2*PI())/3)</f>
        <v>-0.38516045301809776</v>
      </c>
      <c r="AH59" s="11">
        <f>-'OddsRatio_working_3-way'!U59/(3*'OddsRatio_working_3-way'!X59^(1/3))*COS(('OddsRatio_working_3-way'!Y59+4*PI())/3)</f>
        <v>-0.14313172298541338</v>
      </c>
      <c r="AI59" s="11">
        <f>'OddsRatio_working_3-way'!U59/(3*'OddsRatio_working_3-way'!X59^(1/3))*SIN(('OddsRatio_working_3-way'!Y59)/3)</f>
        <v>-0.13973535243599383</v>
      </c>
      <c r="AJ59" s="11">
        <f>'OddsRatio_working_3-way'!U59/(3*'OddsRatio_working_3-way'!X59^(1/3))*SIN(('OddsRatio_working_3-way'!Y59+2*PI())/3)</f>
        <v>-0.38764676882160354</v>
      </c>
      <c r="AK59" s="11">
        <f>'OddsRatio_working_3-way'!U59/(3*'OddsRatio_working_3-way'!X59^(1/3))*SIN(('OddsRatio_working_3-way'!Y59+4*PI())/3)</f>
        <v>0.5273821212575972</v>
      </c>
      <c r="AL59" s="11">
        <f>'OddsRatio_working_3-way'!Z59+'OddsRatio_working_3-way'!AF59</f>
        <v>1.0565843520070219</v>
      </c>
      <c r="AM59" s="11">
        <f>'OddsRatio_working_3-way'!AA59+'OddsRatio_working_3-way'!AG59</f>
        <v>-0.77032090603619552</v>
      </c>
      <c r="AN59" s="11">
        <f>'OddsRatio_working_3-way'!AB59+'OddsRatio_working_3-way'!AH59</f>
        <v>-0.28626344597082676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1.0565843520070219</v>
      </c>
      <c r="AS59" s="11">
        <f>IF(('OddsRatio_working_3-way'!X59=0),IF(Q59&gt;0,-Q59^(1/3),(-Q59)^(1/3)),'OddsRatio_working_3-way'!AM59-'OddsRatio_working_3-way'!R59/3)</f>
        <v>-0.77032090603619552</v>
      </c>
      <c r="AT59" s="11">
        <f>IF(('OddsRatio_working_3-way'!X59=0),IF(Q59&gt;0,-Q59^(1/3),(-Q59)^(1/3)),'OddsRatio_working_3-way'!AN59-'OddsRatio_working_3-way'!R59/3)</f>
        <v>-0.28626344597082676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1.96</v>
      </c>
      <c r="B60" s="4">
        <f>IF('True_Odds_Calculator_3-way'!B61="","",'True_Odds_Calculator_3-way'!B61)</f>
        <v>4</v>
      </c>
      <c r="C60" s="4">
        <f>IF('True_Odds_Calculator_3-way'!C61="","",'True_Odds_Calculator_3-way'!C61)</f>
        <v>3.73</v>
      </c>
      <c r="D60" s="9">
        <f t="shared" si="13"/>
        <v>0.4989664972072852</v>
      </c>
      <c r="E60" s="9">
        <f t="shared" si="14"/>
        <v>0.24166581930743</v>
      </c>
      <c r="F60" s="9">
        <f t="shared" si="15"/>
        <v>0.25936768348528499</v>
      </c>
      <c r="G60" s="9">
        <f t="shared" si="16"/>
        <v>1.0459818478064968</v>
      </c>
      <c r="H60" s="9">
        <f t="shared" si="17"/>
        <v>2.0041425738942364</v>
      </c>
      <c r="I60" s="9">
        <f t="shared" si="18"/>
        <v>4.1379455434194909</v>
      </c>
      <c r="J60" s="9">
        <f t="shared" si="19"/>
        <v>3.8555304445117358</v>
      </c>
      <c r="K60" s="11">
        <f t="shared" si="20"/>
        <v>0.51020408163265307</v>
      </c>
      <c r="L60" s="11">
        <f t="shared" si="21"/>
        <v>0.25</v>
      </c>
      <c r="M60" s="11">
        <f t="shared" si="22"/>
        <v>0.26809651474530832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-0.26886250478743778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0.22877113311812658</v>
      </c>
      <c r="Q60" s="11">
        <f>2*'OddsRatio_working_3-way'!K60*'OddsRatio_working_3-way'!L60*'OddsRatio_working_3-way'!M60</f>
        <v>6.8391968047272531E-2</v>
      </c>
      <c r="R60" s="11">
        <f t="shared" si="23"/>
        <v>0</v>
      </c>
      <c r="S60" s="11">
        <f t="shared" si="24"/>
        <v>-0.85088522588522575</v>
      </c>
      <c r="T60" s="11">
        <f t="shared" si="25"/>
        <v>-0.25437525437525438</v>
      </c>
      <c r="U60" s="11">
        <f>'OddsRatio_working_3-way'!S60-'OddsRatio_working_3-way'!R60^2/3</f>
        <v>-0.85088522588522575</v>
      </c>
      <c r="V60" s="11">
        <f>'OddsRatio_working_3-way'!S60*'OddsRatio_working_3-way'!R60/3-2*'OddsRatio_working_3-way'!R60^3/27-'OddsRatio_working_3-way'!T60</f>
        <v>0.25437525437525438</v>
      </c>
      <c r="W60" s="11">
        <f>'OddsRatio_working_3-way'!V60^2+4*'OddsRatio_working_3-way'!U60^3/27</f>
        <v>-2.6559263449424608E-2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0.15105134349609406</v>
      </c>
      <c r="Y60" s="11">
        <f>IF('OddsRatio_working_3-way'!W60&gt;=0,IF('OddsRatio_working_3-way'!V60+SQRT('OddsRatio_working_3-way'!W60)&gt;0,0,PI()),ACOS('OddsRatio_working_3-way'!V60/(2*'OddsRatio_working_3-way'!X60)))</f>
        <v>0.56978706631237896</v>
      </c>
      <c r="Z60" s="11">
        <f>'OddsRatio_working_3-way'!X60^(1/3)*COS('OddsRatio_working_3-way'!Y60/3)</f>
        <v>0.52299092390324842</v>
      </c>
      <c r="AA60" s="11">
        <f>'OddsRatio_working_3-way'!X60^(1/3)*COS(('OddsRatio_working_3-way'!Y60+2*PI())/3)</f>
        <v>-0.34856828553870206</v>
      </c>
      <c r="AB60" s="11">
        <f>'OddsRatio_working_3-way'!X60^(1/3)*COS(('OddsRatio_working_3-way'!Y60+4*PI())/3)</f>
        <v>-0.17442263836454652</v>
      </c>
      <c r="AC60" s="11">
        <f>'OddsRatio_working_3-way'!X60^(1/3)*SIN('OddsRatio_working_3-way'!Y60/3)</f>
        <v>0.10054303627420021</v>
      </c>
      <c r="AD60" s="11">
        <f>'OddsRatio_working_3-way'!X60^(1/3)*SIN(('OddsRatio_working_3-way'!Y60+2*PI())/3)</f>
        <v>0.40265190791180716</v>
      </c>
      <c r="AE60" s="11">
        <f>'OddsRatio_working_3-way'!X60^(1/3)*SIN(('OddsRatio_working_3-way'!Y60+4*PI())/3)</f>
        <v>-0.50319494418600752</v>
      </c>
      <c r="AF60" s="11">
        <f>-'OddsRatio_working_3-way'!U60/(3*'OddsRatio_working_3-way'!X60^(1/3))*COS(('OddsRatio_working_3-way'!Y60)/3)</f>
        <v>0.52299092390324842</v>
      </c>
      <c r="AG60" s="11">
        <f>-'OddsRatio_working_3-way'!U60/(3*'OddsRatio_working_3-way'!X60^(1/3))*COS(('OddsRatio_working_3-way'!Y60+2*PI())/3)</f>
        <v>-0.34856828553870206</v>
      </c>
      <c r="AH60" s="11">
        <f>-'OddsRatio_working_3-way'!U60/(3*'OddsRatio_working_3-way'!X60^(1/3))*COS(('OddsRatio_working_3-way'!Y60+4*PI())/3)</f>
        <v>-0.17442263836454652</v>
      </c>
      <c r="AI60" s="11">
        <f>'OddsRatio_working_3-way'!U60/(3*'OddsRatio_working_3-way'!X60^(1/3))*SIN(('OddsRatio_working_3-way'!Y60)/3)</f>
        <v>-0.10054303627420021</v>
      </c>
      <c r="AJ60" s="11">
        <f>'OddsRatio_working_3-way'!U60/(3*'OddsRatio_working_3-way'!X60^(1/3))*SIN(('OddsRatio_working_3-way'!Y60+2*PI())/3)</f>
        <v>-0.40265190791180716</v>
      </c>
      <c r="AK60" s="11">
        <f>'OddsRatio_working_3-way'!U60/(3*'OddsRatio_working_3-way'!X60^(1/3))*SIN(('OddsRatio_working_3-way'!Y60+4*PI())/3)</f>
        <v>0.50319494418600752</v>
      </c>
      <c r="AL60" s="11">
        <f>'OddsRatio_working_3-way'!Z60+'OddsRatio_working_3-way'!AF60</f>
        <v>1.0459818478064968</v>
      </c>
      <c r="AM60" s="11">
        <f>'OddsRatio_working_3-way'!AA60+'OddsRatio_working_3-way'!AG60</f>
        <v>-0.69713657107740412</v>
      </c>
      <c r="AN60" s="11">
        <f>'OddsRatio_working_3-way'!AB60+'OddsRatio_working_3-way'!AH60</f>
        <v>-0.34884527672909305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1.0459818478064968</v>
      </c>
      <c r="AS60" s="11">
        <f>IF(('OddsRatio_working_3-way'!X60=0),IF(Q60&gt;0,-Q60^(1/3),(-Q60)^(1/3)),'OddsRatio_working_3-way'!AM60-'OddsRatio_working_3-way'!R60/3)</f>
        <v>-0.69713657107740412</v>
      </c>
      <c r="AT60" s="11">
        <f>IF(('OddsRatio_working_3-way'!X60=0),IF(Q60&gt;0,-Q60^(1/3),(-Q60)^(1/3)),'OddsRatio_working_3-way'!AN60-'OddsRatio_working_3-way'!R60/3)</f>
        <v>-0.34884527672909305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1.32</v>
      </c>
      <c r="B61" s="4">
        <f>IF('True_Odds_Calculator_3-way'!B62="","",'True_Odds_Calculator_3-way'!B62)</f>
        <v>5.92</v>
      </c>
      <c r="C61" s="4">
        <f>IF('True_Odds_Calculator_3-way'!C62="","",'True_Odds_Calculator_3-way'!C62)</f>
        <v>8.83</v>
      </c>
      <c r="D61" s="9">
        <f t="shared" si="13"/>
        <v>0.73981638071160427</v>
      </c>
      <c r="E61" s="9">
        <f t="shared" si="14"/>
        <v>0.15607481097451598</v>
      </c>
      <c r="F61" s="9">
        <f t="shared" si="15"/>
        <v>0.10410880831387966</v>
      </c>
      <c r="G61" s="9">
        <f t="shared" si="16"/>
        <v>1.0990210969567458</v>
      </c>
      <c r="H61" s="9">
        <f t="shared" si="17"/>
        <v>1.3516867510261585</v>
      </c>
      <c r="I61" s="9">
        <f t="shared" si="18"/>
        <v>6.407183797027189</v>
      </c>
      <c r="J61" s="9">
        <f t="shared" si="19"/>
        <v>9.6053351891713206</v>
      </c>
      <c r="K61" s="11">
        <f t="shared" si="20"/>
        <v>0.75757575757575757</v>
      </c>
      <c r="L61" s="11">
        <f t="shared" si="21"/>
        <v>0.16891891891891891</v>
      </c>
      <c r="M61" s="11">
        <f t="shared" si="22"/>
        <v>0.11325028312570781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-0.17865719111472222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0.18941712741259739</v>
      </c>
      <c r="Q61" s="11">
        <f>2*'OddsRatio_working_3-way'!K61*'OddsRatio_working_3-way'!L61*'OddsRatio_working_3-way'!M61</f>
        <v>2.8985023322509164E-2</v>
      </c>
      <c r="R61" s="11">
        <f t="shared" si="23"/>
        <v>0</v>
      </c>
      <c r="S61" s="11">
        <f t="shared" si="24"/>
        <v>-1.0602267181675649</v>
      </c>
      <c r="T61" s="11">
        <f t="shared" si="25"/>
        <v>-0.1622382124204384</v>
      </c>
      <c r="U61" s="11">
        <f>'OddsRatio_working_3-way'!S61-'OddsRatio_working_3-way'!R61^2/3</f>
        <v>-1.0602267181675649</v>
      </c>
      <c r="V61" s="11">
        <f>'OddsRatio_working_3-way'!S61*'OddsRatio_working_3-way'!R61/3-2*'OddsRatio_working_3-way'!R61^3/27-'OddsRatio_working_3-way'!T61</f>
        <v>0.1622382124204384</v>
      </c>
      <c r="W61" s="11">
        <f>'OddsRatio_working_3-way'!V61^2+4*'OddsRatio_working_3-way'!U61^3/27</f>
        <v>-0.15023881947750464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0.21009525045017316</v>
      </c>
      <c r="Y61" s="11">
        <f>IF('OddsRatio_working_3-way'!W61&gt;=0,IF('OddsRatio_working_3-way'!V61+SQRT('OddsRatio_working_3-way'!W61)&gt;0,0,PI()),ACOS('OddsRatio_working_3-way'!V61/(2*'OddsRatio_working_3-way'!X61)))</f>
        <v>1.1743894711240201</v>
      </c>
      <c r="Z61" s="11">
        <f>'OddsRatio_working_3-way'!X61^(1/3)*COS('OddsRatio_working_3-way'!Y61/3)</f>
        <v>0.54951054847837277</v>
      </c>
      <c r="AA61" s="11">
        <f>'OddsRatio_working_3-way'!X61^(1/3)*COS(('OddsRatio_working_3-way'!Y61+2*PI())/3)</f>
        <v>-0.47118668052428042</v>
      </c>
      <c r="AB61" s="11">
        <f>'OddsRatio_working_3-way'!X61^(1/3)*COS(('OddsRatio_working_3-way'!Y61+4*PI())/3)</f>
        <v>-7.8323867954092727E-2</v>
      </c>
      <c r="AC61" s="11">
        <f>'OddsRatio_working_3-way'!X61^(1/3)*SIN('OddsRatio_working_3-way'!Y61/3)</f>
        <v>0.22681945059199157</v>
      </c>
      <c r="AD61" s="11">
        <f>'OddsRatio_working_3-way'!X61^(1/3)*SIN(('OddsRatio_working_3-way'!Y61+2*PI())/3)</f>
        <v>0.36248036933379529</v>
      </c>
      <c r="AE61" s="11">
        <f>'OddsRatio_working_3-way'!X61^(1/3)*SIN(('OddsRatio_working_3-way'!Y61+4*PI())/3)</f>
        <v>-0.58929981992578684</v>
      </c>
      <c r="AF61" s="11">
        <f>-'OddsRatio_working_3-way'!U61/(3*'OddsRatio_working_3-way'!X61^(1/3))*COS(('OddsRatio_working_3-way'!Y61)/3)</f>
        <v>0.54951054847837288</v>
      </c>
      <c r="AG61" s="11">
        <f>-'OddsRatio_working_3-way'!U61/(3*'OddsRatio_working_3-way'!X61^(1/3))*COS(('OddsRatio_working_3-way'!Y61+2*PI())/3)</f>
        <v>-0.47118668052428053</v>
      </c>
      <c r="AH61" s="11">
        <f>-'OddsRatio_working_3-way'!U61/(3*'OddsRatio_working_3-way'!X61^(1/3))*COS(('OddsRatio_working_3-way'!Y61+4*PI())/3)</f>
        <v>-7.8323867954092741E-2</v>
      </c>
      <c r="AI61" s="11">
        <f>'OddsRatio_working_3-way'!U61/(3*'OddsRatio_working_3-way'!X61^(1/3))*SIN(('OddsRatio_working_3-way'!Y61)/3)</f>
        <v>-0.22681945059199163</v>
      </c>
      <c r="AJ61" s="11">
        <f>'OddsRatio_working_3-way'!U61/(3*'OddsRatio_working_3-way'!X61^(1/3))*SIN(('OddsRatio_working_3-way'!Y61+2*PI())/3)</f>
        <v>-0.3624803693337954</v>
      </c>
      <c r="AK61" s="11">
        <f>'OddsRatio_working_3-way'!U61/(3*'OddsRatio_working_3-way'!X61^(1/3))*SIN(('OddsRatio_working_3-way'!Y61+4*PI())/3)</f>
        <v>0.58929981992578695</v>
      </c>
      <c r="AL61" s="11">
        <f>'OddsRatio_working_3-way'!Z61+'OddsRatio_working_3-way'!AF61</f>
        <v>1.0990210969567458</v>
      </c>
      <c r="AM61" s="11">
        <f>'OddsRatio_working_3-way'!AA61+'OddsRatio_working_3-way'!AG61</f>
        <v>-0.94237336104856095</v>
      </c>
      <c r="AN61" s="11">
        <f>'OddsRatio_working_3-way'!AB61+'OddsRatio_working_3-way'!AH61</f>
        <v>-0.15664773590818548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1.0990210969567458</v>
      </c>
      <c r="AS61" s="11">
        <f>IF(('OddsRatio_working_3-way'!X61=0),IF(Q61&gt;0,-Q61^(1/3),(-Q61)^(1/3)),'OddsRatio_working_3-way'!AM61-'OddsRatio_working_3-way'!R61/3)</f>
        <v>-0.94237336104856095</v>
      </c>
      <c r="AT61" s="11">
        <f>IF(('OddsRatio_working_3-way'!X61=0),IF(Q61&gt;0,-Q61^(1/3),(-Q61)^(1/3)),'OddsRatio_working_3-way'!AN61-'OddsRatio_working_3-way'!R61/3)</f>
        <v>-0.15664773590818548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4.8499999999999996</v>
      </c>
      <c r="B62" s="4">
        <f>IF('True_Odds_Calculator_3-way'!B63="","",'True_Odds_Calculator_3-way'!B63)</f>
        <v>4.0999999999999996</v>
      </c>
      <c r="C62" s="4">
        <f>IF('True_Odds_Calculator_3-way'!C63="","",'True_Odds_Calculator_3-way'!C63)</f>
        <v>1.72</v>
      </c>
      <c r="D62" s="9">
        <f t="shared" si="13"/>
        <v>0.19755042000773096</v>
      </c>
      <c r="E62" s="9">
        <f t="shared" si="14"/>
        <v>0.23415363094365282</v>
      </c>
      <c r="F62" s="9">
        <f t="shared" si="15"/>
        <v>0.56829594904861624</v>
      </c>
      <c r="G62" s="9">
        <f t="shared" si="16"/>
        <v>1.0550646378149826</v>
      </c>
      <c r="H62" s="9">
        <f t="shared" si="17"/>
        <v>5.0619988555876816</v>
      </c>
      <c r="I62" s="9">
        <f t="shared" si="18"/>
        <v>4.2707003772264454</v>
      </c>
      <c r="J62" s="9">
        <f t="shared" si="19"/>
        <v>1.7596465392267868</v>
      </c>
      <c r="K62" s="11">
        <f t="shared" si="20"/>
        <v>0.2061855670103093</v>
      </c>
      <c r="L62" s="11">
        <f t="shared" si="21"/>
        <v>0.24390243902439027</v>
      </c>
      <c r="M62" s="11">
        <f t="shared" si="22"/>
        <v>0.58139534883720934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-0.25124699580728704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0.22425458011472948</v>
      </c>
      <c r="Q62" s="11">
        <f>2*'OddsRatio_working_3-way'!K62*'OddsRatio_working_3-way'!L62*'OddsRatio_working_3-way'!M62</f>
        <v>5.847577056446663E-2</v>
      </c>
      <c r="R62" s="11">
        <f t="shared" si="23"/>
        <v>0</v>
      </c>
      <c r="S62" s="11">
        <f t="shared" si="24"/>
        <v>-0.89256621514686119</v>
      </c>
      <c r="T62" s="11">
        <f t="shared" si="25"/>
        <v>-0.23274216822603944</v>
      </c>
      <c r="U62" s="11">
        <f>'OddsRatio_working_3-way'!S62-'OddsRatio_working_3-way'!R62^2/3</f>
        <v>-0.89256621514686119</v>
      </c>
      <c r="V62" s="11">
        <f>'OddsRatio_working_3-way'!S62*'OddsRatio_working_3-way'!R62/3-2*'OddsRatio_working_3-way'!R62^3/27-'OddsRatio_working_3-way'!T62</f>
        <v>0.23274216822603944</v>
      </c>
      <c r="W62" s="11">
        <f>'OddsRatio_working_3-way'!V62^2+4*'OddsRatio_working_3-way'!U62^3/27</f>
        <v>-5.1176964186015944E-2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0.16228515108950509</v>
      </c>
      <c r="Y62" s="11">
        <f>IF('OddsRatio_working_3-way'!W62&gt;=0,IF('OddsRatio_working_3-way'!V62+SQRT('OddsRatio_working_3-way'!W62)&gt;0,0,PI()),ACOS('OddsRatio_working_3-way'!V62/(2*'OddsRatio_working_3-way'!X62)))</f>
        <v>0.7711956381838716</v>
      </c>
      <c r="Z62" s="11">
        <f>'OddsRatio_working_3-way'!X62^(1/3)*COS('OddsRatio_working_3-way'!Y62/3)</f>
        <v>0.5275323189074913</v>
      </c>
      <c r="AA62" s="11">
        <f>'OddsRatio_working_3-way'!X62^(1/3)*COS(('OddsRatio_working_3-way'!Y62+2*PI())/3)</f>
        <v>-0.38386525673502803</v>
      </c>
      <c r="AB62" s="11">
        <f>'OddsRatio_working_3-way'!X62^(1/3)*COS(('OddsRatio_working_3-way'!Y62+4*PI())/3)</f>
        <v>-0.14366706217246314</v>
      </c>
      <c r="AC62" s="11">
        <f>'OddsRatio_working_3-way'!X62^(1/3)*SIN('OddsRatio_working_3-way'!Y62/3)</f>
        <v>0.13867849228955892</v>
      </c>
      <c r="AD62" s="11">
        <f>'OddsRatio_working_3-way'!X62^(1/3)*SIN(('OddsRatio_working_3-way'!Y62+2*PI())/3)</f>
        <v>0.38751714334642201</v>
      </c>
      <c r="AE62" s="11">
        <f>'OddsRatio_working_3-way'!X62^(1/3)*SIN(('OddsRatio_working_3-way'!Y62+4*PI())/3)</f>
        <v>-0.52619563563598093</v>
      </c>
      <c r="AF62" s="11">
        <f>-'OddsRatio_working_3-way'!U62/(3*'OddsRatio_working_3-way'!X62^(1/3))*COS(('OddsRatio_working_3-way'!Y62)/3)</f>
        <v>0.5275323189074913</v>
      </c>
      <c r="AG62" s="11">
        <f>-'OddsRatio_working_3-way'!U62/(3*'OddsRatio_working_3-way'!X62^(1/3))*COS(('OddsRatio_working_3-way'!Y62+2*PI())/3)</f>
        <v>-0.38386525673502803</v>
      </c>
      <c r="AH62" s="11">
        <f>-'OddsRatio_working_3-way'!U62/(3*'OddsRatio_working_3-way'!X62^(1/3))*COS(('OddsRatio_working_3-way'!Y62+4*PI())/3)</f>
        <v>-0.14366706217246314</v>
      </c>
      <c r="AI62" s="11">
        <f>'OddsRatio_working_3-way'!U62/(3*'OddsRatio_working_3-way'!X62^(1/3))*SIN(('OddsRatio_working_3-way'!Y62)/3)</f>
        <v>-0.13867849228955892</v>
      </c>
      <c r="AJ62" s="11">
        <f>'OddsRatio_working_3-way'!U62/(3*'OddsRatio_working_3-way'!X62^(1/3))*SIN(('OddsRatio_working_3-way'!Y62+2*PI())/3)</f>
        <v>-0.38751714334642201</v>
      </c>
      <c r="AK62" s="11">
        <f>'OddsRatio_working_3-way'!U62/(3*'OddsRatio_working_3-way'!X62^(1/3))*SIN(('OddsRatio_working_3-way'!Y62+4*PI())/3)</f>
        <v>0.52619563563598093</v>
      </c>
      <c r="AL62" s="11">
        <f>'OddsRatio_working_3-way'!Z62+'OddsRatio_working_3-way'!AF62</f>
        <v>1.0550646378149826</v>
      </c>
      <c r="AM62" s="11">
        <f>'OddsRatio_working_3-way'!AA62+'OddsRatio_working_3-way'!AG62</f>
        <v>-0.76773051347005605</v>
      </c>
      <c r="AN62" s="11">
        <f>'OddsRatio_working_3-way'!AB62+'OddsRatio_working_3-way'!AH62</f>
        <v>-0.28733412434492628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1.0550646378149826</v>
      </c>
      <c r="AS62" s="11">
        <f>IF(('OddsRatio_working_3-way'!X62=0),IF(Q62&gt;0,-Q62^(1/3),(-Q62)^(1/3)),'OddsRatio_working_3-way'!AM62-'OddsRatio_working_3-way'!R62/3)</f>
        <v>-0.76773051347005605</v>
      </c>
      <c r="AT62" s="11">
        <f>IF(('OddsRatio_working_3-way'!X62=0),IF(Q62&gt;0,-Q62^(1/3),(-Q62)^(1/3)),'OddsRatio_working_3-way'!AN62-'OddsRatio_working_3-way'!R62/3)</f>
        <v>-0.28733412434492628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3.78</v>
      </c>
      <c r="B63" s="4">
        <f>IF('True_Odds_Calculator_3-way'!B64="","",'True_Odds_Calculator_3-way'!B64)</f>
        <v>3.95</v>
      </c>
      <c r="C63" s="4">
        <f>IF('True_Odds_Calculator_3-way'!C64="","",'True_Odds_Calculator_3-way'!C64)</f>
        <v>1.98</v>
      </c>
      <c r="D63" s="9">
        <f t="shared" si="13"/>
        <v>0.25758272209121141</v>
      </c>
      <c r="E63" s="9">
        <f t="shared" si="14"/>
        <v>0.24639641886851971</v>
      </c>
      <c r="F63" s="9">
        <f t="shared" si="15"/>
        <v>0.49602085904026882</v>
      </c>
      <c r="G63" s="9">
        <f t="shared" si="16"/>
        <v>1.0367798453995989</v>
      </c>
      <c r="H63" s="9">
        <f t="shared" si="17"/>
        <v>3.882247970210885</v>
      </c>
      <c r="I63" s="9">
        <f t="shared" si="18"/>
        <v>4.058500543928818</v>
      </c>
      <c r="J63" s="9">
        <f t="shared" si="19"/>
        <v>2.0160442484916068</v>
      </c>
      <c r="K63" s="11">
        <f t="shared" si="20"/>
        <v>0.26455026455026459</v>
      </c>
      <c r="L63" s="11">
        <f t="shared" si="21"/>
        <v>0.25316455696202528</v>
      </c>
      <c r="M63" s="11">
        <f t="shared" si="22"/>
        <v>0.50505050505050508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-0.27185592445789353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0.22696998787012856</v>
      </c>
      <c r="Q63" s="11">
        <f>2*'OddsRatio_working_3-way'!K63*'OddsRatio_working_3-way'!L63*'OddsRatio_working_3-way'!M63</f>
        <v>6.7651263150559915E-2</v>
      </c>
      <c r="R63" s="11">
        <f t="shared" si="23"/>
        <v>0</v>
      </c>
      <c r="S63" s="11">
        <f t="shared" si="24"/>
        <v>-0.83489071765762779</v>
      </c>
      <c r="T63" s="11">
        <f t="shared" si="25"/>
        <v>-0.24884969229735546</v>
      </c>
      <c r="U63" s="11">
        <f>'OddsRatio_working_3-way'!S63-'OddsRatio_working_3-way'!R63^2/3</f>
        <v>-0.83489071765762779</v>
      </c>
      <c r="V63" s="11">
        <f>'OddsRatio_working_3-way'!S63*'OddsRatio_working_3-way'!R63/3-2*'OddsRatio_working_3-way'!R63^3/27-'OddsRatio_working_3-way'!T63</f>
        <v>0.24884969229735546</v>
      </c>
      <c r="W63" s="11">
        <f>'OddsRatio_working_3-way'!V63^2+4*'OddsRatio_working_3-way'!U63^3/27</f>
        <v>-2.4289285720771145E-2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0.14681234201971888</v>
      </c>
      <c r="Y63" s="11">
        <f>IF('OddsRatio_working_3-way'!W63&gt;=0,IF('OddsRatio_working_3-way'!V63+SQRT('OddsRatio_working_3-way'!W63)&gt;0,0,PI()),ACOS('OddsRatio_working_3-way'!V63/(2*'OddsRatio_working_3-way'!X63)))</f>
        <v>0.55952101774205221</v>
      </c>
      <c r="Z63" s="11">
        <f>'OddsRatio_working_3-way'!X63^(1/3)*COS('OddsRatio_working_3-way'!Y63/3)</f>
        <v>0.51838992269979944</v>
      </c>
      <c r="AA63" s="11">
        <f>'OddsRatio_working_3-way'!X63^(1/3)*COS(('OddsRatio_working_3-way'!Y63+2*PI())/3)</f>
        <v>-0.34390975018206826</v>
      </c>
      <c r="AB63" s="11">
        <f>'OddsRatio_working_3-way'!X63^(1/3)*COS(('OddsRatio_working_3-way'!Y63+4*PI())/3)</f>
        <v>-0.17448017251773143</v>
      </c>
      <c r="AC63" s="11">
        <f>'OddsRatio_working_3-way'!X63^(1/3)*SIN('OddsRatio_working_3-way'!Y63/3)</f>
        <v>9.78202122731896E-2</v>
      </c>
      <c r="AD63" s="11">
        <f>'OddsRatio_working_3-way'!X63^(1/3)*SIN(('OddsRatio_working_3-way'!Y63+2*PI())/3)</f>
        <v>0.40002873598728311</v>
      </c>
      <c r="AE63" s="11">
        <f>'OddsRatio_working_3-way'!X63^(1/3)*SIN(('OddsRatio_working_3-way'!Y63+4*PI())/3)</f>
        <v>-0.49784894826047255</v>
      </c>
      <c r="AF63" s="11">
        <f>-'OddsRatio_working_3-way'!U63/(3*'OddsRatio_working_3-way'!X63^(1/3))*COS(('OddsRatio_working_3-way'!Y63)/3)</f>
        <v>0.51838992269979933</v>
      </c>
      <c r="AG63" s="11">
        <f>-'OddsRatio_working_3-way'!U63/(3*'OddsRatio_working_3-way'!X63^(1/3))*COS(('OddsRatio_working_3-way'!Y63+2*PI())/3)</f>
        <v>-0.34390975018206815</v>
      </c>
      <c r="AH63" s="11">
        <f>-'OddsRatio_working_3-way'!U63/(3*'OddsRatio_working_3-way'!X63^(1/3))*COS(('OddsRatio_working_3-way'!Y63+4*PI())/3)</f>
        <v>-0.1744801725177314</v>
      </c>
      <c r="AI63" s="11">
        <f>'OddsRatio_working_3-way'!U63/(3*'OddsRatio_working_3-way'!X63^(1/3))*SIN(('OddsRatio_working_3-way'!Y63)/3)</f>
        <v>-9.7820212273189586E-2</v>
      </c>
      <c r="AJ63" s="11">
        <f>'OddsRatio_working_3-way'!U63/(3*'OddsRatio_working_3-way'!X63^(1/3))*SIN(('OddsRatio_working_3-way'!Y63+2*PI())/3)</f>
        <v>-0.400028735987283</v>
      </c>
      <c r="AK63" s="11">
        <f>'OddsRatio_working_3-way'!U63/(3*'OddsRatio_working_3-way'!X63^(1/3))*SIN(('OddsRatio_working_3-way'!Y63+4*PI())/3)</f>
        <v>0.49784894826047243</v>
      </c>
      <c r="AL63" s="11">
        <f>'OddsRatio_working_3-way'!Z63+'OddsRatio_working_3-way'!AF63</f>
        <v>1.0367798453995989</v>
      </c>
      <c r="AM63" s="11">
        <f>'OddsRatio_working_3-way'!AA63+'OddsRatio_working_3-way'!AG63</f>
        <v>-0.68781950036413642</v>
      </c>
      <c r="AN63" s="11">
        <f>'OddsRatio_working_3-way'!AB63+'OddsRatio_working_3-way'!AH63</f>
        <v>-0.3489603450354628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1.0367798453995989</v>
      </c>
      <c r="AS63" s="11">
        <f>IF(('OddsRatio_working_3-way'!X63=0),IF(Q63&gt;0,-Q63^(1/3),(-Q63)^(1/3)),'OddsRatio_working_3-way'!AM63-'OddsRatio_working_3-way'!R63/3)</f>
        <v>-0.68781950036413642</v>
      </c>
      <c r="AT63" s="11">
        <f>IF(('OddsRatio_working_3-way'!X63=0),IF(Q63&gt;0,-Q63^(1/3),(-Q63)^(1/3)),'OddsRatio_working_3-way'!AN63-'OddsRatio_working_3-way'!R63/3)</f>
        <v>-0.3489603450354628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1.74</v>
      </c>
      <c r="B64" s="4">
        <f>IF('True_Odds_Calculator_3-way'!B65="","",'True_Odds_Calculator_3-way'!B65)</f>
        <v>3.88</v>
      </c>
      <c r="C64" s="4">
        <f>IF('True_Odds_Calculator_3-way'!C65="","",'True_Odds_Calculator_3-way'!C65)</f>
        <v>5.12</v>
      </c>
      <c r="D64" s="9">
        <f t="shared" si="13"/>
        <v>0.56316085571030305</v>
      </c>
      <c r="E64" s="9">
        <f t="shared" si="14"/>
        <v>0.2488238196209539</v>
      </c>
      <c r="F64" s="9">
        <f t="shared" si="15"/>
        <v>0.1880153246687431</v>
      </c>
      <c r="G64" s="9">
        <f t="shared" si="16"/>
        <v>1.0482318896516478</v>
      </c>
      <c r="H64" s="9">
        <f t="shared" si="17"/>
        <v>1.7756915983422195</v>
      </c>
      <c r="I64" s="9">
        <f t="shared" si="18"/>
        <v>4.0189078421967448</v>
      </c>
      <c r="J64" s="9">
        <f t="shared" si="19"/>
        <v>5.3187153853647899</v>
      </c>
      <c r="K64" s="11">
        <f t="shared" si="20"/>
        <v>0.57471264367816088</v>
      </c>
      <c r="L64" s="11">
        <f t="shared" si="21"/>
        <v>0.25773195876288663</v>
      </c>
      <c r="M64" s="11">
        <f t="shared" si="22"/>
        <v>0.1953125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-0.25402150728759343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0.22391852559544972</v>
      </c>
      <c r="Q64" s="11">
        <f>2*'OddsRatio_working_3-way'!K64*'OddsRatio_working_3-way'!L64*'OddsRatio_working_3-way'!M64</f>
        <v>5.7860084133191145E-2</v>
      </c>
      <c r="R64" s="11">
        <f t="shared" si="23"/>
        <v>0</v>
      </c>
      <c r="S64" s="11">
        <f t="shared" si="24"/>
        <v>-0.88149435843610568</v>
      </c>
      <c r="T64" s="11">
        <f t="shared" si="25"/>
        <v>-0.22777632000932965</v>
      </c>
      <c r="U64" s="11">
        <f>'OddsRatio_working_3-way'!S64-'OddsRatio_working_3-way'!R64^2/3</f>
        <v>-0.88149435843610568</v>
      </c>
      <c r="V64" s="11">
        <f>'OddsRatio_working_3-way'!S64*'OddsRatio_working_3-way'!R64/3-2*'OddsRatio_working_3-way'!R64^3/27-'OddsRatio_working_3-way'!T64</f>
        <v>0.22777632000932965</v>
      </c>
      <c r="W64" s="11">
        <f>'OddsRatio_working_3-way'!V64^2+4*'OddsRatio_working_3-way'!U64^3/27</f>
        <v>-4.9591961710957248E-2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0.15927493028404516</v>
      </c>
      <c r="Y64" s="11">
        <f>IF('OddsRatio_working_3-way'!W64&gt;=0,IF('OddsRatio_working_3-way'!V64+SQRT('OddsRatio_working_3-way'!W64)&gt;0,0,PI()),ACOS('OddsRatio_working_3-way'!V64/(2*'OddsRatio_working_3-way'!X64)))</f>
        <v>0.77411308356228503</v>
      </c>
      <c r="Z64" s="11">
        <f>'OddsRatio_working_3-way'!X64^(1/3)*COS('OddsRatio_working_3-way'!Y64/3)</f>
        <v>0.52411594482582391</v>
      </c>
      <c r="AA64" s="11">
        <f>'OddsRatio_working_3-way'!X64^(1/3)*COS(('OddsRatio_working_3-way'!Y64+2*PI())/3)</f>
        <v>-0.38185132320304077</v>
      </c>
      <c r="AB64" s="11">
        <f>'OddsRatio_working_3-way'!X64^(1/3)*COS(('OddsRatio_working_3-way'!Y64+4*PI())/3)</f>
        <v>-0.14226462162278278</v>
      </c>
      <c r="AC64" s="11">
        <f>'OddsRatio_working_3-way'!X64^(1/3)*SIN('OddsRatio_working_3-way'!Y64/3)</f>
        <v>0.13832544665161642</v>
      </c>
      <c r="AD64" s="11">
        <f>'OddsRatio_working_3-way'!X64^(1/3)*SIN(('OddsRatio_working_3-way'!Y64+2*PI())/3)</f>
        <v>0.38473499942183859</v>
      </c>
      <c r="AE64" s="11">
        <f>'OddsRatio_working_3-way'!X64^(1/3)*SIN(('OddsRatio_working_3-way'!Y64+4*PI())/3)</f>
        <v>-0.52306044607345492</v>
      </c>
      <c r="AF64" s="11">
        <f>-'OddsRatio_working_3-way'!U64/(3*'OddsRatio_working_3-way'!X64^(1/3))*COS(('OddsRatio_working_3-way'!Y64)/3)</f>
        <v>0.52411594482582391</v>
      </c>
      <c r="AG64" s="11">
        <f>-'OddsRatio_working_3-way'!U64/(3*'OddsRatio_working_3-way'!X64^(1/3))*COS(('OddsRatio_working_3-way'!Y64+2*PI())/3)</f>
        <v>-0.38185132320304077</v>
      </c>
      <c r="AH64" s="11">
        <f>-'OddsRatio_working_3-way'!U64/(3*'OddsRatio_working_3-way'!X64^(1/3))*COS(('OddsRatio_working_3-way'!Y64+4*PI())/3)</f>
        <v>-0.14226462162278278</v>
      </c>
      <c r="AI64" s="11">
        <f>'OddsRatio_working_3-way'!U64/(3*'OddsRatio_working_3-way'!X64^(1/3))*SIN(('OddsRatio_working_3-way'!Y64)/3)</f>
        <v>-0.13832544665161642</v>
      </c>
      <c r="AJ64" s="11">
        <f>'OddsRatio_working_3-way'!U64/(3*'OddsRatio_working_3-way'!X64^(1/3))*SIN(('OddsRatio_working_3-way'!Y64+2*PI())/3)</f>
        <v>-0.38473499942183859</v>
      </c>
      <c r="AK64" s="11">
        <f>'OddsRatio_working_3-way'!U64/(3*'OddsRatio_working_3-way'!X64^(1/3))*SIN(('OddsRatio_working_3-way'!Y64+4*PI())/3)</f>
        <v>0.52306044607345492</v>
      </c>
      <c r="AL64" s="11">
        <f>'OddsRatio_working_3-way'!Z64+'OddsRatio_working_3-way'!AF64</f>
        <v>1.0482318896516478</v>
      </c>
      <c r="AM64" s="11">
        <f>'OddsRatio_working_3-way'!AA64+'OddsRatio_working_3-way'!AG64</f>
        <v>-0.76370264640608154</v>
      </c>
      <c r="AN64" s="11">
        <f>'OddsRatio_working_3-way'!AB64+'OddsRatio_working_3-way'!AH64</f>
        <v>-0.28452924324556556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1.0482318896516478</v>
      </c>
      <c r="AS64" s="11">
        <f>IF(('OddsRatio_working_3-way'!X64=0),IF(Q64&gt;0,-Q64^(1/3),(-Q64)^(1/3)),'OddsRatio_working_3-way'!AM64-'OddsRatio_working_3-way'!R64/3)</f>
        <v>-0.76370264640608154</v>
      </c>
      <c r="AT64" s="11">
        <f>IF(('OddsRatio_working_3-way'!X64=0),IF(Q64&gt;0,-Q64^(1/3),(-Q64)^(1/3)),'OddsRatio_working_3-way'!AN64-'OddsRatio_working_3-way'!R64/3)</f>
        <v>-0.28452924324556556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1.79</v>
      </c>
      <c r="B65" s="4">
        <f>IF('True_Odds_Calculator_3-way'!B66="","",'True_Odds_Calculator_3-way'!B66)</f>
        <v>3.85</v>
      </c>
      <c r="C65" s="4">
        <f>IF('True_Odds_Calculator_3-way'!C66="","",'True_Odds_Calculator_3-way'!C66)</f>
        <v>4.76</v>
      </c>
      <c r="D65" s="9">
        <f t="shared" si="13"/>
        <v>0.54694244597208008</v>
      </c>
      <c r="E65" s="9">
        <f t="shared" si="14"/>
        <v>0.25073109327765936</v>
      </c>
      <c r="F65" s="9">
        <f t="shared" si="15"/>
        <v>0.20232646075026048</v>
      </c>
      <c r="G65" s="9">
        <f t="shared" si="16"/>
        <v>1.0485391633842234</v>
      </c>
      <c r="H65" s="9">
        <f t="shared" si="17"/>
        <v>1.828345939073537</v>
      </c>
      <c r="I65" s="9">
        <f t="shared" si="18"/>
        <v>3.9883366156450371</v>
      </c>
      <c r="J65" s="9">
        <f t="shared" si="19"/>
        <v>4.9425072543246795</v>
      </c>
      <c r="K65" s="11">
        <f t="shared" si="20"/>
        <v>0.55865921787709494</v>
      </c>
      <c r="L65" s="11">
        <f t="shared" si="21"/>
        <v>0.25974025974025972</v>
      </c>
      <c r="M65" s="11">
        <f t="shared" si="22"/>
        <v>0.21008403361344538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-0.25807092771085083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0.22558540937959745</v>
      </c>
      <c r="Q65" s="11">
        <f>2*'OddsRatio_working_3-way'!K65*'OddsRatio_working_3-way'!L65*'OddsRatio_working_3-way'!M65</f>
        <v>6.0969029562053356E-2</v>
      </c>
      <c r="R65" s="11">
        <f t="shared" si="23"/>
        <v>0</v>
      </c>
      <c r="S65" s="11">
        <f t="shared" si="24"/>
        <v>-0.87412174389650366</v>
      </c>
      <c r="T65" s="11">
        <f t="shared" si="25"/>
        <v>-0.23624911997202797</v>
      </c>
      <c r="U65" s="11">
        <f>'OddsRatio_working_3-way'!S65-'OddsRatio_working_3-way'!R65^2/3</f>
        <v>-0.87412174389650366</v>
      </c>
      <c r="V65" s="11">
        <f>'OddsRatio_working_3-way'!S65*'OddsRatio_working_3-way'!R65/3-2*'OddsRatio_working_3-way'!R65^3/27-'OddsRatio_working_3-way'!T65</f>
        <v>0.23624911997202797</v>
      </c>
      <c r="W65" s="11">
        <f>'OddsRatio_working_3-way'!V65^2+4*'OddsRatio_working_3-way'!U65^3/27</f>
        <v>-4.3135487325188189E-2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0.15728090635288972</v>
      </c>
      <c r="Y65" s="11">
        <f>IF('OddsRatio_working_3-way'!W65&gt;=0,IF('OddsRatio_working_3-way'!V65+SQRT('OddsRatio_working_3-way'!W65)&gt;0,0,PI()),ACOS('OddsRatio_working_3-way'!V65/(2*'OddsRatio_working_3-way'!X65)))</f>
        <v>0.7211575441288598</v>
      </c>
      <c r="Z65" s="11">
        <f>'OddsRatio_working_3-way'!X65^(1/3)*COS('OddsRatio_working_3-way'!Y65/3)</f>
        <v>0.52426958169211169</v>
      </c>
      <c r="AA65" s="11">
        <f>'OddsRatio_working_3-way'!X65^(1/3)*COS(('OddsRatio_working_3-way'!Y65+2*PI())/3)</f>
        <v>-0.37342940104084293</v>
      </c>
      <c r="AB65" s="11">
        <f>'OddsRatio_working_3-way'!X65^(1/3)*COS(('OddsRatio_working_3-way'!Y65+4*PI())/3)</f>
        <v>-0.15084018065126903</v>
      </c>
      <c r="AC65" s="11">
        <f>'OddsRatio_working_3-way'!X65^(1/3)*SIN('OddsRatio_working_3-way'!Y65/3)</f>
        <v>0.12851194631062962</v>
      </c>
      <c r="AD65" s="11">
        <f>'OddsRatio_working_3-way'!X65^(1/3)*SIN(('OddsRatio_working_3-way'!Y65+2*PI())/3)</f>
        <v>0.38977480302149492</v>
      </c>
      <c r="AE65" s="11">
        <f>'OddsRatio_working_3-way'!X65^(1/3)*SIN(('OddsRatio_working_3-way'!Y65+4*PI())/3)</f>
        <v>-0.51828674933212449</v>
      </c>
      <c r="AF65" s="11">
        <f>-'OddsRatio_working_3-way'!U65/(3*'OddsRatio_working_3-way'!X65^(1/3))*COS(('OddsRatio_working_3-way'!Y65)/3)</f>
        <v>0.52426958169211169</v>
      </c>
      <c r="AG65" s="11">
        <f>-'OddsRatio_working_3-way'!U65/(3*'OddsRatio_working_3-way'!X65^(1/3))*COS(('OddsRatio_working_3-way'!Y65+2*PI())/3)</f>
        <v>-0.37342940104084293</v>
      </c>
      <c r="AH65" s="11">
        <f>-'OddsRatio_working_3-way'!U65/(3*'OddsRatio_working_3-way'!X65^(1/3))*COS(('OddsRatio_working_3-way'!Y65+4*PI())/3)</f>
        <v>-0.15084018065126903</v>
      </c>
      <c r="AI65" s="11">
        <f>'OddsRatio_working_3-way'!U65/(3*'OddsRatio_working_3-way'!X65^(1/3))*SIN(('OddsRatio_working_3-way'!Y65)/3)</f>
        <v>-0.12851194631062962</v>
      </c>
      <c r="AJ65" s="11">
        <f>'OddsRatio_working_3-way'!U65/(3*'OddsRatio_working_3-way'!X65^(1/3))*SIN(('OddsRatio_working_3-way'!Y65+2*PI())/3)</f>
        <v>-0.38977480302149492</v>
      </c>
      <c r="AK65" s="11">
        <f>'OddsRatio_working_3-way'!U65/(3*'OddsRatio_working_3-way'!X65^(1/3))*SIN(('OddsRatio_working_3-way'!Y65+4*PI())/3)</f>
        <v>0.51828674933212449</v>
      </c>
      <c r="AL65" s="11">
        <f>'OddsRatio_working_3-way'!Z65+'OddsRatio_working_3-way'!AF65</f>
        <v>1.0485391633842234</v>
      </c>
      <c r="AM65" s="11">
        <f>'OddsRatio_working_3-way'!AA65+'OddsRatio_working_3-way'!AG65</f>
        <v>-0.74685880208168587</v>
      </c>
      <c r="AN65" s="11">
        <f>'OddsRatio_working_3-way'!AB65+'OddsRatio_working_3-way'!AH65</f>
        <v>-0.30168036130253806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1.0485391633842234</v>
      </c>
      <c r="AS65" s="11">
        <f>IF(('OddsRatio_working_3-way'!X65=0),IF(Q65&gt;0,-Q65^(1/3),(-Q65)^(1/3)),'OddsRatio_working_3-way'!AM65-'OddsRatio_working_3-way'!R65/3)</f>
        <v>-0.74685880208168587</v>
      </c>
      <c r="AT65" s="11">
        <f>IF(('OddsRatio_working_3-way'!X65=0),IF(Q65&gt;0,-Q65^(1/3),(-Q65)^(1/3)),'OddsRatio_working_3-way'!AN65-'OddsRatio_working_3-way'!R65/3)</f>
        <v>-0.30168036130253806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1.96</v>
      </c>
      <c r="B66" s="4">
        <f>IF('True_Odds_Calculator_3-way'!B67="","",'True_Odds_Calculator_3-way'!B67)</f>
        <v>3.42</v>
      </c>
      <c r="C66" s="4">
        <f>IF('True_Odds_Calculator_3-way'!C67="","",'True_Odds_Calculator_3-way'!C67)</f>
        <v>4.1100000000000003</v>
      </c>
      <c r="D66" s="9">
        <f t="shared" si="13"/>
        <v>0.49211388032512154</v>
      </c>
      <c r="E66" s="9">
        <f t="shared" si="14"/>
        <v>0.27765237239673618</v>
      </c>
      <c r="F66" s="9">
        <f t="shared" si="15"/>
        <v>0.23023374727814233</v>
      </c>
      <c r="G66" s="9">
        <f t="shared" si="16"/>
        <v>1.0750520610767487</v>
      </c>
      <c r="H66" s="9">
        <f t="shared" si="17"/>
        <v>2.0320499786336788</v>
      </c>
      <c r="I66" s="9">
        <f t="shared" si="18"/>
        <v>3.6016259878057322</v>
      </c>
      <c r="J66" s="9">
        <f t="shared" si="19"/>
        <v>4.3434119099486894</v>
      </c>
      <c r="K66" s="11">
        <f t="shared" si="20"/>
        <v>0.51020408163265307</v>
      </c>
      <c r="L66" s="11">
        <f t="shared" si="21"/>
        <v>0.29239766081871343</v>
      </c>
      <c r="M66" s="11">
        <f t="shared" si="22"/>
        <v>0.24330900243309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-0.26225452404037564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0.2355703881415972</v>
      </c>
      <c r="Q66" s="11">
        <f>2*'OddsRatio_working_3-way'!K66*'OddsRatio_working_3-way'!L66*'OddsRatio_working_3-way'!M66</f>
        <v>7.2594880783234866E-2</v>
      </c>
      <c r="R66" s="11">
        <f t="shared" si="23"/>
        <v>0</v>
      </c>
      <c r="S66" s="11">
        <f t="shared" si="24"/>
        <v>-0.89825099873331349</v>
      </c>
      <c r="T66" s="11">
        <f t="shared" si="25"/>
        <v>-0.27681078543399484</v>
      </c>
      <c r="U66" s="11">
        <f>'OddsRatio_working_3-way'!S66-'OddsRatio_working_3-way'!R66^2/3</f>
        <v>-0.89825099873331349</v>
      </c>
      <c r="V66" s="11">
        <f>'OddsRatio_working_3-way'!S66*'OddsRatio_working_3-way'!R66/3-2*'OddsRatio_working_3-way'!R66^3/27-'OddsRatio_working_3-way'!T66</f>
        <v>0.27681078543399484</v>
      </c>
      <c r="W66" s="11">
        <f>'OddsRatio_working_3-way'!V66^2+4*'OddsRatio_working_3-way'!U66^3/27</f>
        <v>-3.0747371420957195E-2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0.16383801630996875</v>
      </c>
      <c r="Y66" s="11">
        <f>IF('OddsRatio_working_3-way'!W66&gt;=0,IF('OddsRatio_working_3-way'!V66+SQRT('OddsRatio_working_3-way'!W66)&gt;0,0,PI()),ACOS('OddsRatio_working_3-way'!V66/(2*'OddsRatio_working_3-way'!X66)))</f>
        <v>0.56466165924878897</v>
      </c>
      <c r="Z66" s="11">
        <f>'OddsRatio_working_3-way'!X66^(1/3)*COS('OddsRatio_working_3-way'!Y66/3)</f>
        <v>0.53752603053837433</v>
      </c>
      <c r="AA66" s="11">
        <f>'OddsRatio_working_3-way'!X66^(1/3)*COS(('OddsRatio_working_3-way'!Y66+2*PI())/3)</f>
        <v>-0.3574313554677741</v>
      </c>
      <c r="AB66" s="11">
        <f>'OddsRatio_working_3-way'!X66^(1/3)*COS(('OddsRatio_working_3-way'!Y66+4*PI())/3)</f>
        <v>-0.18009467507060037</v>
      </c>
      <c r="AC66" s="11">
        <f>'OddsRatio_working_3-way'!X66^(1/3)*SIN('OddsRatio_working_3-way'!Y66/3)</f>
        <v>0.10238538016450292</v>
      </c>
      <c r="AD66" s="11">
        <f>'OddsRatio_working_3-way'!X66^(1/3)*SIN(('OddsRatio_working_3-way'!Y66+2*PI())/3)</f>
        <v>0.41431850755939065</v>
      </c>
      <c r="AE66" s="11">
        <f>'OddsRatio_working_3-way'!X66^(1/3)*SIN(('OddsRatio_working_3-way'!Y66+4*PI())/3)</f>
        <v>-0.51670388772389364</v>
      </c>
      <c r="AF66" s="11">
        <f>-'OddsRatio_working_3-way'!U66/(3*'OddsRatio_working_3-way'!X66^(1/3))*COS(('OddsRatio_working_3-way'!Y66)/3)</f>
        <v>0.53752603053837433</v>
      </c>
      <c r="AG66" s="11">
        <f>-'OddsRatio_working_3-way'!U66/(3*'OddsRatio_working_3-way'!X66^(1/3))*COS(('OddsRatio_working_3-way'!Y66+2*PI())/3)</f>
        <v>-0.3574313554677741</v>
      </c>
      <c r="AH66" s="11">
        <f>-'OddsRatio_working_3-way'!U66/(3*'OddsRatio_working_3-way'!X66^(1/3))*COS(('OddsRatio_working_3-way'!Y66+4*PI())/3)</f>
        <v>-0.18009467507060037</v>
      </c>
      <c r="AI66" s="11">
        <f>'OddsRatio_working_3-way'!U66/(3*'OddsRatio_working_3-way'!X66^(1/3))*SIN(('OddsRatio_working_3-way'!Y66)/3)</f>
        <v>-0.10238538016450292</v>
      </c>
      <c r="AJ66" s="11">
        <f>'OddsRatio_working_3-way'!U66/(3*'OddsRatio_working_3-way'!X66^(1/3))*SIN(('OddsRatio_working_3-way'!Y66+2*PI())/3)</f>
        <v>-0.41431850755939065</v>
      </c>
      <c r="AK66" s="11">
        <f>'OddsRatio_working_3-way'!U66/(3*'OddsRatio_working_3-way'!X66^(1/3))*SIN(('OddsRatio_working_3-way'!Y66+4*PI())/3)</f>
        <v>0.51670388772389364</v>
      </c>
      <c r="AL66" s="11">
        <f>'OddsRatio_working_3-way'!Z66+'OddsRatio_working_3-way'!AF66</f>
        <v>1.0750520610767487</v>
      </c>
      <c r="AM66" s="11">
        <f>'OddsRatio_working_3-way'!AA66+'OddsRatio_working_3-way'!AG66</f>
        <v>-0.71486271093554821</v>
      </c>
      <c r="AN66" s="11">
        <f>'OddsRatio_working_3-way'!AB66+'OddsRatio_working_3-way'!AH66</f>
        <v>-0.36018935014120074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1.0750520610767487</v>
      </c>
      <c r="AS66" s="11">
        <f>IF(('OddsRatio_working_3-way'!X66=0),IF(Q66&gt;0,-Q66^(1/3),(-Q66)^(1/3)),'OddsRatio_working_3-way'!AM66-'OddsRatio_working_3-way'!R66/3)</f>
        <v>-0.71486271093554821</v>
      </c>
      <c r="AT66" s="11">
        <f>IF(('OddsRatio_working_3-way'!X66=0),IF(Q66&gt;0,-Q66^(1/3),(-Q66)^(1/3)),'OddsRatio_working_3-way'!AN66-'OddsRatio_working_3-way'!R66/3)</f>
        <v>-0.36018935014120074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2.36</v>
      </c>
      <c r="B67" s="4">
        <f>IF('True_Odds_Calculator_3-way'!B68="","",'True_Odds_Calculator_3-way'!B68)</f>
        <v>3.39</v>
      </c>
      <c r="C67" s="4">
        <f>IF('True_Odds_Calculator_3-way'!C68="","",'True_Odds_Calculator_3-way'!C68)</f>
        <v>3.07</v>
      </c>
      <c r="D67" s="9">
        <f t="shared" si="13"/>
        <v>0.40749602818801467</v>
      </c>
      <c r="E67" s="9">
        <f t="shared" si="14"/>
        <v>0.28127720629867164</v>
      </c>
      <c r="F67" s="9">
        <f t="shared" si="15"/>
        <v>0.31122676551331369</v>
      </c>
      <c r="G67" s="9">
        <f t="shared" si="16"/>
        <v>1.0691262123292653</v>
      </c>
      <c r="H67" s="9">
        <f t="shared" si="17"/>
        <v>2.4540116487678003</v>
      </c>
      <c r="I67" s="9">
        <f t="shared" si="18"/>
        <v>3.5552116474669444</v>
      </c>
      <c r="J67" s="9">
        <f t="shared" si="19"/>
        <v>3.2130912595215784</v>
      </c>
      <c r="K67" s="11">
        <f t="shared" si="20"/>
        <v>0.42372881355932207</v>
      </c>
      <c r="L67" s="11">
        <f t="shared" si="21"/>
        <v>0.29498525073746312</v>
      </c>
      <c r="M67" s="11">
        <f t="shared" si="22"/>
        <v>0.32573289902280134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-0.27394102607573212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0.2369588360972831</v>
      </c>
      <c r="Q67" s="11">
        <f>2*'OddsRatio_working_3-way'!K67*'OddsRatio_working_3-way'!L67*'OddsRatio_working_3-way'!M67</f>
        <v>8.1429153298035434E-2</v>
      </c>
      <c r="R67" s="11">
        <f t="shared" si="23"/>
        <v>0</v>
      </c>
      <c r="S67" s="11">
        <f t="shared" si="24"/>
        <v>-0.86499944711375532</v>
      </c>
      <c r="T67" s="11">
        <f t="shared" si="25"/>
        <v>-0.29725066911125614</v>
      </c>
      <c r="U67" s="11">
        <f>'OddsRatio_working_3-way'!S67-'OddsRatio_working_3-way'!R67^2/3</f>
        <v>-0.86499944711375532</v>
      </c>
      <c r="V67" s="11">
        <f>'OddsRatio_working_3-way'!S67*'OddsRatio_working_3-way'!R67/3-2*'OddsRatio_working_3-way'!R67^3/27-'OddsRatio_working_3-way'!T67</f>
        <v>0.29725066911125614</v>
      </c>
      <c r="W67" s="11">
        <f>'OddsRatio_working_3-way'!V67^2+4*'OddsRatio_working_3-way'!U67^3/27</f>
        <v>-7.5255040019270858E-3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0.15482527594761181</v>
      </c>
      <c r="Y67" s="11">
        <f>IF('OddsRatio_working_3-way'!W67&gt;=0,IF('OddsRatio_working_3-way'!V67+SQRT('OddsRatio_working_3-way'!W67)&gt;0,0,PI()),ACOS('OddsRatio_working_3-way'!V67/(2*'OddsRatio_working_3-way'!X67)))</f>
        <v>0.28395393120776924</v>
      </c>
      <c r="Z67" s="11">
        <f>'OddsRatio_working_3-way'!X67^(1/3)*COS('OddsRatio_working_3-way'!Y67/3)</f>
        <v>0.53456310616463265</v>
      </c>
      <c r="AA67" s="11">
        <f>'OddsRatio_working_3-way'!X67^(1/3)*COS(('OddsRatio_working_3-way'!Y67+2*PI())/3)</f>
        <v>-0.31123125073945235</v>
      </c>
      <c r="AB67" s="11">
        <f>'OddsRatio_working_3-way'!X67^(1/3)*COS(('OddsRatio_working_3-way'!Y67+4*PI())/3)</f>
        <v>-0.22333185542518039</v>
      </c>
      <c r="AC67" s="11">
        <f>'OddsRatio_working_3-way'!X67^(1/3)*SIN('OddsRatio_working_3-way'!Y67/3)</f>
        <v>5.0748739546300478E-2</v>
      </c>
      <c r="AD67" s="11">
        <f>'OddsRatio_working_3-way'!X67^(1/3)*SIN(('OddsRatio_working_3-way'!Y67+2*PI())/3)</f>
        <v>0.43757086009133955</v>
      </c>
      <c r="AE67" s="11">
        <f>'OddsRatio_working_3-way'!X67^(1/3)*SIN(('OddsRatio_working_3-way'!Y67+4*PI())/3)</f>
        <v>-0.48831959963763977</v>
      </c>
      <c r="AF67" s="11">
        <f>-'OddsRatio_working_3-way'!U67/(3*'OddsRatio_working_3-way'!X67^(1/3))*COS(('OddsRatio_working_3-way'!Y67)/3)</f>
        <v>0.53456310616463265</v>
      </c>
      <c r="AG67" s="11">
        <f>-'OddsRatio_working_3-way'!U67/(3*'OddsRatio_working_3-way'!X67^(1/3))*COS(('OddsRatio_working_3-way'!Y67+2*PI())/3)</f>
        <v>-0.31123125073945235</v>
      </c>
      <c r="AH67" s="11">
        <f>-'OddsRatio_working_3-way'!U67/(3*'OddsRatio_working_3-way'!X67^(1/3))*COS(('OddsRatio_working_3-way'!Y67+4*PI())/3)</f>
        <v>-0.22333185542518039</v>
      </c>
      <c r="AI67" s="11">
        <f>'OddsRatio_working_3-way'!U67/(3*'OddsRatio_working_3-way'!X67^(1/3))*SIN(('OddsRatio_working_3-way'!Y67)/3)</f>
        <v>-5.0748739546300478E-2</v>
      </c>
      <c r="AJ67" s="11">
        <f>'OddsRatio_working_3-way'!U67/(3*'OddsRatio_working_3-way'!X67^(1/3))*SIN(('OddsRatio_working_3-way'!Y67+2*PI())/3)</f>
        <v>-0.43757086009133955</v>
      </c>
      <c r="AK67" s="11">
        <f>'OddsRatio_working_3-way'!U67/(3*'OddsRatio_working_3-way'!X67^(1/3))*SIN(('OddsRatio_working_3-way'!Y67+4*PI())/3)</f>
        <v>0.48831959963763977</v>
      </c>
      <c r="AL67" s="11">
        <f>'OddsRatio_working_3-way'!Z67+'OddsRatio_working_3-way'!AF67</f>
        <v>1.0691262123292653</v>
      </c>
      <c r="AM67" s="11">
        <f>'OddsRatio_working_3-way'!AA67+'OddsRatio_working_3-way'!AG67</f>
        <v>-0.6224625014789047</v>
      </c>
      <c r="AN67" s="11">
        <f>'OddsRatio_working_3-way'!AB67+'OddsRatio_working_3-way'!AH67</f>
        <v>-0.44666371085036077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1.0691262123292653</v>
      </c>
      <c r="AS67" s="11">
        <f>IF(('OddsRatio_working_3-way'!X67=0),IF(Q67&gt;0,-Q67^(1/3),(-Q67)^(1/3)),'OddsRatio_working_3-way'!AM67-'OddsRatio_working_3-way'!R67/3)</f>
        <v>-0.6224625014789047</v>
      </c>
      <c r="AT67" s="11">
        <f>IF(('OddsRatio_working_3-way'!X67=0),IF(Q67&gt;0,-Q67^(1/3),(-Q67)^(1/3)),'OddsRatio_working_3-way'!AN67-'OddsRatio_working_3-way'!R67/3)</f>
        <v>-0.44666371085036077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1.6</v>
      </c>
      <c r="B68" s="4">
        <f>IF('True_Odds_Calculator_3-way'!B69="","",'True_Odds_Calculator_3-way'!B69)</f>
        <v>3.98</v>
      </c>
      <c r="C68" s="4">
        <f>IF('True_Odds_Calculator_3-way'!C69="","",'True_Odds_Calculator_3-way'!C69)</f>
        <v>5.73</v>
      </c>
      <c r="D68" s="9">
        <f t="shared" ref="D68:D131" si="26">(K68/(AR68+K68-(AR68*K68)))</f>
        <v>0.60354315049702789</v>
      </c>
      <c r="E68" s="9">
        <f t="shared" ref="E68:E131" si="27">(L68/(AR68+L68-(AR68*L68)))</f>
        <v>0.23460324008672986</v>
      </c>
      <c r="F68" s="9">
        <f t="shared" ref="F68:F131" si="28">(M68/(AR68+M68-(AR68*M68)))</f>
        <v>0.16185360941624188</v>
      </c>
      <c r="G68" s="9">
        <f t="shared" ref="G68:G131" si="29">AR68</f>
        <v>1.0948039345556961</v>
      </c>
      <c r="H68" s="9">
        <f t="shared" ref="H68:H131" si="30">IF(A68="","",1/D68)</f>
        <v>1.6568823607334178</v>
      </c>
      <c r="I68" s="9">
        <f t="shared" ref="I68:I131" si="31">IF(B68="","",1/E68)</f>
        <v>4.2625157249759749</v>
      </c>
      <c r="J68" s="9">
        <f t="shared" ref="J68:J131" si="32">IF(C68="","",1/F68)</f>
        <v>6.1784226104484441</v>
      </c>
      <c r="K68" s="11">
        <f t="shared" ref="K68:K131" si="33">1/A68</f>
        <v>0.625</v>
      </c>
      <c r="L68" s="11">
        <f t="shared" ref="L68:L131" si="34">1/B68</f>
        <v>0.25125628140703515</v>
      </c>
      <c r="M68" s="11">
        <f t="shared" ref="M68:M131" si="35">1/C68</f>
        <v>0.17452006980802792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-0.23177734220842416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0.22774211370991082</v>
      </c>
      <c r="Q68" s="11">
        <f>2*'OddsRatio_working_3-way'!K68*'OddsRatio_working_3-way'!L68*'OddsRatio_working_3-way'!M68</f>
        <v>5.4811579713576607E-2</v>
      </c>
      <c r="R68" s="11">
        <f t="shared" ref="R68:R131" si="36">O68/N68</f>
        <v>0</v>
      </c>
      <c r="S68" s="11">
        <f t="shared" ref="S68:S131" si="37">P68/N68</f>
        <v>-0.98259006484385047</v>
      </c>
      <c r="T68" s="11">
        <f t="shared" ref="T68:T131" si="38">Q68/N68</f>
        <v>-0.23648377011885688</v>
      </c>
      <c r="U68" s="11">
        <f>'OddsRatio_working_3-way'!S68-'OddsRatio_working_3-way'!R68^2/3</f>
        <v>-0.98259006484385047</v>
      </c>
      <c r="V68" s="11">
        <f>'OddsRatio_working_3-way'!S68*'OddsRatio_working_3-way'!R68/3-2*'OddsRatio_working_3-way'!R68^3/27-'OddsRatio_working_3-way'!T68</f>
        <v>0.23648377011885688</v>
      </c>
      <c r="W68" s="11">
        <f>'OddsRatio_working_3-way'!V68^2+4*'OddsRatio_working_3-way'!U68^3/27</f>
        <v>-8.4619757582211408E-2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0.18744621302645711</v>
      </c>
      <c r="Y68" s="11">
        <f>IF('OddsRatio_working_3-way'!W68&gt;=0,IF('OddsRatio_working_3-way'!V68+SQRT('OddsRatio_working_3-way'!W68)&gt;0,0,PI()),ACOS('OddsRatio_working_3-way'!V68/(2*'OddsRatio_working_3-way'!X68)))</f>
        <v>0.88820695075285838</v>
      </c>
      <c r="Z68" s="11">
        <f>'OddsRatio_working_3-way'!X68^(1/3)*COS('OddsRatio_working_3-way'!Y68/3)</f>
        <v>0.54740196727784807</v>
      </c>
      <c r="AA68" s="11">
        <f>'OddsRatio_working_3-way'!X68^(1/3)*COS(('OddsRatio_working_3-way'!Y68+2*PI())/3)</f>
        <v>-0.41830676110379228</v>
      </c>
      <c r="AB68" s="11">
        <f>'OddsRatio_working_3-way'!X68^(1/3)*COS(('OddsRatio_working_3-way'!Y68+4*PI())/3)</f>
        <v>-0.12909520617405595</v>
      </c>
      <c r="AC68" s="11">
        <f>'OddsRatio_working_3-way'!X68^(1/3)*SIN('OddsRatio_working_3-way'!Y68/3)</f>
        <v>0.16697636909143374</v>
      </c>
      <c r="AD68" s="11">
        <f>'OddsRatio_working_3-way'!X68^(1/3)*SIN(('OddsRatio_working_3-way'!Y68+2*PI())/3)</f>
        <v>0.39057582519847767</v>
      </c>
      <c r="AE68" s="11">
        <f>'OddsRatio_working_3-way'!X68^(1/3)*SIN(('OddsRatio_working_3-way'!Y68+4*PI())/3)</f>
        <v>-0.55755219428991121</v>
      </c>
      <c r="AF68" s="11">
        <f>-'OddsRatio_working_3-way'!U68/(3*'OddsRatio_working_3-way'!X68^(1/3))*COS(('OddsRatio_working_3-way'!Y68)/3)</f>
        <v>0.54740196727784796</v>
      </c>
      <c r="AG68" s="11">
        <f>-'OddsRatio_working_3-way'!U68/(3*'OddsRatio_working_3-way'!X68^(1/3))*COS(('OddsRatio_working_3-way'!Y68+2*PI())/3)</f>
        <v>-0.41830676110379217</v>
      </c>
      <c r="AH68" s="11">
        <f>-'OddsRatio_working_3-way'!U68/(3*'OddsRatio_working_3-way'!X68^(1/3))*COS(('OddsRatio_working_3-way'!Y68+4*PI())/3)</f>
        <v>-0.12909520617405593</v>
      </c>
      <c r="AI68" s="11">
        <f>'OddsRatio_working_3-way'!U68/(3*'OddsRatio_working_3-way'!X68^(1/3))*SIN(('OddsRatio_working_3-way'!Y68)/3)</f>
        <v>-0.16697636909143371</v>
      </c>
      <c r="AJ68" s="11">
        <f>'OddsRatio_working_3-way'!U68/(3*'OddsRatio_working_3-way'!X68^(1/3))*SIN(('OddsRatio_working_3-way'!Y68+2*PI())/3)</f>
        <v>-0.39057582519847761</v>
      </c>
      <c r="AK68" s="11">
        <f>'OddsRatio_working_3-way'!U68/(3*'OddsRatio_working_3-way'!X68^(1/3))*SIN(('OddsRatio_working_3-way'!Y68+4*PI())/3)</f>
        <v>0.5575521942899111</v>
      </c>
      <c r="AL68" s="11">
        <f>'OddsRatio_working_3-way'!Z68+'OddsRatio_working_3-way'!AF68</f>
        <v>1.0948039345556961</v>
      </c>
      <c r="AM68" s="11">
        <f>'OddsRatio_working_3-way'!AA68+'OddsRatio_working_3-way'!AG68</f>
        <v>-0.83661352220758445</v>
      </c>
      <c r="AN68" s="11">
        <f>'OddsRatio_working_3-way'!AB68+'OddsRatio_working_3-way'!AH68</f>
        <v>-0.25819041234811191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1.0948039345556961</v>
      </c>
      <c r="AS68" s="11">
        <f>IF(('OddsRatio_working_3-way'!X68=0),IF(Q68&gt;0,-Q68^(1/3),(-Q68)^(1/3)),'OddsRatio_working_3-way'!AM68-'OddsRatio_working_3-way'!R68/3)</f>
        <v>-0.83661352220758445</v>
      </c>
      <c r="AT68" s="11">
        <f>IF(('OddsRatio_working_3-way'!X68=0),IF(Q68&gt;0,-Q68^(1/3),(-Q68)^(1/3)),'OddsRatio_working_3-way'!AN68-'OddsRatio_working_3-way'!R68/3)</f>
        <v>-0.25819041234811191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1.96</v>
      </c>
      <c r="B69" s="4">
        <f>IF('True_Odds_Calculator_3-way'!B70="","",'True_Odds_Calculator_3-way'!B70)</f>
        <v>3.45</v>
      </c>
      <c r="C69" s="4">
        <f>IF('True_Odds_Calculator_3-way'!C70="","",'True_Odds_Calculator_3-way'!C70)</f>
        <v>4.08</v>
      </c>
      <c r="D69" s="9">
        <f t="shared" si="26"/>
        <v>0.49240929796861271</v>
      </c>
      <c r="E69" s="9">
        <f t="shared" si="27"/>
        <v>0.27542395361595429</v>
      </c>
      <c r="F69" s="9">
        <f t="shared" si="28"/>
        <v>0.232166748415433</v>
      </c>
      <c r="G69" s="9">
        <f t="shared" si="29"/>
        <v>1.0737821499254707</v>
      </c>
      <c r="H69" s="9">
        <f t="shared" si="30"/>
        <v>2.0308308639284514</v>
      </c>
      <c r="I69" s="9">
        <f t="shared" si="31"/>
        <v>3.6307662673174033</v>
      </c>
      <c r="J69" s="9">
        <f t="shared" si="32"/>
        <v>4.30724902177045</v>
      </c>
      <c r="K69" s="11">
        <f t="shared" si="33"/>
        <v>0.51020408163265307</v>
      </c>
      <c r="L69" s="11">
        <f t="shared" si="34"/>
        <v>0.28985507246376813</v>
      </c>
      <c r="M69" s="11">
        <f t="shared" si="35"/>
        <v>0.24509803921568626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-0.26257459505541336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0.23523902314549006</v>
      </c>
      <c r="Q69" s="11">
        <f>2*'OddsRatio_working_3-way'!K69*'OddsRatio_working_3-way'!L69*'OddsRatio_working_3-way'!M69</f>
        <v>7.2492765222030839E-2</v>
      </c>
      <c r="R69" s="11">
        <f t="shared" si="36"/>
        <v>0</v>
      </c>
      <c r="S69" s="11">
        <f t="shared" si="37"/>
        <v>-0.89589407191448034</v>
      </c>
      <c r="T69" s="11">
        <f t="shared" si="38"/>
        <v>-0.27608445975792922</v>
      </c>
      <c r="U69" s="11">
        <f>'OddsRatio_working_3-way'!S69-'OddsRatio_working_3-way'!R69^2/3</f>
        <v>-0.89589407191448034</v>
      </c>
      <c r="V69" s="11">
        <f>'OddsRatio_working_3-way'!S69*'OddsRatio_working_3-way'!R69/3-2*'OddsRatio_working_3-way'!R69^3/27-'OddsRatio_working_3-way'!T69</f>
        <v>0.27608445975792922</v>
      </c>
      <c r="W69" s="11">
        <f>'OddsRatio_working_3-way'!V69^2+4*'OddsRatio_working_3-way'!U69^3/27</f>
        <v>-3.0305970172690683E-2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0.16319359599300942</v>
      </c>
      <c r="Y69" s="11">
        <f>IF('OddsRatio_working_3-way'!W69&gt;=0,IF('OddsRatio_working_3-way'!V69+SQRT('OddsRatio_working_3-way'!W69)&gt;0,0,PI()),ACOS('OddsRatio_working_3-way'!V69/(2*'OddsRatio_working_3-way'!X69)))</f>
        <v>0.56258308033277293</v>
      </c>
      <c r="Z69" s="11">
        <f>'OddsRatio_working_3-way'!X69^(1/3)*COS('OddsRatio_working_3-way'!Y69/3)</f>
        <v>0.53689107496273536</v>
      </c>
      <c r="AA69" s="11">
        <f>'OddsRatio_working_3-way'!X69^(1/3)*COS(('OddsRatio_working_3-way'!Y69+2*PI())/3)</f>
        <v>-0.35667534082263636</v>
      </c>
      <c r="AB69" s="11">
        <f>'OddsRatio_working_3-way'!X69^(1/3)*COS(('OddsRatio_working_3-way'!Y69+4*PI())/3)</f>
        <v>-0.18021573414009914</v>
      </c>
      <c r="AC69" s="11">
        <f>'OddsRatio_working_3-way'!X69^(1/3)*SIN('OddsRatio_working_3-way'!Y69/3)</f>
        <v>0.10187900141925846</v>
      </c>
      <c r="AD69" s="11">
        <f>'OddsRatio_working_3-way'!X69^(1/3)*SIN(('OddsRatio_working_3-way'!Y69+2*PI())/3)</f>
        <v>0.41402180927323501</v>
      </c>
      <c r="AE69" s="11">
        <f>'OddsRatio_working_3-way'!X69^(1/3)*SIN(('OddsRatio_working_3-way'!Y69+4*PI())/3)</f>
        <v>-0.51590081069249338</v>
      </c>
      <c r="AF69" s="11">
        <f>-'OddsRatio_working_3-way'!U69/(3*'OddsRatio_working_3-way'!X69^(1/3))*COS(('OddsRatio_working_3-way'!Y69)/3)</f>
        <v>0.53689107496273536</v>
      </c>
      <c r="AG69" s="11">
        <f>-'OddsRatio_working_3-way'!U69/(3*'OddsRatio_working_3-way'!X69^(1/3))*COS(('OddsRatio_working_3-way'!Y69+2*PI())/3)</f>
        <v>-0.35667534082263636</v>
      </c>
      <c r="AH69" s="11">
        <f>-'OddsRatio_working_3-way'!U69/(3*'OddsRatio_working_3-way'!X69^(1/3))*COS(('OddsRatio_working_3-way'!Y69+4*PI())/3)</f>
        <v>-0.18021573414009914</v>
      </c>
      <c r="AI69" s="11">
        <f>'OddsRatio_working_3-way'!U69/(3*'OddsRatio_working_3-way'!X69^(1/3))*SIN(('OddsRatio_working_3-way'!Y69)/3)</f>
        <v>-0.10187900141925846</v>
      </c>
      <c r="AJ69" s="11">
        <f>'OddsRatio_working_3-way'!U69/(3*'OddsRatio_working_3-way'!X69^(1/3))*SIN(('OddsRatio_working_3-way'!Y69+2*PI())/3)</f>
        <v>-0.41402180927323501</v>
      </c>
      <c r="AK69" s="11">
        <f>'OddsRatio_working_3-way'!U69/(3*'OddsRatio_working_3-way'!X69^(1/3))*SIN(('OddsRatio_working_3-way'!Y69+4*PI())/3)</f>
        <v>0.51590081069249338</v>
      </c>
      <c r="AL69" s="11">
        <f>'OddsRatio_working_3-way'!Z69+'OddsRatio_working_3-way'!AF69</f>
        <v>1.0737821499254707</v>
      </c>
      <c r="AM69" s="11">
        <f>'OddsRatio_working_3-way'!AA69+'OddsRatio_working_3-way'!AG69</f>
        <v>-0.71335068164527271</v>
      </c>
      <c r="AN69" s="11">
        <f>'OddsRatio_working_3-way'!AB69+'OddsRatio_working_3-way'!AH69</f>
        <v>-0.36043146828019829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1.0737821499254707</v>
      </c>
      <c r="AS69" s="11">
        <f>IF(('OddsRatio_working_3-way'!X69=0),IF(Q69&gt;0,-Q69^(1/3),(-Q69)^(1/3)),'OddsRatio_working_3-way'!AM69-'OddsRatio_working_3-way'!R69/3)</f>
        <v>-0.71335068164527271</v>
      </c>
      <c r="AT69" s="11">
        <f>IF(('OddsRatio_working_3-way'!X69=0),IF(Q69&gt;0,-Q69^(1/3),(-Q69)^(1/3)),'OddsRatio_working_3-way'!AN69-'OddsRatio_working_3-way'!R69/3)</f>
        <v>-0.36043146828019829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3.62</v>
      </c>
      <c r="B70" s="4">
        <f>IF('True_Odds_Calculator_3-way'!B71="","",'True_Odds_Calculator_3-way'!B71)</f>
        <v>3.51</v>
      </c>
      <c r="C70" s="4">
        <f>IF('True_Odds_Calculator_3-way'!C71="","",'True_Odds_Calculator_3-way'!C71)</f>
        <v>2.06</v>
      </c>
      <c r="D70" s="9">
        <f t="shared" si="26"/>
        <v>0.26207542398396227</v>
      </c>
      <c r="E70" s="9">
        <f t="shared" si="27"/>
        <v>0.27045452886561316</v>
      </c>
      <c r="F70" s="9">
        <f t="shared" si="28"/>
        <v>0.46747004715042489</v>
      </c>
      <c r="G70" s="9">
        <f t="shared" si="29"/>
        <v>1.0746929156931344</v>
      </c>
      <c r="H70" s="9">
        <f t="shared" si="30"/>
        <v>3.8156954391160123</v>
      </c>
      <c r="I70" s="9">
        <f t="shared" si="31"/>
        <v>3.6974792183897667</v>
      </c>
      <c r="J70" s="9">
        <f t="shared" si="32"/>
        <v>2.1391744906347228</v>
      </c>
      <c r="K70" s="11">
        <f t="shared" si="33"/>
        <v>0.27624309392265195</v>
      </c>
      <c r="L70" s="11">
        <f t="shared" si="34"/>
        <v>0.28490028490028491</v>
      </c>
      <c r="M70" s="11">
        <f t="shared" si="35"/>
        <v>0.4854368932038835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-0.26631643629980828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0.23648725574381313</v>
      </c>
      <c r="Q70" s="11">
        <f>2*'OddsRatio_working_3-way'!K70*'OddsRatio_working_3-way'!L70*'OddsRatio_working_3-way'!M70</f>
        <v>7.6409452582815243E-2</v>
      </c>
      <c r="R70" s="11">
        <f t="shared" si="36"/>
        <v>0</v>
      </c>
      <c r="S70" s="11">
        <f t="shared" si="37"/>
        <v>-0.88799346758149522</v>
      </c>
      <c r="T70" s="11">
        <f t="shared" si="38"/>
        <v>-0.28691226739305181</v>
      </c>
      <c r="U70" s="11">
        <f>'OddsRatio_working_3-way'!S70-'OddsRatio_working_3-way'!R70^2/3</f>
        <v>-0.88799346758149522</v>
      </c>
      <c r="V70" s="11">
        <f>'OddsRatio_working_3-way'!S70*'OddsRatio_working_3-way'!R70/3-2*'OddsRatio_working_3-way'!R70^3/27-'OddsRatio_working_3-way'!T70</f>
        <v>0.28691226739305181</v>
      </c>
      <c r="W70" s="11">
        <f>'OddsRatio_working_3-way'!V70^2+4*'OddsRatio_working_3-way'!U70^3/27</f>
        <v>-2.1416405458700438E-2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0.16103963381674286</v>
      </c>
      <c r="Y70" s="11">
        <f>IF('OddsRatio_working_3-way'!W70&gt;=0,IF('OddsRatio_working_3-way'!V70+SQRT('OddsRatio_working_3-way'!W70)&gt;0,0,PI()),ACOS('OddsRatio_working_3-way'!V70/(2*'OddsRatio_working_3-way'!X70)))</f>
        <v>0.47166589037205764</v>
      </c>
      <c r="Z70" s="11">
        <f>'OddsRatio_working_3-way'!X70^(1/3)*COS('OddsRatio_working_3-way'!Y70/3)</f>
        <v>0.53734645784656732</v>
      </c>
      <c r="AA70" s="11">
        <f>'OddsRatio_working_3-way'!X70^(1/3)*COS(('OddsRatio_working_3-way'!Y70+2*PI())/3)</f>
        <v>-0.34244622584752593</v>
      </c>
      <c r="AB70" s="11">
        <f>'OddsRatio_working_3-way'!X70^(1/3)*COS(('OddsRatio_working_3-way'!Y70+4*PI())/3)</f>
        <v>-0.19490023199904152</v>
      </c>
      <c r="AC70" s="11">
        <f>'OddsRatio_working_3-way'!X70^(1/3)*SIN('OddsRatio_working_3-way'!Y70/3)</f>
        <v>8.5185719266273385E-2</v>
      </c>
      <c r="AD70" s="11">
        <f>'OddsRatio_working_3-way'!X70^(1/3)*SIN(('OddsRatio_working_3-way'!Y70+2*PI())/3)</f>
        <v>0.42276282349557465</v>
      </c>
      <c r="AE70" s="11">
        <f>'OddsRatio_working_3-way'!X70^(1/3)*SIN(('OddsRatio_working_3-way'!Y70+4*PI())/3)</f>
        <v>-0.50794854276184798</v>
      </c>
      <c r="AF70" s="11">
        <f>-'OddsRatio_working_3-way'!U70/(3*'OddsRatio_working_3-way'!X70^(1/3))*COS(('OddsRatio_working_3-way'!Y70)/3)</f>
        <v>0.5373464578465672</v>
      </c>
      <c r="AG70" s="11">
        <f>-'OddsRatio_working_3-way'!U70/(3*'OddsRatio_working_3-way'!X70^(1/3))*COS(('OddsRatio_working_3-way'!Y70+2*PI())/3)</f>
        <v>-0.34244622584752588</v>
      </c>
      <c r="AH70" s="11">
        <f>-'OddsRatio_working_3-way'!U70/(3*'OddsRatio_working_3-way'!X70^(1/3))*COS(('OddsRatio_working_3-way'!Y70+4*PI())/3)</f>
        <v>-0.19490023199904147</v>
      </c>
      <c r="AI70" s="11">
        <f>'OddsRatio_working_3-way'!U70/(3*'OddsRatio_working_3-way'!X70^(1/3))*SIN(('OddsRatio_working_3-way'!Y70)/3)</f>
        <v>-8.5185719266273371E-2</v>
      </c>
      <c r="AJ70" s="11">
        <f>'OddsRatio_working_3-way'!U70/(3*'OddsRatio_working_3-way'!X70^(1/3))*SIN(('OddsRatio_working_3-way'!Y70+2*PI())/3)</f>
        <v>-0.42276282349557454</v>
      </c>
      <c r="AK70" s="11">
        <f>'OddsRatio_working_3-way'!U70/(3*'OddsRatio_working_3-way'!X70^(1/3))*SIN(('OddsRatio_working_3-way'!Y70+4*PI())/3)</f>
        <v>0.50794854276184798</v>
      </c>
      <c r="AL70" s="11">
        <f>'OddsRatio_working_3-way'!Z70+'OddsRatio_working_3-way'!AF70</f>
        <v>1.0746929156931344</v>
      </c>
      <c r="AM70" s="11">
        <f>'OddsRatio_working_3-way'!AA70+'OddsRatio_working_3-way'!AG70</f>
        <v>-0.68489245169505186</v>
      </c>
      <c r="AN70" s="11">
        <f>'OddsRatio_working_3-way'!AB70+'OddsRatio_working_3-way'!AH70</f>
        <v>-0.38980046399808299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1.0746929156931344</v>
      </c>
      <c r="AS70" s="11">
        <f>IF(('OddsRatio_working_3-way'!X70=0),IF(Q70&gt;0,-Q70^(1/3),(-Q70)^(1/3)),'OddsRatio_working_3-way'!AM70-'OddsRatio_working_3-way'!R70/3)</f>
        <v>-0.68489245169505186</v>
      </c>
      <c r="AT70" s="11">
        <f>IF(('OddsRatio_working_3-way'!X70=0),IF(Q70&gt;0,-Q70^(1/3),(-Q70)^(1/3)),'OddsRatio_working_3-way'!AN70-'OddsRatio_working_3-way'!R70/3)</f>
        <v>-0.38980046399808299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1.65</v>
      </c>
      <c r="B71" s="4">
        <f>IF('True_Odds_Calculator_3-way'!B72="","",'True_Odds_Calculator_3-way'!B72)</f>
        <v>3.77</v>
      </c>
      <c r="C71" s="4">
        <f>IF('True_Odds_Calculator_3-way'!C72="","",'True_Odds_Calculator_3-way'!C72)</f>
        <v>6.57</v>
      </c>
      <c r="D71" s="9">
        <f t="shared" si="26"/>
        <v>0.59598822371511484</v>
      </c>
      <c r="E71" s="9">
        <f t="shared" si="27"/>
        <v>0.25714641121588461</v>
      </c>
      <c r="F71" s="9">
        <f t="shared" si="28"/>
        <v>0.14686536506900036</v>
      </c>
      <c r="G71" s="9">
        <f t="shared" si="29"/>
        <v>1.0429007724772263</v>
      </c>
      <c r="H71" s="9">
        <f t="shared" si="30"/>
        <v>1.6778855021101973</v>
      </c>
      <c r="I71" s="9">
        <f t="shared" si="31"/>
        <v>3.888835139761917</v>
      </c>
      <c r="J71" s="9">
        <f t="shared" si="32"/>
        <v>6.8089573026981514</v>
      </c>
      <c r="K71" s="11">
        <f t="shared" si="33"/>
        <v>0.60606060606060608</v>
      </c>
      <c r="L71" s="11">
        <f t="shared" si="34"/>
        <v>0.26525198938992045</v>
      </c>
      <c r="M71" s="11">
        <f t="shared" si="35"/>
        <v>0.15220700152207001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-0.24539044992516879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0.21997282271254878</v>
      </c>
      <c r="Q71" s="11">
        <f>2*'OddsRatio_working_3-way'!K71*'OddsRatio_working_3-way'!L71*'OddsRatio_working_3-way'!M71</f>
        <v>4.8937224185216628E-2</v>
      </c>
      <c r="R71" s="11">
        <f t="shared" si="36"/>
        <v>0</v>
      </c>
      <c r="S71" s="11">
        <f t="shared" si="37"/>
        <v>-0.8964196560201465</v>
      </c>
      <c r="T71" s="11">
        <f t="shared" si="38"/>
        <v>-0.19942595239602812</v>
      </c>
      <c r="U71" s="11">
        <f>'OddsRatio_working_3-way'!S71-'OddsRatio_working_3-way'!R71^2/3</f>
        <v>-0.8964196560201465</v>
      </c>
      <c r="V71" s="11">
        <f>'OddsRatio_working_3-way'!S71*'OddsRatio_working_3-way'!R71/3-2*'OddsRatio_working_3-way'!R71^3/27-'OddsRatio_working_3-way'!T71</f>
        <v>0.19942595239602812</v>
      </c>
      <c r="W71" s="11">
        <f>'OddsRatio_working_3-way'!V71^2+4*'OddsRatio_working_3-way'!U71^3/27</f>
        <v>-6.6945486423997128E-2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0.16333722548232843</v>
      </c>
      <c r="Y71" s="11">
        <f>IF('OddsRatio_working_3-way'!W71&gt;=0,IF('OddsRatio_working_3-way'!V71+SQRT('OddsRatio_working_3-way'!W71)&gt;0,0,PI()),ACOS('OddsRatio_working_3-way'!V71/(2*'OddsRatio_working_3-way'!X71)))</f>
        <v>0.91413860051421847</v>
      </c>
      <c r="Z71" s="11">
        <f>'OddsRatio_working_3-way'!X71^(1/3)*COS('OddsRatio_working_3-way'!Y71/3)</f>
        <v>0.52145038623861328</v>
      </c>
      <c r="AA71" s="11">
        <f>'OddsRatio_working_3-way'!X71^(1/3)*COS(('OddsRatio_working_3-way'!Y71+2*PI())/3)</f>
        <v>-0.40275348263846356</v>
      </c>
      <c r="AB71" s="11">
        <f>'OddsRatio_working_3-way'!X71^(1/3)*COS(('OddsRatio_working_3-way'!Y71+4*PI())/3)</f>
        <v>-0.11869690360014938</v>
      </c>
      <c r="AC71" s="11">
        <f>'OddsRatio_working_3-way'!X71^(1/3)*SIN('OddsRatio_working_3-way'!Y71/3)</f>
        <v>0.16400014237285485</v>
      </c>
      <c r="AD71" s="11">
        <f>'OddsRatio_working_3-way'!X71^(1/3)*SIN(('OddsRatio_working_3-way'!Y71+2*PI())/3)</f>
        <v>0.36958921010941925</v>
      </c>
      <c r="AE71" s="11">
        <f>'OddsRatio_working_3-way'!X71^(1/3)*SIN(('OddsRatio_working_3-way'!Y71+4*PI())/3)</f>
        <v>-0.53358935248227402</v>
      </c>
      <c r="AF71" s="11">
        <f>-'OddsRatio_working_3-way'!U71/(3*'OddsRatio_working_3-way'!X71^(1/3))*COS(('OddsRatio_working_3-way'!Y71)/3)</f>
        <v>0.52145038623861306</v>
      </c>
      <c r="AG71" s="11">
        <f>-'OddsRatio_working_3-way'!U71/(3*'OddsRatio_working_3-way'!X71^(1/3))*COS(('OddsRatio_working_3-way'!Y71+2*PI())/3)</f>
        <v>-0.40275348263846344</v>
      </c>
      <c r="AH71" s="11">
        <f>-'OddsRatio_working_3-way'!U71/(3*'OddsRatio_working_3-way'!X71^(1/3))*COS(('OddsRatio_working_3-way'!Y71+4*PI())/3)</f>
        <v>-0.11869690360014934</v>
      </c>
      <c r="AI71" s="11">
        <f>'OddsRatio_working_3-way'!U71/(3*'OddsRatio_working_3-way'!X71^(1/3))*SIN(('OddsRatio_working_3-way'!Y71)/3)</f>
        <v>-0.16400014237285479</v>
      </c>
      <c r="AJ71" s="11">
        <f>'OddsRatio_working_3-way'!U71/(3*'OddsRatio_working_3-way'!X71^(1/3))*SIN(('OddsRatio_working_3-way'!Y71+2*PI())/3)</f>
        <v>-0.36958921010941909</v>
      </c>
      <c r="AK71" s="11">
        <f>'OddsRatio_working_3-way'!U71/(3*'OddsRatio_working_3-way'!X71^(1/3))*SIN(('OddsRatio_working_3-way'!Y71+4*PI())/3)</f>
        <v>0.53358935248227379</v>
      </c>
      <c r="AL71" s="11">
        <f>'OddsRatio_working_3-way'!Z71+'OddsRatio_working_3-way'!AF71</f>
        <v>1.0429007724772263</v>
      </c>
      <c r="AM71" s="11">
        <f>'OddsRatio_working_3-way'!AA71+'OddsRatio_working_3-way'!AG71</f>
        <v>-0.805506965276927</v>
      </c>
      <c r="AN71" s="11">
        <f>'OddsRatio_working_3-way'!AB71+'OddsRatio_working_3-way'!AH71</f>
        <v>-0.23739380720029873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1.0429007724772263</v>
      </c>
      <c r="AS71" s="11">
        <f>IF(('OddsRatio_working_3-way'!X71=0),IF(Q71&gt;0,-Q71^(1/3),(-Q71)^(1/3)),'OddsRatio_working_3-way'!AM71-'OddsRatio_working_3-way'!R71/3)</f>
        <v>-0.805506965276927</v>
      </c>
      <c r="AT71" s="11">
        <f>IF(('OddsRatio_working_3-way'!X71=0),IF(Q71&gt;0,-Q71^(1/3),(-Q71)^(1/3)),'OddsRatio_working_3-way'!AN71-'OddsRatio_working_3-way'!R71/3)</f>
        <v>-0.23739380720029873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1.6</v>
      </c>
      <c r="B72" s="4">
        <f>IF('True_Odds_Calculator_3-way'!B73="","",'True_Odds_Calculator_3-way'!B73)</f>
        <v>4.25</v>
      </c>
      <c r="C72" s="4">
        <f>IF('True_Odds_Calculator_3-way'!C73="","",'True_Odds_Calculator_3-way'!C73)</f>
        <v>5.82</v>
      </c>
      <c r="D72" s="9">
        <f t="shared" si="26"/>
        <v>0.61128747476061063</v>
      </c>
      <c r="E72" s="9">
        <f t="shared" si="27"/>
        <v>0.22500162057635509</v>
      </c>
      <c r="F72" s="9">
        <f t="shared" si="28"/>
        <v>0.16371090466303401</v>
      </c>
      <c r="G72" s="9">
        <f t="shared" si="29"/>
        <v>1.059819210243143</v>
      </c>
      <c r="H72" s="9">
        <f t="shared" si="30"/>
        <v>1.635891526145886</v>
      </c>
      <c r="I72" s="9">
        <f t="shared" si="31"/>
        <v>4.4444124332902151</v>
      </c>
      <c r="J72" s="9">
        <f t="shared" si="32"/>
        <v>6.1083285933719509</v>
      </c>
      <c r="K72" s="11">
        <f t="shared" si="33"/>
        <v>0.625</v>
      </c>
      <c r="L72" s="11">
        <f t="shared" si="34"/>
        <v>0.23529411764705882</v>
      </c>
      <c r="M72" s="11">
        <f t="shared" si="35"/>
        <v>0.1718213058419244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-0.2374924196482715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0.21907216494845361</v>
      </c>
      <c r="Q72" s="11">
        <f>2*'OddsRatio_working_3-way'!K72*'OddsRatio_working_3-way'!L72*'OddsRatio_working_3-way'!M72</f>
        <v>5.0535678188801295E-2</v>
      </c>
      <c r="R72" s="11">
        <f t="shared" si="36"/>
        <v>0</v>
      </c>
      <c r="S72" s="11">
        <f t="shared" si="37"/>
        <v>-0.9224385572933298</v>
      </c>
      <c r="T72" s="11">
        <f t="shared" si="38"/>
        <v>-0.21278859453133328</v>
      </c>
      <c r="U72" s="11">
        <f>'OddsRatio_working_3-way'!S72-'OddsRatio_working_3-way'!R72^2/3</f>
        <v>-0.9224385572933298</v>
      </c>
      <c r="V72" s="11">
        <f>'OddsRatio_working_3-way'!S72*'OddsRatio_working_3-way'!R72/3-2*'OddsRatio_working_3-way'!R72^3/27-'OddsRatio_working_3-way'!T72</f>
        <v>0.21278859453133328</v>
      </c>
      <c r="W72" s="11">
        <f>'OddsRatio_working_3-way'!V72^2+4*'OddsRatio_working_3-way'!U72^3/27</f>
        <v>-7.1001963917449687E-2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0.17049996325517922</v>
      </c>
      <c r="Y72" s="11">
        <f>IF('OddsRatio_working_3-way'!W72&gt;=0,IF('OddsRatio_working_3-way'!V72+SQRT('OddsRatio_working_3-way'!W72)&gt;0,0,PI()),ACOS('OddsRatio_working_3-way'!V72/(2*'OddsRatio_working_3-way'!X72)))</f>
        <v>0.89692774846760814</v>
      </c>
      <c r="Z72" s="11">
        <f>'OddsRatio_working_3-way'!X72^(1/3)*COS('OddsRatio_working_3-way'!Y72/3)</f>
        <v>0.52990960512157148</v>
      </c>
      <c r="AA72" s="11">
        <f>'OddsRatio_working_3-way'!X72^(1/3)*COS(('OddsRatio_working_3-way'!Y72+2*PI())/3)</f>
        <v>-0.40639912773241493</v>
      </c>
      <c r="AB72" s="11">
        <f>'OddsRatio_working_3-way'!X72^(1/3)*COS(('OddsRatio_working_3-way'!Y72+4*PI())/3)</f>
        <v>-0.12351047738915652</v>
      </c>
      <c r="AC72" s="11">
        <f>'OddsRatio_working_3-way'!X72^(1/3)*SIN('OddsRatio_working_3-way'!Y72/3)</f>
        <v>0.16332583842637019</v>
      </c>
      <c r="AD72" s="11">
        <f>'OddsRatio_working_3-way'!X72^(1/3)*SIN(('OddsRatio_working_3-way'!Y72+2*PI())/3)</f>
        <v>0.37725226053147642</v>
      </c>
      <c r="AE72" s="11">
        <f>'OddsRatio_working_3-way'!X72^(1/3)*SIN(('OddsRatio_working_3-way'!Y72+4*PI())/3)</f>
        <v>-0.54057809895784648</v>
      </c>
      <c r="AF72" s="11">
        <f>-'OddsRatio_working_3-way'!U72/(3*'OddsRatio_working_3-way'!X72^(1/3))*COS(('OddsRatio_working_3-way'!Y72)/3)</f>
        <v>0.52990960512157137</v>
      </c>
      <c r="AG72" s="11">
        <f>-'OddsRatio_working_3-way'!U72/(3*'OddsRatio_working_3-way'!X72^(1/3))*COS(('OddsRatio_working_3-way'!Y72+2*PI())/3)</f>
        <v>-0.40639912773241482</v>
      </c>
      <c r="AH72" s="11">
        <f>-'OddsRatio_working_3-way'!U72/(3*'OddsRatio_working_3-way'!X72^(1/3))*COS(('OddsRatio_working_3-way'!Y72+4*PI())/3)</f>
        <v>-0.12351047738915649</v>
      </c>
      <c r="AI72" s="11">
        <f>'OddsRatio_working_3-way'!U72/(3*'OddsRatio_working_3-way'!X72^(1/3))*SIN(('OddsRatio_working_3-way'!Y72)/3)</f>
        <v>-0.16332583842637016</v>
      </c>
      <c r="AJ72" s="11">
        <f>'OddsRatio_working_3-way'!U72/(3*'OddsRatio_working_3-way'!X72^(1/3))*SIN(('OddsRatio_working_3-way'!Y72+2*PI())/3)</f>
        <v>-0.37725226053147631</v>
      </c>
      <c r="AK72" s="11">
        <f>'OddsRatio_working_3-way'!U72/(3*'OddsRatio_working_3-way'!X72^(1/3))*SIN(('OddsRatio_working_3-way'!Y72+4*PI())/3)</f>
        <v>0.54057809895784636</v>
      </c>
      <c r="AL72" s="11">
        <f>'OddsRatio_working_3-way'!Z72+'OddsRatio_working_3-way'!AF72</f>
        <v>1.059819210243143</v>
      </c>
      <c r="AM72" s="11">
        <f>'OddsRatio_working_3-way'!AA72+'OddsRatio_working_3-way'!AG72</f>
        <v>-0.81279825546482976</v>
      </c>
      <c r="AN72" s="11">
        <f>'OddsRatio_working_3-way'!AB72+'OddsRatio_working_3-way'!AH72</f>
        <v>-0.24702095477831301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1.059819210243143</v>
      </c>
      <c r="AS72" s="11">
        <f>IF(('OddsRatio_working_3-way'!X72=0),IF(Q72&gt;0,-Q72^(1/3),(-Q72)^(1/3)),'OddsRatio_working_3-way'!AM72-'OddsRatio_working_3-way'!R72/3)</f>
        <v>-0.81279825546482976</v>
      </c>
      <c r="AT72" s="11">
        <f>IF(('OddsRatio_working_3-way'!X72=0),IF(Q72&gt;0,-Q72^(1/3),(-Q72)^(1/3)),'OddsRatio_working_3-way'!AN72-'OddsRatio_working_3-way'!R72/3)</f>
        <v>-0.24702095477831301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1.41</v>
      </c>
      <c r="B73" s="4">
        <f>IF('True_Odds_Calculator_3-way'!B74="","",'True_Odds_Calculator_3-way'!B74)</f>
        <v>5.2</v>
      </c>
      <c r="C73" s="4">
        <f>IF('True_Odds_Calculator_3-way'!C74="","",'True_Odds_Calculator_3-way'!C74)</f>
        <v>7.62</v>
      </c>
      <c r="D73" s="9">
        <f t="shared" si="26"/>
        <v>0.69471086271205429</v>
      </c>
      <c r="E73" s="9">
        <f t="shared" si="27"/>
        <v>0.18176332063851586</v>
      </c>
      <c r="F73" s="9">
        <f t="shared" si="28"/>
        <v>0.12352581664942991</v>
      </c>
      <c r="G73" s="9">
        <f t="shared" si="29"/>
        <v>1.0718238218054834</v>
      </c>
      <c r="H73" s="9">
        <f t="shared" si="30"/>
        <v>1.4394477669402483</v>
      </c>
      <c r="I73" s="9">
        <f t="shared" si="31"/>
        <v>5.5016600515830305</v>
      </c>
      <c r="J73" s="9">
        <f t="shared" si="32"/>
        <v>8.095473700352299</v>
      </c>
      <c r="K73" s="11">
        <f t="shared" si="33"/>
        <v>0.70921985815602839</v>
      </c>
      <c r="L73" s="11">
        <f t="shared" si="34"/>
        <v>0.19230769230769229</v>
      </c>
      <c r="M73" s="11">
        <f t="shared" si="35"/>
        <v>0.13123359580052493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-0.20403924550347741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0.20100290246043304</v>
      </c>
      <c r="Q73" s="11">
        <f>2*'OddsRatio_working_3-way'!K73*'OddsRatio_working_3-way'!L73*'OddsRatio_working_3-way'!M73</f>
        <v>3.5797489307289945E-2</v>
      </c>
      <c r="R73" s="11">
        <f t="shared" si="36"/>
        <v>0</v>
      </c>
      <c r="S73" s="11">
        <f t="shared" si="37"/>
        <v>-0.98511882831387643</v>
      </c>
      <c r="T73" s="11">
        <f t="shared" si="38"/>
        <v>-0.17544413683239118</v>
      </c>
      <c r="U73" s="11">
        <f>'OddsRatio_working_3-way'!S73-'OddsRatio_working_3-way'!R73^2/3</f>
        <v>-0.98511882831387643</v>
      </c>
      <c r="V73" s="11">
        <f>'OddsRatio_working_3-way'!S73*'OddsRatio_working_3-way'!R73/3-2*'OddsRatio_working_3-way'!R73^3/27-'OddsRatio_working_3-way'!T73</f>
        <v>0.17544413683239118</v>
      </c>
      <c r="W73" s="11">
        <f>'OddsRatio_working_3-way'!V73^2+4*'OddsRatio_working_3-way'!U73^3/27</f>
        <v>-0.11085158260362121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0.18817028707561936</v>
      </c>
      <c r="Y73" s="11">
        <f>IF('OddsRatio_working_3-way'!W73&gt;=0,IF('OddsRatio_working_3-way'!V73+SQRT('OddsRatio_working_3-way'!W73)&gt;0,0,PI()),ACOS('OddsRatio_working_3-way'!V73/(2*'OddsRatio_working_3-way'!X73)))</f>
        <v>1.0858233130315056</v>
      </c>
      <c r="Z73" s="11">
        <f>'OddsRatio_working_3-way'!X73^(1/3)*COS('OddsRatio_working_3-way'!Y73/3)</f>
        <v>0.53591191090274182</v>
      </c>
      <c r="AA73" s="11">
        <f>'OddsRatio_working_3-way'!X73^(1/3)*COS(('OddsRatio_working_3-way'!Y73+2*PI())/3)</f>
        <v>-0.44367881933907888</v>
      </c>
      <c r="AB73" s="11">
        <f>'OddsRatio_working_3-way'!X73^(1/3)*COS(('OddsRatio_working_3-way'!Y73+4*PI())/3)</f>
        <v>-9.2233091563663078E-2</v>
      </c>
      <c r="AC73" s="11">
        <f>'OddsRatio_working_3-way'!X73^(1/3)*SIN('OddsRatio_working_3-way'!Y73/3)</f>
        <v>0.20290728553668022</v>
      </c>
      <c r="AD73" s="11">
        <f>'OddsRatio_working_3-way'!X73^(1/3)*SIN(('OddsRatio_working_3-way'!Y73+2*PI())/3)</f>
        <v>0.36265968626409689</v>
      </c>
      <c r="AE73" s="11">
        <f>'OddsRatio_working_3-way'!X73^(1/3)*SIN(('OddsRatio_working_3-way'!Y73+4*PI())/3)</f>
        <v>-0.56556697180077731</v>
      </c>
      <c r="AF73" s="11">
        <f>-'OddsRatio_working_3-way'!U73/(3*'OddsRatio_working_3-way'!X73^(1/3))*COS(('OddsRatio_working_3-way'!Y73)/3)</f>
        <v>0.53591191090274171</v>
      </c>
      <c r="AG73" s="11">
        <f>-'OddsRatio_working_3-way'!U73/(3*'OddsRatio_working_3-way'!X73^(1/3))*COS(('OddsRatio_working_3-way'!Y73+2*PI())/3)</f>
        <v>-0.44367881933907877</v>
      </c>
      <c r="AH73" s="11">
        <f>-'OddsRatio_working_3-way'!U73/(3*'OddsRatio_working_3-way'!X73^(1/3))*COS(('OddsRatio_working_3-way'!Y73+4*PI())/3)</f>
        <v>-9.223309156366305E-2</v>
      </c>
      <c r="AI73" s="11">
        <f>'OddsRatio_working_3-way'!U73/(3*'OddsRatio_working_3-way'!X73^(1/3))*SIN(('OddsRatio_working_3-way'!Y73)/3)</f>
        <v>-0.20290728553668019</v>
      </c>
      <c r="AJ73" s="11">
        <f>'OddsRatio_working_3-way'!U73/(3*'OddsRatio_working_3-way'!X73^(1/3))*SIN(('OddsRatio_working_3-way'!Y73+2*PI())/3)</f>
        <v>-0.36265968626409684</v>
      </c>
      <c r="AK73" s="11">
        <f>'OddsRatio_working_3-way'!U73/(3*'OddsRatio_working_3-way'!X73^(1/3))*SIN(('OddsRatio_working_3-way'!Y73+4*PI())/3)</f>
        <v>0.5655669718007772</v>
      </c>
      <c r="AL73" s="11">
        <f>'OddsRatio_working_3-way'!Z73+'OddsRatio_working_3-way'!AF73</f>
        <v>1.0718238218054834</v>
      </c>
      <c r="AM73" s="11">
        <f>'OddsRatio_working_3-way'!AA73+'OddsRatio_working_3-way'!AG73</f>
        <v>-0.88735763867815765</v>
      </c>
      <c r="AN73" s="11">
        <f>'OddsRatio_working_3-way'!AB73+'OddsRatio_working_3-way'!AH73</f>
        <v>-0.18446618312732613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1.0718238218054834</v>
      </c>
      <c r="AS73" s="11">
        <f>IF(('OddsRatio_working_3-way'!X73=0),IF(Q73&gt;0,-Q73^(1/3),(-Q73)^(1/3)),'OddsRatio_working_3-way'!AM73-'OddsRatio_working_3-way'!R73/3)</f>
        <v>-0.88735763867815765</v>
      </c>
      <c r="AT73" s="11">
        <f>IF(('OddsRatio_working_3-way'!X73=0),IF(Q73&gt;0,-Q73^(1/3),(-Q73)^(1/3)),'OddsRatio_working_3-way'!AN73-'OddsRatio_working_3-way'!R73/3)</f>
        <v>-0.18446618312732613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2.63</v>
      </c>
      <c r="B74" s="4">
        <f>IF('True_Odds_Calculator_3-way'!B75="","",'True_Odds_Calculator_3-way'!B75)</f>
        <v>3.55</v>
      </c>
      <c r="C74" s="4">
        <f>IF('True_Odds_Calculator_3-way'!C75="","",'True_Odds_Calculator_3-way'!C75)</f>
        <v>2.74</v>
      </c>
      <c r="D74" s="9">
        <f t="shared" si="26"/>
        <v>0.37075650770894059</v>
      </c>
      <c r="E74" s="9">
        <f t="shared" si="27"/>
        <v>0.27358957384935717</v>
      </c>
      <c r="F74" s="9">
        <f t="shared" si="28"/>
        <v>0.35565391844170235</v>
      </c>
      <c r="G74" s="9">
        <f t="shared" si="29"/>
        <v>1.0412196260864024</v>
      </c>
      <c r="H74" s="9">
        <f t="shared" si="30"/>
        <v>2.6971879905208351</v>
      </c>
      <c r="I74" s="9">
        <f t="shared" si="31"/>
        <v>3.6551100465203259</v>
      </c>
      <c r="J74" s="9">
        <f t="shared" si="32"/>
        <v>2.8117221493903397</v>
      </c>
      <c r="K74" s="11">
        <f t="shared" si="33"/>
        <v>0.38022813688212931</v>
      </c>
      <c r="L74" s="11">
        <f t="shared" si="34"/>
        <v>0.28169014084507044</v>
      </c>
      <c r="M74" s="11">
        <f t="shared" si="35"/>
        <v>0.36496350364963503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-0.28271077995825977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0.23141262160401005</v>
      </c>
      <c r="Q74" s="11">
        <f>2*'OddsRatio_working_3-way'!K74*'OddsRatio_working_3-way'!L74*'OddsRatio_working_3-way'!M74</f>
        <v>7.8179939731084475E-2</v>
      </c>
      <c r="R74" s="11">
        <f t="shared" si="36"/>
        <v>0</v>
      </c>
      <c r="S74" s="11">
        <f t="shared" si="37"/>
        <v>-0.81854898365805673</v>
      </c>
      <c r="T74" s="11">
        <f t="shared" si="38"/>
        <v>-0.27653681880339753</v>
      </c>
      <c r="U74" s="11">
        <f>'OddsRatio_working_3-way'!S74-'OddsRatio_working_3-way'!R74^2/3</f>
        <v>-0.81854898365805673</v>
      </c>
      <c r="V74" s="11">
        <f>'OddsRatio_working_3-way'!S74*'OddsRatio_working_3-way'!R74/3-2*'OddsRatio_working_3-way'!R74^3/27-'OddsRatio_working_3-way'!T74</f>
        <v>0.27653681880339753</v>
      </c>
      <c r="W74" s="11">
        <f>'OddsRatio_working_3-way'!V74^2+4*'OddsRatio_working_3-way'!U74^3/27</f>
        <v>-4.7786746880400521E-3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0.14252305676796928</v>
      </c>
      <c r="Y74" s="11">
        <f>IF('OddsRatio_working_3-way'!W74&gt;=0,IF('OddsRatio_working_3-way'!V74+SQRT('OddsRatio_working_3-way'!W74)&gt;0,0,PI()),ACOS('OddsRatio_working_3-way'!V74/(2*'OddsRatio_working_3-way'!X74)))</f>
        <v>0.24495740546967681</v>
      </c>
      <c r="Z74" s="11">
        <f>'OddsRatio_working_3-way'!X74^(1/3)*COS('OddsRatio_working_3-way'!Y74/3)</f>
        <v>0.5206098130432012</v>
      </c>
      <c r="AA74" s="11">
        <f>'OddsRatio_working_3-way'!X74^(1/3)*COS(('OddsRatio_working_3-way'!Y74+2*PI())/3)</f>
        <v>-0.29720087970102105</v>
      </c>
      <c r="AB74" s="11">
        <f>'OddsRatio_working_3-way'!X74^(1/3)*COS(('OddsRatio_working_3-way'!Y74+4*PI())/3)</f>
        <v>-0.22340893334218029</v>
      </c>
      <c r="AC74" s="11">
        <f>'OddsRatio_working_3-way'!X74^(1/3)*SIN('OddsRatio_working_3-way'!Y74/3)</f>
        <v>4.2603800094303326E-2</v>
      </c>
      <c r="AD74" s="11">
        <f>'OddsRatio_working_3-way'!X74^(1/3)*SIN(('OddsRatio_working_3-way'!Y74+2*PI())/3)</f>
        <v>0.4295594235077278</v>
      </c>
      <c r="AE74" s="11">
        <f>'OddsRatio_working_3-way'!X74^(1/3)*SIN(('OddsRatio_working_3-way'!Y74+4*PI())/3)</f>
        <v>-0.47216322360203095</v>
      </c>
      <c r="AF74" s="11">
        <f>-'OddsRatio_working_3-way'!U74/(3*'OddsRatio_working_3-way'!X74^(1/3))*COS(('OddsRatio_working_3-way'!Y74)/3)</f>
        <v>0.5206098130432012</v>
      </c>
      <c r="AG74" s="11">
        <f>-'OddsRatio_working_3-way'!U74/(3*'OddsRatio_working_3-way'!X74^(1/3))*COS(('OddsRatio_working_3-way'!Y74+2*PI())/3)</f>
        <v>-0.29720087970102105</v>
      </c>
      <c r="AH74" s="11">
        <f>-'OddsRatio_working_3-way'!U74/(3*'OddsRatio_working_3-way'!X74^(1/3))*COS(('OddsRatio_working_3-way'!Y74+4*PI())/3)</f>
        <v>-0.22340893334218029</v>
      </c>
      <c r="AI74" s="11">
        <f>'OddsRatio_working_3-way'!U74/(3*'OddsRatio_working_3-way'!X74^(1/3))*SIN(('OddsRatio_working_3-way'!Y74)/3)</f>
        <v>-4.2603800094303326E-2</v>
      </c>
      <c r="AJ74" s="11">
        <f>'OddsRatio_working_3-way'!U74/(3*'OddsRatio_working_3-way'!X74^(1/3))*SIN(('OddsRatio_working_3-way'!Y74+2*PI())/3)</f>
        <v>-0.4295594235077278</v>
      </c>
      <c r="AK74" s="11">
        <f>'OddsRatio_working_3-way'!U74/(3*'OddsRatio_working_3-way'!X74^(1/3))*SIN(('OddsRatio_working_3-way'!Y74+4*PI())/3)</f>
        <v>0.47216322360203095</v>
      </c>
      <c r="AL74" s="11">
        <f>'OddsRatio_working_3-way'!Z74+'OddsRatio_working_3-way'!AF74</f>
        <v>1.0412196260864024</v>
      </c>
      <c r="AM74" s="11">
        <f>'OddsRatio_working_3-way'!AA74+'OddsRatio_working_3-way'!AG74</f>
        <v>-0.5944017594020421</v>
      </c>
      <c r="AN74" s="11">
        <f>'OddsRatio_working_3-way'!AB74+'OddsRatio_working_3-way'!AH74</f>
        <v>-0.44681786668436058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1.0412196260864024</v>
      </c>
      <c r="AS74" s="11">
        <f>IF(('OddsRatio_working_3-way'!X74=0),IF(Q74&gt;0,-Q74^(1/3),(-Q74)^(1/3)),'OddsRatio_working_3-way'!AM74-'OddsRatio_working_3-way'!R74/3)</f>
        <v>-0.5944017594020421</v>
      </c>
      <c r="AT74" s="11">
        <f>IF(('OddsRatio_working_3-way'!X74=0),IF(Q74&gt;0,-Q74^(1/3),(-Q74)^(1/3)),'OddsRatio_working_3-way'!AN74-'OddsRatio_working_3-way'!R74/3)</f>
        <v>-0.44681786668436058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2.91</v>
      </c>
      <c r="B75" s="4">
        <f>IF('True_Odds_Calculator_3-way'!B76="","",'True_Odds_Calculator_3-way'!B76)</f>
        <v>3.4</v>
      </c>
      <c r="C75" s="4">
        <f>IF('True_Odds_Calculator_3-way'!C76="","",'True_Odds_Calculator_3-way'!C76)</f>
        <v>2.6</v>
      </c>
      <c r="D75" s="9">
        <f t="shared" si="26"/>
        <v>0.33610807467016418</v>
      </c>
      <c r="E75" s="9">
        <f t="shared" si="27"/>
        <v>0.28719384413526372</v>
      </c>
      <c r="F75" s="9">
        <f t="shared" si="28"/>
        <v>0.37669808119457204</v>
      </c>
      <c r="G75" s="9">
        <f t="shared" si="29"/>
        <v>1.0341536596576795</v>
      </c>
      <c r="H75" s="9">
        <f t="shared" si="30"/>
        <v>2.9752334899461688</v>
      </c>
      <c r="I75" s="9">
        <f t="shared" si="31"/>
        <v>3.4819687831784303</v>
      </c>
      <c r="J75" s="9">
        <f t="shared" si="32"/>
        <v>2.6546458554522876</v>
      </c>
      <c r="K75" s="11">
        <f t="shared" si="33"/>
        <v>0.3436426116838488</v>
      </c>
      <c r="L75" s="11">
        <f t="shared" si="34"/>
        <v>0.29411764705882354</v>
      </c>
      <c r="M75" s="11">
        <f t="shared" si="35"/>
        <v>0.38461538461538458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-0.28511452162149564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0.22974296776601205</v>
      </c>
      <c r="Q75" s="11">
        <f>2*'OddsRatio_working_3-way'!K75*'OddsRatio_working_3-way'!L75*'OddsRatio_working_3-way'!M75</f>
        <v>7.7747197213540453E-2</v>
      </c>
      <c r="R75" s="11">
        <f t="shared" si="36"/>
        <v>0</v>
      </c>
      <c r="S75" s="11">
        <f t="shared" si="37"/>
        <v>-0.80579188481675368</v>
      </c>
      <c r="T75" s="11">
        <f t="shared" si="38"/>
        <v>-0.27268760907504352</v>
      </c>
      <c r="U75" s="11">
        <f>'OddsRatio_working_3-way'!S75-'OddsRatio_working_3-way'!R75^2/3</f>
        <v>-0.80579188481675368</v>
      </c>
      <c r="V75" s="11">
        <f>'OddsRatio_working_3-way'!S75*'OddsRatio_working_3-way'!R75/3-2*'OddsRatio_working_3-way'!R75^3/27-'OddsRatio_working_3-way'!T75</f>
        <v>0.27268760907504352</v>
      </c>
      <c r="W75" s="11">
        <f>'OddsRatio_working_3-way'!V75^2+4*'OddsRatio_working_3-way'!U75^3/27</f>
        <v>-3.1527453937779254E-3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0.13920423622939937</v>
      </c>
      <c r="Y75" s="11">
        <f>IF('OddsRatio_working_3-way'!W75&gt;=0,IF('OddsRatio_working_3-way'!V75+SQRT('OddsRatio_working_3-way'!W75)&gt;0,0,PI()),ACOS('OddsRatio_working_3-way'!V75/(2*'OddsRatio_working_3-way'!X75)))</f>
        <v>0.20307247098519965</v>
      </c>
      <c r="Z75" s="11">
        <f>'OddsRatio_working_3-way'!X75^(1/3)*COS('OddsRatio_working_3-way'!Y75/3)</f>
        <v>0.51707682982883973</v>
      </c>
      <c r="AA75" s="11">
        <f>'OddsRatio_working_3-way'!X75^(1/3)*COS(('OddsRatio_working_3-way'!Y75+2*PI())/3)</f>
        <v>-0.28889686093535888</v>
      </c>
      <c r="AB75" s="11">
        <f>'OddsRatio_working_3-way'!X75^(1/3)*COS(('OddsRatio_working_3-way'!Y75+4*PI())/3)</f>
        <v>-0.22817996889348094</v>
      </c>
      <c r="AC75" s="11">
        <f>'OddsRatio_working_3-way'!X75^(1/3)*SIN('OddsRatio_working_3-way'!Y75/3)</f>
        <v>3.5054913964735819E-2</v>
      </c>
      <c r="AD75" s="11">
        <f>'OddsRatio_working_3-way'!X75^(1/3)*SIN(('OddsRatio_working_3-way'!Y75+2*PI())/3)</f>
        <v>0.43027421335773053</v>
      </c>
      <c r="AE75" s="11">
        <f>'OddsRatio_working_3-way'!X75^(1/3)*SIN(('OddsRatio_working_3-way'!Y75+4*PI())/3)</f>
        <v>-0.46532912732246623</v>
      </c>
      <c r="AF75" s="11">
        <f>-'OddsRatio_working_3-way'!U75/(3*'OddsRatio_working_3-way'!X75^(1/3))*COS(('OddsRatio_working_3-way'!Y75)/3)</f>
        <v>0.51707682982883962</v>
      </c>
      <c r="AG75" s="11">
        <f>-'OddsRatio_working_3-way'!U75/(3*'OddsRatio_working_3-way'!X75^(1/3))*COS(('OddsRatio_working_3-way'!Y75+2*PI())/3)</f>
        <v>-0.28889686093535882</v>
      </c>
      <c r="AH75" s="11">
        <f>-'OddsRatio_working_3-way'!U75/(3*'OddsRatio_working_3-way'!X75^(1/3))*COS(('OddsRatio_working_3-way'!Y75+4*PI())/3)</f>
        <v>-0.22817996889348088</v>
      </c>
      <c r="AI75" s="11">
        <f>'OddsRatio_working_3-way'!U75/(3*'OddsRatio_working_3-way'!X75^(1/3))*SIN(('OddsRatio_working_3-way'!Y75)/3)</f>
        <v>-3.5054913964735812E-2</v>
      </c>
      <c r="AJ75" s="11">
        <f>'OddsRatio_working_3-way'!U75/(3*'OddsRatio_working_3-way'!X75^(1/3))*SIN(('OddsRatio_working_3-way'!Y75+2*PI())/3)</f>
        <v>-0.43027421335773042</v>
      </c>
      <c r="AK75" s="11">
        <f>'OddsRatio_working_3-way'!U75/(3*'OddsRatio_working_3-way'!X75^(1/3))*SIN(('OddsRatio_working_3-way'!Y75+4*PI())/3)</f>
        <v>0.46532912732246612</v>
      </c>
      <c r="AL75" s="11">
        <f>'OddsRatio_working_3-way'!Z75+'OddsRatio_working_3-way'!AF75</f>
        <v>1.0341536596576795</v>
      </c>
      <c r="AM75" s="11">
        <f>'OddsRatio_working_3-way'!AA75+'OddsRatio_working_3-way'!AG75</f>
        <v>-0.57779372187071765</v>
      </c>
      <c r="AN75" s="11">
        <f>'OddsRatio_working_3-way'!AB75+'OddsRatio_working_3-way'!AH75</f>
        <v>-0.45635993778696182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1.0341536596576795</v>
      </c>
      <c r="AS75" s="11">
        <f>IF(('OddsRatio_working_3-way'!X75=0),IF(Q75&gt;0,-Q75^(1/3),(-Q75)^(1/3)),'OddsRatio_working_3-way'!AM75-'OddsRatio_working_3-way'!R75/3)</f>
        <v>-0.57779372187071765</v>
      </c>
      <c r="AT75" s="11">
        <f>IF(('OddsRatio_working_3-way'!X75=0),IF(Q75&gt;0,-Q75^(1/3),(-Q75)^(1/3)),'OddsRatio_working_3-way'!AN75-'OddsRatio_working_3-way'!R75/3)</f>
        <v>-0.45635993778696182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2.74</v>
      </c>
      <c r="B76" s="4">
        <f>IF('True_Odds_Calculator_3-way'!B77="","",'True_Odds_Calculator_3-way'!B77)</f>
        <v>3.29</v>
      </c>
      <c r="C76" s="4">
        <f>IF('True_Odds_Calculator_3-way'!C77="","",'True_Odds_Calculator_3-way'!C77)</f>
        <v>2.84</v>
      </c>
      <c r="D76" s="9">
        <f t="shared" si="26"/>
        <v>0.35770014246065468</v>
      </c>
      <c r="E76" s="9">
        <f t="shared" si="27"/>
        <v>0.29733372085170068</v>
      </c>
      <c r="F76" s="9">
        <f t="shared" si="28"/>
        <v>0.34496613668764481</v>
      </c>
      <c r="G76" s="9">
        <f t="shared" si="29"/>
        <v>1.0319756839379697</v>
      </c>
      <c r="H76" s="9">
        <f t="shared" si="30"/>
        <v>2.7956376900520672</v>
      </c>
      <c r="I76" s="9">
        <f t="shared" si="31"/>
        <v>3.3632243162179507</v>
      </c>
      <c r="J76" s="9">
        <f t="shared" si="32"/>
        <v>2.8988352584458639</v>
      </c>
      <c r="K76" s="11">
        <f t="shared" si="33"/>
        <v>0.36496350364963503</v>
      </c>
      <c r="L76" s="11">
        <f t="shared" si="34"/>
        <v>0.303951367781155</v>
      </c>
      <c r="M76" s="11">
        <f t="shared" si="35"/>
        <v>0.35211267605633806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-0.28637674782973355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0.22928376283481289</v>
      </c>
      <c r="Q76" s="11">
        <f>2*'OddsRatio_working_3-way'!K76*'OddsRatio_working_3-way'!L76*'OddsRatio_working_3-way'!M76</f>
        <v>7.8120532482048685E-2</v>
      </c>
      <c r="R76" s="11">
        <f t="shared" si="36"/>
        <v>0</v>
      </c>
      <c r="S76" s="11">
        <f t="shared" si="37"/>
        <v>-0.80063679950417788</v>
      </c>
      <c r="T76" s="11">
        <f t="shared" si="38"/>
        <v>-0.27278936950738597</v>
      </c>
      <c r="U76" s="11">
        <f>'OddsRatio_working_3-way'!S76-'OddsRatio_working_3-way'!R76^2/3</f>
        <v>-0.80063679950417788</v>
      </c>
      <c r="V76" s="11">
        <f>'OddsRatio_working_3-way'!S76*'OddsRatio_working_3-way'!R76/3-2*'OddsRatio_working_3-way'!R76^3/27-'OddsRatio_working_3-way'!T76</f>
        <v>0.27278936950738597</v>
      </c>
      <c r="W76" s="11">
        <f>'OddsRatio_working_3-way'!V76^2+4*'OddsRatio_working_3-way'!U76^3/27</f>
        <v>-1.6190900376758521E-3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0.13787052817218862</v>
      </c>
      <c r="Y76" s="11">
        <f>IF('OddsRatio_working_3-way'!W76&gt;=0,IF('OddsRatio_working_3-way'!V76+SQRT('OddsRatio_working_3-way'!W76)&gt;0,0,PI()),ACOS('OddsRatio_working_3-way'!V76/(2*'OddsRatio_working_3-way'!X76)))</f>
        <v>0.14644939878438579</v>
      </c>
      <c r="Z76" s="11">
        <f>'OddsRatio_working_3-way'!X76^(1/3)*COS('OddsRatio_working_3-way'!Y76/3)</f>
        <v>0.51598784196898484</v>
      </c>
      <c r="AA76" s="11">
        <f>'OddsRatio_working_3-way'!X76^(1/3)*COS(('OddsRatio_working_3-way'!Y76+2*PI())/3)</f>
        <v>-0.27982532224934237</v>
      </c>
      <c r="AB76" s="11">
        <f>'OddsRatio_working_3-way'!X76^(1/3)*COS(('OddsRatio_working_3-way'!Y76+4*PI())/3)</f>
        <v>-0.23616251971964264</v>
      </c>
      <c r="AC76" s="11">
        <f>'OddsRatio_working_3-way'!X76^(1/3)*SIN('OddsRatio_working_3-way'!Y76/3)</f>
        <v>2.5208730794095805E-2</v>
      </c>
      <c r="AD76" s="11">
        <f>'OddsRatio_working_3-way'!X76^(1/3)*SIN(('OddsRatio_working_3-way'!Y76+2*PI())/3)</f>
        <v>0.43425421379200341</v>
      </c>
      <c r="AE76" s="11">
        <f>'OddsRatio_working_3-way'!X76^(1/3)*SIN(('OddsRatio_working_3-way'!Y76+4*PI())/3)</f>
        <v>-0.45946294458609899</v>
      </c>
      <c r="AF76" s="11">
        <f>-'OddsRatio_working_3-way'!U76/(3*'OddsRatio_working_3-way'!X76^(1/3))*COS(('OddsRatio_working_3-way'!Y76)/3)</f>
        <v>0.51598784196898484</v>
      </c>
      <c r="AG76" s="11">
        <f>-'OddsRatio_working_3-way'!U76/(3*'OddsRatio_working_3-way'!X76^(1/3))*COS(('OddsRatio_working_3-way'!Y76+2*PI())/3)</f>
        <v>-0.27982532224934237</v>
      </c>
      <c r="AH76" s="11">
        <f>-'OddsRatio_working_3-way'!U76/(3*'OddsRatio_working_3-way'!X76^(1/3))*COS(('OddsRatio_working_3-way'!Y76+4*PI())/3)</f>
        <v>-0.23616251971964264</v>
      </c>
      <c r="AI76" s="11">
        <f>'OddsRatio_working_3-way'!U76/(3*'OddsRatio_working_3-way'!X76^(1/3))*SIN(('OddsRatio_working_3-way'!Y76)/3)</f>
        <v>-2.5208730794095805E-2</v>
      </c>
      <c r="AJ76" s="11">
        <f>'OddsRatio_working_3-way'!U76/(3*'OddsRatio_working_3-way'!X76^(1/3))*SIN(('OddsRatio_working_3-way'!Y76+2*PI())/3)</f>
        <v>-0.43425421379200341</v>
      </c>
      <c r="AK76" s="11">
        <f>'OddsRatio_working_3-way'!U76/(3*'OddsRatio_working_3-way'!X76^(1/3))*SIN(('OddsRatio_working_3-way'!Y76+4*PI())/3)</f>
        <v>0.45946294458609899</v>
      </c>
      <c r="AL76" s="11">
        <f>'OddsRatio_working_3-way'!Z76+'OddsRatio_working_3-way'!AF76</f>
        <v>1.0319756839379697</v>
      </c>
      <c r="AM76" s="11">
        <f>'OddsRatio_working_3-way'!AA76+'OddsRatio_working_3-way'!AG76</f>
        <v>-0.55965064449868474</v>
      </c>
      <c r="AN76" s="11">
        <f>'OddsRatio_working_3-way'!AB76+'OddsRatio_working_3-way'!AH76</f>
        <v>-0.47232503943928528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1.0319756839379697</v>
      </c>
      <c r="AS76" s="11">
        <f>IF(('OddsRatio_working_3-way'!X76=0),IF(Q76&gt;0,-Q76^(1/3),(-Q76)^(1/3)),'OddsRatio_working_3-way'!AM76-'OddsRatio_working_3-way'!R76/3)</f>
        <v>-0.55965064449868474</v>
      </c>
      <c r="AT76" s="11">
        <f>IF(('OddsRatio_working_3-way'!X76=0),IF(Q76&gt;0,-Q76^(1/3),(-Q76)^(1/3)),'OddsRatio_working_3-way'!AN76-'OddsRatio_working_3-way'!R76/3)</f>
        <v>-0.47232503943928528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1.37</v>
      </c>
      <c r="B77" s="4">
        <f>IF('True_Odds_Calculator_3-way'!B78="","",'True_Odds_Calculator_3-way'!B78)</f>
        <v>5.52</v>
      </c>
      <c r="C77" s="4">
        <f>IF('True_Odds_Calculator_3-way'!C78="","",'True_Odds_Calculator_3-way'!C78)</f>
        <v>8.58</v>
      </c>
      <c r="D77" s="9">
        <f t="shared" si="26"/>
        <v>0.71753573730587306</v>
      </c>
      <c r="E77" s="9">
        <f t="shared" si="27"/>
        <v>0.17214604344065587</v>
      </c>
      <c r="F77" s="9">
        <f t="shared" si="28"/>
        <v>0.11031821925347099</v>
      </c>
      <c r="G77" s="9">
        <f t="shared" si="29"/>
        <v>1.063942723001839</v>
      </c>
      <c r="H77" s="9">
        <f t="shared" si="30"/>
        <v>1.3936588075106806</v>
      </c>
      <c r="I77" s="9">
        <f t="shared" si="31"/>
        <v>5.8090211079683121</v>
      </c>
      <c r="J77" s="9">
        <f t="shared" si="32"/>
        <v>9.0646858403539419</v>
      </c>
      <c r="K77" s="11">
        <f t="shared" si="33"/>
        <v>0.72992700729927007</v>
      </c>
      <c r="L77" s="11">
        <f t="shared" si="34"/>
        <v>0.1811594202898551</v>
      </c>
      <c r="M77" s="11">
        <f t="shared" si="35"/>
        <v>0.11655011655011654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-0.19537204922796803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0.19218501446365616</v>
      </c>
      <c r="Q77" s="11">
        <f>2*'OddsRatio_working_3-way'!K77*'OddsRatio_working_3-way'!L77*'OddsRatio_working_3-way'!M77</f>
        <v>3.0823578903553518E-2</v>
      </c>
      <c r="R77" s="11">
        <f t="shared" si="36"/>
        <v>0</v>
      </c>
      <c r="S77" s="11">
        <f t="shared" si="37"/>
        <v>-0.98368735560226883</v>
      </c>
      <c r="T77" s="11">
        <f t="shared" si="38"/>
        <v>-0.15776862158817465</v>
      </c>
      <c r="U77" s="11">
        <f>'OddsRatio_working_3-way'!S77-'OddsRatio_working_3-way'!R77^2/3</f>
        <v>-0.98368735560226883</v>
      </c>
      <c r="V77" s="11">
        <f>'OddsRatio_working_3-way'!S77*'OddsRatio_working_3-way'!R77/3-2*'OddsRatio_working_3-way'!R77^3/27-'OddsRatio_working_3-way'!T77</f>
        <v>0.15776862158817465</v>
      </c>
      <c r="W77" s="11">
        <f>'OddsRatio_working_3-way'!V77^2+4*'OddsRatio_working_3-way'!U77^3/27</f>
        <v>-0.11612477064590909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0.18776029173106712</v>
      </c>
      <c r="Y77" s="11">
        <f>IF('OddsRatio_working_3-way'!W77&gt;=0,IF('OddsRatio_working_3-way'!V77+SQRT('OddsRatio_working_3-way'!W77)&gt;0,0,PI()),ACOS('OddsRatio_working_3-way'!V77/(2*'OddsRatio_working_3-way'!X77)))</f>
        <v>1.1372043543982739</v>
      </c>
      <c r="Z77" s="11">
        <f>'OddsRatio_working_3-way'!X77^(1/3)*COS('OddsRatio_working_3-way'!Y77/3)</f>
        <v>0.5319713615009195</v>
      </c>
      <c r="AA77" s="11">
        <f>'OddsRatio_working_3-way'!X77^(1/3)*COS(('OddsRatio_working_3-way'!Y77+2*PI())/3)</f>
        <v>-0.44949778336963503</v>
      </c>
      <c r="AB77" s="11">
        <f>'OddsRatio_working_3-way'!X77^(1/3)*COS(('OddsRatio_working_3-way'!Y77+4*PI())/3)</f>
        <v>-8.24735781312841E-2</v>
      </c>
      <c r="AC77" s="11">
        <f>'OddsRatio_working_3-way'!X77^(1/3)*SIN('OddsRatio_working_3-way'!Y77/3)</f>
        <v>0.21190152369347032</v>
      </c>
      <c r="AD77" s="11">
        <f>'OddsRatio_working_3-way'!X77^(1/3)*SIN(('OddsRatio_working_3-way'!Y77+2*PI())/3)</f>
        <v>0.35474995129885634</v>
      </c>
      <c r="AE77" s="11">
        <f>'OddsRatio_working_3-way'!X77^(1/3)*SIN(('OddsRatio_working_3-way'!Y77+4*PI())/3)</f>
        <v>-0.5666514749923266</v>
      </c>
      <c r="AF77" s="11">
        <f>-'OddsRatio_working_3-way'!U77/(3*'OddsRatio_working_3-way'!X77^(1/3))*COS(('OddsRatio_working_3-way'!Y77)/3)</f>
        <v>0.5319713615009195</v>
      </c>
      <c r="AG77" s="11">
        <f>-'OddsRatio_working_3-way'!U77/(3*'OddsRatio_working_3-way'!X77^(1/3))*COS(('OddsRatio_working_3-way'!Y77+2*PI())/3)</f>
        <v>-0.44949778336963503</v>
      </c>
      <c r="AH77" s="11">
        <f>-'OddsRatio_working_3-way'!U77/(3*'OddsRatio_working_3-way'!X77^(1/3))*COS(('OddsRatio_working_3-way'!Y77+4*PI())/3)</f>
        <v>-8.24735781312841E-2</v>
      </c>
      <c r="AI77" s="11">
        <f>'OddsRatio_working_3-way'!U77/(3*'OddsRatio_working_3-way'!X77^(1/3))*SIN(('OddsRatio_working_3-way'!Y77)/3)</f>
        <v>-0.21190152369347032</v>
      </c>
      <c r="AJ77" s="11">
        <f>'OddsRatio_working_3-way'!U77/(3*'OddsRatio_working_3-way'!X77^(1/3))*SIN(('OddsRatio_working_3-way'!Y77+2*PI())/3)</f>
        <v>-0.35474995129885634</v>
      </c>
      <c r="AK77" s="11">
        <f>'OddsRatio_working_3-way'!U77/(3*'OddsRatio_working_3-way'!X77^(1/3))*SIN(('OddsRatio_working_3-way'!Y77+4*PI())/3)</f>
        <v>0.5666514749923266</v>
      </c>
      <c r="AL77" s="11">
        <f>'OddsRatio_working_3-way'!Z77+'OddsRatio_working_3-way'!AF77</f>
        <v>1.063942723001839</v>
      </c>
      <c r="AM77" s="11">
        <f>'OddsRatio_working_3-way'!AA77+'OddsRatio_working_3-way'!AG77</f>
        <v>-0.89899556673927006</v>
      </c>
      <c r="AN77" s="11">
        <f>'OddsRatio_working_3-way'!AB77+'OddsRatio_working_3-way'!AH77</f>
        <v>-0.1649471562625682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1.063942723001839</v>
      </c>
      <c r="AS77" s="11">
        <f>IF(('OddsRatio_working_3-way'!X77=0),IF(Q77&gt;0,-Q77^(1/3),(-Q77)^(1/3)),'OddsRatio_working_3-way'!AM77-'OddsRatio_working_3-way'!R77/3)</f>
        <v>-0.89899556673927006</v>
      </c>
      <c r="AT77" s="11">
        <f>IF(('OddsRatio_working_3-way'!X77=0),IF(Q77&gt;0,-Q77^(1/3),(-Q77)^(1/3)),'OddsRatio_working_3-way'!AN77-'OddsRatio_working_3-way'!R77/3)</f>
        <v>-0.1649471562625682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5.87</v>
      </c>
      <c r="B78" s="4">
        <f>IF('True_Odds_Calculator_3-way'!B79="","",'True_Odds_Calculator_3-way'!B79)</f>
        <v>4.83</v>
      </c>
      <c r="C78" s="4">
        <f>IF('True_Odds_Calculator_3-way'!C79="","",'True_Odds_Calculator_3-way'!C79)</f>
        <v>1.54</v>
      </c>
      <c r="D78" s="9">
        <f t="shared" si="26"/>
        <v>0.16334460479468901</v>
      </c>
      <c r="E78" s="9">
        <f t="shared" si="27"/>
        <v>0.19887810277944548</v>
      </c>
      <c r="F78" s="9">
        <f t="shared" si="28"/>
        <v>0.63777729242586556</v>
      </c>
      <c r="G78" s="9">
        <f t="shared" si="29"/>
        <v>1.0517508223796219</v>
      </c>
      <c r="H78" s="9">
        <f t="shared" si="30"/>
        <v>6.1220265049887583</v>
      </c>
      <c r="I78" s="9">
        <f t="shared" si="31"/>
        <v>5.0282056497139527</v>
      </c>
      <c r="J78" s="9">
        <f t="shared" si="32"/>
        <v>1.5679454440849958</v>
      </c>
      <c r="K78" s="11">
        <f t="shared" si="33"/>
        <v>0.17035775127768313</v>
      </c>
      <c r="L78" s="11">
        <f t="shared" si="34"/>
        <v>0.20703933747412007</v>
      </c>
      <c r="M78" s="11">
        <f t="shared" si="35"/>
        <v>0.64935064935064934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-0.23068297421519934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0.21162453574867468</v>
      </c>
      <c r="Q78" s="11">
        <f>2*'OddsRatio_working_3-way'!K78*'OddsRatio_working_3-way'!L78*'OddsRatio_working_3-way'!M78</f>
        <v>4.5806176568977203E-2</v>
      </c>
      <c r="R78" s="11">
        <f t="shared" si="36"/>
        <v>0</v>
      </c>
      <c r="S78" s="11">
        <f t="shared" si="37"/>
        <v>-0.91738255269439417</v>
      </c>
      <c r="T78" s="11">
        <f t="shared" si="38"/>
        <v>-0.1985676520983537</v>
      </c>
      <c r="U78" s="11">
        <f>'OddsRatio_working_3-way'!S78-'OddsRatio_working_3-way'!R78^2/3</f>
        <v>-0.91738255269439417</v>
      </c>
      <c r="V78" s="11">
        <f>'OddsRatio_working_3-way'!S78*'OddsRatio_working_3-way'!R78/3-2*'OddsRatio_working_3-way'!R78^3/27-'OddsRatio_working_3-way'!T78</f>
        <v>0.1985676520983537</v>
      </c>
      <c r="W78" s="11">
        <f>'OddsRatio_working_3-way'!V78^2+4*'OddsRatio_working_3-way'!U78^3/27</f>
        <v>-7.4950245868042276E-2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0.16910008746885313</v>
      </c>
      <c r="Y78" s="11">
        <f>IF('OddsRatio_working_3-way'!W78&gt;=0,IF('OddsRatio_working_3-way'!V78+SQRT('OddsRatio_working_3-way'!W78)&gt;0,0,PI()),ACOS('OddsRatio_working_3-way'!V78/(2*'OddsRatio_working_3-way'!X78)))</f>
        <v>0.94328682451921886</v>
      </c>
      <c r="Z78" s="11">
        <f>'OddsRatio_working_3-way'!X78^(1/3)*COS('OddsRatio_working_3-way'!Y78/3)</f>
        <v>0.52587541118981096</v>
      </c>
      <c r="AA78" s="11">
        <f>'OddsRatio_working_3-way'!X78^(1/3)*COS(('OddsRatio_working_3-way'!Y78+2*PI())/3)</f>
        <v>-0.41104890403398014</v>
      </c>
      <c r="AB78" s="11">
        <f>'OddsRatio_working_3-way'!X78^(1/3)*COS(('OddsRatio_working_3-way'!Y78+4*PI())/3)</f>
        <v>-0.11482650715583101</v>
      </c>
      <c r="AC78" s="11">
        <f>'OddsRatio_working_3-way'!X78^(1/3)*SIN('OddsRatio_working_3-way'!Y78/3)</f>
        <v>0.17102408057759561</v>
      </c>
      <c r="AD78" s="11">
        <f>'OddsRatio_working_3-way'!X78^(1/3)*SIN(('OddsRatio_working_3-way'!Y78+2*PI())/3)</f>
        <v>0.36990942502716601</v>
      </c>
      <c r="AE78" s="11">
        <f>'OddsRatio_working_3-way'!X78^(1/3)*SIN(('OddsRatio_working_3-way'!Y78+4*PI())/3)</f>
        <v>-0.54093350560476161</v>
      </c>
      <c r="AF78" s="11">
        <f>-'OddsRatio_working_3-way'!U78/(3*'OddsRatio_working_3-way'!X78^(1/3))*COS(('OddsRatio_working_3-way'!Y78)/3)</f>
        <v>0.52587541118981096</v>
      </c>
      <c r="AG78" s="11">
        <f>-'OddsRatio_working_3-way'!U78/(3*'OddsRatio_working_3-way'!X78^(1/3))*COS(('OddsRatio_working_3-way'!Y78+2*PI())/3)</f>
        <v>-0.41104890403398014</v>
      </c>
      <c r="AH78" s="11">
        <f>-'OddsRatio_working_3-way'!U78/(3*'OddsRatio_working_3-way'!X78^(1/3))*COS(('OddsRatio_working_3-way'!Y78+4*PI())/3)</f>
        <v>-0.11482650715583101</v>
      </c>
      <c r="AI78" s="11">
        <f>'OddsRatio_working_3-way'!U78/(3*'OddsRatio_working_3-way'!X78^(1/3))*SIN(('OddsRatio_working_3-way'!Y78)/3)</f>
        <v>-0.17102408057759561</v>
      </c>
      <c r="AJ78" s="11">
        <f>'OddsRatio_working_3-way'!U78/(3*'OddsRatio_working_3-way'!X78^(1/3))*SIN(('OddsRatio_working_3-way'!Y78+2*PI())/3)</f>
        <v>-0.36990942502716601</v>
      </c>
      <c r="AK78" s="11">
        <f>'OddsRatio_working_3-way'!U78/(3*'OddsRatio_working_3-way'!X78^(1/3))*SIN(('OddsRatio_working_3-way'!Y78+4*PI())/3)</f>
        <v>0.54093350560476161</v>
      </c>
      <c r="AL78" s="11">
        <f>'OddsRatio_working_3-way'!Z78+'OddsRatio_working_3-way'!AF78</f>
        <v>1.0517508223796219</v>
      </c>
      <c r="AM78" s="11">
        <f>'OddsRatio_working_3-way'!AA78+'OddsRatio_working_3-way'!AG78</f>
        <v>-0.82209780806796029</v>
      </c>
      <c r="AN78" s="11">
        <f>'OddsRatio_working_3-way'!AB78+'OddsRatio_working_3-way'!AH78</f>
        <v>-0.22965301431166202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1.0517508223796219</v>
      </c>
      <c r="AS78" s="11">
        <f>IF(('OddsRatio_working_3-way'!X78=0),IF(Q78&gt;0,-Q78^(1/3),(-Q78)^(1/3)),'OddsRatio_working_3-way'!AM78-'OddsRatio_working_3-way'!R78/3)</f>
        <v>-0.82209780806796029</v>
      </c>
      <c r="AT78" s="11">
        <f>IF(('OddsRatio_working_3-way'!X78=0),IF(Q78&gt;0,-Q78^(1/3),(-Q78)^(1/3)),'OddsRatio_working_3-way'!AN78-'OddsRatio_working_3-way'!R78/3)</f>
        <v>-0.22965301431166202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2.0699999999999998</v>
      </c>
      <c r="B79" s="4">
        <f>IF('True_Odds_Calculator_3-way'!B80="","",'True_Odds_Calculator_3-way'!B80)</f>
        <v>3.72</v>
      </c>
      <c r="C79" s="4">
        <f>IF('True_Odds_Calculator_3-way'!C80="","",'True_Odds_Calculator_3-way'!C80)</f>
        <v>3.69</v>
      </c>
      <c r="D79" s="9">
        <f t="shared" si="26"/>
        <v>0.47416396514296177</v>
      </c>
      <c r="E79" s="9">
        <f t="shared" si="27"/>
        <v>0.26184337812136788</v>
      </c>
      <c r="F79" s="9">
        <f t="shared" si="28"/>
        <v>0.26399265673567052</v>
      </c>
      <c r="G79" s="9">
        <f t="shared" si="29"/>
        <v>1.0364253353735853</v>
      </c>
      <c r="H79" s="9">
        <f t="shared" si="30"/>
        <v>2.1089751088497355</v>
      </c>
      <c r="I79" s="9">
        <f t="shared" si="31"/>
        <v>3.8190769122161523</v>
      </c>
      <c r="J79" s="9">
        <f t="shared" si="32"/>
        <v>3.787984152154944</v>
      </c>
      <c r="K79" s="11">
        <f t="shared" si="33"/>
        <v>0.48309178743961356</v>
      </c>
      <c r="L79" s="11">
        <f t="shared" si="34"/>
        <v>0.26881720430107525</v>
      </c>
      <c r="M79" s="11">
        <f t="shared" si="35"/>
        <v>0.2710027100271003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-0.27552772748651078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0.22805277141130464</v>
      </c>
      <c r="Q79" s="11">
        <f>2*'OddsRatio_working_3-way'!K79*'OddsRatio_working_3-way'!L79*'OddsRatio_working_3-way'!M79</f>
        <v>7.0386657842995248E-2</v>
      </c>
      <c r="R79" s="11">
        <f t="shared" si="36"/>
        <v>0</v>
      </c>
      <c r="S79" s="11">
        <f t="shared" si="37"/>
        <v>-0.82769445199474379</v>
      </c>
      <c r="T79" s="11">
        <f t="shared" si="38"/>
        <v>-0.25546125061566161</v>
      </c>
      <c r="U79" s="11">
        <f>'OddsRatio_working_3-way'!S79-'OddsRatio_working_3-way'!R79^2/3</f>
        <v>-0.82769445199474379</v>
      </c>
      <c r="V79" s="11">
        <f>'OddsRatio_working_3-way'!S79*'OddsRatio_working_3-way'!R79/3-2*'OddsRatio_working_3-way'!R79^3/27-'OddsRatio_working_3-way'!T79</f>
        <v>0.25546125061566161</v>
      </c>
      <c r="W79" s="11">
        <f>'OddsRatio_working_3-way'!V79^2+4*'OddsRatio_working_3-way'!U79^3/27</f>
        <v>-1.8744786086589221E-2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0.14491828443359647</v>
      </c>
      <c r="Y79" s="11">
        <f>IF('OddsRatio_working_3-way'!W79&gt;=0,IF('OddsRatio_working_3-way'!V79+SQRT('OddsRatio_working_3-way'!W79)&gt;0,0,PI()),ACOS('OddsRatio_working_3-way'!V79/(2*'OddsRatio_working_3-way'!X79)))</f>
        <v>0.49198361927722267</v>
      </c>
      <c r="Z79" s="11">
        <f>'OddsRatio_working_3-way'!X79^(1/3)*COS('OddsRatio_working_3-way'!Y79/3)</f>
        <v>0.51821266768679264</v>
      </c>
      <c r="AA79" s="11">
        <f>'OddsRatio_working_3-way'!X79^(1/3)*COS(('OddsRatio_working_3-way'!Y79+2*PI())/3)</f>
        <v>-0.33337164395107249</v>
      </c>
      <c r="AB79" s="11">
        <f>'OddsRatio_working_3-way'!X79^(1/3)*COS(('OddsRatio_working_3-way'!Y79+4*PI())/3)</f>
        <v>-0.18484102373572031</v>
      </c>
      <c r="AC79" s="11">
        <f>'OddsRatio_working_3-way'!X79^(1/3)*SIN('OddsRatio_working_3-way'!Y79/3)</f>
        <v>8.5754193564235665E-2</v>
      </c>
      <c r="AD79" s="11">
        <f>'OddsRatio_working_3-way'!X79^(1/3)*SIN(('OddsRatio_working_3-way'!Y79+2*PI())/3)</f>
        <v>0.40590823799754788</v>
      </c>
      <c r="AE79" s="11">
        <f>'OddsRatio_working_3-way'!X79^(1/3)*SIN(('OddsRatio_working_3-way'!Y79+4*PI())/3)</f>
        <v>-0.49166243156178357</v>
      </c>
      <c r="AF79" s="11">
        <f>-'OddsRatio_working_3-way'!U79/(3*'OddsRatio_working_3-way'!X79^(1/3))*COS(('OddsRatio_working_3-way'!Y79)/3)</f>
        <v>0.51821266768679253</v>
      </c>
      <c r="AG79" s="11">
        <f>-'OddsRatio_working_3-way'!U79/(3*'OddsRatio_working_3-way'!X79^(1/3))*COS(('OddsRatio_working_3-way'!Y79+2*PI())/3)</f>
        <v>-0.33337164395107244</v>
      </c>
      <c r="AH79" s="11">
        <f>-'OddsRatio_working_3-way'!U79/(3*'OddsRatio_working_3-way'!X79^(1/3))*COS(('OddsRatio_working_3-way'!Y79+4*PI())/3)</f>
        <v>-0.18484102373572028</v>
      </c>
      <c r="AI79" s="11">
        <f>'OddsRatio_working_3-way'!U79/(3*'OddsRatio_working_3-way'!X79^(1/3))*SIN(('OddsRatio_working_3-way'!Y79)/3)</f>
        <v>-8.5754193564235651E-2</v>
      </c>
      <c r="AJ79" s="11">
        <f>'OddsRatio_working_3-way'!U79/(3*'OddsRatio_working_3-way'!X79^(1/3))*SIN(('OddsRatio_working_3-way'!Y79+2*PI())/3)</f>
        <v>-0.40590823799754783</v>
      </c>
      <c r="AK79" s="11">
        <f>'OddsRatio_working_3-way'!U79/(3*'OddsRatio_working_3-way'!X79^(1/3))*SIN(('OddsRatio_working_3-way'!Y79+4*PI())/3)</f>
        <v>0.49166243156178346</v>
      </c>
      <c r="AL79" s="11">
        <f>'OddsRatio_working_3-way'!Z79+'OddsRatio_working_3-way'!AF79</f>
        <v>1.0364253353735853</v>
      </c>
      <c r="AM79" s="11">
        <f>'OddsRatio_working_3-way'!AA79+'OddsRatio_working_3-way'!AG79</f>
        <v>-0.66674328790214488</v>
      </c>
      <c r="AN79" s="11">
        <f>'OddsRatio_working_3-way'!AB79+'OddsRatio_working_3-way'!AH79</f>
        <v>-0.36968204747144062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1.0364253353735853</v>
      </c>
      <c r="AS79" s="11">
        <f>IF(('OddsRatio_working_3-way'!X79=0),IF(Q79&gt;0,-Q79^(1/3),(-Q79)^(1/3)),'OddsRatio_working_3-way'!AM79-'OddsRatio_working_3-way'!R79/3)</f>
        <v>-0.66674328790214488</v>
      </c>
      <c r="AT79" s="11">
        <f>IF(('OddsRatio_working_3-way'!X79=0),IF(Q79&gt;0,-Q79^(1/3),(-Q79)^(1/3)),'OddsRatio_working_3-way'!AN79-'OddsRatio_working_3-way'!R79/3)</f>
        <v>-0.36968204747144062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2.54</v>
      </c>
      <c r="B80" s="4">
        <f>IF('True_Odds_Calculator_3-way'!B81="","",'True_Odds_Calculator_3-way'!B81)</f>
        <v>3.55</v>
      </c>
      <c r="C80" s="4">
        <f>IF('True_Odds_Calculator_3-way'!C81="","",'True_Odds_Calculator_3-way'!C81)</f>
        <v>2.88</v>
      </c>
      <c r="D80" s="9">
        <f t="shared" si="26"/>
        <v>0.38560304901833614</v>
      </c>
      <c r="E80" s="9">
        <f t="shared" si="27"/>
        <v>0.27485186226102731</v>
      </c>
      <c r="F80" s="9">
        <f t="shared" si="28"/>
        <v>0.33954508872063638</v>
      </c>
      <c r="G80" s="9">
        <f t="shared" si="29"/>
        <v>1.0346366816721702</v>
      </c>
      <c r="H80" s="9">
        <f t="shared" si="30"/>
        <v>2.5933404897751422</v>
      </c>
      <c r="I80" s="9">
        <f t="shared" si="31"/>
        <v>3.6383235382640349</v>
      </c>
      <c r="J80" s="9">
        <f t="shared" si="32"/>
        <v>2.9451169615436803</v>
      </c>
      <c r="K80" s="11">
        <f t="shared" si="33"/>
        <v>0.39370078740157477</v>
      </c>
      <c r="L80" s="11">
        <f t="shared" si="34"/>
        <v>0.28169014084507044</v>
      </c>
      <c r="M80" s="11">
        <f t="shared" si="35"/>
        <v>0.34722222222222221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-0.28429170825477801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0.22988983771394769</v>
      </c>
      <c r="Q80" s="11">
        <f>2*'OddsRatio_working_3-way'!K80*'OddsRatio_working_3-way'!L80*'OddsRatio_working_3-way'!M80</f>
        <v>7.7015021009697718E-2</v>
      </c>
      <c r="R80" s="11">
        <f t="shared" si="36"/>
        <v>0</v>
      </c>
      <c r="S80" s="11">
        <f t="shared" si="37"/>
        <v>-0.80864067096858072</v>
      </c>
      <c r="T80" s="11">
        <f t="shared" si="38"/>
        <v>-0.27090139730940727</v>
      </c>
      <c r="U80" s="11">
        <f>'OddsRatio_working_3-way'!S80-'OddsRatio_working_3-way'!R80^2/3</f>
        <v>-0.80864067096858072</v>
      </c>
      <c r="V80" s="11">
        <f>'OddsRatio_working_3-way'!S80*'OddsRatio_working_3-way'!R80/3-2*'OddsRatio_working_3-way'!R80^3/27-'OddsRatio_working_3-way'!T80</f>
        <v>0.27090139730940727</v>
      </c>
      <c r="W80" s="11">
        <f>'OddsRatio_working_3-way'!V80^2+4*'OddsRatio_working_3-way'!U80^3/27</f>
        <v>-4.9487174172895831E-3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0.13994309958111451</v>
      </c>
      <c r="Y80" s="11">
        <f>IF('OddsRatio_working_3-way'!W80&gt;=0,IF('OddsRatio_working_3-way'!V80+SQRT('OddsRatio_working_3-way'!W80)&gt;0,0,PI()),ACOS('OddsRatio_working_3-way'!V80/(2*'OddsRatio_working_3-way'!X80)))</f>
        <v>0.2540663817594786</v>
      </c>
      <c r="Z80" s="11">
        <f>'OddsRatio_working_3-way'!X80^(1/3)*COS('OddsRatio_working_3-way'!Y80/3)</f>
        <v>0.51731834083608497</v>
      </c>
      <c r="AA80" s="11">
        <f>'OddsRatio_working_3-way'!X80^(1/3)*COS(('OddsRatio_working_3-way'!Y80+2*PI())/3)</f>
        <v>-0.29669163573512808</v>
      </c>
      <c r="AB80" s="11">
        <f>'OddsRatio_working_3-way'!X80^(1/3)*COS(('OddsRatio_working_3-way'!Y80+4*PI())/3)</f>
        <v>-0.220626705100957</v>
      </c>
      <c r="AC80" s="11">
        <f>'OddsRatio_working_3-way'!X80^(1/3)*SIN('OddsRatio_working_3-way'!Y80/3)</f>
        <v>4.391610817752882E-2</v>
      </c>
      <c r="AD80" s="11">
        <f>'OddsRatio_working_3-way'!X80^(1/3)*SIN(('OddsRatio_working_3-way'!Y80+2*PI())/3)</f>
        <v>0.42605277091890187</v>
      </c>
      <c r="AE80" s="11">
        <f>'OddsRatio_working_3-way'!X80^(1/3)*SIN(('OddsRatio_working_3-way'!Y80+4*PI())/3)</f>
        <v>-0.46996887909643076</v>
      </c>
      <c r="AF80" s="11">
        <f>-'OddsRatio_working_3-way'!U80/(3*'OddsRatio_working_3-way'!X80^(1/3))*COS(('OddsRatio_working_3-way'!Y80)/3)</f>
        <v>0.51731834083608508</v>
      </c>
      <c r="AG80" s="11">
        <f>-'OddsRatio_working_3-way'!U80/(3*'OddsRatio_working_3-way'!X80^(1/3))*COS(('OddsRatio_working_3-way'!Y80+2*PI())/3)</f>
        <v>-0.29669163573512813</v>
      </c>
      <c r="AH80" s="11">
        <f>-'OddsRatio_working_3-way'!U80/(3*'OddsRatio_working_3-way'!X80^(1/3))*COS(('OddsRatio_working_3-way'!Y80+4*PI())/3)</f>
        <v>-0.22062670510095705</v>
      </c>
      <c r="AI80" s="11">
        <f>'OddsRatio_working_3-way'!U80/(3*'OddsRatio_working_3-way'!X80^(1/3))*SIN(('OddsRatio_working_3-way'!Y80)/3)</f>
        <v>-4.3916108177528827E-2</v>
      </c>
      <c r="AJ80" s="11">
        <f>'OddsRatio_working_3-way'!U80/(3*'OddsRatio_working_3-way'!X80^(1/3))*SIN(('OddsRatio_working_3-way'!Y80+2*PI())/3)</f>
        <v>-0.42605277091890198</v>
      </c>
      <c r="AK80" s="11">
        <f>'OddsRatio_working_3-way'!U80/(3*'OddsRatio_working_3-way'!X80^(1/3))*SIN(('OddsRatio_working_3-way'!Y80+4*PI())/3)</f>
        <v>0.46996887909643087</v>
      </c>
      <c r="AL80" s="11">
        <f>'OddsRatio_working_3-way'!Z80+'OddsRatio_working_3-way'!AF80</f>
        <v>1.0346366816721702</v>
      </c>
      <c r="AM80" s="11">
        <f>'OddsRatio_working_3-way'!AA80+'OddsRatio_working_3-way'!AG80</f>
        <v>-0.59338327147025627</v>
      </c>
      <c r="AN80" s="11">
        <f>'OddsRatio_working_3-way'!AB80+'OddsRatio_working_3-way'!AH80</f>
        <v>-0.44125341020191405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1.0346366816721702</v>
      </c>
      <c r="AS80" s="11">
        <f>IF(('OddsRatio_working_3-way'!X80=0),IF(Q80&gt;0,-Q80^(1/3),(-Q80)^(1/3)),'OddsRatio_working_3-way'!AM80-'OddsRatio_working_3-way'!R80/3)</f>
        <v>-0.59338327147025627</v>
      </c>
      <c r="AT80" s="11">
        <f>IF(('OddsRatio_working_3-way'!X80=0),IF(Q80&gt;0,-Q80^(1/3),(-Q80)^(1/3)),'OddsRatio_working_3-way'!AN80-'OddsRatio_working_3-way'!R80/3)</f>
        <v>-0.44125341020191405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2.38</v>
      </c>
      <c r="B81" s="4">
        <f>IF('True_Odds_Calculator_3-way'!B82="","",'True_Odds_Calculator_3-way'!B82)</f>
        <v>3.46</v>
      </c>
      <c r="C81" s="4">
        <f>IF('True_Odds_Calculator_3-way'!C82="","",'True_Odds_Calculator_3-way'!C82)</f>
        <v>3.15</v>
      </c>
      <c r="D81" s="9">
        <f t="shared" si="26"/>
        <v>0.41038898753030373</v>
      </c>
      <c r="E81" s="9">
        <f t="shared" si="27"/>
        <v>0.28081240031512128</v>
      </c>
      <c r="F81" s="9">
        <f t="shared" si="28"/>
        <v>0.30879861215457483</v>
      </c>
      <c r="G81" s="9">
        <f t="shared" si="29"/>
        <v>1.0410960572633534</v>
      </c>
      <c r="H81" s="9">
        <f t="shared" si="30"/>
        <v>2.436712559023428</v>
      </c>
      <c r="I81" s="9">
        <f t="shared" si="31"/>
        <v>3.5610963008678489</v>
      </c>
      <c r="J81" s="9">
        <f t="shared" si="32"/>
        <v>3.2383565231162104</v>
      </c>
      <c r="K81" s="11">
        <f t="shared" si="33"/>
        <v>0.42016806722689076</v>
      </c>
      <c r="L81" s="11">
        <f t="shared" si="34"/>
        <v>0.28901734104046245</v>
      </c>
      <c r="M81" s="11">
        <f t="shared" si="35"/>
        <v>0.31746031746031744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-0.28137729080071328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0.23092088473154199</v>
      </c>
      <c r="Q81" s="11">
        <f>2*'OddsRatio_working_3-way'!K81*'OddsRatio_working_3-way'!L81*'OddsRatio_working_3-way'!M81</f>
        <v>7.7102131796842055E-2</v>
      </c>
      <c r="R81" s="11">
        <f t="shared" si="36"/>
        <v>0</v>
      </c>
      <c r="S81" s="11">
        <f t="shared" si="37"/>
        <v>-0.82068060316599156</v>
      </c>
      <c r="T81" s="11">
        <f t="shared" si="38"/>
        <v>-0.27401689588180017</v>
      </c>
      <c r="U81" s="11">
        <f>'OddsRatio_working_3-way'!S81-'OddsRatio_working_3-way'!R81^2/3</f>
        <v>-0.82068060316599156</v>
      </c>
      <c r="V81" s="11">
        <f>'OddsRatio_working_3-way'!S81*'OddsRatio_working_3-way'!R81/3-2*'OddsRatio_working_3-way'!R81^3/27-'OddsRatio_working_3-way'!T81</f>
        <v>0.27401689588180017</v>
      </c>
      <c r="W81" s="11">
        <f>'OddsRatio_working_3-way'!V81^2+4*'OddsRatio_working_3-way'!U81^3/27</f>
        <v>-6.8024522593848752E-3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0.14308014492591398</v>
      </c>
      <c r="Y81" s="11">
        <f>IF('OddsRatio_working_3-way'!W81&gt;=0,IF('OddsRatio_working_3-way'!V81+SQRT('OddsRatio_working_3-way'!W81)&gt;0,0,PI()),ACOS('OddsRatio_working_3-way'!V81/(2*'OddsRatio_working_3-way'!X81)))</f>
        <v>0.29236692752166094</v>
      </c>
      <c r="Z81" s="11">
        <f>'OddsRatio_working_3-way'!X81^(1/3)*COS('OddsRatio_working_3-way'!Y81/3)</f>
        <v>0.52054802863167671</v>
      </c>
      <c r="AA81" s="11">
        <f>'OddsRatio_working_3-way'!X81^(1/3)*COS(('OddsRatio_working_3-way'!Y81+2*PI())/3)</f>
        <v>-0.30434739865666488</v>
      </c>
      <c r="AB81" s="11">
        <f>'OddsRatio_working_3-way'!X81^(1/3)*COS(('OddsRatio_working_3-way'!Y81+4*PI())/3)</f>
        <v>-0.21620062997501169</v>
      </c>
      <c r="AC81" s="11">
        <f>'OddsRatio_working_3-way'!X81^(1/3)*SIN('OddsRatio_working_3-way'!Y81/3)</f>
        <v>5.0891560626548191E-2</v>
      </c>
      <c r="AD81" s="11">
        <f>'OddsRatio_working_3-way'!X81^(1/3)*SIN(('OddsRatio_working_3-way'!Y81+2*PI())/3)</f>
        <v>0.42536203637166731</v>
      </c>
      <c r="AE81" s="11">
        <f>'OddsRatio_working_3-way'!X81^(1/3)*SIN(('OddsRatio_working_3-way'!Y81+4*PI())/3)</f>
        <v>-0.4762535969982154</v>
      </c>
      <c r="AF81" s="11">
        <f>-'OddsRatio_working_3-way'!U81/(3*'OddsRatio_working_3-way'!X81^(1/3))*COS(('OddsRatio_working_3-way'!Y81)/3)</f>
        <v>0.52054802863167671</v>
      </c>
      <c r="AG81" s="11">
        <f>-'OddsRatio_working_3-way'!U81/(3*'OddsRatio_working_3-way'!X81^(1/3))*COS(('OddsRatio_working_3-way'!Y81+2*PI())/3)</f>
        <v>-0.30434739865666488</v>
      </c>
      <c r="AH81" s="11">
        <f>-'OddsRatio_working_3-way'!U81/(3*'OddsRatio_working_3-way'!X81^(1/3))*COS(('OddsRatio_working_3-way'!Y81+4*PI())/3)</f>
        <v>-0.21620062997501169</v>
      </c>
      <c r="AI81" s="11">
        <f>'OddsRatio_working_3-way'!U81/(3*'OddsRatio_working_3-way'!X81^(1/3))*SIN(('OddsRatio_working_3-way'!Y81)/3)</f>
        <v>-5.0891560626548191E-2</v>
      </c>
      <c r="AJ81" s="11">
        <f>'OddsRatio_working_3-way'!U81/(3*'OddsRatio_working_3-way'!X81^(1/3))*SIN(('OddsRatio_working_3-way'!Y81+2*PI())/3)</f>
        <v>-0.42536203637166731</v>
      </c>
      <c r="AK81" s="11">
        <f>'OddsRatio_working_3-way'!U81/(3*'OddsRatio_working_3-way'!X81^(1/3))*SIN(('OddsRatio_working_3-way'!Y81+4*PI())/3)</f>
        <v>0.4762535969982154</v>
      </c>
      <c r="AL81" s="11">
        <f>'OddsRatio_working_3-way'!Z81+'OddsRatio_working_3-way'!AF81</f>
        <v>1.0410960572633534</v>
      </c>
      <c r="AM81" s="11">
        <f>'OddsRatio_working_3-way'!AA81+'OddsRatio_working_3-way'!AG81</f>
        <v>-0.60869479731332976</v>
      </c>
      <c r="AN81" s="11">
        <f>'OddsRatio_working_3-way'!AB81+'OddsRatio_working_3-way'!AH81</f>
        <v>-0.43240125995002338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1.0410960572633534</v>
      </c>
      <c r="AS81" s="11">
        <f>IF(('OddsRatio_working_3-way'!X81=0),IF(Q81&gt;0,-Q81^(1/3),(-Q81)^(1/3)),'OddsRatio_working_3-way'!AM81-'OddsRatio_working_3-way'!R81/3)</f>
        <v>-0.60869479731332976</v>
      </c>
      <c r="AT81" s="11">
        <f>IF(('OddsRatio_working_3-way'!X81=0),IF(Q81&gt;0,-Q81^(1/3),(-Q81)^(1/3)),'OddsRatio_working_3-way'!AN81-'OddsRatio_working_3-way'!R81/3)</f>
        <v>-0.43240125995002338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2.35</v>
      </c>
      <c r="B82" s="4">
        <f>IF('True_Odds_Calculator_3-way'!B83="","",'True_Odds_Calculator_3-way'!B83)</f>
        <v>3.62</v>
      </c>
      <c r="C82" s="4">
        <f>IF('True_Odds_Calculator_3-way'!C83="","",'True_Odds_Calculator_3-way'!C83)</f>
        <v>3.07</v>
      </c>
      <c r="D82" s="9">
        <f t="shared" si="26"/>
        <v>0.41537229491648708</v>
      </c>
      <c r="E82" s="9">
        <f t="shared" si="27"/>
        <v>0.26798504759565156</v>
      </c>
      <c r="F82" s="9">
        <f t="shared" si="28"/>
        <v>0.31664265748786136</v>
      </c>
      <c r="G82" s="9">
        <f t="shared" si="29"/>
        <v>1.0425768993769537</v>
      </c>
      <c r="H82" s="9">
        <f t="shared" si="30"/>
        <v>2.4074788141588876</v>
      </c>
      <c r="I82" s="9">
        <f t="shared" si="31"/>
        <v>3.7315514763676183</v>
      </c>
      <c r="J82" s="9">
        <f t="shared" si="32"/>
        <v>3.1581341817102944</v>
      </c>
      <c r="K82" s="11">
        <f t="shared" si="33"/>
        <v>0.42553191489361702</v>
      </c>
      <c r="L82" s="11">
        <f t="shared" si="34"/>
        <v>0.27624309392265195</v>
      </c>
      <c r="M82" s="11">
        <f t="shared" si="35"/>
        <v>0.32573289902280134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-0.2803435683738511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0.23127150700572705</v>
      </c>
      <c r="Q82" s="11">
        <f>2*'OddsRatio_working_3-way'!K82*'OddsRatio_working_3-way'!L82*'OddsRatio_working_3-way'!M82</f>
        <v>7.6579969207194398E-2</v>
      </c>
      <c r="R82" s="11">
        <f t="shared" si="36"/>
        <v>0</v>
      </c>
      <c r="S82" s="11">
        <f t="shared" si="37"/>
        <v>-0.82495742045102249</v>
      </c>
      <c r="T82" s="11">
        <f t="shared" si="38"/>
        <v>-0.27316470875861676</v>
      </c>
      <c r="U82" s="11">
        <f>'OddsRatio_working_3-way'!S82-'OddsRatio_working_3-way'!R82^2/3</f>
        <v>-0.82495742045102249</v>
      </c>
      <c r="V82" s="11">
        <f>'OddsRatio_working_3-way'!S82*'OddsRatio_working_3-way'!R82/3-2*'OddsRatio_working_3-way'!R82^3/27-'OddsRatio_working_3-way'!T82</f>
        <v>0.27316470875861676</v>
      </c>
      <c r="W82" s="11">
        <f>'OddsRatio_working_3-way'!V82^2+4*'OddsRatio_working_3-way'!U82^3/27</f>
        <v>-8.5556622400162069E-3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0.14420005231552113</v>
      </c>
      <c r="Y82" s="11">
        <f>IF('OddsRatio_working_3-way'!W82&gt;=0,IF('OddsRatio_working_3-way'!V82+SQRT('OddsRatio_working_3-way'!W82)&gt;0,0,PI()),ACOS('OddsRatio_working_3-way'!V82/(2*'OddsRatio_working_3-way'!X82)))</f>
        <v>0.32649372361222073</v>
      </c>
      <c r="Z82" s="11">
        <f>'OddsRatio_working_3-way'!X82^(1/3)*COS('OddsRatio_working_3-way'!Y82/3)</f>
        <v>0.52128844968847687</v>
      </c>
      <c r="AA82" s="11">
        <f>'OddsRatio_working_3-way'!X82^(1/3)*COS(('OddsRatio_working_3-way'!Y82+2*PI())/3)</f>
        <v>-0.30997088374988346</v>
      </c>
      <c r="AB82" s="11">
        <f>'OddsRatio_working_3-way'!X82^(1/3)*COS(('OddsRatio_working_3-way'!Y82+4*PI())/3)</f>
        <v>-0.21131756593859352</v>
      </c>
      <c r="AC82" s="11">
        <f>'OddsRatio_working_3-way'!X82^(1/3)*SIN('OddsRatio_working_3-way'!Y82/3)</f>
        <v>5.6957519594797924E-2</v>
      </c>
      <c r="AD82" s="11">
        <f>'OddsRatio_working_3-way'!X82^(1/3)*SIN(('OddsRatio_working_3-way'!Y82+2*PI())/3)</f>
        <v>0.42297028033222817</v>
      </c>
      <c r="AE82" s="11">
        <f>'OddsRatio_working_3-way'!X82^(1/3)*SIN(('OddsRatio_working_3-way'!Y82+4*PI())/3)</f>
        <v>-0.47992779992702617</v>
      </c>
      <c r="AF82" s="11">
        <f>-'OddsRatio_working_3-way'!U82/(3*'OddsRatio_working_3-way'!X82^(1/3))*COS(('OddsRatio_working_3-way'!Y82)/3)</f>
        <v>0.52128844968847687</v>
      </c>
      <c r="AG82" s="11">
        <f>-'OddsRatio_working_3-way'!U82/(3*'OddsRatio_working_3-way'!X82^(1/3))*COS(('OddsRatio_working_3-way'!Y82+2*PI())/3)</f>
        <v>-0.30997088374988346</v>
      </c>
      <c r="AH82" s="11">
        <f>-'OddsRatio_working_3-way'!U82/(3*'OddsRatio_working_3-way'!X82^(1/3))*COS(('OddsRatio_working_3-way'!Y82+4*PI())/3)</f>
        <v>-0.21131756593859352</v>
      </c>
      <c r="AI82" s="11">
        <f>'OddsRatio_working_3-way'!U82/(3*'OddsRatio_working_3-way'!X82^(1/3))*SIN(('OddsRatio_working_3-way'!Y82)/3)</f>
        <v>-5.6957519594797924E-2</v>
      </c>
      <c r="AJ82" s="11">
        <f>'OddsRatio_working_3-way'!U82/(3*'OddsRatio_working_3-way'!X82^(1/3))*SIN(('OddsRatio_working_3-way'!Y82+2*PI())/3)</f>
        <v>-0.42297028033222817</v>
      </c>
      <c r="AK82" s="11">
        <f>'OddsRatio_working_3-way'!U82/(3*'OddsRatio_working_3-way'!X82^(1/3))*SIN(('OddsRatio_working_3-way'!Y82+4*PI())/3)</f>
        <v>0.47992779992702617</v>
      </c>
      <c r="AL82" s="11">
        <f>'OddsRatio_working_3-way'!Z82+'OddsRatio_working_3-way'!AF82</f>
        <v>1.0425768993769537</v>
      </c>
      <c r="AM82" s="11">
        <f>'OddsRatio_working_3-way'!AA82+'OddsRatio_working_3-way'!AG82</f>
        <v>-0.61994176749976693</v>
      </c>
      <c r="AN82" s="11">
        <f>'OddsRatio_working_3-way'!AB82+'OddsRatio_working_3-way'!AH82</f>
        <v>-0.42263513187718704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1.0425768993769537</v>
      </c>
      <c r="AS82" s="11">
        <f>IF(('OddsRatio_working_3-way'!X82=0),IF(Q82&gt;0,-Q82^(1/3),(-Q82)^(1/3)),'OddsRatio_working_3-way'!AM82-'OddsRatio_working_3-way'!R82/3)</f>
        <v>-0.61994176749976693</v>
      </c>
      <c r="AT82" s="11">
        <f>IF(('OddsRatio_working_3-way'!X82=0),IF(Q82&gt;0,-Q82^(1/3),(-Q82)^(1/3)),'OddsRatio_working_3-way'!AN82-'OddsRatio_working_3-way'!R82/3)</f>
        <v>-0.42263513187718704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6.94</v>
      </c>
      <c r="B83" s="4">
        <f>IF('True_Odds_Calculator_3-way'!B84="","",'True_Odds_Calculator_3-way'!B84)</f>
        <v>4.57</v>
      </c>
      <c r="C83" s="4">
        <f>IF('True_Odds_Calculator_3-way'!C84="","",'True_Odds_Calculator_3-way'!C84)</f>
        <v>1.5</v>
      </c>
      <c r="D83" s="9">
        <f t="shared" si="26"/>
        <v>0.13713042300176823</v>
      </c>
      <c r="E83" s="9">
        <f t="shared" si="27"/>
        <v>0.209128344113023</v>
      </c>
      <c r="F83" s="9">
        <f t="shared" si="28"/>
        <v>0.65374123288520847</v>
      </c>
      <c r="G83" s="9">
        <f t="shared" si="29"/>
        <v>1.0593144495005149</v>
      </c>
      <c r="H83" s="9">
        <f t="shared" si="30"/>
        <v>7.2923278300330594</v>
      </c>
      <c r="I83" s="9">
        <f t="shared" si="31"/>
        <v>4.7817525847168376</v>
      </c>
      <c r="J83" s="9">
        <f t="shared" si="32"/>
        <v>1.5296572247502578</v>
      </c>
      <c r="K83" s="11">
        <f t="shared" si="33"/>
        <v>0.14409221902017291</v>
      </c>
      <c r="L83" s="11">
        <f t="shared" si="34"/>
        <v>0.21881838074398249</v>
      </c>
      <c r="M83" s="11">
        <f t="shared" si="35"/>
        <v>0.66666666666666663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-0.22287314209321529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0.21041037379896876</v>
      </c>
      <c r="Q83" s="11">
        <f>2*'OddsRatio_working_3-way'!K83*'OddsRatio_working_3-way'!L83*'OddsRatio_working_3-way'!M83</f>
        <v>4.2040034725068683E-2</v>
      </c>
      <c r="R83" s="11">
        <f t="shared" si="36"/>
        <v>0</v>
      </c>
      <c r="S83" s="11">
        <f t="shared" si="37"/>
        <v>-0.94408133623819934</v>
      </c>
      <c r="T83" s="11">
        <f t="shared" si="38"/>
        <v>-0.18862763960803183</v>
      </c>
      <c r="U83" s="11">
        <f>'OddsRatio_working_3-way'!S83-'OddsRatio_working_3-way'!R83^2/3</f>
        <v>-0.94408133623819934</v>
      </c>
      <c r="V83" s="11">
        <f>'OddsRatio_working_3-way'!S83*'OddsRatio_working_3-way'!R83/3-2*'OddsRatio_working_3-way'!R83^3/27-'OddsRatio_working_3-way'!T83</f>
        <v>0.18862763960803183</v>
      </c>
      <c r="W83" s="11">
        <f>'OddsRatio_working_3-way'!V83^2+4*'OddsRatio_working_3-way'!U83^3/27</f>
        <v>-8.9078850270089563E-2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0.17653557481014068</v>
      </c>
      <c r="Y83" s="11">
        <f>IF('OddsRatio_working_3-way'!W83&gt;=0,IF('OddsRatio_working_3-way'!V83+SQRT('OddsRatio_working_3-way'!W83)&gt;0,0,PI()),ACOS('OddsRatio_working_3-way'!V83/(2*'OddsRatio_working_3-way'!X83)))</f>
        <v>1.0071781440690892</v>
      </c>
      <c r="Z83" s="11">
        <f>'OddsRatio_working_3-way'!X83^(1/3)*COS('OddsRatio_working_3-way'!Y83/3)</f>
        <v>0.52965722475025745</v>
      </c>
      <c r="AA83" s="11">
        <f>'OddsRatio_working_3-way'!X83^(1/3)*COS(('OddsRatio_working_3-way'!Y83+2*PI())/3)</f>
        <v>-0.42488407857963323</v>
      </c>
      <c r="AB83" s="11">
        <f>'OddsRatio_working_3-way'!X83^(1/3)*COS(('OddsRatio_working_3-way'!Y83+4*PI())/3)</f>
        <v>-0.10477314617062407</v>
      </c>
      <c r="AC83" s="11">
        <f>'OddsRatio_working_3-way'!X83^(1/3)*SIN('OddsRatio_working_3-way'!Y83/3)</f>
        <v>0.18481613299688363</v>
      </c>
      <c r="AD83" s="11">
        <f>'OddsRatio_working_3-way'!X83^(1/3)*SIN(('OddsRatio_working_3-way'!Y83+2*PI())/3)</f>
        <v>0.36628854543324513</v>
      </c>
      <c r="AE83" s="11">
        <f>'OddsRatio_working_3-way'!X83^(1/3)*SIN(('OddsRatio_working_3-way'!Y83+4*PI())/3)</f>
        <v>-0.55110467843012867</v>
      </c>
      <c r="AF83" s="11">
        <f>-'OddsRatio_working_3-way'!U83/(3*'OddsRatio_working_3-way'!X83^(1/3))*COS(('OddsRatio_working_3-way'!Y83)/3)</f>
        <v>0.52965722475025745</v>
      </c>
      <c r="AG83" s="11">
        <f>-'OddsRatio_working_3-way'!U83/(3*'OddsRatio_working_3-way'!X83^(1/3))*COS(('OddsRatio_working_3-way'!Y83+2*PI())/3)</f>
        <v>-0.42488407857963323</v>
      </c>
      <c r="AH83" s="11">
        <f>-'OddsRatio_working_3-way'!U83/(3*'OddsRatio_working_3-way'!X83^(1/3))*COS(('OddsRatio_working_3-way'!Y83+4*PI())/3)</f>
        <v>-0.10477314617062407</v>
      </c>
      <c r="AI83" s="11">
        <f>'OddsRatio_working_3-way'!U83/(3*'OddsRatio_working_3-way'!X83^(1/3))*SIN(('OddsRatio_working_3-way'!Y83)/3)</f>
        <v>-0.18481613299688363</v>
      </c>
      <c r="AJ83" s="11">
        <f>'OddsRatio_working_3-way'!U83/(3*'OddsRatio_working_3-way'!X83^(1/3))*SIN(('OddsRatio_working_3-way'!Y83+2*PI())/3)</f>
        <v>-0.36628854543324513</v>
      </c>
      <c r="AK83" s="11">
        <f>'OddsRatio_working_3-way'!U83/(3*'OddsRatio_working_3-way'!X83^(1/3))*SIN(('OddsRatio_working_3-way'!Y83+4*PI())/3)</f>
        <v>0.55110467843012867</v>
      </c>
      <c r="AL83" s="11">
        <f>'OddsRatio_working_3-way'!Z83+'OddsRatio_working_3-way'!AF83</f>
        <v>1.0593144495005149</v>
      </c>
      <c r="AM83" s="11">
        <f>'OddsRatio_working_3-way'!AA83+'OddsRatio_working_3-way'!AG83</f>
        <v>-0.84976815715926646</v>
      </c>
      <c r="AN83" s="11">
        <f>'OddsRatio_working_3-way'!AB83+'OddsRatio_working_3-way'!AH83</f>
        <v>-0.20954629234124814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1.0593144495005149</v>
      </c>
      <c r="AS83" s="11">
        <f>IF(('OddsRatio_working_3-way'!X83=0),IF(Q83&gt;0,-Q83^(1/3),(-Q83)^(1/3)),'OddsRatio_working_3-way'!AM83-'OddsRatio_working_3-way'!R83/3)</f>
        <v>-0.84976815715926646</v>
      </c>
      <c r="AT83" s="11">
        <f>IF(('OddsRatio_working_3-way'!X83=0),IF(Q83&gt;0,-Q83^(1/3),(-Q83)^(1/3)),'OddsRatio_working_3-way'!AN83-'OddsRatio_working_3-way'!R83/3)</f>
        <v>-0.20954629234124814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1.37</v>
      </c>
      <c r="B84" s="4">
        <f>IF('True_Odds_Calculator_3-way'!B85="","",'True_Odds_Calculator_3-way'!B85)</f>
        <v>5.61</v>
      </c>
      <c r="C84" s="4">
        <f>IF('True_Odds_Calculator_3-way'!C85="","",'True_Odds_Calculator_3-way'!C85)</f>
        <v>8.08</v>
      </c>
      <c r="D84" s="9">
        <f t="shared" si="26"/>
        <v>0.71567692943176242</v>
      </c>
      <c r="E84" s="9">
        <f t="shared" si="27"/>
        <v>0.16807074081443987</v>
      </c>
      <c r="F84" s="9">
        <f t="shared" si="28"/>
        <v>0.11625232975379762</v>
      </c>
      <c r="G84" s="9">
        <f t="shared" si="29"/>
        <v>1.0737257268801974</v>
      </c>
      <c r="H84" s="9">
        <f t="shared" si="30"/>
        <v>1.3972785189456731</v>
      </c>
      <c r="I84" s="9">
        <f t="shared" si="31"/>
        <v>5.949875600917709</v>
      </c>
      <c r="J84" s="9">
        <f t="shared" si="32"/>
        <v>8.601978146311799</v>
      </c>
      <c r="K84" s="11">
        <f t="shared" si="33"/>
        <v>0.72992700729927007</v>
      </c>
      <c r="L84" s="11">
        <f t="shared" si="34"/>
        <v>0.17825311942959002</v>
      </c>
      <c r="M84" s="11">
        <f t="shared" si="35"/>
        <v>0.12376237623762376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-0.19446485223876608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0.19420147253025</v>
      </c>
      <c r="Q84" s="11">
        <f>2*'OddsRatio_working_3-way'!K84*'OddsRatio_working_3-way'!L84*'OddsRatio_working_3-way'!M84</f>
        <v>3.2205882674999999E-2</v>
      </c>
      <c r="R84" s="11">
        <f t="shared" si="36"/>
        <v>0</v>
      </c>
      <c r="S84" s="11">
        <f t="shared" si="37"/>
        <v>-0.99864561793309203</v>
      </c>
      <c r="T84" s="11">
        <f t="shared" si="38"/>
        <v>-0.16561287196237015</v>
      </c>
      <c r="U84" s="11">
        <f>'OddsRatio_working_3-way'!S84-'OddsRatio_working_3-way'!R84^2/3</f>
        <v>-0.99864561793309203</v>
      </c>
      <c r="V84" s="11">
        <f>'OddsRatio_working_3-way'!S84*'OddsRatio_working_3-way'!R84/3-2*'OddsRatio_working_3-way'!R84^3/27-'OddsRatio_working_3-way'!T84</f>
        <v>0.16561287196237015</v>
      </c>
      <c r="W84" s="11">
        <f>'OddsRatio_working_3-way'!V84^2+4*'OddsRatio_working_3-way'!U84^3/27</f>
        <v>-0.12011939210218504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0.19205924571718064</v>
      </c>
      <c r="Y84" s="11">
        <f>IF('OddsRatio_working_3-way'!W84&gt;=0,IF('OddsRatio_working_3-way'!V84+SQRT('OddsRatio_working_3-way'!W84)&gt;0,0,PI()),ACOS('OddsRatio_working_3-way'!V84/(2*'OddsRatio_working_3-way'!X84)))</f>
        <v>1.12502885686023</v>
      </c>
      <c r="Z84" s="11">
        <f>'OddsRatio_working_3-way'!X84^(1/3)*COS('OddsRatio_working_3-way'!Y84/3)</f>
        <v>0.53686286344009881</v>
      </c>
      <c r="AA84" s="11">
        <f>'OddsRatio_working_3-way'!X84^(1/3)*COS(('OddsRatio_working_3-way'!Y84+2*PI())/3)</f>
        <v>-0.45144810822098047</v>
      </c>
      <c r="AB84" s="11">
        <f>'OddsRatio_working_3-way'!X84^(1/3)*COS(('OddsRatio_working_3-way'!Y84+4*PI())/3)</f>
        <v>-8.5414755219118677E-2</v>
      </c>
      <c r="AC84" s="11">
        <f>'OddsRatio_working_3-way'!X84^(1/3)*SIN('OddsRatio_working_3-way'!Y84/3)</f>
        <v>0.21132945488800647</v>
      </c>
      <c r="AD84" s="11">
        <f>'OddsRatio_working_3-way'!X84^(1/3)*SIN(('OddsRatio_working_3-way'!Y84+2*PI())/3)</f>
        <v>0.35927215064357826</v>
      </c>
      <c r="AE84" s="11">
        <f>'OddsRatio_working_3-way'!X84^(1/3)*SIN(('OddsRatio_working_3-way'!Y84+4*PI())/3)</f>
        <v>-0.57060160553158468</v>
      </c>
      <c r="AF84" s="11">
        <f>-'OddsRatio_working_3-way'!U84/(3*'OddsRatio_working_3-way'!X84^(1/3))*COS(('OddsRatio_working_3-way'!Y84)/3)</f>
        <v>0.5368628634400987</v>
      </c>
      <c r="AG84" s="11">
        <f>-'OddsRatio_working_3-way'!U84/(3*'OddsRatio_working_3-way'!X84^(1/3))*COS(('OddsRatio_working_3-way'!Y84+2*PI())/3)</f>
        <v>-0.45144810822098042</v>
      </c>
      <c r="AH84" s="11">
        <f>-'OddsRatio_working_3-way'!U84/(3*'OddsRatio_working_3-way'!X84^(1/3))*COS(('OddsRatio_working_3-way'!Y84+4*PI())/3)</f>
        <v>-8.5414755219118663E-2</v>
      </c>
      <c r="AI84" s="11">
        <f>'OddsRatio_working_3-way'!U84/(3*'OddsRatio_working_3-way'!X84^(1/3))*SIN(('OddsRatio_working_3-way'!Y84)/3)</f>
        <v>-0.21132945488800642</v>
      </c>
      <c r="AJ84" s="11">
        <f>'OddsRatio_working_3-way'!U84/(3*'OddsRatio_working_3-way'!X84^(1/3))*SIN(('OddsRatio_working_3-way'!Y84+2*PI())/3)</f>
        <v>-0.35927215064357815</v>
      </c>
      <c r="AK84" s="11">
        <f>'OddsRatio_working_3-way'!U84/(3*'OddsRatio_working_3-way'!X84^(1/3))*SIN(('OddsRatio_working_3-way'!Y84+4*PI())/3)</f>
        <v>0.57060160553158457</v>
      </c>
      <c r="AL84" s="11">
        <f>'OddsRatio_working_3-way'!Z84+'OddsRatio_working_3-way'!AF84</f>
        <v>1.0737257268801974</v>
      </c>
      <c r="AM84" s="11">
        <f>'OddsRatio_working_3-way'!AA84+'OddsRatio_working_3-way'!AG84</f>
        <v>-0.90289621644196094</v>
      </c>
      <c r="AN84" s="11">
        <f>'OddsRatio_working_3-way'!AB84+'OddsRatio_working_3-way'!AH84</f>
        <v>-0.17082951043823735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1.0737257268801974</v>
      </c>
      <c r="AS84" s="11">
        <f>IF(('OddsRatio_working_3-way'!X84=0),IF(Q84&gt;0,-Q84^(1/3),(-Q84)^(1/3)),'OddsRatio_working_3-way'!AM84-'OddsRatio_working_3-way'!R84/3)</f>
        <v>-0.90289621644196094</v>
      </c>
      <c r="AT84" s="11">
        <f>IF(('OddsRatio_working_3-way'!X84=0),IF(Q84&gt;0,-Q84^(1/3),(-Q84)^(1/3)),'OddsRatio_working_3-way'!AN84-'OddsRatio_working_3-way'!R84/3)</f>
        <v>-0.17082951043823735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8.02</v>
      </c>
      <c r="B85" s="4">
        <f>IF('True_Odds_Calculator_3-way'!B86="","",'True_Odds_Calculator_3-way'!B86)</f>
        <v>4.99</v>
      </c>
      <c r="C85" s="4">
        <f>IF('True_Odds_Calculator_3-way'!C86="","",'True_Odds_Calculator_3-way'!C86)</f>
        <v>1.43</v>
      </c>
      <c r="D85" s="9">
        <f t="shared" si="26"/>
        <v>0.1192167843380796</v>
      </c>
      <c r="E85" s="9">
        <f t="shared" si="27"/>
        <v>0.19233697843048386</v>
      </c>
      <c r="F85" s="9">
        <f t="shared" si="28"/>
        <v>0.68844623723143661</v>
      </c>
      <c r="G85" s="9">
        <f t="shared" si="29"/>
        <v>1.0524331388014034</v>
      </c>
      <c r="H85" s="9">
        <f t="shared" si="30"/>
        <v>8.3880806343858509</v>
      </c>
      <c r="I85" s="9">
        <f t="shared" si="31"/>
        <v>5.1992082238175996</v>
      </c>
      <c r="J85" s="9">
        <f t="shared" si="32"/>
        <v>1.4525462496846033</v>
      </c>
      <c r="K85" s="11">
        <f t="shared" si="33"/>
        <v>0.12468827930174564</v>
      </c>
      <c r="L85" s="11">
        <f t="shared" si="34"/>
        <v>0.20040080160320639</v>
      </c>
      <c r="M85" s="11">
        <f t="shared" si="35"/>
        <v>0.69930069930069938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-0.21045900461089939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0.1999010489807545</v>
      </c>
      <c r="Q85" s="11">
        <f>2*'OddsRatio_working_3-way'!K85*'OddsRatio_working_3-way'!L85*'OddsRatio_working_3-way'!M85</f>
        <v>3.4947735835796245E-2</v>
      </c>
      <c r="R85" s="11">
        <f t="shared" si="36"/>
        <v>0</v>
      </c>
      <c r="S85" s="11">
        <f t="shared" si="37"/>
        <v>-0.94983367117190054</v>
      </c>
      <c r="T85" s="11">
        <f t="shared" si="38"/>
        <v>-0.16605483761746515</v>
      </c>
      <c r="U85" s="11">
        <f>'OddsRatio_working_3-way'!S85-'OddsRatio_working_3-way'!R85^2/3</f>
        <v>-0.94983367117190054</v>
      </c>
      <c r="V85" s="11">
        <f>'OddsRatio_working_3-way'!S85*'OddsRatio_working_3-way'!R85/3-2*'OddsRatio_working_3-way'!R85^3/27-'OddsRatio_working_3-way'!T85</f>
        <v>0.16605483761746515</v>
      </c>
      <c r="W85" s="11">
        <f>'OddsRatio_working_3-way'!V85^2+4*'OddsRatio_working_3-way'!U85^3/27</f>
        <v>-9.9377604761520896E-2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0.17815149021105858</v>
      </c>
      <c r="Y85" s="11">
        <f>IF('OddsRatio_working_3-way'!W85&gt;=0,IF('OddsRatio_working_3-way'!V85+SQRT('OddsRatio_working_3-way'!W85)&gt;0,0,PI()),ACOS('OddsRatio_working_3-way'!V85/(2*'OddsRatio_working_3-way'!X85)))</f>
        <v>1.0859758492043317</v>
      </c>
      <c r="Z85" s="11">
        <f>'OddsRatio_working_3-way'!X85^(1/3)*COS('OddsRatio_working_3-way'!Y85/3)</f>
        <v>0.52621656940070172</v>
      </c>
      <c r="AA85" s="11">
        <f>'OddsRatio_working_3-way'!X85^(1/3)*COS(('OddsRatio_working_3-way'!Y85+2*PI())/3)</f>
        <v>-0.43567858735724613</v>
      </c>
      <c r="AB85" s="11">
        <f>'OddsRatio_working_3-way'!X85^(1/3)*COS(('OddsRatio_working_3-way'!Y85+4*PI())/3)</f>
        <v>-9.0537982043455575E-2</v>
      </c>
      <c r="AC85" s="11">
        <f>'OddsRatio_working_3-way'!X85^(1/3)*SIN('OddsRatio_working_3-way'!Y85/3)</f>
        <v>0.1992670213861874</v>
      </c>
      <c r="AD85" s="11">
        <f>'OddsRatio_working_3-way'!X85^(1/3)*SIN(('OddsRatio_working_3-way'!Y85+2*PI())/3)</f>
        <v>0.35608340630021118</v>
      </c>
      <c r="AE85" s="11">
        <f>'OddsRatio_working_3-way'!X85^(1/3)*SIN(('OddsRatio_working_3-way'!Y85+4*PI())/3)</f>
        <v>-0.55535042768639853</v>
      </c>
      <c r="AF85" s="11">
        <f>-'OddsRatio_working_3-way'!U85/(3*'OddsRatio_working_3-way'!X85^(1/3))*COS(('OddsRatio_working_3-way'!Y85)/3)</f>
        <v>0.52621656940070172</v>
      </c>
      <c r="AG85" s="11">
        <f>-'OddsRatio_working_3-way'!U85/(3*'OddsRatio_working_3-way'!X85^(1/3))*COS(('OddsRatio_working_3-way'!Y85+2*PI())/3)</f>
        <v>-0.43567858735724613</v>
      </c>
      <c r="AH85" s="11">
        <f>-'OddsRatio_working_3-way'!U85/(3*'OddsRatio_working_3-way'!X85^(1/3))*COS(('OddsRatio_working_3-way'!Y85+4*PI())/3)</f>
        <v>-9.0537982043455575E-2</v>
      </c>
      <c r="AI85" s="11">
        <f>'OddsRatio_working_3-way'!U85/(3*'OddsRatio_working_3-way'!X85^(1/3))*SIN(('OddsRatio_working_3-way'!Y85)/3)</f>
        <v>-0.1992670213861874</v>
      </c>
      <c r="AJ85" s="11">
        <f>'OddsRatio_working_3-way'!U85/(3*'OddsRatio_working_3-way'!X85^(1/3))*SIN(('OddsRatio_working_3-way'!Y85+2*PI())/3)</f>
        <v>-0.35608340630021118</v>
      </c>
      <c r="AK85" s="11">
        <f>'OddsRatio_working_3-way'!U85/(3*'OddsRatio_working_3-way'!X85^(1/3))*SIN(('OddsRatio_working_3-way'!Y85+4*PI())/3)</f>
        <v>0.55535042768639853</v>
      </c>
      <c r="AL85" s="11">
        <f>'OddsRatio_working_3-way'!Z85+'OddsRatio_working_3-way'!AF85</f>
        <v>1.0524331388014034</v>
      </c>
      <c r="AM85" s="11">
        <f>'OddsRatio_working_3-way'!AA85+'OddsRatio_working_3-way'!AG85</f>
        <v>-0.87135717471449226</v>
      </c>
      <c r="AN85" s="11">
        <f>'OddsRatio_working_3-way'!AB85+'OddsRatio_working_3-way'!AH85</f>
        <v>-0.18107596408691115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1.0524331388014034</v>
      </c>
      <c r="AS85" s="11">
        <f>IF(('OddsRatio_working_3-way'!X85=0),IF(Q85&gt;0,-Q85^(1/3),(-Q85)^(1/3)),'OddsRatio_working_3-way'!AM85-'OddsRatio_working_3-way'!R85/3)</f>
        <v>-0.87135717471449226</v>
      </c>
      <c r="AT85" s="11">
        <f>IF(('OddsRatio_working_3-way'!X85=0),IF(Q85&gt;0,-Q85^(1/3),(-Q85)^(1/3)),'OddsRatio_working_3-way'!AN85-'OddsRatio_working_3-way'!R85/3)</f>
        <v>-0.18107596408691115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</v>
      </c>
      <c r="B86" s="4">
        <f>IF('True_Odds_Calculator_3-way'!B87="","",'True_Odds_Calculator_3-way'!B87)</f>
        <v>5.12</v>
      </c>
      <c r="C86" s="4">
        <f>IF('True_Odds_Calculator_3-way'!C87="","",'True_Odds_Calculator_3-way'!C87)</f>
        <v>8.4700000000000006</v>
      </c>
      <c r="D86" s="9">
        <f t="shared" si="26"/>
        <v>0.70193161295273709</v>
      </c>
      <c r="E86" s="9">
        <f t="shared" si="27"/>
        <v>0.18608825924207037</v>
      </c>
      <c r="F86" s="9">
        <f t="shared" si="28"/>
        <v>0.11198012780519262</v>
      </c>
      <c r="G86" s="9">
        <f t="shared" si="29"/>
        <v>1.061600523281079</v>
      </c>
      <c r="H86" s="9">
        <f t="shared" si="30"/>
        <v>1.4246402093124315</v>
      </c>
      <c r="I86" s="9">
        <f t="shared" si="31"/>
        <v>5.3737941559180458</v>
      </c>
      <c r="J86" s="9">
        <f t="shared" si="32"/>
        <v>8.9301559089096614</v>
      </c>
      <c r="K86" s="11">
        <f t="shared" si="33"/>
        <v>0.7142857142857143</v>
      </c>
      <c r="L86" s="11">
        <f t="shared" si="34"/>
        <v>0.1953125</v>
      </c>
      <c r="M86" s="11">
        <f t="shared" si="35"/>
        <v>0.11806375442739078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-0.20276659217405979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0.19748666512059371</v>
      </c>
      <c r="Q86" s="11">
        <f>2*'OddsRatio_working_3-way'!K86*'OddsRatio_working_3-way'!L86*'OddsRatio_working_3-way'!M86</f>
        <v>3.294189576657109E-2</v>
      </c>
      <c r="R86" s="11">
        <f t="shared" si="36"/>
        <v>0</v>
      </c>
      <c r="S86" s="11">
        <f t="shared" si="37"/>
        <v>-0.97396056718784496</v>
      </c>
      <c r="T86" s="11">
        <f t="shared" si="38"/>
        <v>-0.16246214631990738</v>
      </c>
      <c r="U86" s="11">
        <f>'OddsRatio_working_3-way'!S86-'OddsRatio_working_3-way'!R86^2/3</f>
        <v>-0.97396056718784496</v>
      </c>
      <c r="V86" s="11">
        <f>'OddsRatio_working_3-way'!S86*'OddsRatio_working_3-way'!R86/3-2*'OddsRatio_working_3-way'!R86^3/27-'OddsRatio_working_3-way'!T86</f>
        <v>0.16246214631990738</v>
      </c>
      <c r="W86" s="11">
        <f>'OddsRatio_working_3-way'!V86^2+4*'OddsRatio_working_3-way'!U86^3/27</f>
        <v>-0.1104798586658669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0.18498230162149154</v>
      </c>
      <c r="Y86" s="11">
        <f>IF('OddsRatio_working_3-way'!W86&gt;=0,IF('OddsRatio_working_3-way'!V86+SQRT('OddsRatio_working_3-way'!W86)&gt;0,0,PI()),ACOS('OddsRatio_working_3-way'!V86/(2*'OddsRatio_working_3-way'!X86)))</f>
        <v>1.1161674789254674</v>
      </c>
      <c r="Z86" s="11">
        <f>'OddsRatio_working_3-way'!X86^(1/3)*COS('OddsRatio_working_3-way'!Y86/3)</f>
        <v>0.53080026164053951</v>
      </c>
      <c r="AA86" s="11">
        <f>'OddsRatio_working_3-way'!X86^(1/3)*COS(('OddsRatio_working_3-way'!Y86+2*PI())/3)</f>
        <v>-0.44478366818842491</v>
      </c>
      <c r="AB86" s="11">
        <f>'OddsRatio_working_3-way'!X86^(1/3)*COS(('OddsRatio_working_3-way'!Y86+4*PI())/3)</f>
        <v>-8.6016593452114418E-2</v>
      </c>
      <c r="AC86" s="11">
        <f>'OddsRatio_working_3-way'!X86^(1/3)*SIN('OddsRatio_working_3-way'!Y86/3)</f>
        <v>0.2071342671753835</v>
      </c>
      <c r="AD86" s="11">
        <f>'OddsRatio_working_3-way'!X86^(1/3)*SIN(('OddsRatio_working_3-way'!Y86+2*PI())/3)</f>
        <v>0.35611937732844218</v>
      </c>
      <c r="AE86" s="11">
        <f>'OddsRatio_working_3-way'!X86^(1/3)*SIN(('OddsRatio_working_3-way'!Y86+4*PI())/3)</f>
        <v>-0.56325364450382565</v>
      </c>
      <c r="AF86" s="11">
        <f>-'OddsRatio_working_3-way'!U86/(3*'OddsRatio_working_3-way'!X86^(1/3))*COS(('OddsRatio_working_3-way'!Y86)/3)</f>
        <v>0.53080026164053951</v>
      </c>
      <c r="AG86" s="11">
        <f>-'OddsRatio_working_3-way'!U86/(3*'OddsRatio_working_3-way'!X86^(1/3))*COS(('OddsRatio_working_3-way'!Y86+2*PI())/3)</f>
        <v>-0.44478366818842491</v>
      </c>
      <c r="AH86" s="11">
        <f>-'OddsRatio_working_3-way'!U86/(3*'OddsRatio_working_3-way'!X86^(1/3))*COS(('OddsRatio_working_3-way'!Y86+4*PI())/3)</f>
        <v>-8.6016593452114418E-2</v>
      </c>
      <c r="AI86" s="11">
        <f>'OddsRatio_working_3-way'!U86/(3*'OddsRatio_working_3-way'!X86^(1/3))*SIN(('OddsRatio_working_3-way'!Y86)/3)</f>
        <v>-0.2071342671753835</v>
      </c>
      <c r="AJ86" s="11">
        <f>'OddsRatio_working_3-way'!U86/(3*'OddsRatio_working_3-way'!X86^(1/3))*SIN(('OddsRatio_working_3-way'!Y86+2*PI())/3)</f>
        <v>-0.35611937732844218</v>
      </c>
      <c r="AK86" s="11">
        <f>'OddsRatio_working_3-way'!U86/(3*'OddsRatio_working_3-way'!X86^(1/3))*SIN(('OddsRatio_working_3-way'!Y86+4*PI())/3)</f>
        <v>0.56325364450382565</v>
      </c>
      <c r="AL86" s="11">
        <f>'OddsRatio_working_3-way'!Z86+'OddsRatio_working_3-way'!AF86</f>
        <v>1.061600523281079</v>
      </c>
      <c r="AM86" s="11">
        <f>'OddsRatio_working_3-way'!AA86+'OddsRatio_working_3-way'!AG86</f>
        <v>-0.88956733637684982</v>
      </c>
      <c r="AN86" s="11">
        <f>'OddsRatio_working_3-way'!AB86+'OddsRatio_working_3-way'!AH86</f>
        <v>-0.17203318690422884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1.061600523281079</v>
      </c>
      <c r="AS86" s="11">
        <f>IF(('OddsRatio_working_3-way'!X86=0),IF(Q86&gt;0,-Q86^(1/3),(-Q86)^(1/3)),'OddsRatio_working_3-way'!AM86-'OddsRatio_working_3-way'!R86/3)</f>
        <v>-0.88956733637684982</v>
      </c>
      <c r="AT86" s="11">
        <f>IF(('OddsRatio_working_3-way'!X86=0),IF(Q86&gt;0,-Q86^(1/3),(-Q86)^(1/3)),'OddsRatio_working_3-way'!AN86-'OddsRatio_working_3-way'!R86/3)</f>
        <v>-0.17203318690422884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2.4700000000000002</v>
      </c>
      <c r="B87" s="4">
        <f>IF('True_Odds_Calculator_3-way'!B88="","",'True_Odds_Calculator_3-way'!B88)</f>
        <v>3.35</v>
      </c>
      <c r="C87" s="4">
        <f>IF('True_Odds_Calculator_3-way'!C88="","",'True_Odds_Calculator_3-way'!C88)</f>
        <v>3.13</v>
      </c>
      <c r="D87" s="9">
        <f t="shared" si="26"/>
        <v>0.39659445711492292</v>
      </c>
      <c r="E87" s="9">
        <f t="shared" si="27"/>
        <v>0.29135170496503793</v>
      </c>
      <c r="F87" s="9">
        <f t="shared" si="28"/>
        <v>0.31205383792003943</v>
      </c>
      <c r="G87" s="9">
        <f t="shared" si="29"/>
        <v>1.035011845935518</v>
      </c>
      <c r="H87" s="9">
        <f t="shared" si="30"/>
        <v>2.5214674135252113</v>
      </c>
      <c r="I87" s="9">
        <f t="shared" si="31"/>
        <v>3.4322778379484671</v>
      </c>
      <c r="J87" s="9">
        <f t="shared" si="32"/>
        <v>3.2045752318426528</v>
      </c>
      <c r="K87" s="11">
        <f t="shared" si="33"/>
        <v>0.40485829959514169</v>
      </c>
      <c r="L87" s="11">
        <f t="shared" si="34"/>
        <v>0.29850746268656714</v>
      </c>
      <c r="M87" s="11">
        <f t="shared" si="35"/>
        <v>0.31948881789137379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-0.28410488592594718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0.22973695890430529</v>
      </c>
      <c r="Q87" s="11">
        <f>2*'OddsRatio_working_3-way'!K87*'OddsRatio_working_3-way'!L87*'OddsRatio_working_3-way'!M87</f>
        <v>7.7222507194724455E-2</v>
      </c>
      <c r="R87" s="11">
        <f t="shared" si="36"/>
        <v>0</v>
      </c>
      <c r="S87" s="11">
        <f t="shared" si="37"/>
        <v>-0.80863431178085032</v>
      </c>
      <c r="T87" s="11">
        <f t="shared" si="38"/>
        <v>-0.27180985269944546</v>
      </c>
      <c r="U87" s="11">
        <f>'OddsRatio_working_3-way'!S87-'OddsRatio_working_3-way'!R87^2/3</f>
        <v>-0.80863431178085032</v>
      </c>
      <c r="V87" s="11">
        <f>'OddsRatio_working_3-way'!S87*'OddsRatio_working_3-way'!R87/3-2*'OddsRatio_working_3-way'!R87^3/27-'OddsRatio_working_3-way'!T87</f>
        <v>0.27180985269944546</v>
      </c>
      <c r="W87" s="11">
        <f>'OddsRatio_working_3-way'!V87^2+4*'OddsRatio_working_3-way'!U87^3/27</f>
        <v>-4.4538403509983004E-3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0.13994144880582426</v>
      </c>
      <c r="Y87" s="11">
        <f>IF('OddsRatio_working_3-way'!W87&gt;=0,IF('OddsRatio_working_3-way'!V87+SQRT('OddsRatio_working_3-way'!W87)&gt;0,0,PI()),ACOS('OddsRatio_working_3-way'!V87/(2*'OddsRatio_working_3-way'!X87)))</f>
        <v>0.24076590068594816</v>
      </c>
      <c r="Z87" s="11">
        <f>'OddsRatio_working_3-way'!X87^(1/3)*COS('OddsRatio_working_3-way'!Y87/3)</f>
        <v>0.5175059229677591</v>
      </c>
      <c r="AA87" s="11">
        <f>'OddsRatio_working_3-way'!X87^(1/3)*COS(('OddsRatio_working_3-way'!Y87+2*PI())/3)</f>
        <v>-0.29479866462833842</v>
      </c>
      <c r="AB87" s="11">
        <f>'OddsRatio_working_3-way'!X87^(1/3)*COS(('OddsRatio_working_3-way'!Y87+4*PI())/3)</f>
        <v>-0.22270725833942059</v>
      </c>
      <c r="AC87" s="11">
        <f>'OddsRatio_working_3-way'!X87^(1/3)*SIN('OddsRatio_working_3-way'!Y87/3)</f>
        <v>4.1621992827165291E-2</v>
      </c>
      <c r="AD87" s="11">
        <f>'OddsRatio_working_3-way'!X87^(1/3)*SIN(('OddsRatio_working_3-way'!Y87+2*PI())/3)</f>
        <v>0.42736227948540956</v>
      </c>
      <c r="AE87" s="11">
        <f>'OddsRatio_working_3-way'!X87^(1/3)*SIN(('OddsRatio_working_3-way'!Y87+4*PI())/3)</f>
        <v>-0.46898427231257489</v>
      </c>
      <c r="AF87" s="11">
        <f>-'OddsRatio_working_3-way'!U87/(3*'OddsRatio_working_3-way'!X87^(1/3))*COS(('OddsRatio_working_3-way'!Y87)/3)</f>
        <v>0.51750592296775899</v>
      </c>
      <c r="AG87" s="11">
        <f>-'OddsRatio_working_3-way'!U87/(3*'OddsRatio_working_3-way'!X87^(1/3))*COS(('OddsRatio_working_3-way'!Y87+2*PI())/3)</f>
        <v>-0.29479866462833831</v>
      </c>
      <c r="AH87" s="11">
        <f>-'OddsRatio_working_3-way'!U87/(3*'OddsRatio_working_3-way'!X87^(1/3))*COS(('OddsRatio_working_3-way'!Y87+4*PI())/3)</f>
        <v>-0.22270725833942054</v>
      </c>
      <c r="AI87" s="11">
        <f>'OddsRatio_working_3-way'!U87/(3*'OddsRatio_working_3-way'!X87^(1/3))*SIN(('OddsRatio_working_3-way'!Y87)/3)</f>
        <v>-4.1621992827165284E-2</v>
      </c>
      <c r="AJ87" s="11">
        <f>'OddsRatio_working_3-way'!U87/(3*'OddsRatio_working_3-way'!X87^(1/3))*SIN(('OddsRatio_working_3-way'!Y87+2*PI())/3)</f>
        <v>-0.42736227948540945</v>
      </c>
      <c r="AK87" s="11">
        <f>'OddsRatio_working_3-way'!U87/(3*'OddsRatio_working_3-way'!X87^(1/3))*SIN(('OddsRatio_working_3-way'!Y87+4*PI())/3)</f>
        <v>0.46898427231257478</v>
      </c>
      <c r="AL87" s="11">
        <f>'OddsRatio_working_3-way'!Z87+'OddsRatio_working_3-way'!AF87</f>
        <v>1.035011845935518</v>
      </c>
      <c r="AM87" s="11">
        <f>'OddsRatio_working_3-way'!AA87+'OddsRatio_working_3-way'!AG87</f>
        <v>-0.58959732925667674</v>
      </c>
      <c r="AN87" s="11">
        <f>'OddsRatio_working_3-way'!AB87+'OddsRatio_working_3-way'!AH87</f>
        <v>-0.44541451667884113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1.035011845935518</v>
      </c>
      <c r="AS87" s="11">
        <f>IF(('OddsRatio_working_3-way'!X87=0),IF(Q87&gt;0,-Q87^(1/3),(-Q87)^(1/3)),'OddsRatio_working_3-way'!AM87-'OddsRatio_working_3-way'!R87/3)</f>
        <v>-0.58959732925667674</v>
      </c>
      <c r="AT87" s="11">
        <f>IF(('OddsRatio_working_3-way'!X87=0),IF(Q87&gt;0,-Q87^(1/3),(-Q87)^(1/3)),'OddsRatio_working_3-way'!AN87-'OddsRatio_working_3-way'!R87/3)</f>
        <v>-0.44541451667884113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2.71</v>
      </c>
      <c r="B88" s="4">
        <f>IF('True_Odds_Calculator_3-way'!B89="","",'True_Odds_Calculator_3-way'!B89)</f>
        <v>3.4</v>
      </c>
      <c r="C88" s="4">
        <f>IF('True_Odds_Calculator_3-way'!C89="","",'True_Odds_Calculator_3-way'!C89)</f>
        <v>2.78</v>
      </c>
      <c r="D88" s="9">
        <f t="shared" si="26"/>
        <v>0.36107053423606106</v>
      </c>
      <c r="E88" s="9">
        <f t="shared" si="27"/>
        <v>0.28706202698262567</v>
      </c>
      <c r="F88" s="9">
        <f t="shared" si="28"/>
        <v>0.35186743878131321</v>
      </c>
      <c r="G88" s="9">
        <f t="shared" si="29"/>
        <v>1.0348198676072839</v>
      </c>
      <c r="H88" s="9">
        <f t="shared" si="30"/>
        <v>2.7695419736084554</v>
      </c>
      <c r="I88" s="9">
        <f t="shared" si="31"/>
        <v>3.4835676822574819</v>
      </c>
      <c r="J88" s="9">
        <f t="shared" si="32"/>
        <v>2.8419793643409652</v>
      </c>
      <c r="K88" s="11">
        <f t="shared" si="33"/>
        <v>0.36900369003690037</v>
      </c>
      <c r="L88" s="11">
        <f t="shared" si="34"/>
        <v>0.29411764705882354</v>
      </c>
      <c r="M88" s="11">
        <f t="shared" si="35"/>
        <v>0.35971223021582738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-0.28519003768116391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0.22994411069798382</v>
      </c>
      <c r="Q88" s="11">
        <f>2*'OddsRatio_working_3-way'!K88*'OddsRatio_working_3-way'!L88*'OddsRatio_working_3-way'!M88</f>
        <v>7.8079494294731364E-2</v>
      </c>
      <c r="R88" s="11">
        <f t="shared" si="36"/>
        <v>0</v>
      </c>
      <c r="S88" s="11">
        <f t="shared" si="37"/>
        <v>-0.80628381190178944</v>
      </c>
      <c r="T88" s="11">
        <f t="shared" si="38"/>
        <v>-0.27378058129093025</v>
      </c>
      <c r="U88" s="11">
        <f>'OddsRatio_working_3-way'!S88-'OddsRatio_working_3-way'!R88^2/3</f>
        <v>-0.80628381190178944</v>
      </c>
      <c r="V88" s="11">
        <f>'OddsRatio_working_3-way'!S88*'OddsRatio_working_3-way'!R88/3-2*'OddsRatio_working_3-way'!R88^3/27-'OddsRatio_working_3-way'!T88</f>
        <v>0.27378058129093025</v>
      </c>
      <c r="W88" s="11">
        <f>'OddsRatio_working_3-way'!V88^2+4*'OddsRatio_working_3-way'!U88^3/27</f>
        <v>-2.6975168749200917E-3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0.13933172966603816</v>
      </c>
      <c r="Y88" s="11">
        <f>IF('OddsRatio_working_3-way'!W88&gt;=0,IF('OddsRatio_working_3-way'!V88+SQRT('OddsRatio_working_3-way'!W88)&gt;0,0,PI()),ACOS('OddsRatio_working_3-way'!V88/(2*'OddsRatio_working_3-way'!X88)))</f>
        <v>0.18747749047376683</v>
      </c>
      <c r="Z88" s="11">
        <f>'OddsRatio_working_3-way'!X88^(1/3)*COS('OddsRatio_working_3-way'!Y88/3)</f>
        <v>0.51740993380364197</v>
      </c>
      <c r="AA88" s="11">
        <f>'OddsRatio_working_3-way'!X88^(1/3)*COS(('OddsRatio_working_3-way'!Y88+2*PI())/3)</f>
        <v>-0.2867437485520728</v>
      </c>
      <c r="AB88" s="11">
        <f>'OddsRatio_working_3-way'!X88^(1/3)*COS(('OddsRatio_working_3-way'!Y88+4*PI())/3)</f>
        <v>-0.23066618525156918</v>
      </c>
      <c r="AC88" s="11">
        <f>'OddsRatio_working_3-way'!X88^(1/3)*SIN('OddsRatio_working_3-way'!Y88/3)</f>
        <v>3.2376396267044083E-2</v>
      </c>
      <c r="AD88" s="11">
        <f>'OddsRatio_working_3-way'!X88^(1/3)*SIN(('OddsRatio_working_3-way'!Y88+2*PI())/3)</f>
        <v>0.43190194871085663</v>
      </c>
      <c r="AE88" s="11">
        <f>'OddsRatio_working_3-way'!X88^(1/3)*SIN(('OddsRatio_working_3-way'!Y88+4*PI())/3)</f>
        <v>-0.46427834497790071</v>
      </c>
      <c r="AF88" s="11">
        <f>-'OddsRatio_working_3-way'!U88/(3*'OddsRatio_working_3-way'!X88^(1/3))*COS(('OddsRatio_working_3-way'!Y88)/3)</f>
        <v>0.51740993380364197</v>
      </c>
      <c r="AG88" s="11">
        <f>-'OddsRatio_working_3-way'!U88/(3*'OddsRatio_working_3-way'!X88^(1/3))*COS(('OddsRatio_working_3-way'!Y88+2*PI())/3)</f>
        <v>-0.2867437485520728</v>
      </c>
      <c r="AH88" s="11">
        <f>-'OddsRatio_working_3-way'!U88/(3*'OddsRatio_working_3-way'!X88^(1/3))*COS(('OddsRatio_working_3-way'!Y88+4*PI())/3)</f>
        <v>-0.23066618525156918</v>
      </c>
      <c r="AI88" s="11">
        <f>'OddsRatio_working_3-way'!U88/(3*'OddsRatio_working_3-way'!X88^(1/3))*SIN(('OddsRatio_working_3-way'!Y88)/3)</f>
        <v>-3.2376396267044083E-2</v>
      </c>
      <c r="AJ88" s="11">
        <f>'OddsRatio_working_3-way'!U88/(3*'OddsRatio_working_3-way'!X88^(1/3))*SIN(('OddsRatio_working_3-way'!Y88+2*PI())/3)</f>
        <v>-0.43190194871085663</v>
      </c>
      <c r="AK88" s="11">
        <f>'OddsRatio_working_3-way'!U88/(3*'OddsRatio_working_3-way'!X88^(1/3))*SIN(('OddsRatio_working_3-way'!Y88+4*PI())/3)</f>
        <v>0.46427834497790071</v>
      </c>
      <c r="AL88" s="11">
        <f>'OddsRatio_working_3-way'!Z88+'OddsRatio_working_3-way'!AF88</f>
        <v>1.0348198676072839</v>
      </c>
      <c r="AM88" s="11">
        <f>'OddsRatio_working_3-way'!AA88+'OddsRatio_working_3-way'!AG88</f>
        <v>-0.57348749710414559</v>
      </c>
      <c r="AN88" s="11">
        <f>'OddsRatio_working_3-way'!AB88+'OddsRatio_working_3-way'!AH88</f>
        <v>-0.46133237050313836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1.0348198676072839</v>
      </c>
      <c r="AS88" s="11">
        <f>IF(('OddsRatio_working_3-way'!X88=0),IF(Q88&gt;0,-Q88^(1/3),(-Q88)^(1/3)),'OddsRatio_working_3-way'!AM88-'OddsRatio_working_3-way'!R88/3)</f>
        <v>-0.57348749710414559</v>
      </c>
      <c r="AT88" s="11">
        <f>IF(('OddsRatio_working_3-way'!X88=0),IF(Q88&gt;0,-Q88^(1/3),(-Q88)^(1/3)),'OddsRatio_working_3-way'!AN88-'OddsRatio_working_3-way'!R88/3)</f>
        <v>-0.46133237050313836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2.77</v>
      </c>
      <c r="B89" s="4">
        <f>IF('True_Odds_Calculator_3-way'!B90="","",'True_Odds_Calculator_3-way'!B90)</f>
        <v>3.23</v>
      </c>
      <c r="C89" s="4">
        <f>IF('True_Odds_Calculator_3-way'!C90="","",'True_Odds_Calculator_3-way'!C90)</f>
        <v>2.85</v>
      </c>
      <c r="D89" s="9">
        <f t="shared" si="26"/>
        <v>0.35363277801486381</v>
      </c>
      <c r="E89" s="9">
        <f t="shared" si="27"/>
        <v>0.30277234086509158</v>
      </c>
      <c r="F89" s="9">
        <f t="shared" si="28"/>
        <v>0.34359488112004449</v>
      </c>
      <c r="G89" s="9">
        <f t="shared" si="29"/>
        <v>1.0326509423433023</v>
      </c>
      <c r="H89" s="9">
        <f t="shared" si="30"/>
        <v>2.8277921679476448</v>
      </c>
      <c r="I89" s="9">
        <f t="shared" si="31"/>
        <v>3.3028116014255646</v>
      </c>
      <c r="J89" s="9">
        <f t="shared" si="32"/>
        <v>2.9104042433351096</v>
      </c>
      <c r="K89" s="11">
        <f t="shared" si="33"/>
        <v>0.36101083032490977</v>
      </c>
      <c r="L89" s="11">
        <f t="shared" si="34"/>
        <v>0.30959752321981426</v>
      </c>
      <c r="M89" s="11">
        <f t="shared" si="35"/>
        <v>0.35087719298245612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-0.28636682629890653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0.22941864726530037</v>
      </c>
      <c r="Q89" s="11">
        <f>2*'OddsRatio_working_3-way'!K89*'OddsRatio_working_3-way'!L89*'OddsRatio_working_3-way'!M89</f>
        <v>7.8433725560786441E-2</v>
      </c>
      <c r="R89" s="11">
        <f t="shared" si="36"/>
        <v>0</v>
      </c>
      <c r="S89" s="11">
        <f t="shared" si="37"/>
        <v>-0.80113555829904581</v>
      </c>
      <c r="T89" s="11">
        <f t="shared" si="38"/>
        <v>-0.27389249856377634</v>
      </c>
      <c r="U89" s="11">
        <f>'OddsRatio_working_3-way'!S89-'OddsRatio_working_3-way'!R89^2/3</f>
        <v>-0.80113555829904581</v>
      </c>
      <c r="V89" s="11">
        <f>'OddsRatio_working_3-way'!S89*'OddsRatio_working_3-way'!R89/3-2*'OddsRatio_working_3-way'!R89^3/27-'OddsRatio_working_3-way'!T89</f>
        <v>0.27389249856377634</v>
      </c>
      <c r="W89" s="11">
        <f>'OddsRatio_working_3-way'!V89^2+4*'OddsRatio_working_3-way'!U89^3/27</f>
        <v>-1.1582130350581976E-3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0.13799937844476548</v>
      </c>
      <c r="Y89" s="11">
        <f>IF('OddsRatio_working_3-way'!W89&gt;=0,IF('OddsRatio_working_3-way'!V89+SQRT('OddsRatio_working_3-way'!W89)&gt;0,0,PI()),ACOS('OddsRatio_working_3-way'!V89/(2*'OddsRatio_working_3-way'!X89)))</f>
        <v>0.12362144886454374</v>
      </c>
      <c r="Z89" s="11">
        <f>'OddsRatio_working_3-way'!X89^(1/3)*COS('OddsRatio_working_3-way'!Y89/3)</f>
        <v>0.51632547117165117</v>
      </c>
      <c r="AA89" s="11">
        <f>'OddsRatio_working_3-way'!X89^(1/3)*COS(('OddsRatio_working_3-way'!Y89+2*PI())/3)</f>
        <v>-0.27659898898207541</v>
      </c>
      <c r="AB89" s="11">
        <f>'OddsRatio_working_3-way'!X89^(1/3)*COS(('OddsRatio_working_3-way'!Y89+4*PI())/3)</f>
        <v>-0.23972648218957565</v>
      </c>
      <c r="AC89" s="11">
        <f>'OddsRatio_working_3-way'!X89^(1/3)*SIN('OddsRatio_working_3-way'!Y89/3)</f>
        <v>2.1288351722346038E-2</v>
      </c>
      <c r="AD89" s="11">
        <f>'OddsRatio_working_3-way'!X89^(1/3)*SIN(('OddsRatio_working_3-way'!Y89+2*PI())/3)</f>
        <v>0.43650679879444676</v>
      </c>
      <c r="AE89" s="11">
        <f>'OddsRatio_working_3-way'!X89^(1/3)*SIN(('OddsRatio_working_3-way'!Y89+4*PI())/3)</f>
        <v>-0.45779515051679281</v>
      </c>
      <c r="AF89" s="11">
        <f>-'OddsRatio_working_3-way'!U89/(3*'OddsRatio_working_3-way'!X89^(1/3))*COS(('OddsRatio_working_3-way'!Y89)/3)</f>
        <v>0.51632547117165117</v>
      </c>
      <c r="AG89" s="11">
        <f>-'OddsRatio_working_3-way'!U89/(3*'OddsRatio_working_3-way'!X89^(1/3))*COS(('OddsRatio_working_3-way'!Y89+2*PI())/3)</f>
        <v>-0.27659898898207541</v>
      </c>
      <c r="AH89" s="11">
        <f>-'OddsRatio_working_3-way'!U89/(3*'OddsRatio_working_3-way'!X89^(1/3))*COS(('OddsRatio_working_3-way'!Y89+4*PI())/3)</f>
        <v>-0.23972648218957565</v>
      </c>
      <c r="AI89" s="11">
        <f>'OddsRatio_working_3-way'!U89/(3*'OddsRatio_working_3-way'!X89^(1/3))*SIN(('OddsRatio_working_3-way'!Y89)/3)</f>
        <v>-2.1288351722346038E-2</v>
      </c>
      <c r="AJ89" s="11">
        <f>'OddsRatio_working_3-way'!U89/(3*'OddsRatio_working_3-way'!X89^(1/3))*SIN(('OddsRatio_working_3-way'!Y89+2*PI())/3)</f>
        <v>-0.43650679879444676</v>
      </c>
      <c r="AK89" s="11">
        <f>'OddsRatio_working_3-way'!U89/(3*'OddsRatio_working_3-way'!X89^(1/3))*SIN(('OddsRatio_working_3-way'!Y89+4*PI())/3)</f>
        <v>0.45779515051679281</v>
      </c>
      <c r="AL89" s="11">
        <f>'OddsRatio_working_3-way'!Z89+'OddsRatio_working_3-way'!AF89</f>
        <v>1.0326509423433023</v>
      </c>
      <c r="AM89" s="11">
        <f>'OddsRatio_working_3-way'!AA89+'OddsRatio_working_3-way'!AG89</f>
        <v>-0.55319797796415082</v>
      </c>
      <c r="AN89" s="11">
        <f>'OddsRatio_working_3-way'!AB89+'OddsRatio_working_3-way'!AH89</f>
        <v>-0.4794529643791513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1.0326509423433023</v>
      </c>
      <c r="AS89" s="11">
        <f>IF(('OddsRatio_working_3-way'!X89=0),IF(Q89&gt;0,-Q89^(1/3),(-Q89)^(1/3)),'OddsRatio_working_3-way'!AM89-'OddsRatio_working_3-way'!R89/3)</f>
        <v>-0.55319797796415082</v>
      </c>
      <c r="AT89" s="11">
        <f>IF(('OddsRatio_working_3-way'!X89=0),IF(Q89&gt;0,-Q89^(1/3),(-Q89)^(1/3)),'OddsRatio_working_3-way'!AN89-'OddsRatio_working_3-way'!R89/3)</f>
        <v>-0.4794529643791513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9.7200000000000006</v>
      </c>
      <c r="B90" s="4">
        <f>IF('True_Odds_Calculator_3-way'!B91="","",'True_Odds_Calculator_3-way'!B91)</f>
        <v>6.15</v>
      </c>
      <c r="C90" s="4">
        <f>IF('True_Odds_Calculator_3-way'!C91="","",'True_Odds_Calculator_3-way'!C91)</f>
        <v>1.32</v>
      </c>
      <c r="D90" s="9">
        <f t="shared" si="26"/>
        <v>9.7806565141256963E-2</v>
      </c>
      <c r="E90" s="9">
        <f t="shared" si="27"/>
        <v>0.15509128382322945</v>
      </c>
      <c r="F90" s="9">
        <f t="shared" si="28"/>
        <v>0.74710215103551347</v>
      </c>
      <c r="G90" s="9">
        <f t="shared" si="29"/>
        <v>1.0578282727718356</v>
      </c>
      <c r="H90" s="9">
        <f t="shared" si="30"/>
        <v>10.224262538570409</v>
      </c>
      <c r="I90" s="9">
        <f t="shared" si="31"/>
        <v>6.4478156047749522</v>
      </c>
      <c r="J90" s="9">
        <f t="shared" si="32"/>
        <v>1.3385050472869875</v>
      </c>
      <c r="K90" s="11">
        <f t="shared" si="33"/>
        <v>0.10288065843621398</v>
      </c>
      <c r="L90" s="11">
        <f t="shared" si="34"/>
        <v>0.16260162601626016</v>
      </c>
      <c r="M90" s="11">
        <f t="shared" si="35"/>
        <v>0.75757575757575757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-0.18212030979269755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0.17983204523403257</v>
      </c>
      <c r="Q90" s="11">
        <f>2*'OddsRatio_working_3-way'!K90*'OddsRatio_working_3-way'!L90*'OddsRatio_working_3-way'!M90</f>
        <v>2.5346306586896766E-2</v>
      </c>
      <c r="R90" s="11">
        <f t="shared" si="36"/>
        <v>0</v>
      </c>
      <c r="S90" s="11">
        <f t="shared" si="37"/>
        <v>-0.98743542353255576</v>
      </c>
      <c r="T90" s="11">
        <f t="shared" si="38"/>
        <v>-0.13917342121670975</v>
      </c>
      <c r="U90" s="11">
        <f>'OddsRatio_working_3-way'!S90-'OddsRatio_working_3-way'!R90^2/3</f>
        <v>-0.98743542353255576</v>
      </c>
      <c r="V90" s="11">
        <f>'OddsRatio_working_3-way'!S90*'OddsRatio_working_3-way'!R90/3-2*'OddsRatio_working_3-way'!R90^3/27-'OddsRatio_working_3-way'!T90</f>
        <v>0.13917342121670975</v>
      </c>
      <c r="W90" s="11">
        <f>'OddsRatio_working_3-way'!V90^2+4*'OddsRatio_working_3-way'!U90^3/27</f>
        <v>-0.12326452072183156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0.18883442608208076</v>
      </c>
      <c r="Y90" s="11">
        <f>IF('OddsRatio_working_3-way'!W90&gt;=0,IF('OddsRatio_working_3-way'!V90+SQRT('OddsRatio_working_3-way'!W90)&gt;0,0,PI()),ACOS('OddsRatio_working_3-way'!V90/(2*'OddsRatio_working_3-way'!X90)))</f>
        <v>1.1933943962749494</v>
      </c>
      <c r="Z90" s="11">
        <f>'OddsRatio_working_3-way'!X90^(1/3)*COS('OddsRatio_working_3-way'!Y90/3)</f>
        <v>0.52891413638591778</v>
      </c>
      <c r="AA90" s="11">
        <f>'OddsRatio_working_3-way'!X90^(1/3)*COS(('OddsRatio_working_3-way'!Y90+2*PI())/3)</f>
        <v>-0.4569310485941887</v>
      </c>
      <c r="AB90" s="11">
        <f>'OddsRatio_working_3-way'!X90^(1/3)*COS(('OddsRatio_working_3-way'!Y90+4*PI())/3)</f>
        <v>-7.1983087791728961E-2</v>
      </c>
      <c r="AC90" s="11">
        <f>'OddsRatio_working_3-way'!X90^(1/3)*SIN('OddsRatio_working_3-way'!Y90/3)</f>
        <v>0.22224980879329762</v>
      </c>
      <c r="AD90" s="11">
        <f>'OddsRatio_working_3-way'!X90^(1/3)*SIN(('OddsRatio_working_3-way'!Y90+2*PI())/3)</f>
        <v>0.3469281741342633</v>
      </c>
      <c r="AE90" s="11">
        <f>'OddsRatio_working_3-way'!X90^(1/3)*SIN(('OddsRatio_working_3-way'!Y90+4*PI())/3)</f>
        <v>-0.56917798292756094</v>
      </c>
      <c r="AF90" s="11">
        <f>-'OddsRatio_working_3-way'!U90/(3*'OddsRatio_working_3-way'!X90^(1/3))*COS(('OddsRatio_working_3-way'!Y90)/3)</f>
        <v>0.52891413638591778</v>
      </c>
      <c r="AG90" s="11">
        <f>-'OddsRatio_working_3-way'!U90/(3*'OddsRatio_working_3-way'!X90^(1/3))*COS(('OddsRatio_working_3-way'!Y90+2*PI())/3)</f>
        <v>-0.4569310485941887</v>
      </c>
      <c r="AH90" s="11">
        <f>-'OddsRatio_working_3-way'!U90/(3*'OddsRatio_working_3-way'!X90^(1/3))*COS(('OddsRatio_working_3-way'!Y90+4*PI())/3)</f>
        <v>-7.1983087791728961E-2</v>
      </c>
      <c r="AI90" s="11">
        <f>'OddsRatio_working_3-way'!U90/(3*'OddsRatio_working_3-way'!X90^(1/3))*SIN(('OddsRatio_working_3-way'!Y90)/3)</f>
        <v>-0.22224980879329762</v>
      </c>
      <c r="AJ90" s="11">
        <f>'OddsRatio_working_3-way'!U90/(3*'OddsRatio_working_3-way'!X90^(1/3))*SIN(('OddsRatio_working_3-way'!Y90+2*PI())/3)</f>
        <v>-0.3469281741342633</v>
      </c>
      <c r="AK90" s="11">
        <f>'OddsRatio_working_3-way'!U90/(3*'OddsRatio_working_3-way'!X90^(1/3))*SIN(('OddsRatio_working_3-way'!Y90+4*PI())/3)</f>
        <v>0.56917798292756094</v>
      </c>
      <c r="AL90" s="11">
        <f>'OddsRatio_working_3-way'!Z90+'OddsRatio_working_3-way'!AF90</f>
        <v>1.0578282727718356</v>
      </c>
      <c r="AM90" s="11">
        <f>'OddsRatio_working_3-way'!AA90+'OddsRatio_working_3-way'!AG90</f>
        <v>-0.91386209718837741</v>
      </c>
      <c r="AN90" s="11">
        <f>'OddsRatio_working_3-way'!AB90+'OddsRatio_working_3-way'!AH90</f>
        <v>-0.14396617558345792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1.0578282727718356</v>
      </c>
      <c r="AS90" s="11">
        <f>IF(('OddsRatio_working_3-way'!X90=0),IF(Q90&gt;0,-Q90^(1/3),(-Q90)^(1/3)),'OddsRatio_working_3-way'!AM90-'OddsRatio_working_3-way'!R90/3)</f>
        <v>-0.91386209718837741</v>
      </c>
      <c r="AT90" s="11">
        <f>IF(('OddsRatio_working_3-way'!X90=0),IF(Q90&gt;0,-Q90^(1/3),(-Q90)^(1/3)),'OddsRatio_working_3-way'!AN90-'OddsRatio_working_3-way'!R90/3)</f>
        <v>-0.14396617558345792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3.4</v>
      </c>
      <c r="B91" s="4">
        <f>IF('True_Odds_Calculator_3-way'!B92="","",'True_Odds_Calculator_3-way'!B92)</f>
        <v>3.54</v>
      </c>
      <c r="C91" s="4">
        <f>IF('True_Odds_Calculator_3-way'!C92="","",'True_Odds_Calculator_3-way'!C92)</f>
        <v>2.2200000000000002</v>
      </c>
      <c r="D91" s="9">
        <f t="shared" si="26"/>
        <v>0.28559899557331442</v>
      </c>
      <c r="E91" s="9">
        <f t="shared" si="27"/>
        <v>0.27417326561981298</v>
      </c>
      <c r="F91" s="9">
        <f t="shared" si="28"/>
        <v>0.44022773880687266</v>
      </c>
      <c r="G91" s="9">
        <f t="shared" si="29"/>
        <v>1.0422553643098276</v>
      </c>
      <c r="H91" s="9">
        <f t="shared" si="30"/>
        <v>3.5014128743435862</v>
      </c>
      <c r="I91" s="9">
        <f t="shared" si="31"/>
        <v>3.6473286253469621</v>
      </c>
      <c r="J91" s="9">
        <f t="shared" si="32"/>
        <v>2.2715515444579895</v>
      </c>
      <c r="K91" s="11">
        <f t="shared" si="33"/>
        <v>0.29411764705882354</v>
      </c>
      <c r="L91" s="11">
        <f t="shared" si="34"/>
        <v>0.2824858757062147</v>
      </c>
      <c r="M91" s="11">
        <f t="shared" si="35"/>
        <v>0.4504504504504504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-0.27833616268312178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0.23053961239404913</v>
      </c>
      <c r="Q91" s="11">
        <f>2*'OddsRatio_working_3-way'!K91*'OddsRatio_working_3-way'!L91*'OddsRatio_working_3-way'!M91</f>
        <v>7.4850523504561381E-2</v>
      </c>
      <c r="R91" s="11">
        <f t="shared" si="36"/>
        <v>0</v>
      </c>
      <c r="S91" s="11">
        <f t="shared" si="37"/>
        <v>-0.82827761283937895</v>
      </c>
      <c r="T91" s="11">
        <f t="shared" si="38"/>
        <v>-0.26892130286992816</v>
      </c>
      <c r="U91" s="11">
        <f>'OddsRatio_working_3-way'!S91-'OddsRatio_working_3-way'!R91^2/3</f>
        <v>-0.82827761283937895</v>
      </c>
      <c r="V91" s="11">
        <f>'OddsRatio_working_3-way'!S91*'OddsRatio_working_3-way'!R91/3-2*'OddsRatio_working_3-way'!R91^3/27-'OddsRatio_working_3-way'!T91</f>
        <v>0.26892130286992816</v>
      </c>
      <c r="W91" s="11">
        <f>'OddsRatio_working_3-way'!V91^2+4*'OddsRatio_working_3-way'!U91^3/27</f>
        <v>-1.186425496987116E-2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0.1450714669629514</v>
      </c>
      <c r="Y91" s="11">
        <f>IF('OddsRatio_working_3-way'!W91&gt;=0,IF('OddsRatio_working_3-way'!V91+SQRT('OddsRatio_working_3-way'!W91)&gt;0,0,PI()),ACOS('OddsRatio_working_3-way'!V91/(2*'OddsRatio_working_3-way'!X91)))</f>
        <v>0.38484132786044634</v>
      </c>
      <c r="Z91" s="11">
        <f>'OddsRatio_working_3-way'!X91^(1/3)*COS('OddsRatio_working_3-way'!Y91/3)</f>
        <v>0.5211276821549139</v>
      </c>
      <c r="AA91" s="11">
        <f>'OddsRatio_working_3-way'!X91^(1/3)*COS(('OddsRatio_working_3-way'!Y91+2*PI())/3)</f>
        <v>-0.31877773442543705</v>
      </c>
      <c r="AB91" s="11">
        <f>'OddsRatio_working_3-way'!X91^(1/3)*COS(('OddsRatio_working_3-way'!Y91+4*PI())/3)</f>
        <v>-0.20234994772947701</v>
      </c>
      <c r="AC91" s="11">
        <f>'OddsRatio_working_3-way'!X91^(1/3)*SIN('OddsRatio_working_3-way'!Y91/3)</f>
        <v>6.7219613990065111E-2</v>
      </c>
      <c r="AD91" s="11">
        <f>'OddsRatio_working_3-way'!X91^(1/3)*SIN(('OddsRatio_working_3-way'!Y91+2*PI())/3)</f>
        <v>0.41770000436642546</v>
      </c>
      <c r="AE91" s="11">
        <f>'OddsRatio_working_3-way'!X91^(1/3)*SIN(('OddsRatio_working_3-way'!Y91+4*PI())/3)</f>
        <v>-0.48491961835649039</v>
      </c>
      <c r="AF91" s="11">
        <f>-'OddsRatio_working_3-way'!U91/(3*'OddsRatio_working_3-way'!X91^(1/3))*COS(('OddsRatio_working_3-way'!Y91)/3)</f>
        <v>0.52112768215491378</v>
      </c>
      <c r="AG91" s="11">
        <f>-'OddsRatio_working_3-way'!U91/(3*'OddsRatio_working_3-way'!X91^(1/3))*COS(('OddsRatio_working_3-way'!Y91+2*PI())/3)</f>
        <v>-0.318777734425437</v>
      </c>
      <c r="AH91" s="11">
        <f>-'OddsRatio_working_3-way'!U91/(3*'OddsRatio_working_3-way'!X91^(1/3))*COS(('OddsRatio_working_3-way'!Y91+4*PI())/3)</f>
        <v>-0.20234994772947695</v>
      </c>
      <c r="AI91" s="11">
        <f>'OddsRatio_working_3-way'!U91/(3*'OddsRatio_working_3-way'!X91^(1/3))*SIN(('OddsRatio_working_3-way'!Y91)/3)</f>
        <v>-6.7219613990065097E-2</v>
      </c>
      <c r="AJ91" s="11">
        <f>'OddsRatio_working_3-way'!U91/(3*'OddsRatio_working_3-way'!X91^(1/3))*SIN(('OddsRatio_working_3-way'!Y91+2*PI())/3)</f>
        <v>-0.4177000043664254</v>
      </c>
      <c r="AK91" s="11">
        <f>'OddsRatio_working_3-way'!U91/(3*'OddsRatio_working_3-way'!X91^(1/3))*SIN(('OddsRatio_working_3-way'!Y91+4*PI())/3)</f>
        <v>0.48491961835649028</v>
      </c>
      <c r="AL91" s="11">
        <f>'OddsRatio_working_3-way'!Z91+'OddsRatio_working_3-way'!AF91</f>
        <v>1.0422553643098276</v>
      </c>
      <c r="AM91" s="11">
        <f>'OddsRatio_working_3-way'!AA91+'OddsRatio_working_3-way'!AG91</f>
        <v>-0.637555468850874</v>
      </c>
      <c r="AN91" s="11">
        <f>'OddsRatio_working_3-way'!AB91+'OddsRatio_working_3-way'!AH91</f>
        <v>-0.40469989545895396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1.0422553643098276</v>
      </c>
      <c r="AS91" s="11">
        <f>IF(('OddsRatio_working_3-way'!X91=0),IF(Q91&gt;0,-Q91^(1/3),(-Q91)^(1/3)),'OddsRatio_working_3-way'!AM91-'OddsRatio_working_3-way'!R91/3)</f>
        <v>-0.637555468850874</v>
      </c>
      <c r="AT91" s="11">
        <f>IF(('OddsRatio_working_3-way'!X91=0),IF(Q91&gt;0,-Q91^(1/3),(-Q91)^(1/3)),'OddsRatio_working_3-way'!AN91-'OddsRatio_working_3-way'!R91/3)</f>
        <v>-0.40469989545895396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2.94</v>
      </c>
      <c r="B92" s="4">
        <f>IF('True_Odds_Calculator_3-way'!B93="","",'True_Odds_Calculator_3-way'!B93)</f>
        <v>3.58</v>
      </c>
      <c r="C92" s="4">
        <f>IF('True_Odds_Calculator_3-way'!C93="","",'True_Odds_Calculator_3-way'!C93)</f>
        <v>2.4500000000000002</v>
      </c>
      <c r="D92" s="9">
        <f t="shared" si="26"/>
        <v>0.33084583856977506</v>
      </c>
      <c r="E92" s="9">
        <f t="shared" si="27"/>
        <v>0.27101808462376548</v>
      </c>
      <c r="F92" s="9">
        <f t="shared" si="28"/>
        <v>0.39813607680645929</v>
      </c>
      <c r="G92" s="9">
        <f t="shared" si="29"/>
        <v>1.0425545231899693</v>
      </c>
      <c r="H92" s="9">
        <f t="shared" si="30"/>
        <v>3.0225557749885406</v>
      </c>
      <c r="I92" s="9">
        <f t="shared" si="31"/>
        <v>3.6897906698301211</v>
      </c>
      <c r="J92" s="9">
        <f t="shared" si="32"/>
        <v>2.511704058625456</v>
      </c>
      <c r="K92" s="11">
        <f t="shared" si="33"/>
        <v>0.3401360544217687</v>
      </c>
      <c r="L92" s="11">
        <f t="shared" si="34"/>
        <v>0.27932960893854747</v>
      </c>
      <c r="M92" s="11">
        <f t="shared" si="35"/>
        <v>0.4081632653061224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-0.2814446494593732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0.23151433643802971</v>
      </c>
      <c r="Q92" s="11">
        <f>2*'OddsRatio_working_3-way'!K92*'OddsRatio_working_3-way'!L92*'OddsRatio_working_3-way'!M92</f>
        <v>7.7559241687782152E-2</v>
      </c>
      <c r="R92" s="11">
        <f t="shared" si="36"/>
        <v>0</v>
      </c>
      <c r="S92" s="11">
        <f t="shared" si="37"/>
        <v>-0.82259277937152264</v>
      </c>
      <c r="T92" s="11">
        <f t="shared" si="38"/>
        <v>-0.275575470476222</v>
      </c>
      <c r="U92" s="11">
        <f>'OddsRatio_working_3-way'!S92-'OddsRatio_working_3-way'!R92^2/3</f>
        <v>-0.82259277937152264</v>
      </c>
      <c r="V92" s="11">
        <f>'OddsRatio_working_3-way'!S92*'OddsRatio_working_3-way'!R92/3-2*'OddsRatio_working_3-way'!R92^3/27-'OddsRatio_working_3-way'!T92</f>
        <v>0.275575470476222</v>
      </c>
      <c r="W92" s="11">
        <f>'OddsRatio_working_3-way'!V92^2+4*'OddsRatio_working_3-way'!U92^3/27</f>
        <v>-6.5195984925772166E-3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0.14358049869391065</v>
      </c>
      <c r="Y92" s="11">
        <f>IF('OddsRatio_working_3-way'!W92&gt;=0,IF('OddsRatio_working_3-way'!V92+SQRT('OddsRatio_working_3-way'!W92)&gt;0,0,PI()),ACOS('OddsRatio_working_3-way'!V92/(2*'OddsRatio_working_3-way'!X92)))</f>
        <v>0.28502386472633878</v>
      </c>
      <c r="Z92" s="11">
        <f>'OddsRatio_working_3-way'!X92^(1/3)*COS('OddsRatio_working_3-way'!Y92/3)</f>
        <v>0.52127726159498466</v>
      </c>
      <c r="AA92" s="11">
        <f>'OddsRatio_working_3-way'!X92^(1/3)*COS(('OddsRatio_working_3-way'!Y92+2*PI())/3)</f>
        <v>-0.30365847797186257</v>
      </c>
      <c r="AB92" s="11">
        <f>'OddsRatio_working_3-way'!X92^(1/3)*COS(('OddsRatio_working_3-way'!Y92+4*PI())/3)</f>
        <v>-0.21761878362312193</v>
      </c>
      <c r="AC92" s="11">
        <f>'OddsRatio_working_3-way'!X92^(1/3)*SIN('OddsRatio_working_3-way'!Y92/3)</f>
        <v>4.9675040693238436E-2</v>
      </c>
      <c r="AD92" s="11">
        <f>'OddsRatio_working_3-way'!X92^(1/3)*SIN(('OddsRatio_working_3-way'!Y92+2*PI())/3)</f>
        <v>0.42660183060982376</v>
      </c>
      <c r="AE92" s="11">
        <f>'OddsRatio_working_3-way'!X92^(1/3)*SIN(('OddsRatio_working_3-way'!Y92+4*PI())/3)</f>
        <v>-0.47627687130306229</v>
      </c>
      <c r="AF92" s="11">
        <f>-'OddsRatio_working_3-way'!U92/(3*'OddsRatio_working_3-way'!X92^(1/3))*COS(('OddsRatio_working_3-way'!Y92)/3)</f>
        <v>0.52127726159498466</v>
      </c>
      <c r="AG92" s="11">
        <f>-'OddsRatio_working_3-way'!U92/(3*'OddsRatio_working_3-way'!X92^(1/3))*COS(('OddsRatio_working_3-way'!Y92+2*PI())/3)</f>
        <v>-0.30365847797186257</v>
      </c>
      <c r="AH92" s="11">
        <f>-'OddsRatio_working_3-way'!U92/(3*'OddsRatio_working_3-way'!X92^(1/3))*COS(('OddsRatio_working_3-way'!Y92+4*PI())/3)</f>
        <v>-0.21761878362312193</v>
      </c>
      <c r="AI92" s="11">
        <f>'OddsRatio_working_3-way'!U92/(3*'OddsRatio_working_3-way'!X92^(1/3))*SIN(('OddsRatio_working_3-way'!Y92)/3)</f>
        <v>-4.9675040693238436E-2</v>
      </c>
      <c r="AJ92" s="11">
        <f>'OddsRatio_working_3-way'!U92/(3*'OddsRatio_working_3-way'!X92^(1/3))*SIN(('OddsRatio_working_3-way'!Y92+2*PI())/3)</f>
        <v>-0.42660183060982376</v>
      </c>
      <c r="AK92" s="11">
        <f>'OddsRatio_working_3-way'!U92/(3*'OddsRatio_working_3-way'!X92^(1/3))*SIN(('OddsRatio_working_3-way'!Y92+4*PI())/3)</f>
        <v>0.47627687130306229</v>
      </c>
      <c r="AL92" s="11">
        <f>'OddsRatio_working_3-way'!Z92+'OddsRatio_working_3-way'!AF92</f>
        <v>1.0425545231899693</v>
      </c>
      <c r="AM92" s="11">
        <f>'OddsRatio_working_3-way'!AA92+'OddsRatio_working_3-way'!AG92</f>
        <v>-0.60731695594372515</v>
      </c>
      <c r="AN92" s="11">
        <f>'OddsRatio_working_3-way'!AB92+'OddsRatio_working_3-way'!AH92</f>
        <v>-0.43523756724624385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1.0425545231899693</v>
      </c>
      <c r="AS92" s="11">
        <f>IF(('OddsRatio_working_3-way'!X92=0),IF(Q92&gt;0,-Q92^(1/3),(-Q92)^(1/3)),'OddsRatio_working_3-way'!AM92-'OddsRatio_working_3-way'!R92/3)</f>
        <v>-0.60731695594372515</v>
      </c>
      <c r="AT92" s="11">
        <f>IF(('OddsRatio_working_3-way'!X92=0),IF(Q92&gt;0,-Q92^(1/3),(-Q92)^(1/3)),'OddsRatio_working_3-way'!AN92-'OddsRatio_working_3-way'!R92/3)</f>
        <v>-0.43523756724624385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1.87</v>
      </c>
      <c r="B93" s="4">
        <f>IF('True_Odds_Calculator_3-way'!B94="","",'True_Odds_Calculator_3-way'!B94)</f>
        <v>3.81</v>
      </c>
      <c r="C93" s="4">
        <f>IF('True_Odds_Calculator_3-way'!C94="","",'True_Odds_Calculator_3-way'!C94)</f>
        <v>4.3</v>
      </c>
      <c r="D93" s="9">
        <f t="shared" si="26"/>
        <v>0.52272508846794663</v>
      </c>
      <c r="E93" s="9">
        <f t="shared" si="27"/>
        <v>0.25322537551370483</v>
      </c>
      <c r="F93" s="9">
        <f t="shared" si="28"/>
        <v>0.22404953601834854</v>
      </c>
      <c r="G93" s="9">
        <f t="shared" si="29"/>
        <v>1.0494844506957941</v>
      </c>
      <c r="H93" s="9">
        <f t="shared" si="30"/>
        <v>1.9130514721053411</v>
      </c>
      <c r="I93" s="9">
        <f t="shared" si="31"/>
        <v>3.9490513064551815</v>
      </c>
      <c r="J93" s="9">
        <f t="shared" si="32"/>
        <v>4.4632986872961213</v>
      </c>
      <c r="K93" s="11">
        <f t="shared" si="33"/>
        <v>0.53475935828876997</v>
      </c>
      <c r="L93" s="11">
        <f t="shared" si="34"/>
        <v>0.26246719160104987</v>
      </c>
      <c r="M93" s="11">
        <f t="shared" si="35"/>
        <v>0.23255813953488372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-0.26333250751316828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0.22783497044836806</v>
      </c>
      <c r="Q93" s="11">
        <f>2*'OddsRatio_working_3-way'!K93*'OddsRatio_working_3-way'!L93*'OddsRatio_working_3-way'!M93</f>
        <v>6.5282226489503742E-2</v>
      </c>
      <c r="R93" s="11">
        <f t="shared" si="36"/>
        <v>0</v>
      </c>
      <c r="S93" s="11">
        <f t="shared" si="37"/>
        <v>-0.86519880359615264</v>
      </c>
      <c r="T93" s="11">
        <f t="shared" si="38"/>
        <v>-0.24790796664646206</v>
      </c>
      <c r="U93" s="11">
        <f>'OddsRatio_working_3-way'!S93-'OddsRatio_working_3-way'!R93^2/3</f>
        <v>-0.86519880359615264</v>
      </c>
      <c r="V93" s="11">
        <f>'OddsRatio_working_3-way'!S93*'OddsRatio_working_3-way'!R93/3-2*'OddsRatio_working_3-way'!R93^3/27-'OddsRatio_working_3-way'!T93</f>
        <v>0.24790796664646206</v>
      </c>
      <c r="W93" s="11">
        <f>'OddsRatio_working_3-way'!V93^2+4*'OddsRatio_working_3-way'!U93^3/27</f>
        <v>-3.4491414448312739E-2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0.15487880291948933</v>
      </c>
      <c r="Y93" s="11">
        <f>IF('OddsRatio_working_3-way'!W93&gt;=0,IF('OddsRatio_working_3-way'!V93+SQRT('OddsRatio_working_3-way'!W93)&gt;0,0,PI()),ACOS('OddsRatio_working_3-way'!V93/(2*'OddsRatio_working_3-way'!X93)))</f>
        <v>0.64295272709688678</v>
      </c>
      <c r="Z93" s="11">
        <f>'OddsRatio_working_3-way'!X93^(1/3)*COS('OddsRatio_working_3-way'!Y93/3)</f>
        <v>0.52474222534789705</v>
      </c>
      <c r="AA93" s="11">
        <f>'OddsRatio_working_3-way'!X93^(1/3)*COS(('OddsRatio_working_3-way'!Y93+2*PI())/3)</f>
        <v>-0.36128470426651377</v>
      </c>
      <c r="AB93" s="11">
        <f>'OddsRatio_working_3-way'!X93^(1/3)*COS(('OddsRatio_working_3-way'!Y93+4*PI())/3)</f>
        <v>-0.16345752108138342</v>
      </c>
      <c r="AC93" s="11">
        <f>'OddsRatio_working_3-way'!X93^(1/3)*SIN('OddsRatio_working_3-way'!Y93/3)</f>
        <v>0.1142155774649604</v>
      </c>
      <c r="AD93" s="11">
        <f>'OddsRatio_working_3-way'!X93^(1/3)*SIN(('OddsRatio_working_3-way'!Y93+2*PI())/3)</f>
        <v>0.39733230885717724</v>
      </c>
      <c r="AE93" s="11">
        <f>'OddsRatio_working_3-way'!X93^(1/3)*SIN(('OddsRatio_working_3-way'!Y93+4*PI())/3)</f>
        <v>-0.51154788632213766</v>
      </c>
      <c r="AF93" s="11">
        <f>-'OddsRatio_working_3-way'!U93/(3*'OddsRatio_working_3-way'!X93^(1/3))*COS(('OddsRatio_working_3-way'!Y93)/3)</f>
        <v>0.52474222534789705</v>
      </c>
      <c r="AG93" s="11">
        <f>-'OddsRatio_working_3-way'!U93/(3*'OddsRatio_working_3-way'!X93^(1/3))*COS(('OddsRatio_working_3-way'!Y93+2*PI())/3)</f>
        <v>-0.36128470426651377</v>
      </c>
      <c r="AH93" s="11">
        <f>-'OddsRatio_working_3-way'!U93/(3*'OddsRatio_working_3-way'!X93^(1/3))*COS(('OddsRatio_working_3-way'!Y93+4*PI())/3)</f>
        <v>-0.16345752108138342</v>
      </c>
      <c r="AI93" s="11">
        <f>'OddsRatio_working_3-way'!U93/(3*'OddsRatio_working_3-way'!X93^(1/3))*SIN(('OddsRatio_working_3-way'!Y93)/3)</f>
        <v>-0.1142155774649604</v>
      </c>
      <c r="AJ93" s="11">
        <f>'OddsRatio_working_3-way'!U93/(3*'OddsRatio_working_3-way'!X93^(1/3))*SIN(('OddsRatio_working_3-way'!Y93+2*PI())/3)</f>
        <v>-0.39733230885717724</v>
      </c>
      <c r="AK93" s="11">
        <f>'OddsRatio_working_3-way'!U93/(3*'OddsRatio_working_3-way'!X93^(1/3))*SIN(('OddsRatio_working_3-way'!Y93+4*PI())/3)</f>
        <v>0.51154788632213766</v>
      </c>
      <c r="AL93" s="11">
        <f>'OddsRatio_working_3-way'!Z93+'OddsRatio_working_3-way'!AF93</f>
        <v>1.0494844506957941</v>
      </c>
      <c r="AM93" s="11">
        <f>'OddsRatio_working_3-way'!AA93+'OddsRatio_working_3-way'!AG93</f>
        <v>-0.72256940853302754</v>
      </c>
      <c r="AN93" s="11">
        <f>'OddsRatio_working_3-way'!AB93+'OddsRatio_working_3-way'!AH93</f>
        <v>-0.32691504216276684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1.0494844506957941</v>
      </c>
      <c r="AS93" s="11">
        <f>IF(('OddsRatio_working_3-way'!X93=0),IF(Q93&gt;0,-Q93^(1/3),(-Q93)^(1/3)),'OddsRatio_working_3-way'!AM93-'OddsRatio_working_3-way'!R93/3)</f>
        <v>-0.72256940853302754</v>
      </c>
      <c r="AT93" s="11">
        <f>IF(('OddsRatio_working_3-way'!X93=0),IF(Q93&gt;0,-Q93^(1/3),(-Q93)^(1/3)),'OddsRatio_working_3-way'!AN93-'OddsRatio_working_3-way'!R93/3)</f>
        <v>-0.32691504216276684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2.21</v>
      </c>
      <c r="B94" s="4">
        <f>IF('True_Odds_Calculator_3-way'!B95="","",'True_Odds_Calculator_3-way'!B95)</f>
        <v>3.68</v>
      </c>
      <c r="C94" s="4">
        <f>IF('True_Odds_Calculator_3-way'!C95="","",'True_Odds_Calculator_3-way'!C95)</f>
        <v>3.29</v>
      </c>
      <c r="D94" s="9">
        <f t="shared" si="26"/>
        <v>0.44181949457041803</v>
      </c>
      <c r="E94" s="9">
        <f t="shared" si="27"/>
        <v>0.26328240141304177</v>
      </c>
      <c r="F94" s="9">
        <f t="shared" si="28"/>
        <v>0.29489810401654026</v>
      </c>
      <c r="G94" s="9">
        <f t="shared" si="29"/>
        <v>1.0441055872441622</v>
      </c>
      <c r="H94" s="9">
        <f t="shared" si="30"/>
        <v>2.2633677605654365</v>
      </c>
      <c r="I94" s="9">
        <f t="shared" si="31"/>
        <v>3.7982029738143552</v>
      </c>
      <c r="J94" s="9">
        <f t="shared" si="32"/>
        <v>3.3910017947891316</v>
      </c>
      <c r="K94" s="11">
        <f t="shared" si="33"/>
        <v>0.45248868778280543</v>
      </c>
      <c r="L94" s="11">
        <f t="shared" si="34"/>
        <v>0.27173913043478259</v>
      </c>
      <c r="M94" s="11">
        <f t="shared" si="35"/>
        <v>0.303951367781155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-0.27753621195151368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0.2309683568866242</v>
      </c>
      <c r="Q94" s="11">
        <f>2*'OddsRatio_working_3-way'!K94*'OddsRatio_working_3-way'!L94*'OddsRatio_working_3-way'!M94</f>
        <v>7.4747041063632447E-2</v>
      </c>
      <c r="R94" s="11">
        <f t="shared" si="36"/>
        <v>0</v>
      </c>
      <c r="S94" s="11">
        <f t="shared" si="37"/>
        <v>-0.83220980520904064</v>
      </c>
      <c r="T94" s="11">
        <f t="shared" si="38"/>
        <v>-0.26932356155632386</v>
      </c>
      <c r="U94" s="11">
        <f>'OddsRatio_working_3-way'!S94-'OddsRatio_working_3-way'!R94^2/3</f>
        <v>-0.83220980520904064</v>
      </c>
      <c r="V94" s="11">
        <f>'OddsRatio_working_3-way'!S94*'OddsRatio_working_3-way'!R94/3-2*'OddsRatio_working_3-way'!R94^3/27-'OddsRatio_working_3-way'!T94</f>
        <v>0.26932356155632386</v>
      </c>
      <c r="W94" s="11">
        <f>'OddsRatio_working_3-way'!V94^2+4*'OddsRatio_working_3-way'!U94^3/27</f>
        <v>-1.2852400595327496E-2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0.14610576768621292</v>
      </c>
      <c r="Y94" s="11">
        <f>IF('OddsRatio_working_3-way'!W94&gt;=0,IF('OddsRatio_working_3-way'!V94+SQRT('OddsRatio_working_3-way'!W94)&gt;0,0,PI()),ACOS('OddsRatio_working_3-way'!V94/(2*'OddsRatio_working_3-way'!X94)))</f>
        <v>0.39842477959348721</v>
      </c>
      <c r="Z94" s="11">
        <f>'OddsRatio_working_3-way'!X94^(1/3)*COS('OddsRatio_working_3-way'!Y94/3)</f>
        <v>0.52205279362208112</v>
      </c>
      <c r="AA94" s="11">
        <f>'OddsRatio_working_3-way'!X94^(1/3)*COS(('OddsRatio_working_3-way'!Y94+2*PI())/3)</f>
        <v>-0.32142599785107856</v>
      </c>
      <c r="AB94" s="11">
        <f>'OddsRatio_working_3-way'!X94^(1/3)*COS(('OddsRatio_working_3-way'!Y94+4*PI())/3)</f>
        <v>-0.20062679577100276</v>
      </c>
      <c r="AC94" s="11">
        <f>'OddsRatio_working_3-way'!X94^(1/3)*SIN('OddsRatio_working_3-way'!Y94/3)</f>
        <v>6.9743451838823842E-2</v>
      </c>
      <c r="AD94" s="11">
        <f>'OddsRatio_working_3-way'!X94^(1/3)*SIN(('OddsRatio_working_3-way'!Y94+2*PI())/3)</f>
        <v>0.41723925547394514</v>
      </c>
      <c r="AE94" s="11">
        <f>'OddsRatio_working_3-way'!X94^(1/3)*SIN(('OddsRatio_working_3-way'!Y94+4*PI())/3)</f>
        <v>-0.48698270731276894</v>
      </c>
      <c r="AF94" s="11">
        <f>-'OddsRatio_working_3-way'!U94/(3*'OddsRatio_working_3-way'!X94^(1/3))*COS(('OddsRatio_working_3-way'!Y94)/3)</f>
        <v>0.52205279362208101</v>
      </c>
      <c r="AG94" s="11">
        <f>-'OddsRatio_working_3-way'!U94/(3*'OddsRatio_working_3-way'!X94^(1/3))*COS(('OddsRatio_working_3-way'!Y94+2*PI())/3)</f>
        <v>-0.3214259978510785</v>
      </c>
      <c r="AH94" s="11">
        <f>-'OddsRatio_working_3-way'!U94/(3*'OddsRatio_working_3-way'!X94^(1/3))*COS(('OddsRatio_working_3-way'!Y94+4*PI())/3)</f>
        <v>-0.2006267957710027</v>
      </c>
      <c r="AI94" s="11">
        <f>'OddsRatio_working_3-way'!U94/(3*'OddsRatio_working_3-way'!X94^(1/3))*SIN(('OddsRatio_working_3-way'!Y94)/3)</f>
        <v>-6.9743451838823828E-2</v>
      </c>
      <c r="AJ94" s="11">
        <f>'OddsRatio_working_3-way'!U94/(3*'OddsRatio_working_3-way'!X94^(1/3))*SIN(('OddsRatio_working_3-way'!Y94+2*PI())/3)</f>
        <v>-0.41723925547394503</v>
      </c>
      <c r="AK94" s="11">
        <f>'OddsRatio_working_3-way'!U94/(3*'OddsRatio_working_3-way'!X94^(1/3))*SIN(('OddsRatio_working_3-way'!Y94+4*PI())/3)</f>
        <v>0.48698270731276883</v>
      </c>
      <c r="AL94" s="11">
        <f>'OddsRatio_working_3-way'!Z94+'OddsRatio_working_3-way'!AF94</f>
        <v>1.0441055872441622</v>
      </c>
      <c r="AM94" s="11">
        <f>'OddsRatio_working_3-way'!AA94+'OddsRatio_working_3-way'!AG94</f>
        <v>-0.64285199570215701</v>
      </c>
      <c r="AN94" s="11">
        <f>'OddsRatio_working_3-way'!AB94+'OddsRatio_working_3-way'!AH94</f>
        <v>-0.40125359154200546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1.0441055872441622</v>
      </c>
      <c r="AS94" s="11">
        <f>IF(('OddsRatio_working_3-way'!X94=0),IF(Q94&gt;0,-Q94^(1/3),(-Q94)^(1/3)),'OddsRatio_working_3-way'!AM94-'OddsRatio_working_3-way'!R94/3)</f>
        <v>-0.64285199570215701</v>
      </c>
      <c r="AT94" s="11">
        <f>IF(('OddsRatio_working_3-way'!X94=0),IF(Q94&gt;0,-Q94^(1/3),(-Q94)^(1/3)),'OddsRatio_working_3-way'!AN94-'OddsRatio_working_3-way'!R94/3)</f>
        <v>-0.40125359154200546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2.16</v>
      </c>
      <c r="B95" s="4">
        <f>IF('True_Odds_Calculator_3-way'!B96="","",'True_Odds_Calculator_3-way'!B96)</f>
        <v>3.35</v>
      </c>
      <c r="C95" s="4">
        <f>IF('True_Odds_Calculator_3-way'!C96="","",'True_Odds_Calculator_3-way'!C96)</f>
        <v>3.76</v>
      </c>
      <c r="D95" s="9">
        <f t="shared" si="26"/>
        <v>0.45247491400122841</v>
      </c>
      <c r="E95" s="9">
        <f t="shared" si="27"/>
        <v>0.28973503041537418</v>
      </c>
      <c r="F95" s="9">
        <f t="shared" si="28"/>
        <v>0.25779005558339724</v>
      </c>
      <c r="G95" s="9">
        <f t="shared" si="29"/>
        <v>1.0431614435986567</v>
      </c>
      <c r="H95" s="9">
        <f t="shared" si="30"/>
        <v>2.2100672745744423</v>
      </c>
      <c r="I95" s="9">
        <f t="shared" si="31"/>
        <v>3.4514293924568435</v>
      </c>
      <c r="J95" s="9">
        <f t="shared" si="32"/>
        <v>3.8791255843322925</v>
      </c>
      <c r="K95" s="11">
        <f t="shared" si="33"/>
        <v>0.46296296296296291</v>
      </c>
      <c r="L95" s="11">
        <f t="shared" si="34"/>
        <v>0.29850746268656714</v>
      </c>
      <c r="M95" s="11">
        <f t="shared" si="35"/>
        <v>0.26595744680851063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-0.2765339966832504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0.23045234818813731</v>
      </c>
      <c r="Q95" s="11">
        <f>2*'OddsRatio_working_3-way'!K95*'OddsRatio_working_3-way'!L95*'OddsRatio_working_3-way'!M95</f>
        <v>7.3509520953153842E-2</v>
      </c>
      <c r="R95" s="11">
        <f t="shared" si="36"/>
        <v>0</v>
      </c>
      <c r="S95" s="11">
        <f t="shared" si="37"/>
        <v>-0.83335991578678748</v>
      </c>
      <c r="T95" s="11">
        <f t="shared" si="38"/>
        <v>-0.26582453454124</v>
      </c>
      <c r="U95" s="11">
        <f>'OddsRatio_working_3-way'!S95-'OddsRatio_working_3-way'!R95^2/3</f>
        <v>-0.83335991578678748</v>
      </c>
      <c r="V95" s="11">
        <f>'OddsRatio_working_3-way'!S95*'OddsRatio_working_3-way'!R95/3-2*'OddsRatio_working_3-way'!R95^3/27-'OddsRatio_working_3-way'!T95</f>
        <v>0.26582453454124</v>
      </c>
      <c r="W95" s="11">
        <f>'OddsRatio_working_3-way'!V95^2+4*'OddsRatio_working_3-way'!U95^3/27</f>
        <v>-1.5079403588770482E-2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0.14640874867373652</v>
      </c>
      <c r="Y95" s="11">
        <f>IF('OddsRatio_working_3-way'!W95&gt;=0,IF('OddsRatio_working_3-way'!V95+SQRT('OddsRatio_working_3-way'!W95)&gt;0,0,PI()),ACOS('OddsRatio_working_3-way'!V95/(2*'OddsRatio_working_3-way'!X95)))</f>
        <v>0.43274878684327867</v>
      </c>
      <c r="Z95" s="11">
        <f>'OddsRatio_working_3-way'!X95^(1/3)*COS('OddsRatio_working_3-way'!Y95/3)</f>
        <v>0.52158072179932835</v>
      </c>
      <c r="AA95" s="11">
        <f>'OddsRatio_working_3-way'!X95^(1/3)*COS(('OddsRatio_working_3-way'!Y95+2*PI())/3)</f>
        <v>-0.32640394129401262</v>
      </c>
      <c r="AB95" s="11">
        <f>'OddsRatio_working_3-way'!X95^(1/3)*COS(('OddsRatio_working_3-way'!Y95+4*PI())/3)</f>
        <v>-0.19517678050531584</v>
      </c>
      <c r="AC95" s="11">
        <f>'OddsRatio_working_3-way'!X95^(1/3)*SIN('OddsRatio_working_3-way'!Y95/3)</f>
        <v>7.5764036606344412E-2</v>
      </c>
      <c r="AD95" s="11">
        <f>'OddsRatio_working_3-way'!X95^(1/3)*SIN(('OddsRatio_working_3-way'!Y95+2*PI())/3)</f>
        <v>0.41382013689927005</v>
      </c>
      <c r="AE95" s="11">
        <f>'OddsRatio_working_3-way'!X95^(1/3)*SIN(('OddsRatio_working_3-way'!Y95+4*PI())/3)</f>
        <v>-0.48958417350561445</v>
      </c>
      <c r="AF95" s="11">
        <f>-'OddsRatio_working_3-way'!U95/(3*'OddsRatio_working_3-way'!X95^(1/3))*COS(('OddsRatio_working_3-way'!Y95)/3)</f>
        <v>0.52158072179932835</v>
      </c>
      <c r="AG95" s="11">
        <f>-'OddsRatio_working_3-way'!U95/(3*'OddsRatio_working_3-way'!X95^(1/3))*COS(('OddsRatio_working_3-way'!Y95+2*PI())/3)</f>
        <v>-0.32640394129401262</v>
      </c>
      <c r="AH95" s="11">
        <f>-'OddsRatio_working_3-way'!U95/(3*'OddsRatio_working_3-way'!X95^(1/3))*COS(('OddsRatio_working_3-way'!Y95+4*PI())/3)</f>
        <v>-0.19517678050531584</v>
      </c>
      <c r="AI95" s="11">
        <f>'OddsRatio_working_3-way'!U95/(3*'OddsRatio_working_3-way'!X95^(1/3))*SIN(('OddsRatio_working_3-way'!Y95)/3)</f>
        <v>-7.5764036606344412E-2</v>
      </c>
      <c r="AJ95" s="11">
        <f>'OddsRatio_working_3-way'!U95/(3*'OddsRatio_working_3-way'!X95^(1/3))*SIN(('OddsRatio_working_3-way'!Y95+2*PI())/3)</f>
        <v>-0.41382013689927005</v>
      </c>
      <c r="AK95" s="11">
        <f>'OddsRatio_working_3-way'!U95/(3*'OddsRatio_working_3-way'!X95^(1/3))*SIN(('OddsRatio_working_3-way'!Y95+4*PI())/3)</f>
        <v>0.48958417350561445</v>
      </c>
      <c r="AL95" s="11">
        <f>'OddsRatio_working_3-way'!Z95+'OddsRatio_working_3-way'!AF95</f>
        <v>1.0431614435986567</v>
      </c>
      <c r="AM95" s="11">
        <f>'OddsRatio_working_3-way'!AA95+'OddsRatio_working_3-way'!AG95</f>
        <v>-0.65280788258802525</v>
      </c>
      <c r="AN95" s="11">
        <f>'OddsRatio_working_3-way'!AB95+'OddsRatio_working_3-way'!AH95</f>
        <v>-0.39035356101063168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1.0431614435986567</v>
      </c>
      <c r="AS95" s="11">
        <f>IF(('OddsRatio_working_3-way'!X95=0),IF(Q95&gt;0,-Q95^(1/3),(-Q95)^(1/3)),'OddsRatio_working_3-way'!AM95-'OddsRatio_working_3-way'!R95/3)</f>
        <v>-0.65280788258802525</v>
      </c>
      <c r="AT95" s="11">
        <f>IF(('OddsRatio_working_3-way'!X95=0),IF(Q95&gt;0,-Q95^(1/3),(-Q95)^(1/3)),'OddsRatio_working_3-way'!AN95-'OddsRatio_working_3-way'!R95/3)</f>
        <v>-0.39035356101063168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2.4900000000000002</v>
      </c>
      <c r="B96" s="4">
        <f>IF('True_Odds_Calculator_3-way'!B97="","",'True_Odds_Calculator_3-way'!B97)</f>
        <v>3.43</v>
      </c>
      <c r="C96" s="4">
        <f>IF('True_Odds_Calculator_3-way'!C97="","",'True_Odds_Calculator_3-way'!C97)</f>
        <v>3</v>
      </c>
      <c r="D96" s="9">
        <f t="shared" si="26"/>
        <v>0.39207237750168195</v>
      </c>
      <c r="E96" s="9">
        <f t="shared" si="27"/>
        <v>0.28338658981823345</v>
      </c>
      <c r="F96" s="9">
        <f t="shared" si="28"/>
        <v>0.32454103268008472</v>
      </c>
      <c r="G96" s="9">
        <f t="shared" si="29"/>
        <v>1.0406372373655242</v>
      </c>
      <c r="H96" s="9">
        <f t="shared" si="30"/>
        <v>2.5505494836746312</v>
      </c>
      <c r="I96" s="9">
        <f t="shared" si="31"/>
        <v>3.5287484867982228</v>
      </c>
      <c r="J96" s="9">
        <f t="shared" si="32"/>
        <v>3.0812744747310483</v>
      </c>
      <c r="K96" s="11">
        <f t="shared" si="33"/>
        <v>0.40160642570281119</v>
      </c>
      <c r="L96" s="11">
        <f t="shared" si="34"/>
        <v>0.29154518950437314</v>
      </c>
      <c r="M96" s="11">
        <f t="shared" si="35"/>
        <v>0.33333333333333331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-0.28262320418701048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0.2310505384023947</v>
      </c>
      <c r="Q96" s="11">
        <f>2*'OddsRatio_working_3-way'!K96*'OddsRatio_working_3-way'!L96*'OddsRatio_working_3-way'!M96</f>
        <v>7.8057614325133362E-2</v>
      </c>
      <c r="R96" s="11">
        <f t="shared" si="36"/>
        <v>0</v>
      </c>
      <c r="S96" s="11">
        <f t="shared" si="37"/>
        <v>-0.81752147374816975</v>
      </c>
      <c r="T96" s="11">
        <f t="shared" si="38"/>
        <v>-0.27618968707708441</v>
      </c>
      <c r="U96" s="11">
        <f>'OddsRatio_working_3-way'!S96-'OddsRatio_working_3-way'!R96^2/3</f>
        <v>-0.81752147374816975</v>
      </c>
      <c r="V96" s="11">
        <f>'OddsRatio_working_3-way'!S96*'OddsRatio_working_3-way'!R96/3-2*'OddsRatio_working_3-way'!R96^3/27-'OddsRatio_working_3-way'!T96</f>
        <v>0.27618968707708441</v>
      </c>
      <c r="W96" s="11">
        <f>'OddsRatio_working_3-way'!V96^2+4*'OddsRatio_working_3-way'!U96^3/27</f>
        <v>-4.6649476598547152E-3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0.14225478103353198</v>
      </c>
      <c r="Y96" s="11">
        <f>IF('OddsRatio_working_3-way'!W96&gt;=0,IF('OddsRatio_working_3-way'!V96+SQRT('OddsRatio_working_3-way'!W96)&gt;0,0,PI()),ACOS('OddsRatio_working_3-way'!V96/(2*'OddsRatio_working_3-way'!X96)))</f>
        <v>0.2424314836952004</v>
      </c>
      <c r="Z96" s="11">
        <f>'OddsRatio_working_3-way'!X96^(1/3)*COS('OddsRatio_working_3-way'!Y96/3)</f>
        <v>0.52031861868276208</v>
      </c>
      <c r="AA96" s="11">
        <f>'OddsRatio_working_3-way'!X96^(1/3)*COS(('OddsRatio_working_3-way'!Y96+2*PI())/3)</f>
        <v>-0.29665272965366873</v>
      </c>
      <c r="AB96" s="11">
        <f>'OddsRatio_working_3-way'!X96^(1/3)*COS(('OddsRatio_working_3-way'!Y96+4*PI())/3)</f>
        <v>-0.22366588902909298</v>
      </c>
      <c r="AC96" s="11">
        <f>'OddsRatio_working_3-way'!X96^(1/3)*SIN('OddsRatio_working_3-way'!Y96/3)</f>
        <v>4.2138972081899102E-2</v>
      </c>
      <c r="AD96" s="11">
        <f>'OddsRatio_working_3-way'!X96^(1/3)*SIN(('OddsRatio_working_3-way'!Y96+2*PI())/3)</f>
        <v>0.42953965580035086</v>
      </c>
      <c r="AE96" s="11">
        <f>'OddsRatio_working_3-way'!X96^(1/3)*SIN(('OddsRatio_working_3-way'!Y96+4*PI())/3)</f>
        <v>-0.47167862788224996</v>
      </c>
      <c r="AF96" s="11">
        <f>-'OddsRatio_working_3-way'!U96/(3*'OddsRatio_working_3-way'!X96^(1/3))*COS(('OddsRatio_working_3-way'!Y96)/3)</f>
        <v>0.52031861868276208</v>
      </c>
      <c r="AG96" s="11">
        <f>-'OddsRatio_working_3-way'!U96/(3*'OddsRatio_working_3-way'!X96^(1/3))*COS(('OddsRatio_working_3-way'!Y96+2*PI())/3)</f>
        <v>-0.29665272965366873</v>
      </c>
      <c r="AH96" s="11">
        <f>-'OddsRatio_working_3-way'!U96/(3*'OddsRatio_working_3-way'!X96^(1/3))*COS(('OddsRatio_working_3-way'!Y96+4*PI())/3)</f>
        <v>-0.22366588902909298</v>
      </c>
      <c r="AI96" s="11">
        <f>'OddsRatio_working_3-way'!U96/(3*'OddsRatio_working_3-way'!X96^(1/3))*SIN(('OddsRatio_working_3-way'!Y96)/3)</f>
        <v>-4.2138972081899102E-2</v>
      </c>
      <c r="AJ96" s="11">
        <f>'OddsRatio_working_3-way'!U96/(3*'OddsRatio_working_3-way'!X96^(1/3))*SIN(('OddsRatio_working_3-way'!Y96+2*PI())/3)</f>
        <v>-0.42953965580035086</v>
      </c>
      <c r="AK96" s="11">
        <f>'OddsRatio_working_3-way'!U96/(3*'OddsRatio_working_3-way'!X96^(1/3))*SIN(('OddsRatio_working_3-way'!Y96+4*PI())/3)</f>
        <v>0.47167862788224996</v>
      </c>
      <c r="AL96" s="11">
        <f>'OddsRatio_working_3-way'!Z96+'OddsRatio_working_3-way'!AF96</f>
        <v>1.0406372373655242</v>
      </c>
      <c r="AM96" s="11">
        <f>'OddsRatio_working_3-way'!AA96+'OddsRatio_working_3-way'!AG96</f>
        <v>-0.59330545930733747</v>
      </c>
      <c r="AN96" s="11">
        <f>'OddsRatio_working_3-way'!AB96+'OddsRatio_working_3-way'!AH96</f>
        <v>-0.44733177805818597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1.0406372373655242</v>
      </c>
      <c r="AS96" s="11">
        <f>IF(('OddsRatio_working_3-way'!X96=0),IF(Q96&gt;0,-Q96^(1/3),(-Q96)^(1/3)),'OddsRatio_working_3-way'!AM96-'OddsRatio_working_3-way'!R96/3)</f>
        <v>-0.59330545930733747</v>
      </c>
      <c r="AT96" s="11">
        <f>IF(('OddsRatio_working_3-way'!X96=0),IF(Q96&gt;0,-Q96^(1/3),(-Q96)^(1/3)),'OddsRatio_working_3-way'!AN96-'OddsRatio_working_3-way'!R96/3)</f>
        <v>-0.44733177805818597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1.85</v>
      </c>
      <c r="B97" s="4">
        <f>IF('True_Odds_Calculator_3-way'!B98="","",'True_Odds_Calculator_3-way'!B98)</f>
        <v>3.83</v>
      </c>
      <c r="C97" s="4">
        <f>IF('True_Odds_Calculator_3-way'!C98="","",'True_Odds_Calculator_3-way'!C98)</f>
        <v>4.3600000000000003</v>
      </c>
      <c r="D97" s="9">
        <f t="shared" si="26"/>
        <v>0.52797486733815435</v>
      </c>
      <c r="E97" s="9">
        <f t="shared" si="27"/>
        <v>0.25147158029993505</v>
      </c>
      <c r="F97" s="9">
        <f t="shared" si="28"/>
        <v>0.22055355236191065</v>
      </c>
      <c r="G97" s="9">
        <f t="shared" si="29"/>
        <v>1.0517994697062987</v>
      </c>
      <c r="H97" s="9">
        <f t="shared" si="30"/>
        <v>1.894029549250354</v>
      </c>
      <c r="I97" s="9">
        <f t="shared" si="31"/>
        <v>3.976592499268826</v>
      </c>
      <c r="J97" s="9">
        <f t="shared" si="32"/>
        <v>4.534046218213164</v>
      </c>
      <c r="K97" s="11">
        <f t="shared" si="33"/>
        <v>0.54054054054054046</v>
      </c>
      <c r="L97" s="11">
        <f t="shared" si="34"/>
        <v>0.2610966057441253</v>
      </c>
      <c r="M97" s="11">
        <f t="shared" si="35"/>
        <v>0.2293577981651376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-0.2616300637236274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0.22788496211736198</v>
      </c>
      <c r="Q97" s="11">
        <f>2*'OddsRatio_working_3-way'!K97*'OddsRatio_working_3-way'!L97*'OddsRatio_working_3-way'!M97</f>
        <v>6.4740046056068742E-2</v>
      </c>
      <c r="R97" s="11">
        <f t="shared" si="36"/>
        <v>0</v>
      </c>
      <c r="S97" s="11">
        <f t="shared" si="37"/>
        <v>-0.87101978600627483</v>
      </c>
      <c r="T97" s="11">
        <f t="shared" si="38"/>
        <v>-0.24744880284269169</v>
      </c>
      <c r="U97" s="11">
        <f>'OddsRatio_working_3-way'!S97-'OddsRatio_working_3-way'!R97^2/3</f>
        <v>-0.87101978600627483</v>
      </c>
      <c r="V97" s="11">
        <f>'OddsRatio_working_3-way'!S97*'OddsRatio_working_3-way'!R97/3-2*'OddsRatio_working_3-way'!R97^3/27-'OddsRatio_working_3-way'!T97</f>
        <v>0.24744880284269169</v>
      </c>
      <c r="W97" s="11">
        <f>'OddsRatio_working_3-way'!V97^2+4*'OddsRatio_working_3-way'!U97^3/27</f>
        <v>-3.6668548260566085E-2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0.15644444564193338</v>
      </c>
      <c r="Y97" s="11">
        <f>IF('OddsRatio_working_3-way'!W97&gt;=0,IF('OddsRatio_working_3-way'!V97+SQRT('OddsRatio_working_3-way'!W97)&gt;0,0,PI()),ACOS('OddsRatio_working_3-way'!V97/(2*'OddsRatio_working_3-way'!X97)))</f>
        <v>0.65859645258288724</v>
      </c>
      <c r="Z97" s="11">
        <f>'OddsRatio_working_3-way'!X97^(1/3)*COS('OddsRatio_working_3-way'!Y97/3)</f>
        <v>0.52589973485314945</v>
      </c>
      <c r="AA97" s="11">
        <f>'OddsRatio_working_3-way'!X97^(1/3)*COS(('OddsRatio_working_3-way'!Y97+2*PI())/3)</f>
        <v>-0.36457195244065566</v>
      </c>
      <c r="AB97" s="11">
        <f>'OddsRatio_working_3-way'!X97^(1/3)*COS(('OddsRatio_working_3-way'!Y97+4*PI())/3)</f>
        <v>-0.16132778241249371</v>
      </c>
      <c r="AC97" s="11">
        <f>'OddsRatio_working_3-way'!X97^(1/3)*SIN('OddsRatio_working_3-way'!Y97/3)</f>
        <v>0.1173430762769814</v>
      </c>
      <c r="AD97" s="11">
        <f>'OddsRatio_working_3-way'!X97^(1/3)*SIN(('OddsRatio_working_3-way'!Y97+2*PI())/3)</f>
        <v>0.39677099208783734</v>
      </c>
      <c r="AE97" s="11">
        <f>'OddsRatio_working_3-way'!X97^(1/3)*SIN(('OddsRatio_working_3-way'!Y97+4*PI())/3)</f>
        <v>-0.51411406836481865</v>
      </c>
      <c r="AF97" s="11">
        <f>-'OddsRatio_working_3-way'!U97/(3*'OddsRatio_working_3-way'!X97^(1/3))*COS(('OddsRatio_working_3-way'!Y97)/3)</f>
        <v>0.52589973485314923</v>
      </c>
      <c r="AG97" s="11">
        <f>-'OddsRatio_working_3-way'!U97/(3*'OddsRatio_working_3-way'!X97^(1/3))*COS(('OddsRatio_working_3-way'!Y97+2*PI())/3)</f>
        <v>-0.36457195244065549</v>
      </c>
      <c r="AH97" s="11">
        <f>-'OddsRatio_working_3-way'!U97/(3*'OddsRatio_working_3-way'!X97^(1/3))*COS(('OddsRatio_working_3-way'!Y97+4*PI())/3)</f>
        <v>-0.16132778241249363</v>
      </c>
      <c r="AI97" s="11">
        <f>'OddsRatio_working_3-way'!U97/(3*'OddsRatio_working_3-way'!X97^(1/3))*SIN(('OddsRatio_working_3-way'!Y97)/3)</f>
        <v>-0.11734307627698136</v>
      </c>
      <c r="AJ97" s="11">
        <f>'OddsRatio_working_3-way'!U97/(3*'OddsRatio_working_3-way'!X97^(1/3))*SIN(('OddsRatio_working_3-way'!Y97+2*PI())/3)</f>
        <v>-0.39677099208783717</v>
      </c>
      <c r="AK97" s="11">
        <f>'OddsRatio_working_3-way'!U97/(3*'OddsRatio_working_3-way'!X97^(1/3))*SIN(('OddsRatio_working_3-way'!Y97+4*PI())/3)</f>
        <v>0.51411406836481843</v>
      </c>
      <c r="AL97" s="11">
        <f>'OddsRatio_working_3-way'!Z97+'OddsRatio_working_3-way'!AF97</f>
        <v>1.0517994697062987</v>
      </c>
      <c r="AM97" s="11">
        <f>'OddsRatio_working_3-way'!AA97+'OddsRatio_working_3-way'!AG97</f>
        <v>-0.72914390488131109</v>
      </c>
      <c r="AN97" s="11">
        <f>'OddsRatio_working_3-way'!AB97+'OddsRatio_working_3-way'!AH97</f>
        <v>-0.32265556482498736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1.0517994697062987</v>
      </c>
      <c r="AS97" s="11">
        <f>IF(('OddsRatio_working_3-way'!X97=0),IF(Q97&gt;0,-Q97^(1/3),(-Q97)^(1/3)),'OddsRatio_working_3-way'!AM97-'OddsRatio_working_3-way'!R97/3)</f>
        <v>-0.72914390488131109</v>
      </c>
      <c r="AT97" s="11">
        <f>IF(('OddsRatio_working_3-way'!X97=0),IF(Q97&gt;0,-Q97^(1/3),(-Q97)^(1/3)),'OddsRatio_working_3-way'!AN97-'OddsRatio_working_3-way'!R97/3)</f>
        <v>-0.32265556482498736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1.48</v>
      </c>
      <c r="B98" s="4">
        <f>IF('True_Odds_Calculator_3-way'!B99="","",'True_Odds_Calculator_3-way'!B99)</f>
        <v>4.63</v>
      </c>
      <c r="C98" s="4">
        <f>IF('True_Odds_Calculator_3-way'!C99="","",'True_Odds_Calculator_3-way'!C99)</f>
        <v>7.12</v>
      </c>
      <c r="D98" s="9">
        <f t="shared" si="26"/>
        <v>0.66161299115693839</v>
      </c>
      <c r="E98" s="9">
        <f t="shared" si="27"/>
        <v>0.2054274640273151</v>
      </c>
      <c r="F98" s="9">
        <f t="shared" si="28"/>
        <v>0.13295954481574657</v>
      </c>
      <c r="G98" s="9">
        <f t="shared" si="29"/>
        <v>1.0655367178582018</v>
      </c>
      <c r="H98" s="9">
        <f t="shared" si="30"/>
        <v>1.5114576245719369</v>
      </c>
      <c r="I98" s="9">
        <f t="shared" si="31"/>
        <v>4.8678982858252722</v>
      </c>
      <c r="J98" s="9">
        <f t="shared" si="32"/>
        <v>7.5210847132921952</v>
      </c>
      <c r="K98" s="11">
        <f t="shared" si="33"/>
        <v>0.67567567567567566</v>
      </c>
      <c r="L98" s="11">
        <f t="shared" si="34"/>
        <v>0.21598272138228941</v>
      </c>
      <c r="M98" s="11">
        <f t="shared" si="35"/>
        <v>0.1404494382022472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-0.2185629704740536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0.20967803292408335</v>
      </c>
      <c r="Q98" s="11">
        <f>2*'OddsRatio_working_3-way'!K98*'OddsRatio_working_3-way'!L98*'OddsRatio_working_3-way'!M98</f>
        <v>4.0992772810182473E-2</v>
      </c>
      <c r="R98" s="11">
        <f t="shared" si="36"/>
        <v>0</v>
      </c>
      <c r="S98" s="11">
        <f t="shared" si="37"/>
        <v>-0.95934838581897386</v>
      </c>
      <c r="T98" s="11">
        <f t="shared" si="38"/>
        <v>-0.18755589165571335</v>
      </c>
      <c r="U98" s="11">
        <f>'OddsRatio_working_3-way'!S98-'OddsRatio_working_3-way'!R98^2/3</f>
        <v>-0.95934838581897386</v>
      </c>
      <c r="V98" s="11">
        <f>'OddsRatio_working_3-way'!S98*'OddsRatio_working_3-way'!R98/3-2*'OddsRatio_working_3-way'!R98^3/27-'OddsRatio_working_3-way'!T98</f>
        <v>0.18755589165571335</v>
      </c>
      <c r="W98" s="11">
        <f>'OddsRatio_working_3-way'!V98^2+4*'OddsRatio_working_3-way'!U98^3/27</f>
        <v>-9.5628067458803756E-2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0.18083506293966709</v>
      </c>
      <c r="Y98" s="11">
        <f>IF('OddsRatio_working_3-way'!W98&gt;=0,IF('OddsRatio_working_3-way'!V98+SQRT('OddsRatio_working_3-way'!W98)&gt;0,0,PI()),ACOS('OddsRatio_working_3-way'!V98/(2*'OddsRatio_working_3-way'!X98)))</f>
        <v>1.0256037497179062</v>
      </c>
      <c r="Z98" s="11">
        <f>'OddsRatio_working_3-way'!X98^(1/3)*COS('OddsRatio_working_3-way'!Y98/3)</f>
        <v>0.5327683589291009</v>
      </c>
      <c r="AA98" s="11">
        <f>'OddsRatio_working_3-way'!X98^(1/3)*COS(('OddsRatio_working_3-way'!Y98+2*PI())/3)</f>
        <v>-0.43056549157935214</v>
      </c>
      <c r="AB98" s="11">
        <f>'OddsRatio_working_3-way'!X98^(1/3)*COS(('OddsRatio_working_3-way'!Y98+4*PI())/3)</f>
        <v>-0.102202867349749</v>
      </c>
      <c r="AC98" s="11">
        <f>'OddsRatio_working_3-way'!X98^(1/3)*SIN('OddsRatio_working_3-way'!Y98/3)</f>
        <v>0.18958024949077362</v>
      </c>
      <c r="AD98" s="11">
        <f>'OddsRatio_working_3-way'!X98^(1/3)*SIN(('OddsRatio_working_3-way'!Y98+2*PI())/3)</f>
        <v>0.36660080841976078</v>
      </c>
      <c r="AE98" s="11">
        <f>'OddsRatio_working_3-way'!X98^(1/3)*SIN(('OddsRatio_working_3-way'!Y98+4*PI())/3)</f>
        <v>-0.55618105791053407</v>
      </c>
      <c r="AF98" s="11">
        <f>-'OddsRatio_working_3-way'!U98/(3*'OddsRatio_working_3-way'!X98^(1/3))*COS(('OddsRatio_working_3-way'!Y98)/3)</f>
        <v>0.5327683589291009</v>
      </c>
      <c r="AG98" s="11">
        <f>-'OddsRatio_working_3-way'!U98/(3*'OddsRatio_working_3-way'!X98^(1/3))*COS(('OddsRatio_working_3-way'!Y98+2*PI())/3)</f>
        <v>-0.43056549157935214</v>
      </c>
      <c r="AH98" s="11">
        <f>-'OddsRatio_working_3-way'!U98/(3*'OddsRatio_working_3-way'!X98^(1/3))*COS(('OddsRatio_working_3-way'!Y98+4*PI())/3)</f>
        <v>-0.102202867349749</v>
      </c>
      <c r="AI98" s="11">
        <f>'OddsRatio_working_3-way'!U98/(3*'OddsRatio_working_3-way'!X98^(1/3))*SIN(('OddsRatio_working_3-way'!Y98)/3)</f>
        <v>-0.18958024949077362</v>
      </c>
      <c r="AJ98" s="11">
        <f>'OddsRatio_working_3-way'!U98/(3*'OddsRatio_working_3-way'!X98^(1/3))*SIN(('OddsRatio_working_3-way'!Y98+2*PI())/3)</f>
        <v>-0.36660080841976078</v>
      </c>
      <c r="AK98" s="11">
        <f>'OddsRatio_working_3-way'!U98/(3*'OddsRatio_working_3-way'!X98^(1/3))*SIN(('OddsRatio_working_3-way'!Y98+4*PI())/3)</f>
        <v>0.55618105791053407</v>
      </c>
      <c r="AL98" s="11">
        <f>'OddsRatio_working_3-way'!Z98+'OddsRatio_working_3-way'!AF98</f>
        <v>1.0655367178582018</v>
      </c>
      <c r="AM98" s="11">
        <f>'OddsRatio_working_3-way'!AA98+'OddsRatio_working_3-way'!AG98</f>
        <v>-0.86113098315870429</v>
      </c>
      <c r="AN98" s="11">
        <f>'OddsRatio_working_3-way'!AB98+'OddsRatio_working_3-way'!AH98</f>
        <v>-0.20440573469949799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1.0655367178582018</v>
      </c>
      <c r="AS98" s="11">
        <f>IF(('OddsRatio_working_3-way'!X98=0),IF(Q98&gt;0,-Q98^(1/3),(-Q98)^(1/3)),'OddsRatio_working_3-way'!AM98-'OddsRatio_working_3-way'!R98/3)</f>
        <v>-0.86113098315870429</v>
      </c>
      <c r="AT98" s="11">
        <f>IF(('OddsRatio_working_3-way'!X98=0),IF(Q98&gt;0,-Q98^(1/3),(-Q98)^(1/3)),'OddsRatio_working_3-way'!AN98-'OddsRatio_working_3-way'!R98/3)</f>
        <v>-0.20440573469949799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1.56</v>
      </c>
      <c r="B99" s="4">
        <f>IF('True_Odds_Calculator_3-way'!B100="","",'True_Odds_Calculator_3-way'!B100)</f>
        <v>4.4000000000000004</v>
      </c>
      <c r="C99" s="4">
        <f>IF('True_Odds_Calculator_3-way'!C100="","",'True_Odds_Calculator_3-way'!C100)</f>
        <v>6.07</v>
      </c>
      <c r="D99" s="9">
        <f t="shared" si="26"/>
        <v>0.62681406545382812</v>
      </c>
      <c r="E99" s="9">
        <f t="shared" si="27"/>
        <v>0.21669679187703772</v>
      </c>
      <c r="F99" s="9">
        <f t="shared" si="28"/>
        <v>0.15648914266913425</v>
      </c>
      <c r="G99" s="9">
        <f t="shared" si="29"/>
        <v>1.0631597012173679</v>
      </c>
      <c r="H99" s="9">
        <f t="shared" si="30"/>
        <v>1.595369432681726</v>
      </c>
      <c r="I99" s="9">
        <f t="shared" si="31"/>
        <v>4.6147429841390517</v>
      </c>
      <c r="J99" s="9">
        <f t="shared" si="32"/>
        <v>6.3902196851720561</v>
      </c>
      <c r="K99" s="11">
        <f t="shared" si="33"/>
        <v>0.64102564102564097</v>
      </c>
      <c r="L99" s="11">
        <f t="shared" si="34"/>
        <v>0.22727272727272727</v>
      </c>
      <c r="M99" s="11">
        <f t="shared" si="35"/>
        <v>0.16474464579901152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-0.2316908791373371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0.21673137406251075</v>
      </c>
      <c r="Q99" s="11">
        <f>2*'OddsRatio_working_3-way'!K99*'OddsRatio_working_3-way'!L99*'OddsRatio_working_3-way'!M99</f>
        <v>4.8002519172206146E-2</v>
      </c>
      <c r="R99" s="11">
        <f t="shared" si="36"/>
        <v>0</v>
      </c>
      <c r="S99" s="11">
        <f t="shared" si="37"/>
        <v>-0.93543334493560726</v>
      </c>
      <c r="T99" s="11">
        <f t="shared" si="38"/>
        <v>-0.2071834651020171</v>
      </c>
      <c r="U99" s="11">
        <f>'OddsRatio_working_3-way'!S99-'OddsRatio_working_3-way'!R99^2/3</f>
        <v>-0.93543334493560726</v>
      </c>
      <c r="V99" s="11">
        <f>'OddsRatio_working_3-way'!S99*'OddsRatio_working_3-way'!R99/3-2*'OddsRatio_working_3-way'!R99^3/27-'OddsRatio_working_3-way'!T99</f>
        <v>0.2071834651020171</v>
      </c>
      <c r="W99" s="11">
        <f>'OddsRatio_working_3-way'!V99^2+4*'OddsRatio_working_3-way'!U99^3/27</f>
        <v>-7.8339815455764655E-2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0.17411548155422837</v>
      </c>
      <c r="Y99" s="11">
        <f>IF('OddsRatio_working_3-way'!W99&gt;=0,IF('OddsRatio_working_3-way'!V99+SQRT('OddsRatio_working_3-way'!W99)&gt;0,0,PI()),ACOS('OddsRatio_working_3-way'!V99/(2*'OddsRatio_working_3-way'!X99)))</f>
        <v>0.93358054797251422</v>
      </c>
      <c r="Z99" s="11">
        <f>'OddsRatio_working_3-way'!X99^(1/3)*COS('OddsRatio_working_3-way'!Y99/3)</f>
        <v>0.53157985060868407</v>
      </c>
      <c r="AA99" s="11">
        <f>'OddsRatio_working_3-way'!X99^(1/3)*COS(('OddsRatio_working_3-way'!Y99+2*PI())/3)</f>
        <v>-0.41386248540255433</v>
      </c>
      <c r="AB99" s="11">
        <f>'OddsRatio_working_3-way'!X99^(1/3)*COS(('OddsRatio_working_3-way'!Y99+4*PI())/3)</f>
        <v>-0.11771736520612959</v>
      </c>
      <c r="AC99" s="11">
        <f>'OddsRatio_working_3-way'!X99^(1/3)*SIN('OddsRatio_working_3-way'!Y99/3)</f>
        <v>0.17097946486459983</v>
      </c>
      <c r="AD99" s="11">
        <f>'OddsRatio_working_3-way'!X99^(1/3)*SIN(('OddsRatio_working_3-way'!Y99+2*PI())/3)</f>
        <v>0.37487192233475725</v>
      </c>
      <c r="AE99" s="11">
        <f>'OddsRatio_working_3-way'!X99^(1/3)*SIN(('OddsRatio_working_3-way'!Y99+4*PI())/3)</f>
        <v>-0.54585138719935711</v>
      </c>
      <c r="AF99" s="11">
        <f>-'OddsRatio_working_3-way'!U99/(3*'OddsRatio_working_3-way'!X99^(1/3))*COS(('OddsRatio_working_3-way'!Y99)/3)</f>
        <v>0.53157985060868396</v>
      </c>
      <c r="AG99" s="11">
        <f>-'OddsRatio_working_3-way'!U99/(3*'OddsRatio_working_3-way'!X99^(1/3))*COS(('OddsRatio_working_3-way'!Y99+2*PI())/3)</f>
        <v>-0.41386248540255427</v>
      </c>
      <c r="AH99" s="11">
        <f>-'OddsRatio_working_3-way'!U99/(3*'OddsRatio_working_3-way'!X99^(1/3))*COS(('OddsRatio_working_3-way'!Y99+4*PI())/3)</f>
        <v>-0.11771736520612956</v>
      </c>
      <c r="AI99" s="11">
        <f>'OddsRatio_working_3-way'!U99/(3*'OddsRatio_working_3-way'!X99^(1/3))*SIN(('OddsRatio_working_3-way'!Y99)/3)</f>
        <v>-0.17097946486459981</v>
      </c>
      <c r="AJ99" s="11">
        <f>'OddsRatio_working_3-way'!U99/(3*'OddsRatio_working_3-way'!X99^(1/3))*SIN(('OddsRatio_working_3-way'!Y99+2*PI())/3)</f>
        <v>-0.37487192233475719</v>
      </c>
      <c r="AK99" s="11">
        <f>'OddsRatio_working_3-way'!U99/(3*'OddsRatio_working_3-way'!X99^(1/3))*SIN(('OddsRatio_working_3-way'!Y99+4*PI())/3)</f>
        <v>0.545851387199357</v>
      </c>
      <c r="AL99" s="11">
        <f>'OddsRatio_working_3-way'!Z99+'OddsRatio_working_3-way'!AF99</f>
        <v>1.0631597012173679</v>
      </c>
      <c r="AM99" s="11">
        <f>'OddsRatio_working_3-way'!AA99+'OddsRatio_working_3-way'!AG99</f>
        <v>-0.82772497080510865</v>
      </c>
      <c r="AN99" s="11">
        <f>'OddsRatio_working_3-way'!AB99+'OddsRatio_working_3-way'!AH99</f>
        <v>-0.23543473041225915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1.0631597012173679</v>
      </c>
      <c r="AS99" s="11">
        <f>IF(('OddsRatio_working_3-way'!X99=0),IF(Q99&gt;0,-Q99^(1/3),(-Q99)^(1/3)),'OddsRatio_working_3-way'!AM99-'OddsRatio_working_3-way'!R99/3)</f>
        <v>-0.82772497080510865</v>
      </c>
      <c r="AT99" s="11">
        <f>IF(('OddsRatio_working_3-way'!X99=0),IF(Q99&gt;0,-Q99^(1/3),(-Q99)^(1/3)),'OddsRatio_working_3-way'!AN99-'OddsRatio_working_3-way'!R99/3)</f>
        <v>-0.23543473041225915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2.95</v>
      </c>
      <c r="B100" s="4">
        <f>IF('True_Odds_Calculator_3-way'!B101="","",'True_Odds_Calculator_3-way'!B101)</f>
        <v>3.52</v>
      </c>
      <c r="C100" s="4">
        <f>IF('True_Odds_Calculator_3-way'!C101="","",'True_Odds_Calculator_3-way'!C101)</f>
        <v>2.4700000000000002</v>
      </c>
      <c r="D100" s="9">
        <f t="shared" si="26"/>
        <v>0.32962194022173036</v>
      </c>
      <c r="E100" s="9">
        <f t="shared" si="27"/>
        <v>0.27561361564886777</v>
      </c>
      <c r="F100" s="9">
        <f t="shared" si="28"/>
        <v>0.39476444412940187</v>
      </c>
      <c r="G100" s="9">
        <f t="shared" si="29"/>
        <v>1.0429634027633474</v>
      </c>
      <c r="H100" s="9">
        <f t="shared" si="30"/>
        <v>3.0337786353885279</v>
      </c>
      <c r="I100" s="9">
        <f t="shared" si="31"/>
        <v>3.6282677749636352</v>
      </c>
      <c r="J100" s="9">
        <f t="shared" si="32"/>
        <v>2.5331562020621212</v>
      </c>
      <c r="K100" s="11">
        <f t="shared" si="33"/>
        <v>0.33898305084745761</v>
      </c>
      <c r="L100" s="11">
        <f t="shared" si="34"/>
        <v>0.28409090909090912</v>
      </c>
      <c r="M100" s="11">
        <f t="shared" si="35"/>
        <v>0.40485829959514169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-0.28163774227556571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0.23159267137857681</v>
      </c>
      <c r="Q100" s="11">
        <f>2*'OddsRatio_working_3-way'!K100*'OddsRatio_working_3-way'!L100*'OddsRatio_working_3-way'!M100</f>
        <v>7.7977330430497246E-2</v>
      </c>
      <c r="R100" s="11">
        <f t="shared" si="36"/>
        <v>0</v>
      </c>
      <c r="S100" s="11">
        <f t="shared" si="37"/>
        <v>-0.82230694475592414</v>
      </c>
      <c r="T100" s="11">
        <f t="shared" si="38"/>
        <v>-0.27687102517034484</v>
      </c>
      <c r="U100" s="11">
        <f>'OddsRatio_working_3-way'!S100-'OddsRatio_working_3-way'!R100^2/3</f>
        <v>-0.82230694475592414</v>
      </c>
      <c r="V100" s="11">
        <f>'OddsRatio_working_3-way'!S100*'OddsRatio_working_3-way'!R100/3-2*'OddsRatio_working_3-way'!R100^3/27-'OddsRatio_working_3-way'!T100</f>
        <v>0.27687102517034484</v>
      </c>
      <c r="W100" s="11">
        <f>'OddsRatio_working_3-way'!V100^2+4*'OddsRatio_working_3-way'!U100^3/27</f>
        <v>-5.7179425832999953E-3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0.14350566814779278</v>
      </c>
      <c r="Y100" s="11">
        <f>IF('OddsRatio_working_3-way'!W100&gt;=0,IF('OddsRatio_working_3-way'!V100+SQRT('OddsRatio_working_3-way'!W100)&gt;0,0,PI()),ACOS('OddsRatio_working_3-way'!V100/(2*'OddsRatio_working_3-way'!X100)))</f>
        <v>0.26661104496366184</v>
      </c>
      <c r="Z100" s="11">
        <f>'OddsRatio_working_3-way'!X100^(1/3)*COS('OddsRatio_working_3-way'!Y100/3)</f>
        <v>0.52148170138167371</v>
      </c>
      <c r="AA100" s="11">
        <f>'OddsRatio_working_3-way'!X100^(1/3)*COS(('OddsRatio_working_3-way'!Y100+2*PI())/3)</f>
        <v>-0.30098215449721488</v>
      </c>
      <c r="AB100" s="11">
        <f>'OddsRatio_working_3-way'!X100^(1/3)*COS(('OddsRatio_working_3-way'!Y100+4*PI())/3)</f>
        <v>-0.22049954688445897</v>
      </c>
      <c r="AC100" s="11">
        <f>'OddsRatio_working_3-way'!X100^(1/3)*SIN('OddsRatio_working_3-way'!Y100/3)</f>
        <v>4.646665517030775E-2</v>
      </c>
      <c r="AD100" s="11">
        <f>'OddsRatio_working_3-way'!X100^(1/3)*SIN(('OddsRatio_working_3-way'!Y100+2*PI())/3)</f>
        <v>0.42838307342010618</v>
      </c>
      <c r="AE100" s="11">
        <f>'OddsRatio_working_3-way'!X100^(1/3)*SIN(('OddsRatio_working_3-way'!Y100+4*PI())/3)</f>
        <v>-0.4748497285904138</v>
      </c>
      <c r="AF100" s="11">
        <f>-'OddsRatio_working_3-way'!U100/(3*'OddsRatio_working_3-way'!X100^(1/3))*COS(('OddsRatio_working_3-way'!Y100)/3)</f>
        <v>0.5214817013816736</v>
      </c>
      <c r="AG100" s="11">
        <f>-'OddsRatio_working_3-way'!U100/(3*'OddsRatio_working_3-way'!X100^(1/3))*COS(('OddsRatio_working_3-way'!Y100+2*PI())/3)</f>
        <v>-0.30098215449721483</v>
      </c>
      <c r="AH100" s="11">
        <f>-'OddsRatio_working_3-way'!U100/(3*'OddsRatio_working_3-way'!X100^(1/3))*COS(('OddsRatio_working_3-way'!Y100+4*PI())/3)</f>
        <v>-0.22049954688445891</v>
      </c>
      <c r="AI100" s="11">
        <f>'OddsRatio_working_3-way'!U100/(3*'OddsRatio_working_3-way'!X100^(1/3))*SIN(('OddsRatio_working_3-way'!Y100)/3)</f>
        <v>-4.6466655170307743E-2</v>
      </c>
      <c r="AJ100" s="11">
        <f>'OddsRatio_working_3-way'!U100/(3*'OddsRatio_working_3-way'!X100^(1/3))*SIN(('OddsRatio_working_3-way'!Y100+2*PI())/3)</f>
        <v>-0.42838307342010612</v>
      </c>
      <c r="AK100" s="11">
        <f>'OddsRatio_working_3-way'!U100/(3*'OddsRatio_working_3-way'!X100^(1/3))*SIN(('OddsRatio_working_3-way'!Y100+4*PI())/3)</f>
        <v>0.47484972859041369</v>
      </c>
      <c r="AL100" s="11">
        <f>'OddsRatio_working_3-way'!Z100+'OddsRatio_working_3-way'!AF100</f>
        <v>1.0429634027633474</v>
      </c>
      <c r="AM100" s="11">
        <f>'OddsRatio_working_3-way'!AA100+'OddsRatio_working_3-way'!AG100</f>
        <v>-0.60196430899442976</v>
      </c>
      <c r="AN100" s="11">
        <f>'OddsRatio_working_3-way'!AB100+'OddsRatio_working_3-way'!AH100</f>
        <v>-0.44099909376891788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1.0429634027633474</v>
      </c>
      <c r="AS100" s="11">
        <f>IF(('OddsRatio_working_3-way'!X100=0),IF(Q100&gt;0,-Q100^(1/3),(-Q100)^(1/3)),'OddsRatio_working_3-way'!AM100-'OddsRatio_working_3-way'!R100/3)</f>
        <v>-0.60196430899442976</v>
      </c>
      <c r="AT100" s="11">
        <f>IF(('OddsRatio_working_3-way'!X100=0),IF(Q100&gt;0,-Q100^(1/3),(-Q100)^(1/3)),'OddsRatio_working_3-way'!AN100-'OddsRatio_working_3-way'!R100/3)</f>
        <v>-0.44099909376891788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2.81</v>
      </c>
      <c r="B101" s="4">
        <f>IF('True_Odds_Calculator_3-way'!B102="","",'True_Odds_Calculator_3-way'!B102)</f>
        <v>3.61</v>
      </c>
      <c r="C101" s="4">
        <f>IF('True_Odds_Calculator_3-way'!C102="","",'True_Odds_Calculator_3-way'!C102)</f>
        <v>2.4300000000000002</v>
      </c>
      <c r="D101" s="9">
        <f t="shared" si="26"/>
        <v>0.34071493693492377</v>
      </c>
      <c r="E101" s="9">
        <f t="shared" si="27"/>
        <v>0.2638344464690337</v>
      </c>
      <c r="F101" s="9">
        <f t="shared" si="28"/>
        <v>0.39545061659604264</v>
      </c>
      <c r="G101" s="9">
        <f t="shared" si="29"/>
        <v>1.0690634654087541</v>
      </c>
      <c r="H101" s="9">
        <f t="shared" si="30"/>
        <v>2.935004872389845</v>
      </c>
      <c r="I101" s="9">
        <f t="shared" si="31"/>
        <v>3.7902556447168476</v>
      </c>
      <c r="J101" s="9">
        <f t="shared" si="32"/>
        <v>2.5287607555345186</v>
      </c>
      <c r="K101" s="11">
        <f t="shared" si="33"/>
        <v>0.35587188612099646</v>
      </c>
      <c r="L101" s="11">
        <f t="shared" si="34"/>
        <v>0.2770083102493075</v>
      </c>
      <c r="M101" s="11">
        <f t="shared" si="35"/>
        <v>0.41152263374485593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-0.27405348191815215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0.23732094591017511</v>
      </c>
      <c r="Q101" s="11">
        <f>2*'OddsRatio_working_3-way'!K101*'OddsRatio_working_3-way'!L101*'OddsRatio_working_3-way'!M101</f>
        <v>8.1135366123136793E-2</v>
      </c>
      <c r="R101" s="11">
        <f t="shared" si="36"/>
        <v>0</v>
      </c>
      <c r="S101" s="11">
        <f t="shared" si="37"/>
        <v>-0.86596581166975484</v>
      </c>
      <c r="T101" s="11">
        <f t="shared" si="38"/>
        <v>-0.29605668775034355</v>
      </c>
      <c r="U101" s="11">
        <f>'OddsRatio_working_3-way'!S101-'OddsRatio_working_3-way'!R101^2/3</f>
        <v>-0.86596581166975484</v>
      </c>
      <c r="V101" s="11">
        <f>'OddsRatio_working_3-way'!S101*'OddsRatio_working_3-way'!R101/3-2*'OddsRatio_working_3-way'!R101^3/27-'OddsRatio_working_3-way'!T101</f>
        <v>0.29605668775034355</v>
      </c>
      <c r="W101" s="11">
        <f>'OddsRatio_working_3-way'!V101^2+4*'OddsRatio_working_3-way'!U101^3/27</f>
        <v>-8.5556198318391813E-3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0.15508480115209838</v>
      </c>
      <c r="Y101" s="11">
        <f>IF('OddsRatio_working_3-way'!W101&gt;=0,IF('OddsRatio_working_3-way'!V101+SQRT('OddsRatio_working_3-way'!W101)&gt;0,0,PI()),ACOS('OddsRatio_working_3-way'!V101/(2*'OddsRatio_working_3-way'!X101)))</f>
        <v>0.30281987213758232</v>
      </c>
      <c r="Z101" s="11">
        <f>'OddsRatio_working_3-way'!X101^(1/3)*COS('OddsRatio_working_3-way'!Y101/3)</f>
        <v>0.53453173270437704</v>
      </c>
      <c r="AA101" s="11">
        <f>'OddsRatio_working_3-way'!X101^(1/3)*COS(('OddsRatio_working_3-way'!Y101+2*PI())/3)</f>
        <v>-0.31415214330484298</v>
      </c>
      <c r="AB101" s="11">
        <f>'OddsRatio_working_3-way'!X101^(1/3)*COS(('OddsRatio_working_3-way'!Y101+4*PI())/3)</f>
        <v>-0.22037958939953373</v>
      </c>
      <c r="AC101" s="11">
        <f>'OddsRatio_working_3-way'!X101^(1/3)*SIN('OddsRatio_working_3-way'!Y101/3)</f>
        <v>5.4139609239828974E-2</v>
      </c>
      <c r="AD101" s="11">
        <f>'OddsRatio_working_3-way'!X101^(1/3)*SIN(('OddsRatio_working_3-way'!Y101+2*PI())/3)</f>
        <v>0.43584825503098934</v>
      </c>
      <c r="AE101" s="11">
        <f>'OddsRatio_working_3-way'!X101^(1/3)*SIN(('OddsRatio_working_3-way'!Y101+4*PI())/3)</f>
        <v>-0.48998786427081831</v>
      </c>
      <c r="AF101" s="11">
        <f>-'OddsRatio_working_3-way'!U101/(3*'OddsRatio_working_3-way'!X101^(1/3))*COS(('OddsRatio_working_3-way'!Y101)/3)</f>
        <v>0.53453173270437715</v>
      </c>
      <c r="AG101" s="11">
        <f>-'OddsRatio_working_3-way'!U101/(3*'OddsRatio_working_3-way'!X101^(1/3))*COS(('OddsRatio_working_3-way'!Y101+2*PI())/3)</f>
        <v>-0.31415214330484303</v>
      </c>
      <c r="AH101" s="11">
        <f>-'OddsRatio_working_3-way'!U101/(3*'OddsRatio_working_3-way'!X101^(1/3))*COS(('OddsRatio_working_3-way'!Y101+4*PI())/3)</f>
        <v>-0.22037958939953378</v>
      </c>
      <c r="AI101" s="11">
        <f>'OddsRatio_working_3-way'!U101/(3*'OddsRatio_working_3-way'!X101^(1/3))*SIN(('OddsRatio_working_3-way'!Y101)/3)</f>
        <v>-5.4139609239828988E-2</v>
      </c>
      <c r="AJ101" s="11">
        <f>'OddsRatio_working_3-way'!U101/(3*'OddsRatio_working_3-way'!X101^(1/3))*SIN(('OddsRatio_working_3-way'!Y101+2*PI())/3)</f>
        <v>-0.43584825503098945</v>
      </c>
      <c r="AK101" s="11">
        <f>'OddsRatio_working_3-way'!U101/(3*'OddsRatio_working_3-way'!X101^(1/3))*SIN(('OddsRatio_working_3-way'!Y101+4*PI())/3)</f>
        <v>0.48998786427081842</v>
      </c>
      <c r="AL101" s="11">
        <f>'OddsRatio_working_3-way'!Z101+'OddsRatio_working_3-way'!AF101</f>
        <v>1.0690634654087541</v>
      </c>
      <c r="AM101" s="11">
        <f>'OddsRatio_working_3-way'!AA101+'OddsRatio_working_3-way'!AG101</f>
        <v>-0.62830428660968596</v>
      </c>
      <c r="AN101" s="11">
        <f>'OddsRatio_working_3-way'!AB101+'OddsRatio_working_3-way'!AH101</f>
        <v>-0.44075917879906751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1.0690634654087541</v>
      </c>
      <c r="AS101" s="11">
        <f>IF(('OddsRatio_working_3-way'!X101=0),IF(Q101&gt;0,-Q101^(1/3),(-Q101)^(1/3)),'OddsRatio_working_3-way'!AM101-'OddsRatio_working_3-way'!R101/3)</f>
        <v>-0.62830428660968596</v>
      </c>
      <c r="AT101" s="11">
        <f>IF(('OddsRatio_working_3-way'!X101=0),IF(Q101&gt;0,-Q101^(1/3),(-Q101)^(1/3)),'OddsRatio_working_3-way'!AN101-'OddsRatio_working_3-way'!R101/3)</f>
        <v>-0.44075917879906751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2.3199999999999998</v>
      </c>
      <c r="B102" s="4">
        <f>IF('True_Odds_Calculator_3-way'!B103="","",'True_Odds_Calculator_3-way'!B103)</f>
        <v>3.6</v>
      </c>
      <c r="C102" s="4">
        <f>IF('True_Odds_Calculator_3-way'!C103="","",'True_Odds_Calculator_3-way'!C103)</f>
        <v>2.98</v>
      </c>
      <c r="D102" s="9">
        <f t="shared" si="26"/>
        <v>0.41467610622920414</v>
      </c>
      <c r="E102" s="9">
        <f t="shared" si="27"/>
        <v>0.2645315108679458</v>
      </c>
      <c r="F102" s="9">
        <f t="shared" si="28"/>
        <v>0.32079238290285006</v>
      </c>
      <c r="G102" s="9">
        <f t="shared" si="29"/>
        <v>1.0693338381196893</v>
      </c>
      <c r="H102" s="9">
        <f t="shared" si="30"/>
        <v>2.41152066631799</v>
      </c>
      <c r="I102" s="9">
        <f t="shared" si="31"/>
        <v>3.7802679791111928</v>
      </c>
      <c r="J102" s="9">
        <f t="shared" si="32"/>
        <v>3.1172809994769848</v>
      </c>
      <c r="K102" s="11">
        <f t="shared" si="33"/>
        <v>0.43103448275862072</v>
      </c>
      <c r="L102" s="11">
        <f t="shared" si="34"/>
        <v>0.27777777777777779</v>
      </c>
      <c r="M102" s="11">
        <f t="shared" si="35"/>
        <v>0.33557046979865773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-0.27302707706549423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0.23705289413458824</v>
      </c>
      <c r="Q102" s="11">
        <f>2*'OddsRatio_working_3-way'!K102*'OddsRatio_working_3-way'!L102*'OddsRatio_working_3-way'!M102</f>
        <v>8.0356913265962102E-2</v>
      </c>
      <c r="R102" s="11">
        <f t="shared" si="36"/>
        <v>0</v>
      </c>
      <c r="S102" s="11">
        <f t="shared" si="37"/>
        <v>-0.86823950460314081</v>
      </c>
      <c r="T102" s="11">
        <f t="shared" si="38"/>
        <v>-0.29431847613665785</v>
      </c>
      <c r="U102" s="11">
        <f>'OddsRatio_working_3-way'!S102-'OddsRatio_working_3-way'!R102^2/3</f>
        <v>-0.86823950460314081</v>
      </c>
      <c r="V102" s="11">
        <f>'OddsRatio_working_3-way'!S102*'OddsRatio_working_3-way'!R102/3-2*'OddsRatio_working_3-way'!R102^3/27-'OddsRatio_working_3-way'!T102</f>
        <v>0.29431847613665785</v>
      </c>
      <c r="W102" s="11">
        <f>'OddsRatio_working_3-way'!V102^2+4*'OddsRatio_working_3-way'!U102^3/27</f>
        <v>-1.0341601557769114E-2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0.15569599140084947</v>
      </c>
      <c r="Y102" s="11">
        <f>IF('OddsRatio_working_3-way'!W102&gt;=0,IF('OddsRatio_working_3-way'!V102+SQRT('OddsRatio_working_3-way'!W102)&gt;0,0,PI()),ACOS('OddsRatio_working_3-way'!V102/(2*'OddsRatio_working_3-way'!X102)))</f>
        <v>0.33268042900175665</v>
      </c>
      <c r="Z102" s="11">
        <f>'OddsRatio_working_3-way'!X102^(1/3)*COS('OddsRatio_working_3-way'!Y102/3)</f>
        <v>0.53466691905984465</v>
      </c>
      <c r="AA102" s="11">
        <f>'OddsRatio_working_3-way'!X102^(1/3)*COS(('OddsRatio_working_3-way'!Y102+2*PI())/3)</f>
        <v>-0.31889255570193981</v>
      </c>
      <c r="AB102" s="11">
        <f>'OddsRatio_working_3-way'!X102^(1/3)*COS(('OddsRatio_working_3-way'!Y102+4*PI())/3)</f>
        <v>-0.21577436335790495</v>
      </c>
      <c r="AC102" s="11">
        <f>'OddsRatio_working_3-way'!X102^(1/3)*SIN('OddsRatio_working_3-way'!Y102/3)</f>
        <v>5.953531610817632E-2</v>
      </c>
      <c r="AD102" s="11">
        <f>'OddsRatio_working_3-way'!X102^(1/3)*SIN(('OddsRatio_working_3-way'!Y102+2*PI())/3)</f>
        <v>0.43326747641489566</v>
      </c>
      <c r="AE102" s="11">
        <f>'OddsRatio_working_3-way'!X102^(1/3)*SIN(('OddsRatio_working_3-way'!Y102+4*PI())/3)</f>
        <v>-0.4928027925230718</v>
      </c>
      <c r="AF102" s="11">
        <f>-'OddsRatio_working_3-way'!U102/(3*'OddsRatio_working_3-way'!X102^(1/3))*COS(('OddsRatio_working_3-way'!Y102)/3)</f>
        <v>0.53466691905984465</v>
      </c>
      <c r="AG102" s="11">
        <f>-'OddsRatio_working_3-way'!U102/(3*'OddsRatio_working_3-way'!X102^(1/3))*COS(('OddsRatio_working_3-way'!Y102+2*PI())/3)</f>
        <v>-0.31889255570193981</v>
      </c>
      <c r="AH102" s="11">
        <f>-'OddsRatio_working_3-way'!U102/(3*'OddsRatio_working_3-way'!X102^(1/3))*COS(('OddsRatio_working_3-way'!Y102+4*PI())/3)</f>
        <v>-0.21577436335790495</v>
      </c>
      <c r="AI102" s="11">
        <f>'OddsRatio_working_3-way'!U102/(3*'OddsRatio_working_3-way'!X102^(1/3))*SIN(('OddsRatio_working_3-way'!Y102)/3)</f>
        <v>-5.953531610817632E-2</v>
      </c>
      <c r="AJ102" s="11">
        <f>'OddsRatio_working_3-way'!U102/(3*'OddsRatio_working_3-way'!X102^(1/3))*SIN(('OddsRatio_working_3-way'!Y102+2*PI())/3)</f>
        <v>-0.43326747641489566</v>
      </c>
      <c r="AK102" s="11">
        <f>'OddsRatio_working_3-way'!U102/(3*'OddsRatio_working_3-way'!X102^(1/3))*SIN(('OddsRatio_working_3-way'!Y102+4*PI())/3)</f>
        <v>0.4928027925230718</v>
      </c>
      <c r="AL102" s="11">
        <f>'OddsRatio_working_3-way'!Z102+'OddsRatio_working_3-way'!AF102</f>
        <v>1.0693338381196893</v>
      </c>
      <c r="AM102" s="11">
        <f>'OddsRatio_working_3-way'!AA102+'OddsRatio_working_3-way'!AG102</f>
        <v>-0.63778511140387961</v>
      </c>
      <c r="AN102" s="11">
        <f>'OddsRatio_working_3-way'!AB102+'OddsRatio_working_3-way'!AH102</f>
        <v>-0.4315487267158099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1.0693338381196893</v>
      </c>
      <c r="AS102" s="11">
        <f>IF(('OddsRatio_working_3-way'!X102=0),IF(Q102&gt;0,-Q102^(1/3),(-Q102)^(1/3)),'OddsRatio_working_3-way'!AM102-'OddsRatio_working_3-way'!R102/3)</f>
        <v>-0.63778511140387961</v>
      </c>
      <c r="AT102" s="11">
        <f>IF(('OddsRatio_working_3-way'!X102=0),IF(Q102&gt;0,-Q102^(1/3),(-Q102)^(1/3)),'OddsRatio_working_3-way'!AN102-'OddsRatio_working_3-way'!R102/3)</f>
        <v>-0.4315487267158099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4.92</v>
      </c>
      <c r="B103" s="4">
        <f>IF('True_Odds_Calculator_3-way'!B104="","",'True_Odds_Calculator_3-way'!B104)</f>
        <v>4.04</v>
      </c>
      <c r="C103" s="4">
        <f>IF('True_Odds_Calculator_3-way'!C104="","",'True_Odds_Calculator_3-way'!C104)</f>
        <v>1.67</v>
      </c>
      <c r="D103" s="9">
        <f t="shared" si="26"/>
        <v>0.18980956972610366</v>
      </c>
      <c r="E103" s="9">
        <f t="shared" si="27"/>
        <v>0.23200685729614037</v>
      </c>
      <c r="F103" s="9">
        <f t="shared" si="28"/>
        <v>0.57818357297775624</v>
      </c>
      <c r="G103" s="9">
        <f t="shared" si="29"/>
        <v>1.0888873122201947</v>
      </c>
      <c r="H103" s="9">
        <f t="shared" si="30"/>
        <v>5.2684382639031631</v>
      </c>
      <c r="I103" s="9">
        <f t="shared" si="31"/>
        <v>4.3102174291493922</v>
      </c>
      <c r="J103" s="9">
        <f t="shared" si="32"/>
        <v>1.7295544991875302</v>
      </c>
      <c r="K103" s="11">
        <f t="shared" si="33"/>
        <v>0.2032520325203252</v>
      </c>
      <c r="L103" s="11">
        <f t="shared" si="34"/>
        <v>0.24752475247524752</v>
      </c>
      <c r="M103" s="11">
        <f t="shared" si="35"/>
        <v>0.5988023952095809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-0.24053125335901504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0.22985904549269007</v>
      </c>
      <c r="Q103" s="11">
        <f>2*'OddsRatio_working_3-way'!K103*'OddsRatio_working_3-way'!L103*'OddsRatio_working_3-way'!M103</f>
        <v>6.0251388071478396E-2</v>
      </c>
      <c r="R103" s="11">
        <f t="shared" si="36"/>
        <v>0</v>
      </c>
      <c r="S103" s="11">
        <f t="shared" si="37"/>
        <v>-0.95563068118056271</v>
      </c>
      <c r="T103" s="11">
        <f t="shared" si="38"/>
        <v>-0.25049297016528516</v>
      </c>
      <c r="U103" s="11">
        <f>'OddsRatio_working_3-way'!S103-'OddsRatio_working_3-way'!R103^2/3</f>
        <v>-0.95563068118056271</v>
      </c>
      <c r="V103" s="11">
        <f>'OddsRatio_working_3-way'!S103*'OddsRatio_working_3-way'!R103/3-2*'OddsRatio_working_3-way'!R103^3/27-'OddsRatio_working_3-way'!T103</f>
        <v>0.25049297016528516</v>
      </c>
      <c r="W103" s="11">
        <f>'OddsRatio_working_3-way'!V103^2+4*'OddsRatio_working_3-way'!U103^3/27</f>
        <v>-6.6543732022335059E-2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0.17978491324674709</v>
      </c>
      <c r="Y103" s="11">
        <f>IF('OddsRatio_working_3-way'!W103&gt;=0,IF('OddsRatio_working_3-way'!V103+SQRT('OddsRatio_working_3-way'!W103)&gt;0,0,PI()),ACOS('OddsRatio_working_3-way'!V103/(2*'OddsRatio_working_3-way'!X103)))</f>
        <v>0.80008428151928246</v>
      </c>
      <c r="Z103" s="11">
        <f>'OddsRatio_working_3-way'!X103^(1/3)*COS('OddsRatio_working_3-way'!Y103/3)</f>
        <v>0.54444365611009737</v>
      </c>
      <c r="AA103" s="11">
        <f>'OddsRatio_working_3-way'!X103^(1/3)*COS(('OddsRatio_working_3-way'!Y103+2*PI())/3)</f>
        <v>-0.40103758518997068</v>
      </c>
      <c r="AB103" s="11">
        <f>'OddsRatio_working_3-way'!X103^(1/3)*COS(('OddsRatio_working_3-way'!Y103+4*PI())/3)</f>
        <v>-0.14340607092012678</v>
      </c>
      <c r="AC103" s="11">
        <f>'OddsRatio_working_3-way'!X103^(1/3)*SIN('OddsRatio_working_3-way'!Y103/3)</f>
        <v>0.1487436241154253</v>
      </c>
      <c r="AD103" s="11">
        <f>'OddsRatio_working_3-way'!X103^(1/3)*SIN(('OddsRatio_working_3-way'!Y103+2*PI())/3)</f>
        <v>0.3971302250629104</v>
      </c>
      <c r="AE103" s="11">
        <f>'OddsRatio_working_3-way'!X103^(1/3)*SIN(('OddsRatio_working_3-way'!Y103+4*PI())/3)</f>
        <v>-0.5458738491783357</v>
      </c>
      <c r="AF103" s="11">
        <f>-'OddsRatio_working_3-way'!U103/(3*'OddsRatio_working_3-way'!X103^(1/3))*COS(('OddsRatio_working_3-way'!Y103)/3)</f>
        <v>0.54444365611009748</v>
      </c>
      <c r="AG103" s="11">
        <f>-'OddsRatio_working_3-way'!U103/(3*'OddsRatio_working_3-way'!X103^(1/3))*COS(('OddsRatio_working_3-way'!Y103+2*PI())/3)</f>
        <v>-0.40103758518997079</v>
      </c>
      <c r="AH103" s="11">
        <f>-'OddsRatio_working_3-way'!U103/(3*'OddsRatio_working_3-way'!X103^(1/3))*COS(('OddsRatio_working_3-way'!Y103+4*PI())/3)</f>
        <v>-0.1434060709201268</v>
      </c>
      <c r="AI103" s="11">
        <f>'OddsRatio_working_3-way'!U103/(3*'OddsRatio_working_3-way'!X103^(1/3))*SIN(('OddsRatio_working_3-way'!Y103)/3)</f>
        <v>-0.14874362411542533</v>
      </c>
      <c r="AJ103" s="11">
        <f>'OddsRatio_working_3-way'!U103/(3*'OddsRatio_working_3-way'!X103^(1/3))*SIN(('OddsRatio_working_3-way'!Y103+2*PI())/3)</f>
        <v>-0.39713022506291051</v>
      </c>
      <c r="AK103" s="11">
        <f>'OddsRatio_working_3-way'!U103/(3*'OddsRatio_working_3-way'!X103^(1/3))*SIN(('OddsRatio_working_3-way'!Y103+4*PI())/3)</f>
        <v>0.54587384917833581</v>
      </c>
      <c r="AL103" s="11">
        <f>'OddsRatio_working_3-way'!Z103+'OddsRatio_working_3-way'!AF103</f>
        <v>1.0888873122201947</v>
      </c>
      <c r="AM103" s="11">
        <f>'OddsRatio_working_3-way'!AA103+'OddsRatio_working_3-way'!AG103</f>
        <v>-0.80207517037994147</v>
      </c>
      <c r="AN103" s="11">
        <f>'OddsRatio_working_3-way'!AB103+'OddsRatio_working_3-way'!AH103</f>
        <v>-0.28681214184025361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1.0888873122201947</v>
      </c>
      <c r="AS103" s="11">
        <f>IF(('OddsRatio_working_3-way'!X103=0),IF(Q103&gt;0,-Q103^(1/3),(-Q103)^(1/3)),'OddsRatio_working_3-way'!AM103-'OddsRatio_working_3-way'!R103/3)</f>
        <v>-0.80207517037994147</v>
      </c>
      <c r="AT103" s="11">
        <f>IF(('OddsRatio_working_3-way'!X103=0),IF(Q103&gt;0,-Q103^(1/3),(-Q103)^(1/3)),'OddsRatio_working_3-way'!AN103-'OddsRatio_working_3-way'!R103/3)</f>
        <v>-0.28681214184025361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2.86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2.4900000000000002</v>
      </c>
      <c r="D104" s="9">
        <f t="shared" si="26"/>
        <v>0.3349366106812986</v>
      </c>
      <c r="E104" s="9">
        <f t="shared" si="27"/>
        <v>0.27905939339352875</v>
      </c>
      <c r="F104" s="9">
        <f t="shared" si="28"/>
        <v>0.38600399592517293</v>
      </c>
      <c r="G104" s="9">
        <f t="shared" si="29"/>
        <v>1.0675481586560003</v>
      </c>
      <c r="H104" s="9">
        <f t="shared" si="30"/>
        <v>2.9856395751001599</v>
      </c>
      <c r="I104" s="9">
        <f t="shared" si="31"/>
        <v>3.5834665439475204</v>
      </c>
      <c r="J104" s="9">
        <f t="shared" si="32"/>
        <v>2.5906467563974402</v>
      </c>
      <c r="K104" s="11">
        <f t="shared" si="33"/>
        <v>0.34965034965034969</v>
      </c>
      <c r="L104" s="11">
        <f t="shared" si="34"/>
        <v>0.29239766081871343</v>
      </c>
      <c r="M104" s="11">
        <f t="shared" si="35"/>
        <v>0.40160642570281119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-0.27537410099236359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0.23691050958013546</v>
      </c>
      <c r="Q104" s="11">
        <f>2*'OddsRatio_working_3-way'!K104*'OddsRatio_working_3-way'!L104*'OddsRatio_working_3-way'!M104</f>
        <v>8.2118027584102402E-2</v>
      </c>
      <c r="R104" s="11">
        <f t="shared" si="36"/>
        <v>0</v>
      </c>
      <c r="S104" s="11">
        <f t="shared" si="37"/>
        <v>-0.8603224076860635</v>
      </c>
      <c r="T104" s="11">
        <f t="shared" si="38"/>
        <v>-0.2982053406190861</v>
      </c>
      <c r="U104" s="11">
        <f>'OddsRatio_working_3-way'!S104-'OddsRatio_working_3-way'!R104^2/3</f>
        <v>-0.8603224076860635</v>
      </c>
      <c r="V104" s="11">
        <f>'OddsRatio_working_3-way'!S104*'OddsRatio_working_3-way'!R104/3-2*'OddsRatio_working_3-way'!R104^3/27-'OddsRatio_working_3-way'!T104</f>
        <v>0.2982053406190861</v>
      </c>
      <c r="W104" s="11">
        <f>'OddsRatio_working_3-way'!V104^2+4*'OddsRatio_working_3-way'!U104^3/27</f>
        <v>-5.4101120691997656E-3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0.1535712678554691</v>
      </c>
      <c r="Y104" s="11">
        <f>IF('OddsRatio_working_3-way'!W104&gt;=0,IF('OddsRatio_working_3-way'!V104+SQRT('OddsRatio_working_3-way'!W104)&gt;0,0,PI()),ACOS('OddsRatio_working_3-way'!V104/(2*'OddsRatio_working_3-way'!X104)))</f>
        <v>0.24182677535891806</v>
      </c>
      <c r="Z104" s="11">
        <f>'OddsRatio_working_3-way'!X104^(1/3)*COS('OddsRatio_working_3-way'!Y104/3)</f>
        <v>0.53377407932800025</v>
      </c>
      <c r="AA104" s="11">
        <f>'OddsRatio_working_3-way'!X104^(1/3)*COS(('OddsRatio_working_3-way'!Y104+2*PI())/3)</f>
        <v>-0.30423039382073308</v>
      </c>
      <c r="AB104" s="11">
        <f>'OddsRatio_working_3-way'!X104^(1/3)*COS(('OddsRatio_working_3-way'!Y104+4*PI())/3)</f>
        <v>-0.22954368550726731</v>
      </c>
      <c r="AC104" s="11">
        <f>'OddsRatio_working_3-way'!X104^(1/3)*SIN('OddsRatio_working_3-way'!Y104/3)</f>
        <v>4.3120391149666704E-2</v>
      </c>
      <c r="AD104" s="11">
        <f>'OddsRatio_working_3-way'!X104^(1/3)*SIN(('OddsRatio_working_3-way'!Y104+2*PI())/3)</f>
        <v>0.4407017170048651</v>
      </c>
      <c r="AE104" s="11">
        <f>'OddsRatio_working_3-way'!X104^(1/3)*SIN(('OddsRatio_working_3-way'!Y104+4*PI())/3)</f>
        <v>-0.48382210815453164</v>
      </c>
      <c r="AF104" s="11">
        <f>-'OddsRatio_working_3-way'!U104/(3*'OddsRatio_working_3-way'!X104^(1/3))*COS(('OddsRatio_working_3-way'!Y104)/3)</f>
        <v>0.53377407932800014</v>
      </c>
      <c r="AG104" s="11">
        <f>-'OddsRatio_working_3-way'!U104/(3*'OddsRatio_working_3-way'!X104^(1/3))*COS(('OddsRatio_working_3-way'!Y104+2*PI())/3)</f>
        <v>-0.30423039382073302</v>
      </c>
      <c r="AH104" s="11">
        <f>-'OddsRatio_working_3-way'!U104/(3*'OddsRatio_working_3-way'!X104^(1/3))*COS(('OddsRatio_working_3-way'!Y104+4*PI())/3)</f>
        <v>-0.22954368550726728</v>
      </c>
      <c r="AI104" s="11">
        <f>'OddsRatio_working_3-way'!U104/(3*'OddsRatio_working_3-way'!X104^(1/3))*SIN(('OddsRatio_working_3-way'!Y104)/3)</f>
        <v>-4.312039114966669E-2</v>
      </c>
      <c r="AJ104" s="11">
        <f>'OddsRatio_working_3-way'!U104/(3*'OddsRatio_working_3-way'!X104^(1/3))*SIN(('OddsRatio_working_3-way'!Y104+2*PI())/3)</f>
        <v>-0.44070171700486505</v>
      </c>
      <c r="AK104" s="11">
        <f>'OddsRatio_working_3-way'!U104/(3*'OddsRatio_working_3-way'!X104^(1/3))*SIN(('OddsRatio_working_3-way'!Y104+4*PI())/3)</f>
        <v>0.48382210815453153</v>
      </c>
      <c r="AL104" s="11">
        <f>'OddsRatio_working_3-way'!Z104+'OddsRatio_working_3-way'!AF104</f>
        <v>1.0675481586560003</v>
      </c>
      <c r="AM104" s="11">
        <f>'OddsRatio_working_3-way'!AA104+'OddsRatio_working_3-way'!AG104</f>
        <v>-0.60846078764146605</v>
      </c>
      <c r="AN104" s="11">
        <f>'OddsRatio_working_3-way'!AB104+'OddsRatio_working_3-way'!AH104</f>
        <v>-0.45908737101453456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1.0675481586560003</v>
      </c>
      <c r="AS104" s="11">
        <f>IF(('OddsRatio_working_3-way'!X104=0),IF(Q104&gt;0,-Q104^(1/3),(-Q104)^(1/3)),'OddsRatio_working_3-way'!AM104-'OddsRatio_working_3-way'!R104/3)</f>
        <v>-0.60846078764146605</v>
      </c>
      <c r="AT104" s="11">
        <f>IF(('OddsRatio_working_3-way'!X104=0),IF(Q104&gt;0,-Q104^(1/3),(-Q104)^(1/3)),'OddsRatio_working_3-way'!AN104-'OddsRatio_working_3-way'!R104/3)</f>
        <v>-0.45908737101453456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5.24</v>
      </c>
      <c r="B105" s="4">
        <f>IF('True_Odds_Calculator_3-way'!B106="","",'True_Odds_Calculator_3-way'!B106)</f>
        <v>3.89</v>
      </c>
      <c r="C105" s="4">
        <f>IF('True_Odds_Calculator_3-way'!C106="","",'True_Odds_Calculator_3-way'!C106)</f>
        <v>1.66</v>
      </c>
      <c r="D105" s="9">
        <f t="shared" si="26"/>
        <v>0.17777251304965633</v>
      </c>
      <c r="E105" s="9">
        <f t="shared" si="27"/>
        <v>0.24081698623293557</v>
      </c>
      <c r="F105" s="9">
        <f t="shared" si="28"/>
        <v>0.58141050071740807</v>
      </c>
      <c r="G105" s="9">
        <f t="shared" si="29"/>
        <v>1.0908411755239289</v>
      </c>
      <c r="H105" s="9">
        <f t="shared" si="30"/>
        <v>5.6251665842214589</v>
      </c>
      <c r="I105" s="9">
        <f t="shared" si="31"/>
        <v>4.1525309972641544</v>
      </c>
      <c r="J105" s="9">
        <f t="shared" si="32"/>
        <v>1.7199551758457927</v>
      </c>
      <c r="K105" s="11">
        <f t="shared" si="33"/>
        <v>0.19083969465648853</v>
      </c>
      <c r="L105" s="11">
        <f t="shared" si="34"/>
        <v>0.25706940874035988</v>
      </c>
      <c r="M105" s="11">
        <f t="shared" si="35"/>
        <v>0.60240963855421692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-0.23901142354697136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0.23022287939016417</v>
      </c>
      <c r="Q105" s="11">
        <f>2*'OddsRatio_working_3-way'!K105*'OddsRatio_working_3-way'!L105*'OddsRatio_working_3-way'!M105</f>
        <v>5.9107286107872685E-2</v>
      </c>
      <c r="R105" s="11">
        <f t="shared" si="36"/>
        <v>0</v>
      </c>
      <c r="S105" s="11">
        <f t="shared" si="37"/>
        <v>-0.96322960624064047</v>
      </c>
      <c r="T105" s="11">
        <f t="shared" si="38"/>
        <v>-0.24729900031852123</v>
      </c>
      <c r="U105" s="11">
        <f>'OddsRatio_working_3-way'!S105-'OddsRatio_working_3-way'!R105^2/3</f>
        <v>-0.96322960624064047</v>
      </c>
      <c r="V105" s="11">
        <f>'OddsRatio_working_3-way'!S105*'OddsRatio_working_3-way'!R105/3-2*'OddsRatio_working_3-way'!R105^3/27-'OddsRatio_working_3-way'!T105</f>
        <v>0.24729900031852123</v>
      </c>
      <c r="W105" s="11">
        <f>'OddsRatio_working_3-way'!V105^2+4*'OddsRatio_working_3-way'!U105^3/27</f>
        <v>-7.1242506433563682E-2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0.18193357441117325</v>
      </c>
      <c r="Y105" s="11">
        <f>IF('OddsRatio_working_3-way'!W105&gt;=0,IF('OddsRatio_working_3-way'!V105+SQRT('OddsRatio_working_3-way'!W105)&gt;0,0,PI()),ACOS('OddsRatio_working_3-way'!V105/(2*'OddsRatio_working_3-way'!X105)))</f>
        <v>0.82352332946914597</v>
      </c>
      <c r="Z105" s="11">
        <f>'OddsRatio_working_3-way'!X105^(1/3)*COS('OddsRatio_working_3-way'!Y105/3)</f>
        <v>0.54542058776196456</v>
      </c>
      <c r="AA105" s="11">
        <f>'OddsRatio_working_3-way'!X105^(1/3)*COS(('OddsRatio_working_3-way'!Y105+2*PI())/3)</f>
        <v>-0.40573167710264713</v>
      </c>
      <c r="AB105" s="11">
        <f>'OddsRatio_working_3-way'!X105^(1/3)*COS(('OddsRatio_working_3-way'!Y105+4*PI())/3)</f>
        <v>-0.13968891065931729</v>
      </c>
      <c r="AC105" s="11">
        <f>'OddsRatio_working_3-way'!X105^(1/3)*SIN('OddsRatio_working_3-way'!Y105/3)</f>
        <v>0.15359986282200916</v>
      </c>
      <c r="AD105" s="11">
        <f>'OddsRatio_working_3-way'!X105^(1/3)*SIN(('OddsRatio_working_3-way'!Y105+2*PI())/3)</f>
        <v>0.39554815333789661</v>
      </c>
      <c r="AE105" s="11">
        <f>'OddsRatio_working_3-way'!X105^(1/3)*SIN(('OddsRatio_working_3-way'!Y105+4*PI())/3)</f>
        <v>-0.54914801615990583</v>
      </c>
      <c r="AF105" s="11">
        <f>-'OddsRatio_working_3-way'!U105/(3*'OddsRatio_working_3-way'!X105^(1/3))*COS(('OddsRatio_working_3-way'!Y105)/3)</f>
        <v>0.54542058776196445</v>
      </c>
      <c r="AG105" s="11">
        <f>-'OddsRatio_working_3-way'!U105/(3*'OddsRatio_working_3-way'!X105^(1/3))*COS(('OddsRatio_working_3-way'!Y105+2*PI())/3)</f>
        <v>-0.40573167710264707</v>
      </c>
      <c r="AH105" s="11">
        <f>-'OddsRatio_working_3-way'!U105/(3*'OddsRatio_working_3-way'!X105^(1/3))*COS(('OddsRatio_working_3-way'!Y105+4*PI())/3)</f>
        <v>-0.13968891065931727</v>
      </c>
      <c r="AI105" s="11">
        <f>'OddsRatio_working_3-way'!U105/(3*'OddsRatio_working_3-way'!X105^(1/3))*SIN(('OddsRatio_working_3-way'!Y105)/3)</f>
        <v>-0.15359986282200913</v>
      </c>
      <c r="AJ105" s="11">
        <f>'OddsRatio_working_3-way'!U105/(3*'OddsRatio_working_3-way'!X105^(1/3))*SIN(('OddsRatio_working_3-way'!Y105+2*PI())/3)</f>
        <v>-0.3955481533378965</v>
      </c>
      <c r="AK105" s="11">
        <f>'OddsRatio_working_3-way'!U105/(3*'OddsRatio_working_3-way'!X105^(1/3))*SIN(('OddsRatio_working_3-way'!Y105+4*PI())/3)</f>
        <v>0.54914801615990572</v>
      </c>
      <c r="AL105" s="11">
        <f>'OddsRatio_working_3-way'!Z105+'OddsRatio_working_3-way'!AF105</f>
        <v>1.0908411755239289</v>
      </c>
      <c r="AM105" s="11">
        <f>'OddsRatio_working_3-way'!AA105+'OddsRatio_working_3-way'!AG105</f>
        <v>-0.81146335420529425</v>
      </c>
      <c r="AN105" s="11">
        <f>'OddsRatio_working_3-way'!AB105+'OddsRatio_working_3-way'!AH105</f>
        <v>-0.27937782131863453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1.0908411755239289</v>
      </c>
      <c r="AS105" s="11">
        <f>IF(('OddsRatio_working_3-way'!X105=0),IF(Q105&gt;0,-Q105^(1/3),(-Q105)^(1/3)),'OddsRatio_working_3-way'!AM105-'OddsRatio_working_3-way'!R105/3)</f>
        <v>-0.81146335420529425</v>
      </c>
      <c r="AT105" s="11">
        <f>IF(('OddsRatio_working_3-way'!X105=0),IF(Q105&gt;0,-Q105^(1/3),(-Q105)^(1/3)),'OddsRatio_working_3-way'!AN105-'OddsRatio_working_3-way'!R105/3)</f>
        <v>-0.27937782131863453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</v>
      </c>
      <c r="B106" s="4">
        <f>IF('True_Odds_Calculator_3-way'!B107="","",'True_Odds_Calculator_3-way'!B107)</f>
        <v>3.81</v>
      </c>
      <c r="C106" s="4">
        <f>IF('True_Odds_Calculator_3-way'!C107="","",'True_Odds_Calculator_3-way'!C107)</f>
        <v>3.53</v>
      </c>
      <c r="D106" s="9">
        <f t="shared" si="26"/>
        <v>0.48213560096349245</v>
      </c>
      <c r="E106" s="9">
        <f t="shared" si="27"/>
        <v>0.24886543107042516</v>
      </c>
      <c r="F106" s="9">
        <f t="shared" si="28"/>
        <v>0.26899896796608241</v>
      </c>
      <c r="G106" s="9">
        <f t="shared" si="29"/>
        <v>1.074105289054812</v>
      </c>
      <c r="H106" s="9">
        <f t="shared" si="30"/>
        <v>2.074105289054812</v>
      </c>
      <c r="I106" s="9">
        <f t="shared" si="31"/>
        <v>4.0182358622440217</v>
      </c>
      <c r="J106" s="9">
        <f t="shared" si="32"/>
        <v>3.7174863813086754</v>
      </c>
      <c r="K106" s="11">
        <f t="shared" si="33"/>
        <v>0.5</v>
      </c>
      <c r="L106" s="11">
        <f t="shared" si="34"/>
        <v>0.26246719160104987</v>
      </c>
      <c r="M106" s="11">
        <f t="shared" si="35"/>
        <v>0.28328611898016998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-0.26430000074353321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0.2356999992564669</v>
      </c>
      <c r="Q106" s="11">
        <f>2*'OddsRatio_working_3-way'!K106*'OddsRatio_working_3-way'!L106*'OddsRatio_working_3-way'!M106</f>
        <v>7.4353312068286076E-2</v>
      </c>
      <c r="R106" s="11">
        <f t="shared" si="36"/>
        <v>0</v>
      </c>
      <c r="S106" s="11">
        <f t="shared" si="37"/>
        <v>-0.89178962767079717</v>
      </c>
      <c r="T106" s="11">
        <f t="shared" si="38"/>
        <v>-0.28132164910750695</v>
      </c>
      <c r="U106" s="11">
        <f>'OddsRatio_working_3-way'!S106-'OddsRatio_working_3-way'!R106^2/3</f>
        <v>-0.89178962767079717</v>
      </c>
      <c r="V106" s="11">
        <f>'OddsRatio_working_3-way'!S106*'OddsRatio_working_3-way'!R106/3-2*'OddsRatio_working_3-way'!R106^3/27-'OddsRatio_working_3-way'!T106</f>
        <v>0.28132164910750695</v>
      </c>
      <c r="W106" s="11">
        <f>'OddsRatio_working_3-way'!V106^2+4*'OddsRatio_working_3-way'!U106^3/27</f>
        <v>-2.5929277795921676E-2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0.16207340007886006</v>
      </c>
      <c r="Y106" s="11">
        <f>IF('OddsRatio_working_3-way'!W106&gt;=0,IF('OddsRatio_working_3-way'!V106+SQRT('OddsRatio_working_3-way'!W106)&gt;0,0,PI()),ACOS('OddsRatio_working_3-way'!V106/(2*'OddsRatio_working_3-way'!X106)))</f>
        <v>0.51987060112997074</v>
      </c>
      <c r="Z106" s="11">
        <f>'OddsRatio_working_3-way'!X106^(1/3)*COS('OddsRatio_working_3-way'!Y106/3)</f>
        <v>0.53705264452740609</v>
      </c>
      <c r="AA106" s="11">
        <f>'OddsRatio_working_3-way'!X106^(1/3)*COS(('OddsRatio_working_3-way'!Y106+2*PI())/3)</f>
        <v>-0.34994038537499267</v>
      </c>
      <c r="AB106" s="11">
        <f>'OddsRatio_working_3-way'!X106^(1/3)*COS(('OddsRatio_working_3-way'!Y106+4*PI())/3)</f>
        <v>-0.18711225915241345</v>
      </c>
      <c r="AC106" s="11">
        <f>'OddsRatio_working_3-way'!X106^(1/3)*SIN('OddsRatio_working_3-way'!Y106/3)</f>
        <v>9.4008862506248514E-2</v>
      </c>
      <c r="AD106" s="11">
        <f>'OddsRatio_working_3-way'!X106^(1/3)*SIN(('OddsRatio_working_3-way'!Y106+2*PI())/3)</f>
        <v>0.41809680207722311</v>
      </c>
      <c r="AE106" s="11">
        <f>'OddsRatio_working_3-way'!X106^(1/3)*SIN(('OddsRatio_working_3-way'!Y106+4*PI())/3)</f>
        <v>-0.51210566458347162</v>
      </c>
      <c r="AF106" s="11">
        <f>-'OddsRatio_working_3-way'!U106/(3*'OddsRatio_working_3-way'!X106^(1/3))*COS(('OddsRatio_working_3-way'!Y106)/3)</f>
        <v>0.53705264452740598</v>
      </c>
      <c r="AG106" s="11">
        <f>-'OddsRatio_working_3-way'!U106/(3*'OddsRatio_working_3-way'!X106^(1/3))*COS(('OddsRatio_working_3-way'!Y106+2*PI())/3)</f>
        <v>-0.34994038537499261</v>
      </c>
      <c r="AH106" s="11">
        <f>-'OddsRatio_working_3-way'!U106/(3*'OddsRatio_working_3-way'!X106^(1/3))*COS(('OddsRatio_working_3-way'!Y106+4*PI())/3)</f>
        <v>-0.18711225915241342</v>
      </c>
      <c r="AI106" s="11">
        <f>'OddsRatio_working_3-way'!U106/(3*'OddsRatio_working_3-way'!X106^(1/3))*SIN(('OddsRatio_working_3-way'!Y106)/3)</f>
        <v>-9.4008862506248486E-2</v>
      </c>
      <c r="AJ106" s="11">
        <f>'OddsRatio_working_3-way'!U106/(3*'OddsRatio_working_3-way'!X106^(1/3))*SIN(('OddsRatio_working_3-way'!Y106+2*PI())/3)</f>
        <v>-0.41809680207722305</v>
      </c>
      <c r="AK106" s="11">
        <f>'OddsRatio_working_3-way'!U106/(3*'OddsRatio_working_3-way'!X106^(1/3))*SIN(('OddsRatio_working_3-way'!Y106+4*PI())/3)</f>
        <v>0.51210566458347151</v>
      </c>
      <c r="AL106" s="11">
        <f>'OddsRatio_working_3-way'!Z106+'OddsRatio_working_3-way'!AF106</f>
        <v>1.074105289054812</v>
      </c>
      <c r="AM106" s="11">
        <f>'OddsRatio_working_3-way'!AA106+'OddsRatio_working_3-way'!AG106</f>
        <v>-0.69988077074998523</v>
      </c>
      <c r="AN106" s="11">
        <f>'OddsRatio_working_3-way'!AB106+'OddsRatio_working_3-way'!AH106</f>
        <v>-0.37422451830482684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1.074105289054812</v>
      </c>
      <c r="AS106" s="11">
        <f>IF(('OddsRatio_working_3-way'!X106=0),IF(Q106&gt;0,-Q106^(1/3),(-Q106)^(1/3)),'OddsRatio_working_3-way'!AM106-'OddsRatio_working_3-way'!R106/3)</f>
        <v>-0.69988077074998523</v>
      </c>
      <c r="AT106" s="11">
        <f>IF(('OddsRatio_working_3-way'!X106=0),IF(Q106&gt;0,-Q106^(1/3),(-Q106)^(1/3)),'OddsRatio_working_3-way'!AN106-'OddsRatio_working_3-way'!R106/3)</f>
        <v>-0.37422451830482684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1.76</v>
      </c>
      <c r="B107" s="4">
        <f>IF('True_Odds_Calculator_3-way'!B108="","",'True_Odds_Calculator_3-way'!B108)</f>
        <v>3.92</v>
      </c>
      <c r="C107" s="4">
        <f>IF('True_Odds_Calculator_3-way'!C108="","",'True_Odds_Calculator_3-way'!C108)</f>
        <v>4.43</v>
      </c>
      <c r="D107" s="9">
        <f t="shared" si="26"/>
        <v>0.54815996314641713</v>
      </c>
      <c r="E107" s="9">
        <f t="shared" si="27"/>
        <v>0.23998139194210527</v>
      </c>
      <c r="F107" s="9">
        <f t="shared" si="28"/>
        <v>0.21185864491147757</v>
      </c>
      <c r="G107" s="9">
        <f t="shared" si="29"/>
        <v>1.0845855302318532</v>
      </c>
      <c r="H107" s="9">
        <f t="shared" si="30"/>
        <v>1.8242850029762088</v>
      </c>
      <c r="I107" s="9">
        <f t="shared" si="31"/>
        <v>4.1669897482770111</v>
      </c>
      <c r="J107" s="9">
        <f t="shared" si="32"/>
        <v>4.7201283686952555</v>
      </c>
      <c r="K107" s="11">
        <f t="shared" si="33"/>
        <v>0.56818181818181823</v>
      </c>
      <c r="L107" s="11">
        <f t="shared" si="34"/>
        <v>0.25510204081632654</v>
      </c>
      <c r="M107" s="11">
        <f t="shared" si="35"/>
        <v>0.22573363431151244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-0.24905089267391745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0.2326307600815824</v>
      </c>
      <c r="Q107" s="11">
        <f>2*'OddsRatio_working_3-way'!K107*'OddsRatio_working_3-way'!L107*'OddsRatio_working_3-way'!M107</f>
        <v>6.5437625901992244E-2</v>
      </c>
      <c r="R107" s="11">
        <f t="shared" si="36"/>
        <v>0</v>
      </c>
      <c r="S107" s="11">
        <f t="shared" si="37"/>
        <v>-0.93406916788756933</v>
      </c>
      <c r="T107" s="11">
        <f t="shared" si="38"/>
        <v>-0.26274800784460461</v>
      </c>
      <c r="U107" s="11">
        <f>'OddsRatio_working_3-way'!S107-'OddsRatio_working_3-way'!R107^2/3</f>
        <v>-0.93406916788756933</v>
      </c>
      <c r="V107" s="11">
        <f>'OddsRatio_working_3-way'!S107*'OddsRatio_working_3-way'!R107/3-2*'OddsRatio_working_3-way'!R107^3/27-'OddsRatio_working_3-way'!T107</f>
        <v>0.26274800784460461</v>
      </c>
      <c r="W107" s="11">
        <f>'OddsRatio_working_3-way'!V107^2+4*'OddsRatio_working_3-way'!U107^3/27</f>
        <v>-5.1698526517519036E-2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0.17373474187955862</v>
      </c>
      <c r="Y107" s="11">
        <f>IF('OddsRatio_working_3-way'!W107&gt;=0,IF('OddsRatio_working_3-way'!V107+SQRT('OddsRatio_working_3-way'!W107)&gt;0,0,PI()),ACOS('OddsRatio_working_3-way'!V107/(2*'OddsRatio_working_3-way'!X107)))</f>
        <v>0.71334725196507076</v>
      </c>
      <c r="Z107" s="11">
        <f>'OddsRatio_working_3-way'!X107^(1/3)*COS('OddsRatio_working_3-way'!Y107/3)</f>
        <v>0.54229276511592661</v>
      </c>
      <c r="AA107" s="11">
        <f>'OddsRatio_working_3-way'!X107^(1/3)*COS(('OddsRatio_working_3-way'!Y107+2*PI())/3)</f>
        <v>-0.3849717296871687</v>
      </c>
      <c r="AB107" s="11">
        <f>'OddsRatio_working_3-way'!X107^(1/3)*COS(('OddsRatio_working_3-way'!Y107+4*PI())/3)</f>
        <v>-0.15732103542875761</v>
      </c>
      <c r="AC107" s="11">
        <f>'OddsRatio_working_3-way'!X107^(1/3)*SIN('OddsRatio_working_3-way'!Y107/3)</f>
        <v>0.13143418961129877</v>
      </c>
      <c r="AD107" s="11">
        <f>'OddsRatio_working_3-way'!X107^(1/3)*SIN(('OddsRatio_working_3-way'!Y107+2*PI())/3)</f>
        <v>0.40392221607325079</v>
      </c>
      <c r="AE107" s="11">
        <f>'OddsRatio_working_3-way'!X107^(1/3)*SIN(('OddsRatio_working_3-way'!Y107+4*PI())/3)</f>
        <v>-0.53535640568454956</v>
      </c>
      <c r="AF107" s="11">
        <f>-'OddsRatio_working_3-way'!U107/(3*'OddsRatio_working_3-way'!X107^(1/3))*COS(('OddsRatio_working_3-way'!Y107)/3)</f>
        <v>0.54229276511592661</v>
      </c>
      <c r="AG107" s="11">
        <f>-'OddsRatio_working_3-way'!U107/(3*'OddsRatio_working_3-way'!X107^(1/3))*COS(('OddsRatio_working_3-way'!Y107+2*PI())/3)</f>
        <v>-0.3849717296871687</v>
      </c>
      <c r="AH107" s="11">
        <f>-'OddsRatio_working_3-way'!U107/(3*'OddsRatio_working_3-way'!X107^(1/3))*COS(('OddsRatio_working_3-way'!Y107+4*PI())/3)</f>
        <v>-0.15732103542875761</v>
      </c>
      <c r="AI107" s="11">
        <f>'OddsRatio_working_3-way'!U107/(3*'OddsRatio_working_3-way'!X107^(1/3))*SIN(('OddsRatio_working_3-way'!Y107)/3)</f>
        <v>-0.13143418961129877</v>
      </c>
      <c r="AJ107" s="11">
        <f>'OddsRatio_working_3-way'!U107/(3*'OddsRatio_working_3-way'!X107^(1/3))*SIN(('OddsRatio_working_3-way'!Y107+2*PI())/3)</f>
        <v>-0.40392221607325079</v>
      </c>
      <c r="AK107" s="11">
        <f>'OddsRatio_working_3-way'!U107/(3*'OddsRatio_working_3-way'!X107^(1/3))*SIN(('OddsRatio_working_3-way'!Y107+4*PI())/3)</f>
        <v>0.53535640568454956</v>
      </c>
      <c r="AL107" s="11">
        <f>'OddsRatio_working_3-way'!Z107+'OddsRatio_working_3-way'!AF107</f>
        <v>1.0845855302318532</v>
      </c>
      <c r="AM107" s="11">
        <f>'OddsRatio_working_3-way'!AA107+'OddsRatio_working_3-way'!AG107</f>
        <v>-0.76994345937433739</v>
      </c>
      <c r="AN107" s="11">
        <f>'OddsRatio_working_3-way'!AB107+'OddsRatio_working_3-way'!AH107</f>
        <v>-0.31464207085751522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1.0845855302318532</v>
      </c>
      <c r="AS107" s="11">
        <f>IF(('OddsRatio_working_3-way'!X107=0),IF(Q107&gt;0,-Q107^(1/3),(-Q107)^(1/3)),'OddsRatio_working_3-way'!AM107-'OddsRatio_working_3-way'!R107/3)</f>
        <v>-0.76994345937433739</v>
      </c>
      <c r="AT107" s="11">
        <f>IF(('OddsRatio_working_3-way'!X107=0),IF(Q107&gt;0,-Q107^(1/3),(-Q107)^(1/3)),'OddsRatio_working_3-way'!AN107-'OddsRatio_working_3-way'!R107/3)</f>
        <v>-0.31464207085751522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4.7</v>
      </c>
      <c r="B108" s="4">
        <f>IF('True_Odds_Calculator_3-way'!B109="","",'True_Odds_Calculator_3-way'!B109)</f>
        <v>4.0199999999999996</v>
      </c>
      <c r="C108" s="4">
        <f>IF('True_Odds_Calculator_3-way'!C109="","",'True_Odds_Calculator_3-way'!C109)</f>
        <v>1.7</v>
      </c>
      <c r="D108" s="9">
        <f t="shared" si="26"/>
        <v>0.19898727307564415</v>
      </c>
      <c r="E108" s="9">
        <f t="shared" si="27"/>
        <v>0.23333764238043683</v>
      </c>
      <c r="F108" s="9">
        <f t="shared" si="28"/>
        <v>0.56767508454391857</v>
      </c>
      <c r="G108" s="9">
        <f t="shared" si="29"/>
        <v>1.0879586560969359</v>
      </c>
      <c r="H108" s="9">
        <f t="shared" si="30"/>
        <v>5.0254470275586636</v>
      </c>
      <c r="I108" s="9">
        <f t="shared" si="31"/>
        <v>4.2856351414127456</v>
      </c>
      <c r="J108" s="9">
        <f t="shared" si="32"/>
        <v>1.7615710592678553</v>
      </c>
      <c r="K108" s="11">
        <f t="shared" si="33"/>
        <v>0.21276595744680851</v>
      </c>
      <c r="L108" s="11">
        <f t="shared" si="34"/>
        <v>0.24875621890547267</v>
      </c>
      <c r="M108" s="11">
        <f t="shared" si="35"/>
        <v>0.58823529411764708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-0.24351957359634846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0.23101015572948777</v>
      </c>
      <c r="Q108" s="11">
        <f>2*'OddsRatio_working_3-way'!K108*'OddsRatio_working_3-way'!L108*'OddsRatio_working_3-way'!M108</f>
        <v>6.2266888336789158E-2</v>
      </c>
      <c r="R108" s="11">
        <f t="shared" si="36"/>
        <v>0</v>
      </c>
      <c r="S108" s="11">
        <f t="shared" si="37"/>
        <v>-0.9486307499552542</v>
      </c>
      <c r="T108" s="11">
        <f t="shared" si="38"/>
        <v>-0.25569561993403078</v>
      </c>
      <c r="U108" s="11">
        <f>'OddsRatio_working_3-way'!S108-'OddsRatio_working_3-way'!R108^2/3</f>
        <v>-0.9486307499552542</v>
      </c>
      <c r="V108" s="11">
        <f>'OddsRatio_working_3-way'!S108*'OddsRatio_working_3-way'!R108/3-2*'OddsRatio_working_3-way'!R108^3/27-'OddsRatio_working_3-way'!T108</f>
        <v>0.25569561993403078</v>
      </c>
      <c r="W108" s="11">
        <f>'OddsRatio_working_3-way'!V108^2+4*'OddsRatio_working_3-way'!U108^3/27</f>
        <v>-6.1089838279428807E-2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0.17781316622573054</v>
      </c>
      <c r="Y108" s="11">
        <f>IF('OddsRatio_working_3-way'!W108&gt;=0,IF('OddsRatio_working_3-way'!V108+SQRT('OddsRatio_working_3-way'!W108)&gt;0,0,PI()),ACOS('OddsRatio_working_3-way'!V108/(2*'OddsRatio_working_3-way'!X108)))</f>
        <v>0.76843274809412887</v>
      </c>
      <c r="Z108" s="11">
        <f>'OddsRatio_working_3-way'!X108^(1/3)*COS('OddsRatio_working_3-way'!Y108/3)</f>
        <v>0.54397932804846783</v>
      </c>
      <c r="AA108" s="11">
        <f>'OddsRatio_working_3-way'!X108^(1/3)*COS(('OddsRatio_working_3-way'!Y108+2*PI())/3)</f>
        <v>-0.39536938472729999</v>
      </c>
      <c r="AB108" s="11">
        <f>'OddsRatio_working_3-way'!X108^(1/3)*COS(('OddsRatio_working_3-way'!Y108+4*PI())/3)</f>
        <v>-0.14860994332116773</v>
      </c>
      <c r="AC108" s="11">
        <f>'OddsRatio_working_3-way'!X108^(1/3)*SIN('OddsRatio_working_3-way'!Y108/3)</f>
        <v>0.14246662992091219</v>
      </c>
      <c r="AD108" s="11">
        <f>'OddsRatio_working_3-way'!X108^(1/3)*SIN(('OddsRatio_working_3-way'!Y108+2*PI())/3)</f>
        <v>0.39986660226310594</v>
      </c>
      <c r="AE108" s="11">
        <f>'OddsRatio_working_3-way'!X108^(1/3)*SIN(('OddsRatio_working_3-way'!Y108+4*PI())/3)</f>
        <v>-0.54233323218401808</v>
      </c>
      <c r="AF108" s="11">
        <f>-'OddsRatio_working_3-way'!U108/(3*'OddsRatio_working_3-way'!X108^(1/3))*COS(('OddsRatio_working_3-way'!Y108)/3)</f>
        <v>0.54397932804846794</v>
      </c>
      <c r="AG108" s="11">
        <f>-'OddsRatio_working_3-way'!U108/(3*'OddsRatio_working_3-way'!X108^(1/3))*COS(('OddsRatio_working_3-way'!Y108+2*PI())/3)</f>
        <v>-0.3953693847273001</v>
      </c>
      <c r="AH108" s="11">
        <f>-'OddsRatio_working_3-way'!U108/(3*'OddsRatio_working_3-way'!X108^(1/3))*COS(('OddsRatio_working_3-way'!Y108+4*PI())/3)</f>
        <v>-0.14860994332116775</v>
      </c>
      <c r="AI108" s="11">
        <f>'OddsRatio_working_3-way'!U108/(3*'OddsRatio_working_3-way'!X108^(1/3))*SIN(('OddsRatio_working_3-way'!Y108)/3)</f>
        <v>-0.14246662992091222</v>
      </c>
      <c r="AJ108" s="11">
        <f>'OddsRatio_working_3-way'!U108/(3*'OddsRatio_working_3-way'!X108^(1/3))*SIN(('OddsRatio_working_3-way'!Y108+2*PI())/3)</f>
        <v>-0.399866602263106</v>
      </c>
      <c r="AK108" s="11">
        <f>'OddsRatio_working_3-way'!U108/(3*'OddsRatio_working_3-way'!X108^(1/3))*SIN(('OddsRatio_working_3-way'!Y108+4*PI())/3)</f>
        <v>0.54233323218401819</v>
      </c>
      <c r="AL108" s="11">
        <f>'OddsRatio_working_3-way'!Z108+'OddsRatio_working_3-way'!AF108</f>
        <v>1.0879586560969359</v>
      </c>
      <c r="AM108" s="11">
        <f>'OddsRatio_working_3-way'!AA108+'OddsRatio_working_3-way'!AG108</f>
        <v>-0.79073876945460009</v>
      </c>
      <c r="AN108" s="11">
        <f>'OddsRatio_working_3-way'!AB108+'OddsRatio_working_3-way'!AH108</f>
        <v>-0.29721988664233545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1.0879586560969359</v>
      </c>
      <c r="AS108" s="11">
        <f>IF(('OddsRatio_working_3-way'!X108=0),IF(Q108&gt;0,-Q108^(1/3),(-Q108)^(1/3)),'OddsRatio_working_3-way'!AM108-'OddsRatio_working_3-way'!R108/3)</f>
        <v>-0.79073876945460009</v>
      </c>
      <c r="AT108" s="11">
        <f>IF(('OddsRatio_working_3-way'!X108=0),IF(Q108&gt;0,-Q108^(1/3),(-Q108)^(1/3)),'OddsRatio_working_3-way'!AN108-'OddsRatio_working_3-way'!R108/3)</f>
        <v>-0.29721988664233545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1.47</v>
      </c>
      <c r="B109" s="4">
        <f>IF('True_Odds_Calculator_3-way'!B110="","",'True_Odds_Calculator_3-way'!B110)</f>
        <v>4.7699999999999996</v>
      </c>
      <c r="C109" s="4">
        <f>IF('True_Odds_Calculator_3-way'!C110="","",'True_Odds_Calculator_3-way'!C110)</f>
        <v>6.25</v>
      </c>
      <c r="D109" s="9">
        <f t="shared" si="26"/>
        <v>0.65871465498632731</v>
      </c>
      <c r="E109" s="9">
        <f t="shared" si="27"/>
        <v>0.19395302087580679</v>
      </c>
      <c r="F109" s="9">
        <f t="shared" si="28"/>
        <v>0.14733232413786607</v>
      </c>
      <c r="G109" s="9">
        <f t="shared" si="29"/>
        <v>1.1023574873388191</v>
      </c>
      <c r="H109" s="9">
        <f t="shared" si="30"/>
        <v>1.5181080190492446</v>
      </c>
      <c r="I109" s="9">
        <f t="shared" si="31"/>
        <v>5.1558877272673485</v>
      </c>
      <c r="J109" s="9">
        <f t="shared" si="32"/>
        <v>6.7873768085287995</v>
      </c>
      <c r="K109" s="11">
        <f t="shared" si="33"/>
        <v>0.68027210884353739</v>
      </c>
      <c r="L109" s="11">
        <f t="shared" si="34"/>
        <v>0.20964360587002098</v>
      </c>
      <c r="M109" s="11">
        <f t="shared" si="35"/>
        <v>0.16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-0.21226714585205164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0.21654615724696588</v>
      </c>
      <c r="Q109" s="11">
        <f>2*'OddsRatio_working_3-way'!K109*'OddsRatio_working_3-way'!L109*'OddsRatio_working_3-way'!M109</f>
        <v>4.5636703318644022E-2</v>
      </c>
      <c r="R109" s="11">
        <f t="shared" si="36"/>
        <v>0</v>
      </c>
      <c r="S109" s="11">
        <f t="shared" si="37"/>
        <v>-1.0201586137022669</v>
      </c>
      <c r="T109" s="11">
        <f t="shared" si="38"/>
        <v>-0.21499654661796982</v>
      </c>
      <c r="U109" s="11">
        <f>'OddsRatio_working_3-way'!S109-'OddsRatio_working_3-way'!R109^2/3</f>
        <v>-1.0201586137022669</v>
      </c>
      <c r="V109" s="11">
        <f>'OddsRatio_working_3-way'!S109*'OddsRatio_working_3-way'!R109/3-2*'OddsRatio_working_3-way'!R109^3/27-'OddsRatio_working_3-way'!T109</f>
        <v>0.21499654661796982</v>
      </c>
      <c r="W109" s="11">
        <f>'OddsRatio_working_3-way'!V109^2+4*'OddsRatio_working_3-way'!U109^3/27</f>
        <v>-0.11106583932396549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0.19829860966583854</v>
      </c>
      <c r="Y109" s="11">
        <f>IF('OddsRatio_working_3-way'!W109&gt;=0,IF('OddsRatio_working_3-way'!V109+SQRT('OddsRatio_working_3-way'!W109)&gt;0,0,PI()),ACOS('OddsRatio_working_3-way'!V109/(2*'OddsRatio_working_3-way'!X109)))</f>
        <v>0.99785857738655692</v>
      </c>
      <c r="Z109" s="11">
        <f>'OddsRatio_working_3-way'!X109^(1/3)*COS('OddsRatio_working_3-way'!Y109/3)</f>
        <v>0.55117874366940955</v>
      </c>
      <c r="AA109" s="11">
        <f>'OddsRatio_working_3-way'!X109^(1/3)*COS(('OddsRatio_working_3-way'!Y109+2*PI())/3)</f>
        <v>-0.44048675756542321</v>
      </c>
      <c r="AB109" s="11">
        <f>'OddsRatio_working_3-way'!X109^(1/3)*COS(('OddsRatio_working_3-way'!Y109+4*PI())/3)</f>
        <v>-0.11069198610398645</v>
      </c>
      <c r="AC109" s="11">
        <f>'OddsRatio_working_3-way'!X109^(1/3)*SIN('OddsRatio_working_3-way'!Y109/3)</f>
        <v>0.19040710008059158</v>
      </c>
      <c r="AD109" s="11">
        <f>'OddsRatio_working_3-way'!X109^(1/3)*SIN(('OddsRatio_working_3-way'!Y109+2*PI())/3)</f>
        <v>0.38213124400340415</v>
      </c>
      <c r="AE109" s="11">
        <f>'OddsRatio_working_3-way'!X109^(1/3)*SIN(('OddsRatio_working_3-way'!Y109+4*PI())/3)</f>
        <v>-0.57253834408399573</v>
      </c>
      <c r="AF109" s="11">
        <f>-'OddsRatio_working_3-way'!U109/(3*'OddsRatio_working_3-way'!X109^(1/3))*COS(('OddsRatio_working_3-way'!Y109)/3)</f>
        <v>0.55117874366940944</v>
      </c>
      <c r="AG109" s="11">
        <f>-'OddsRatio_working_3-way'!U109/(3*'OddsRatio_working_3-way'!X109^(1/3))*COS(('OddsRatio_working_3-way'!Y109+2*PI())/3)</f>
        <v>-0.4404867575654231</v>
      </c>
      <c r="AH109" s="11">
        <f>-'OddsRatio_working_3-way'!U109/(3*'OddsRatio_working_3-way'!X109^(1/3))*COS(('OddsRatio_working_3-way'!Y109+4*PI())/3)</f>
        <v>-0.11069198610398644</v>
      </c>
      <c r="AI109" s="11">
        <f>'OddsRatio_working_3-way'!U109/(3*'OddsRatio_working_3-way'!X109^(1/3))*SIN(('OddsRatio_working_3-way'!Y109)/3)</f>
        <v>-0.19040710008059156</v>
      </c>
      <c r="AJ109" s="11">
        <f>'OddsRatio_working_3-way'!U109/(3*'OddsRatio_working_3-way'!X109^(1/3))*SIN(('OddsRatio_working_3-way'!Y109+2*PI())/3)</f>
        <v>-0.38213124400340404</v>
      </c>
      <c r="AK109" s="11">
        <f>'OddsRatio_working_3-way'!U109/(3*'OddsRatio_working_3-way'!X109^(1/3))*SIN(('OddsRatio_working_3-way'!Y109+4*PI())/3)</f>
        <v>0.57253834408399562</v>
      </c>
      <c r="AL109" s="11">
        <f>'OddsRatio_working_3-way'!Z109+'OddsRatio_working_3-way'!AF109</f>
        <v>1.1023574873388191</v>
      </c>
      <c r="AM109" s="11">
        <f>'OddsRatio_working_3-way'!AA109+'OddsRatio_working_3-way'!AG109</f>
        <v>-0.88097351513084632</v>
      </c>
      <c r="AN109" s="11">
        <f>'OddsRatio_working_3-way'!AB109+'OddsRatio_working_3-way'!AH109</f>
        <v>-0.2213839722079729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1.1023574873388191</v>
      </c>
      <c r="AS109" s="11">
        <f>IF(('OddsRatio_working_3-way'!X109=0),IF(Q109&gt;0,-Q109^(1/3),(-Q109)^(1/3)),'OddsRatio_working_3-way'!AM109-'OddsRatio_working_3-way'!R109/3)</f>
        <v>-0.88097351513084632</v>
      </c>
      <c r="AT109" s="11">
        <f>IF(('OddsRatio_working_3-way'!X109=0),IF(Q109&gt;0,-Q109^(1/3),(-Q109)^(1/3)),'OddsRatio_working_3-way'!AN109-'OddsRatio_working_3-way'!R109/3)</f>
        <v>-0.2213839722079729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2.73</v>
      </c>
      <c r="B110" s="4">
        <f>IF('True_Odds_Calculator_3-way'!B111="","",'True_Odds_Calculator_3-way'!B111)</f>
        <v>3.42</v>
      </c>
      <c r="C110" s="4">
        <f>IF('True_Odds_Calculator_3-way'!C111="","",'True_Odds_Calculator_3-way'!C111)</f>
        <v>2.59</v>
      </c>
      <c r="D110" s="9">
        <f t="shared" si="26"/>
        <v>0.35090282590509553</v>
      </c>
      <c r="E110" s="9">
        <f t="shared" si="27"/>
        <v>0.27874020196908633</v>
      </c>
      <c r="F110" s="9">
        <f t="shared" si="28"/>
        <v>0.37035697212581803</v>
      </c>
      <c r="G110" s="9">
        <f t="shared" si="29"/>
        <v>1.0692438218467091</v>
      </c>
      <c r="H110" s="9">
        <f t="shared" si="30"/>
        <v>2.8497918117948071</v>
      </c>
      <c r="I110" s="9">
        <f t="shared" si="31"/>
        <v>3.5875700488690359</v>
      </c>
      <c r="J110" s="9">
        <f t="shared" si="32"/>
        <v>2.7000976767362679</v>
      </c>
      <c r="K110" s="11">
        <f t="shared" si="33"/>
        <v>0.36630036630036628</v>
      </c>
      <c r="L110" s="11">
        <f t="shared" si="34"/>
        <v>0.29239766081871343</v>
      </c>
      <c r="M110" s="11">
        <f t="shared" si="35"/>
        <v>0.38610038610038611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-0.27527709482596696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0.23736865842128996</v>
      </c>
      <c r="Q110" s="11">
        <f>2*'OddsRatio_working_3-way'!K110*'OddsRatio_working_3-way'!L110*'OddsRatio_working_3-way'!M110</f>
        <v>8.2706849624142847E-2</v>
      </c>
      <c r="R110" s="11">
        <f t="shared" si="36"/>
        <v>0</v>
      </c>
      <c r="S110" s="11">
        <f t="shared" si="37"/>
        <v>-0.86228989946060308</v>
      </c>
      <c r="T110" s="11">
        <f t="shared" si="38"/>
        <v>-0.30044944232076765</v>
      </c>
      <c r="U110" s="11">
        <f>'OddsRatio_working_3-way'!S110-'OddsRatio_working_3-way'!R110^2/3</f>
        <v>-0.86228989946060308</v>
      </c>
      <c r="V110" s="11">
        <f>'OddsRatio_working_3-way'!S110*'OddsRatio_working_3-way'!R110/3-2*'OddsRatio_working_3-way'!R110^3/27-'OddsRatio_working_3-way'!T110</f>
        <v>0.30044944232076765</v>
      </c>
      <c r="W110" s="11">
        <f>'OddsRatio_working_3-way'!V110^2+4*'OddsRatio_working_3-way'!U110^3/27</f>
        <v>-4.7153725381183509E-3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0.15409837761068304</v>
      </c>
      <c r="Y110" s="11">
        <f>IF('OddsRatio_working_3-way'!W110&gt;=0,IF('OddsRatio_working_3-way'!V110+SQRT('OddsRatio_working_3-way'!W110)&gt;0,0,PI()),ACOS('OddsRatio_working_3-way'!V110/(2*'OddsRatio_working_3-way'!X110)))</f>
        <v>0.22469349295651408</v>
      </c>
      <c r="Z110" s="11">
        <f>'OddsRatio_working_3-way'!X110^(1/3)*COS('OddsRatio_working_3-way'!Y110/3)</f>
        <v>0.53462191092335465</v>
      </c>
      <c r="AA110" s="11">
        <f>'OddsRatio_working_3-way'!X110^(1/3)*COS(('OddsRatio_working_3-way'!Y110+2*PI())/3)</f>
        <v>-0.302053352265098</v>
      </c>
      <c r="AB110" s="11">
        <f>'OddsRatio_working_3-way'!X110^(1/3)*COS(('OddsRatio_working_3-way'!Y110+4*PI())/3)</f>
        <v>-0.23256855865825654</v>
      </c>
      <c r="AC110" s="11">
        <f>'OddsRatio_working_3-way'!X110^(1/3)*SIN('OddsRatio_working_3-way'!Y110/3)</f>
        <v>4.0117064293495486E-2</v>
      </c>
      <c r="AD110" s="11">
        <f>'OddsRatio_working_3-way'!X110^(1/3)*SIN(('OddsRatio_working_3-way'!Y110+2*PI())/3)</f>
        <v>0.44293762413265864</v>
      </c>
      <c r="AE110" s="11">
        <f>'OddsRatio_working_3-way'!X110^(1/3)*SIN(('OddsRatio_working_3-way'!Y110+4*PI())/3)</f>
        <v>-0.48305468842615418</v>
      </c>
      <c r="AF110" s="11">
        <f>-'OddsRatio_working_3-way'!U110/(3*'OddsRatio_working_3-way'!X110^(1/3))*COS(('OddsRatio_working_3-way'!Y110)/3)</f>
        <v>0.53462191092335454</v>
      </c>
      <c r="AG110" s="11">
        <f>-'OddsRatio_working_3-way'!U110/(3*'OddsRatio_working_3-way'!X110^(1/3))*COS(('OddsRatio_working_3-way'!Y110+2*PI())/3)</f>
        <v>-0.30205335226509794</v>
      </c>
      <c r="AH110" s="11">
        <f>-'OddsRatio_working_3-way'!U110/(3*'OddsRatio_working_3-way'!X110^(1/3))*COS(('OddsRatio_working_3-way'!Y110+4*PI())/3)</f>
        <v>-0.23256855865825649</v>
      </c>
      <c r="AI110" s="11">
        <f>'OddsRatio_working_3-way'!U110/(3*'OddsRatio_working_3-way'!X110^(1/3))*SIN(('OddsRatio_working_3-way'!Y110)/3)</f>
        <v>-4.0117064293495479E-2</v>
      </c>
      <c r="AJ110" s="11">
        <f>'OddsRatio_working_3-way'!U110/(3*'OddsRatio_working_3-way'!X110^(1/3))*SIN(('OddsRatio_working_3-way'!Y110+2*PI())/3)</f>
        <v>-0.44293762413265858</v>
      </c>
      <c r="AK110" s="11">
        <f>'OddsRatio_working_3-way'!U110/(3*'OddsRatio_working_3-way'!X110^(1/3))*SIN(('OddsRatio_working_3-way'!Y110+4*PI())/3)</f>
        <v>0.48305468842615407</v>
      </c>
      <c r="AL110" s="11">
        <f>'OddsRatio_working_3-way'!Z110+'OddsRatio_working_3-way'!AF110</f>
        <v>1.0692438218467091</v>
      </c>
      <c r="AM110" s="11">
        <f>'OddsRatio_working_3-way'!AA110+'OddsRatio_working_3-way'!AG110</f>
        <v>-0.60410670453019599</v>
      </c>
      <c r="AN110" s="11">
        <f>'OddsRatio_working_3-way'!AB110+'OddsRatio_working_3-way'!AH110</f>
        <v>-0.46513711731651303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1.0692438218467091</v>
      </c>
      <c r="AS110" s="11">
        <f>IF(('OddsRatio_working_3-way'!X110=0),IF(Q110&gt;0,-Q110^(1/3),(-Q110)^(1/3)),'OddsRatio_working_3-way'!AM110-'OddsRatio_working_3-way'!R110/3)</f>
        <v>-0.60410670453019599</v>
      </c>
      <c r="AT110" s="11">
        <f>IF(('OddsRatio_working_3-way'!X110=0),IF(Q110&gt;0,-Q110^(1/3),(-Q110)^(1/3)),'OddsRatio_working_3-way'!AN110-'OddsRatio_working_3-way'!R110/3)</f>
        <v>-0.46513711731651303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1.57</v>
      </c>
      <c r="B111" s="4">
        <f>IF('True_Odds_Calculator_3-way'!B112="","",'True_Odds_Calculator_3-way'!B112)</f>
        <v>4.26</v>
      </c>
      <c r="C111" s="4">
        <f>IF('True_Odds_Calculator_3-way'!C112="","",'True_Odds_Calculator_3-way'!C112)</f>
        <v>5.53</v>
      </c>
      <c r="D111" s="9">
        <f t="shared" si="26"/>
        <v>0.61470470496580043</v>
      </c>
      <c r="E111" s="9">
        <f t="shared" si="27"/>
        <v>0.21811006600835614</v>
      </c>
      <c r="F111" s="9">
        <f t="shared" si="28"/>
        <v>0.16718522902584357</v>
      </c>
      <c r="G111" s="9">
        <f t="shared" si="29"/>
        <v>1.0996445162923281</v>
      </c>
      <c r="H111" s="9">
        <f t="shared" si="30"/>
        <v>1.6267973742866273</v>
      </c>
      <c r="I111" s="9">
        <f t="shared" si="31"/>
        <v>4.58484112311299</v>
      </c>
      <c r="J111" s="9">
        <f t="shared" si="32"/>
        <v>5.981389658804245</v>
      </c>
      <c r="K111" s="11">
        <f t="shared" si="33"/>
        <v>0.63694267515923564</v>
      </c>
      <c r="L111" s="11">
        <f t="shared" si="34"/>
        <v>0.23474178403755869</v>
      </c>
      <c r="M111" s="11">
        <f t="shared" si="35"/>
        <v>0.18083182640144665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-0.22759162408134215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0.22603302364105349</v>
      </c>
      <c r="Q111" s="11">
        <f>2*'OddsRatio_working_3-way'!K111*'OddsRatio_working_3-way'!L111*'OddsRatio_working_3-way'!M111</f>
        <v>5.4074886038529543E-2</v>
      </c>
      <c r="R111" s="11">
        <f t="shared" si="36"/>
        <v>0</v>
      </c>
      <c r="S111" s="11">
        <f t="shared" si="37"/>
        <v>-0.99315176713299602</v>
      </c>
      <c r="T111" s="11">
        <f t="shared" si="38"/>
        <v>-0.23759611653899426</v>
      </c>
      <c r="U111" s="11">
        <f>'OddsRatio_working_3-way'!S111-'OddsRatio_working_3-way'!R111^2/3</f>
        <v>-0.99315176713299602</v>
      </c>
      <c r="V111" s="11">
        <f>'OddsRatio_working_3-way'!S111*'OddsRatio_working_3-way'!R111/3-2*'OddsRatio_working_3-way'!R111^3/27-'OddsRatio_working_3-way'!T111</f>
        <v>0.23759611653899426</v>
      </c>
      <c r="W111" s="11">
        <f>'OddsRatio_working_3-way'!V111^2+4*'OddsRatio_working_3-way'!U111^3/27</f>
        <v>-8.8673370606885848E-2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0.19047656365108095</v>
      </c>
      <c r="Y111" s="11">
        <f>IF('OddsRatio_working_3-way'!W111&gt;=0,IF('OddsRatio_working_3-way'!V111+SQRT('OddsRatio_working_3-way'!W111)&gt;0,0,PI()),ACOS('OddsRatio_working_3-way'!V111/(2*'OddsRatio_working_3-way'!X111)))</f>
        <v>0.89734362333482698</v>
      </c>
      <c r="Z111" s="11">
        <f>'OddsRatio_working_3-way'!X111^(1/3)*COS('OddsRatio_working_3-way'!Y111/3)</f>
        <v>0.54982225814616414</v>
      </c>
      <c r="AA111" s="11">
        <f>'OddsRatio_working_3-way'!X111^(1/3)*COS(('OddsRatio_working_3-way'!Y111+2*PI())/3)</f>
        <v>-0.42174285288826668</v>
      </c>
      <c r="AB111" s="11">
        <f>'OddsRatio_working_3-way'!X111^(1/3)*COS(('OddsRatio_working_3-way'!Y111+4*PI())/3)</f>
        <v>-0.12807940525789763</v>
      </c>
      <c r="AC111" s="11">
        <f>'OddsRatio_working_3-way'!X111^(1/3)*SIN('OddsRatio_working_3-way'!Y111/3)</f>
        <v>0.16954667054054726</v>
      </c>
      <c r="AD111" s="11">
        <f>'OddsRatio_working_3-way'!X111^(1/3)*SIN(('OddsRatio_working_3-way'!Y111+2*PI())/3)</f>
        <v>0.39138670785043012</v>
      </c>
      <c r="AE111" s="11">
        <f>'OddsRatio_working_3-way'!X111^(1/3)*SIN(('OddsRatio_working_3-way'!Y111+4*PI())/3)</f>
        <v>-0.56093337839097723</v>
      </c>
      <c r="AF111" s="11">
        <f>-'OddsRatio_working_3-way'!U111/(3*'OddsRatio_working_3-way'!X111^(1/3))*COS(('OddsRatio_working_3-way'!Y111)/3)</f>
        <v>0.54982225814616403</v>
      </c>
      <c r="AG111" s="11">
        <f>-'OddsRatio_working_3-way'!U111/(3*'OddsRatio_working_3-way'!X111^(1/3))*COS(('OddsRatio_working_3-way'!Y111+2*PI())/3)</f>
        <v>-0.42174285288826663</v>
      </c>
      <c r="AH111" s="11">
        <f>-'OddsRatio_working_3-way'!U111/(3*'OddsRatio_working_3-way'!X111^(1/3))*COS(('OddsRatio_working_3-way'!Y111+4*PI())/3)</f>
        <v>-0.1280794052578976</v>
      </c>
      <c r="AI111" s="11">
        <f>'OddsRatio_working_3-way'!U111/(3*'OddsRatio_working_3-way'!X111^(1/3))*SIN(('OddsRatio_working_3-way'!Y111)/3)</f>
        <v>-0.16954667054054723</v>
      </c>
      <c r="AJ111" s="11">
        <f>'OddsRatio_working_3-way'!U111/(3*'OddsRatio_working_3-way'!X111^(1/3))*SIN(('OddsRatio_working_3-way'!Y111+2*PI())/3)</f>
        <v>-0.39138670785043</v>
      </c>
      <c r="AK111" s="11">
        <f>'OddsRatio_working_3-way'!U111/(3*'OddsRatio_working_3-way'!X111^(1/3))*SIN(('OddsRatio_working_3-way'!Y111+4*PI())/3)</f>
        <v>0.56093337839097712</v>
      </c>
      <c r="AL111" s="11">
        <f>'OddsRatio_working_3-way'!Z111+'OddsRatio_working_3-way'!AF111</f>
        <v>1.0996445162923281</v>
      </c>
      <c r="AM111" s="11">
        <f>'OddsRatio_working_3-way'!AA111+'OddsRatio_working_3-way'!AG111</f>
        <v>-0.84348570577653326</v>
      </c>
      <c r="AN111" s="11">
        <f>'OddsRatio_working_3-way'!AB111+'OddsRatio_working_3-way'!AH111</f>
        <v>-0.25615881051579525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1.0996445162923281</v>
      </c>
      <c r="AS111" s="11">
        <f>IF(('OddsRatio_working_3-way'!X111=0),IF(Q111&gt;0,-Q111^(1/3),(-Q111)^(1/3)),'OddsRatio_working_3-way'!AM111-'OddsRatio_working_3-way'!R111/3)</f>
        <v>-0.84348570577653326</v>
      </c>
      <c r="AT111" s="11">
        <f>IF(('OddsRatio_working_3-way'!X111=0),IF(Q111&gt;0,-Q111^(1/3),(-Q111)^(1/3)),'OddsRatio_working_3-way'!AN111-'OddsRatio_working_3-way'!R111/3)</f>
        <v>-0.25615881051579525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4.78</v>
      </c>
      <c r="B112" s="4">
        <f>IF('True_Odds_Calculator_3-way'!B113="","",'True_Odds_Calculator_3-way'!B113)</f>
        <v>3.7</v>
      </c>
      <c r="C112" s="4">
        <f>IF('True_Odds_Calculator_3-way'!C113="","",'True_Odds_Calculator_3-way'!C113)</f>
        <v>1.76</v>
      </c>
      <c r="D112" s="9">
        <f t="shared" si="26"/>
        <v>0.19640496673494218</v>
      </c>
      <c r="E112" s="9">
        <f t="shared" si="27"/>
        <v>0.25493847995862667</v>
      </c>
      <c r="F112" s="9">
        <f t="shared" si="28"/>
        <v>0.54865655330643115</v>
      </c>
      <c r="G112" s="9">
        <f t="shared" si="29"/>
        <v>1.0824129459437331</v>
      </c>
      <c r="H112" s="9">
        <f t="shared" si="30"/>
        <v>5.0915209356673117</v>
      </c>
      <c r="I112" s="9">
        <f t="shared" si="31"/>
        <v>3.9225149540480806</v>
      </c>
      <c r="J112" s="9">
        <f t="shared" si="32"/>
        <v>1.8226338389172365</v>
      </c>
      <c r="K112" s="11">
        <f t="shared" si="33"/>
        <v>0.20920502092050208</v>
      </c>
      <c r="L112" s="11">
        <f t="shared" si="34"/>
        <v>0.27027027027027023</v>
      </c>
      <c r="M112" s="11">
        <f t="shared" si="35"/>
        <v>0.56818181818181823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-0.24918785274433808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0.23259280581456315</v>
      </c>
      <c r="Q112" s="11">
        <f>2*'OddsRatio_working_3-way'!K112*'OddsRatio_working_3-way'!L112*'OddsRatio_working_3-way'!M112</f>
        <v>6.4252156302365498E-2</v>
      </c>
      <c r="R112" s="11">
        <f t="shared" si="36"/>
        <v>0</v>
      </c>
      <c r="S112" s="11">
        <f t="shared" si="37"/>
        <v>-0.93340346751652814</v>
      </c>
      <c r="T112" s="11">
        <f t="shared" si="38"/>
        <v>-0.25784626174489722</v>
      </c>
      <c r="U112" s="11">
        <f>'OddsRatio_working_3-way'!S112-'OddsRatio_working_3-way'!R112^2/3</f>
        <v>-0.93340346751652814</v>
      </c>
      <c r="V112" s="11">
        <f>'OddsRatio_working_3-way'!S112*'OddsRatio_working_3-way'!R112/3-2*'OddsRatio_working_3-way'!R112^3/27-'OddsRatio_working_3-way'!T112</f>
        <v>0.25784626174489722</v>
      </c>
      <c r="W112" s="11">
        <f>'OddsRatio_working_3-way'!V112^2+4*'OddsRatio_working_3-way'!U112^3/27</f>
        <v>-5.3992391942519924E-2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0.17354904684147504</v>
      </c>
      <c r="Y112" s="11">
        <f>IF('OddsRatio_working_3-way'!W112&gt;=0,IF('OddsRatio_working_3-way'!V112+SQRT('OddsRatio_working_3-way'!W112)&gt;0,0,PI()),ACOS('OddsRatio_working_3-way'!V112/(2*'OddsRatio_working_3-way'!X112)))</f>
        <v>0.7334596677241122</v>
      </c>
      <c r="Z112" s="11">
        <f>'OddsRatio_working_3-way'!X112^(1/3)*COS('OddsRatio_working_3-way'!Y112/3)</f>
        <v>0.54120647297186653</v>
      </c>
      <c r="AA112" s="11">
        <f>'OddsRatio_working_3-way'!X112^(1/3)*COS(('OddsRatio_working_3-way'!Y112+2*PI())/3)</f>
        <v>-0.38753283962023921</v>
      </c>
      <c r="AB112" s="11">
        <f>'OddsRatio_working_3-way'!X112^(1/3)*COS(('OddsRatio_working_3-way'!Y112+4*PI())/3)</f>
        <v>-0.15367363335162718</v>
      </c>
      <c r="AC112" s="11">
        <f>'OddsRatio_working_3-way'!X112^(1/3)*SIN('OddsRatio_working_3-way'!Y112/3)</f>
        <v>0.13501867569165529</v>
      </c>
      <c r="AD112" s="11">
        <f>'OddsRatio_working_3-way'!X112^(1/3)*SIN(('OddsRatio_working_3-way'!Y112+2*PI())/3)</f>
        <v>0.40118921644038491</v>
      </c>
      <c r="AE112" s="11">
        <f>'OddsRatio_working_3-way'!X112^(1/3)*SIN(('OddsRatio_working_3-way'!Y112+4*PI())/3)</f>
        <v>-0.53620789213204023</v>
      </c>
      <c r="AF112" s="11">
        <f>-'OddsRatio_working_3-way'!U112/(3*'OddsRatio_working_3-way'!X112^(1/3))*COS(('OddsRatio_working_3-way'!Y112)/3)</f>
        <v>0.54120647297186653</v>
      </c>
      <c r="AG112" s="11">
        <f>-'OddsRatio_working_3-way'!U112/(3*'OddsRatio_working_3-way'!X112^(1/3))*COS(('OddsRatio_working_3-way'!Y112+2*PI())/3)</f>
        <v>-0.38753283962023921</v>
      </c>
      <c r="AH112" s="11">
        <f>-'OddsRatio_working_3-way'!U112/(3*'OddsRatio_working_3-way'!X112^(1/3))*COS(('OddsRatio_working_3-way'!Y112+4*PI())/3)</f>
        <v>-0.15367363335162718</v>
      </c>
      <c r="AI112" s="11">
        <f>'OddsRatio_working_3-way'!U112/(3*'OddsRatio_working_3-way'!X112^(1/3))*SIN(('OddsRatio_working_3-way'!Y112)/3)</f>
        <v>-0.13501867569165529</v>
      </c>
      <c r="AJ112" s="11">
        <f>'OddsRatio_working_3-way'!U112/(3*'OddsRatio_working_3-way'!X112^(1/3))*SIN(('OddsRatio_working_3-way'!Y112+2*PI())/3)</f>
        <v>-0.40118921644038491</v>
      </c>
      <c r="AK112" s="11">
        <f>'OddsRatio_working_3-way'!U112/(3*'OddsRatio_working_3-way'!X112^(1/3))*SIN(('OddsRatio_working_3-way'!Y112+4*PI())/3)</f>
        <v>0.53620789213204023</v>
      </c>
      <c r="AL112" s="11">
        <f>'OddsRatio_working_3-way'!Z112+'OddsRatio_working_3-way'!AF112</f>
        <v>1.0824129459437331</v>
      </c>
      <c r="AM112" s="11">
        <f>'OddsRatio_working_3-way'!AA112+'OddsRatio_working_3-way'!AG112</f>
        <v>-0.77506567924047842</v>
      </c>
      <c r="AN112" s="11">
        <f>'OddsRatio_working_3-way'!AB112+'OddsRatio_working_3-way'!AH112</f>
        <v>-0.30734726670325435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1.0824129459437331</v>
      </c>
      <c r="AS112" s="11">
        <f>IF(('OddsRatio_working_3-way'!X112=0),IF(Q112&gt;0,-Q112^(1/3),(-Q112)^(1/3)),'OddsRatio_working_3-way'!AM112-'OddsRatio_working_3-way'!R112/3)</f>
        <v>-0.77506567924047842</v>
      </c>
      <c r="AT112" s="11">
        <f>IF(('OddsRatio_working_3-way'!X112=0),IF(Q112&gt;0,-Q112^(1/3),(-Q112)^(1/3)),'OddsRatio_working_3-way'!AN112-'OddsRatio_working_3-way'!R112/3)</f>
        <v>-0.30734726670325435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2.75</v>
      </c>
      <c r="B113" s="4">
        <f>IF('True_Odds_Calculator_3-way'!B114="","",'True_Odds_Calculator_3-way'!B114)</f>
        <v>3.3</v>
      </c>
      <c r="C113" s="4">
        <f>IF('True_Odds_Calculator_3-way'!C114="","",'True_Odds_Calculator_3-way'!C114)</f>
        <v>2.65</v>
      </c>
      <c r="D113" s="9">
        <f t="shared" si="26"/>
        <v>0.34858698738640587</v>
      </c>
      <c r="E113" s="9">
        <f t="shared" si="27"/>
        <v>0.28934868734827418</v>
      </c>
      <c r="F113" s="9">
        <f t="shared" si="28"/>
        <v>0.36206432526531962</v>
      </c>
      <c r="G113" s="9">
        <f t="shared" si="29"/>
        <v>1.0678425204528574</v>
      </c>
      <c r="H113" s="9">
        <f t="shared" si="30"/>
        <v>2.8687244107925007</v>
      </c>
      <c r="I113" s="9">
        <f t="shared" si="31"/>
        <v>3.4560377970415717</v>
      </c>
      <c r="J113" s="9">
        <f t="shared" si="32"/>
        <v>2.7619401587472145</v>
      </c>
      <c r="K113" s="11">
        <f t="shared" si="33"/>
        <v>0.36363636363636365</v>
      </c>
      <c r="L113" s="11">
        <f t="shared" si="34"/>
        <v>0.30303030303030304</v>
      </c>
      <c r="M113" s="11">
        <f t="shared" si="35"/>
        <v>0.37735849056603776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-0.27615780445969096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0.23701855605800715</v>
      </c>
      <c r="Q113" s="11">
        <f>2*'OddsRatio_working_3-way'!K113*'OddsRatio_working_3-way'!L113*'OddsRatio_working_3-way'!M113</f>
        <v>8.3164405634388497E-2</v>
      </c>
      <c r="R113" s="11">
        <f t="shared" si="36"/>
        <v>0</v>
      </c>
      <c r="S113" s="11">
        <f t="shared" si="37"/>
        <v>-0.85827216261998951</v>
      </c>
      <c r="T113" s="11">
        <f t="shared" si="38"/>
        <v>-0.30114812723508411</v>
      </c>
      <c r="U113" s="11">
        <f>'OddsRatio_working_3-way'!S113-'OddsRatio_working_3-way'!R113^2/3</f>
        <v>-0.85827216261998951</v>
      </c>
      <c r="V113" s="11">
        <f>'OddsRatio_working_3-way'!S113*'OddsRatio_working_3-way'!R113/3-2*'OddsRatio_working_3-way'!R113^3/27-'OddsRatio_working_3-way'!T113</f>
        <v>0.30114812723508411</v>
      </c>
      <c r="W113" s="11">
        <f>'OddsRatio_working_3-way'!V113^2+4*'OddsRatio_working_3-way'!U113^3/27</f>
        <v>-2.9735049667570373E-3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0.15302262864030555</v>
      </c>
      <c r="Y113" s="11">
        <f>IF('OddsRatio_working_3-way'!W113&gt;=0,IF('OddsRatio_working_3-way'!V113+SQRT('OddsRatio_working_3-way'!W113)&gt;0,0,PI()),ACOS('OddsRatio_working_3-way'!V113/(2*'OddsRatio_working_3-way'!X113)))</f>
        <v>0.1791322591933826</v>
      </c>
      <c r="Z113" s="11">
        <f>'OddsRatio_working_3-way'!X113^(1/3)*COS('OddsRatio_working_3-way'!Y113/3)</f>
        <v>0.53392126022642872</v>
      </c>
      <c r="AA113" s="11">
        <f>'OddsRatio_working_3-way'!X113^(1/3)*COS(('OddsRatio_working_3-way'!Y113+2*PI())/3)</f>
        <v>-0.29460310763720027</v>
      </c>
      <c r="AB113" s="11">
        <f>'OddsRatio_working_3-way'!X113^(1/3)*COS(('OddsRatio_working_3-way'!Y113+4*PI())/3)</f>
        <v>-0.23931815258922831</v>
      </c>
      <c r="AC113" s="11">
        <f>'OddsRatio_working_3-way'!X113^(1/3)*SIN('OddsRatio_working_3-way'!Y113/3)</f>
        <v>3.1918783679083018E-2</v>
      </c>
      <c r="AD113" s="11">
        <f>'OddsRatio_working_3-way'!X113^(1/3)*SIN(('OddsRatio_working_3-way'!Y113+2*PI())/3)</f>
        <v>0.44642998313714777</v>
      </c>
      <c r="AE113" s="11">
        <f>'OddsRatio_working_3-way'!X113^(1/3)*SIN(('OddsRatio_working_3-way'!Y113+4*PI())/3)</f>
        <v>-0.47834876681623079</v>
      </c>
      <c r="AF113" s="11">
        <f>-'OddsRatio_working_3-way'!U113/(3*'OddsRatio_working_3-way'!X113^(1/3))*COS(('OddsRatio_working_3-way'!Y113)/3)</f>
        <v>0.53392126022642861</v>
      </c>
      <c r="AG113" s="11">
        <f>-'OddsRatio_working_3-way'!U113/(3*'OddsRatio_working_3-way'!X113^(1/3))*COS(('OddsRatio_working_3-way'!Y113+2*PI())/3)</f>
        <v>-0.29460310763720021</v>
      </c>
      <c r="AH113" s="11">
        <f>-'OddsRatio_working_3-way'!U113/(3*'OddsRatio_working_3-way'!X113^(1/3))*COS(('OddsRatio_working_3-way'!Y113+4*PI())/3)</f>
        <v>-0.23931815258922826</v>
      </c>
      <c r="AI113" s="11">
        <f>'OddsRatio_working_3-way'!U113/(3*'OddsRatio_working_3-way'!X113^(1/3))*SIN(('OddsRatio_working_3-way'!Y113)/3)</f>
        <v>-3.1918783679083011E-2</v>
      </c>
      <c r="AJ113" s="11">
        <f>'OddsRatio_working_3-way'!U113/(3*'OddsRatio_working_3-way'!X113^(1/3))*SIN(('OddsRatio_working_3-way'!Y113+2*PI())/3)</f>
        <v>-0.44642998313714771</v>
      </c>
      <c r="AK113" s="11">
        <f>'OddsRatio_working_3-way'!U113/(3*'OddsRatio_working_3-way'!X113^(1/3))*SIN(('OddsRatio_working_3-way'!Y113+4*PI())/3)</f>
        <v>0.47834876681623067</v>
      </c>
      <c r="AL113" s="11">
        <f>'OddsRatio_working_3-way'!Z113+'OddsRatio_working_3-way'!AF113</f>
        <v>1.0678425204528574</v>
      </c>
      <c r="AM113" s="11">
        <f>'OddsRatio_working_3-way'!AA113+'OddsRatio_working_3-way'!AG113</f>
        <v>-0.58920621527440042</v>
      </c>
      <c r="AN113" s="11">
        <f>'OddsRatio_working_3-way'!AB113+'OddsRatio_working_3-way'!AH113</f>
        <v>-0.47863630517845657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1.0678425204528574</v>
      </c>
      <c r="AS113" s="11">
        <f>IF(('OddsRatio_working_3-way'!X113=0),IF(Q113&gt;0,-Q113^(1/3),(-Q113)^(1/3)),'OddsRatio_working_3-way'!AM113-'OddsRatio_working_3-way'!R113/3)</f>
        <v>-0.58920621527440042</v>
      </c>
      <c r="AT113" s="11">
        <f>IF(('OddsRatio_working_3-way'!X113=0),IF(Q113&gt;0,-Q113^(1/3),(-Q113)^(1/3)),'OddsRatio_working_3-way'!AN113-'OddsRatio_working_3-way'!R113/3)</f>
        <v>-0.47863630517845657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2.44</v>
      </c>
      <c r="B114" s="4">
        <f>IF('True_Odds_Calculator_3-way'!B115="","",'True_Odds_Calculator_3-way'!B115)</f>
        <v>3.16</v>
      </c>
      <c r="C114" s="4">
        <f>IF('True_Odds_Calculator_3-way'!C115="","",'True_Odds_Calculator_3-way'!C115)</f>
        <v>3.15</v>
      </c>
      <c r="D114" s="9">
        <f t="shared" si="26"/>
        <v>0.39409462453298427</v>
      </c>
      <c r="E114" s="9">
        <f t="shared" si="27"/>
        <v>0.30246272811218777</v>
      </c>
      <c r="F114" s="9">
        <f t="shared" si="28"/>
        <v>0.30344264735482807</v>
      </c>
      <c r="G114" s="9">
        <f t="shared" si="29"/>
        <v>1.0676817080433878</v>
      </c>
      <c r="H114" s="9">
        <f t="shared" si="30"/>
        <v>2.5374616595824784</v>
      </c>
      <c r="I114" s="9">
        <f t="shared" si="31"/>
        <v>3.3061924893737173</v>
      </c>
      <c r="J114" s="9">
        <f t="shared" si="32"/>
        <v>3.2955156722932837</v>
      </c>
      <c r="K114" s="11">
        <f t="shared" si="33"/>
        <v>0.4098360655737705</v>
      </c>
      <c r="L114" s="11">
        <f t="shared" si="34"/>
        <v>0.31645569620253161</v>
      </c>
      <c r="M114" s="11">
        <f t="shared" si="35"/>
        <v>0.31746031746031744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-0.27533868911748149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0.23674476361755875</v>
      </c>
      <c r="Q114" s="11">
        <f>2*'OddsRatio_working_3-way'!K114*'OddsRatio_working_3-way'!L114*'OddsRatio_working_3-way'!M114</f>
        <v>8.2346004736542175E-2</v>
      </c>
      <c r="R114" s="11">
        <f t="shared" si="36"/>
        <v>0</v>
      </c>
      <c r="S114" s="11">
        <f t="shared" si="37"/>
        <v>-0.85983108431428801</v>
      </c>
      <c r="T114" s="11">
        <f t="shared" si="38"/>
        <v>-0.29907168150062191</v>
      </c>
      <c r="U114" s="11">
        <f>'OddsRatio_working_3-way'!S114-'OddsRatio_working_3-way'!R114^2/3</f>
        <v>-0.85983108431428801</v>
      </c>
      <c r="V114" s="11">
        <f>'OddsRatio_working_3-way'!S114*'OddsRatio_working_3-way'!R114/3-2*'OddsRatio_working_3-way'!R114^3/27-'OddsRatio_working_3-way'!T114</f>
        <v>0.29907168150062191</v>
      </c>
      <c r="W114" s="11">
        <f>'OddsRatio_working_3-way'!V114^2+4*'OddsRatio_working_3-way'!U114^3/27</f>
        <v>-4.7311342852195404E-3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0.15343973162192134</v>
      </c>
      <c r="Y114" s="11">
        <f>IF('OddsRatio_working_3-way'!W114&gt;=0,IF('OddsRatio_working_3-way'!V114+SQRT('OddsRatio_working_3-way'!W114)&gt;0,0,PI()),ACOS('OddsRatio_working_3-way'!V114/(2*'OddsRatio_working_3-way'!X114)))</f>
        <v>0.22605808148839213</v>
      </c>
      <c r="Z114" s="11">
        <f>'OddsRatio_working_3-way'!X114^(1/3)*COS('OddsRatio_working_3-way'!Y114/3)</f>
        <v>0.5338408540216939</v>
      </c>
      <c r="AA114" s="11">
        <f>'OddsRatio_working_3-way'!X114^(1/3)*COS(('OddsRatio_working_3-way'!Y114+2*PI())/3)</f>
        <v>-0.30182355024664659</v>
      </c>
      <c r="AB114" s="11">
        <f>'OddsRatio_working_3-way'!X114^(1/3)*COS(('OddsRatio_working_3-way'!Y114+4*PI())/3)</f>
        <v>-0.23201730377504717</v>
      </c>
      <c r="AC114" s="11">
        <f>'OddsRatio_working_3-way'!X114^(1/3)*SIN('OddsRatio_working_3-way'!Y114/3)</f>
        <v>4.0302655191495264E-2</v>
      </c>
      <c r="AD114" s="11">
        <f>'OddsRatio_working_3-way'!X114^(1/3)*SIN(('OddsRatio_working_3-way'!Y114+2*PI())/3)</f>
        <v>0.4421684135650194</v>
      </c>
      <c r="AE114" s="11">
        <f>'OddsRatio_working_3-way'!X114^(1/3)*SIN(('OddsRatio_working_3-way'!Y114+4*PI())/3)</f>
        <v>-0.48247106875651469</v>
      </c>
      <c r="AF114" s="11">
        <f>-'OddsRatio_working_3-way'!U114/(3*'OddsRatio_working_3-way'!X114^(1/3))*COS(('OddsRatio_working_3-way'!Y114)/3)</f>
        <v>0.5338408540216939</v>
      </c>
      <c r="AG114" s="11">
        <f>-'OddsRatio_working_3-way'!U114/(3*'OddsRatio_working_3-way'!X114^(1/3))*COS(('OddsRatio_working_3-way'!Y114+2*PI())/3)</f>
        <v>-0.30182355024664659</v>
      </c>
      <c r="AH114" s="11">
        <f>-'OddsRatio_working_3-way'!U114/(3*'OddsRatio_working_3-way'!X114^(1/3))*COS(('OddsRatio_working_3-way'!Y114+4*PI())/3)</f>
        <v>-0.23201730377504717</v>
      </c>
      <c r="AI114" s="11">
        <f>'OddsRatio_working_3-way'!U114/(3*'OddsRatio_working_3-way'!X114^(1/3))*SIN(('OddsRatio_working_3-way'!Y114)/3)</f>
        <v>-4.0302655191495264E-2</v>
      </c>
      <c r="AJ114" s="11">
        <f>'OddsRatio_working_3-way'!U114/(3*'OddsRatio_working_3-way'!X114^(1/3))*SIN(('OddsRatio_working_3-way'!Y114+2*PI())/3)</f>
        <v>-0.4421684135650194</v>
      </c>
      <c r="AK114" s="11">
        <f>'OddsRatio_working_3-way'!U114/(3*'OddsRatio_working_3-way'!X114^(1/3))*SIN(('OddsRatio_working_3-way'!Y114+4*PI())/3)</f>
        <v>0.48247106875651469</v>
      </c>
      <c r="AL114" s="11">
        <f>'OddsRatio_working_3-way'!Z114+'OddsRatio_working_3-way'!AF114</f>
        <v>1.0676817080433878</v>
      </c>
      <c r="AM114" s="11">
        <f>'OddsRatio_working_3-way'!AA114+'OddsRatio_working_3-way'!AG114</f>
        <v>-0.60364710049329318</v>
      </c>
      <c r="AN114" s="11">
        <f>'OddsRatio_working_3-way'!AB114+'OddsRatio_working_3-way'!AH114</f>
        <v>-0.46403460755009435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1.0676817080433878</v>
      </c>
      <c r="AS114" s="11">
        <f>IF(('OddsRatio_working_3-way'!X114=0),IF(Q114&gt;0,-Q114^(1/3),(-Q114)^(1/3)),'OddsRatio_working_3-way'!AM114-'OddsRatio_working_3-way'!R114/3)</f>
        <v>-0.60364710049329318</v>
      </c>
      <c r="AT114" s="11">
        <f>IF(('OddsRatio_working_3-way'!X114=0),IF(Q114&gt;0,-Q114^(1/3),(-Q114)^(1/3)),'OddsRatio_working_3-way'!AN114-'OddsRatio_working_3-way'!R114/3)</f>
        <v>-0.46403460755009435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2.56</v>
      </c>
      <c r="B115" s="4">
        <f>IF('True_Odds_Calculator_3-way'!B116="","",'True_Odds_Calculator_3-way'!B116)</f>
        <v>3.6</v>
      </c>
      <c r="C115" s="4">
        <f>IF('True_Odds_Calculator_3-way'!C116="","",'True_Odds_Calculator_3-way'!C116)</f>
        <v>2.66</v>
      </c>
      <c r="D115" s="9">
        <f t="shared" si="26"/>
        <v>0.37490740164858966</v>
      </c>
      <c r="E115" s="9">
        <f t="shared" si="27"/>
        <v>0.2646289874187831</v>
      </c>
      <c r="F115" s="9">
        <f t="shared" si="28"/>
        <v>0.36046361093262747</v>
      </c>
      <c r="G115" s="9">
        <f t="shared" si="29"/>
        <v>1.0687982733778707</v>
      </c>
      <c r="H115" s="9">
        <f t="shared" si="30"/>
        <v>2.6673253064694777</v>
      </c>
      <c r="I115" s="9">
        <f t="shared" si="31"/>
        <v>3.7788755107824632</v>
      </c>
      <c r="J115" s="9">
        <f t="shared" si="32"/>
        <v>2.774205133807266</v>
      </c>
      <c r="K115" s="11">
        <f t="shared" si="33"/>
        <v>0.390625</v>
      </c>
      <c r="L115" s="11">
        <f t="shared" si="34"/>
        <v>0.27777777777777779</v>
      </c>
      <c r="M115" s="11">
        <f t="shared" si="35"/>
        <v>0.37593984962406013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-0.27465147243107768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0.2374099310776942</v>
      </c>
      <c r="Q115" s="11">
        <f>2*'OddsRatio_working_3-way'!K115*'OddsRatio_working_3-way'!L115*'OddsRatio_working_3-way'!M115</f>
        <v>8.1584168755221384E-2</v>
      </c>
      <c r="R115" s="11">
        <f t="shared" si="36"/>
        <v>0</v>
      </c>
      <c r="S115" s="11">
        <f t="shared" si="37"/>
        <v>-0.86440436301418688</v>
      </c>
      <c r="T115" s="11">
        <f t="shared" si="38"/>
        <v>-0.29704617285710894</v>
      </c>
      <c r="U115" s="11">
        <f>'OddsRatio_working_3-way'!S115-'OddsRatio_working_3-way'!R115^2/3</f>
        <v>-0.86440436301418688</v>
      </c>
      <c r="V115" s="11">
        <f>'OddsRatio_working_3-way'!S115*'OddsRatio_working_3-way'!R115/3-2*'OddsRatio_working_3-way'!R115^3/27-'OddsRatio_working_3-way'!T115</f>
        <v>0.29704617285710894</v>
      </c>
      <c r="W115" s="11">
        <f>'OddsRatio_working_3-way'!V115^2+4*'OddsRatio_working_3-way'!U115^3/27</f>
        <v>-7.4492799317622954E-3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0.15466553328135016</v>
      </c>
      <c r="Y115" s="11">
        <f>IF('OddsRatio_working_3-way'!W115&gt;=0,IF('OddsRatio_working_3-way'!V115+SQRT('OddsRatio_working_3-way'!W115)&gt;0,0,PI()),ACOS('OddsRatio_working_3-way'!V115/(2*'OddsRatio_working_3-way'!X115)))</f>
        <v>0.28277227282761075</v>
      </c>
      <c r="Z115" s="11">
        <f>'OddsRatio_working_3-way'!X115^(1/3)*COS('OddsRatio_working_3-way'!Y115/3)</f>
        <v>0.53439913668893546</v>
      </c>
      <c r="AA115" s="11">
        <f>'OddsRatio_working_3-way'!X115^(1/3)*COS(('OddsRatio_working_3-way'!Y115+2*PI())/3)</f>
        <v>-0.31095185723473096</v>
      </c>
      <c r="AB115" s="11">
        <f>'OddsRatio_working_3-way'!X115^(1/3)*COS(('OddsRatio_working_3-way'!Y115+4*PI())/3)</f>
        <v>-0.2234472794542047</v>
      </c>
      <c r="AC115" s="11">
        <f>'OddsRatio_working_3-way'!X115^(1/3)*SIN('OddsRatio_working_3-way'!Y115/3)</f>
        <v>5.0520791536911545E-2</v>
      </c>
      <c r="AD115" s="11">
        <f>'OddsRatio_working_3-way'!X115^(1/3)*SIN(('OddsRatio_working_3-way'!Y115+2*PI())/3)</f>
        <v>0.43754283236463509</v>
      </c>
      <c r="AE115" s="11">
        <f>'OddsRatio_working_3-way'!X115^(1/3)*SIN(('OddsRatio_working_3-way'!Y115+4*PI())/3)</f>
        <v>-0.48806362390154651</v>
      </c>
      <c r="AF115" s="11">
        <f>-'OddsRatio_working_3-way'!U115/(3*'OddsRatio_working_3-way'!X115^(1/3))*COS(('OddsRatio_working_3-way'!Y115)/3)</f>
        <v>0.53439913668893535</v>
      </c>
      <c r="AG115" s="11">
        <f>-'OddsRatio_working_3-way'!U115/(3*'OddsRatio_working_3-way'!X115^(1/3))*COS(('OddsRatio_working_3-way'!Y115+2*PI())/3)</f>
        <v>-0.3109518572347309</v>
      </c>
      <c r="AH115" s="11">
        <f>-'OddsRatio_working_3-way'!U115/(3*'OddsRatio_working_3-way'!X115^(1/3))*COS(('OddsRatio_working_3-way'!Y115+4*PI())/3)</f>
        <v>-0.22344727945420467</v>
      </c>
      <c r="AI115" s="11">
        <f>'OddsRatio_working_3-way'!U115/(3*'OddsRatio_working_3-way'!X115^(1/3))*SIN(('OddsRatio_working_3-way'!Y115)/3)</f>
        <v>-5.0520791536911538E-2</v>
      </c>
      <c r="AJ115" s="11">
        <f>'OddsRatio_working_3-way'!U115/(3*'OddsRatio_working_3-way'!X115^(1/3))*SIN(('OddsRatio_working_3-way'!Y115+2*PI())/3)</f>
        <v>-0.43754283236463498</v>
      </c>
      <c r="AK115" s="11">
        <f>'OddsRatio_working_3-way'!U115/(3*'OddsRatio_working_3-way'!X115^(1/3))*SIN(('OddsRatio_working_3-way'!Y115+4*PI())/3)</f>
        <v>0.4880636239015464</v>
      </c>
      <c r="AL115" s="11">
        <f>'OddsRatio_working_3-way'!Z115+'OddsRatio_working_3-way'!AF115</f>
        <v>1.0687982733778707</v>
      </c>
      <c r="AM115" s="11">
        <f>'OddsRatio_working_3-way'!AA115+'OddsRatio_working_3-way'!AG115</f>
        <v>-0.62190371446946191</v>
      </c>
      <c r="AN115" s="11">
        <f>'OddsRatio_working_3-way'!AB115+'OddsRatio_working_3-way'!AH115</f>
        <v>-0.44689455890840935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1.0687982733778707</v>
      </c>
      <c r="AS115" s="11">
        <f>IF(('OddsRatio_working_3-way'!X115=0),IF(Q115&gt;0,-Q115^(1/3),(-Q115)^(1/3)),'OddsRatio_working_3-way'!AM115-'OddsRatio_working_3-way'!R115/3)</f>
        <v>-0.62190371446946191</v>
      </c>
      <c r="AT115" s="11">
        <f>IF(('OddsRatio_working_3-way'!X115=0),IF(Q115&gt;0,-Q115^(1/3),(-Q115)^(1/3)),'OddsRatio_working_3-way'!AN115-'OddsRatio_working_3-way'!R115/3)</f>
        <v>-0.44689455890840935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1.39</v>
      </c>
      <c r="B116" s="4">
        <f>IF('True_Odds_Calculator_3-way'!B117="","",'True_Odds_Calculator_3-way'!B117)</f>
        <v>5.0599999999999996</v>
      </c>
      <c r="C116" s="4">
        <f>IF('True_Odds_Calculator_3-way'!C117="","",'True_Odds_Calculator_3-way'!C117)</f>
        <v>7.6</v>
      </c>
      <c r="D116" s="9">
        <f t="shared" si="26"/>
        <v>0.69807058763622587</v>
      </c>
      <c r="E116" s="9">
        <f t="shared" si="27"/>
        <v>0.18173085398495048</v>
      </c>
      <c r="F116" s="9">
        <f t="shared" si="28"/>
        <v>0.12019855837882351</v>
      </c>
      <c r="G116" s="9">
        <f t="shared" si="29"/>
        <v>1.1090253537846635</v>
      </c>
      <c r="H116" s="9">
        <f t="shared" si="30"/>
        <v>1.432519887976019</v>
      </c>
      <c r="I116" s="9">
        <f t="shared" si="31"/>
        <v>5.5026429363657323</v>
      </c>
      <c r="J116" s="9">
        <f t="shared" si="32"/>
        <v>8.31956733497878</v>
      </c>
      <c r="K116" s="11">
        <f t="shared" si="33"/>
        <v>0.71942446043165476</v>
      </c>
      <c r="L116" s="11">
        <f t="shared" si="34"/>
        <v>0.19762845849802374</v>
      </c>
      <c r="M116" s="11">
        <f t="shared" si="35"/>
        <v>0.13157894736842105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-0.19550400869235951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0.20672041522180637</v>
      </c>
      <c r="Q116" s="11">
        <f>2*'OddsRatio_working_3-way'!K116*'OddsRatio_working_3-way'!L116*'OddsRatio_working_3-way'!M116</f>
        <v>3.7415459768652737E-2</v>
      </c>
      <c r="R116" s="11">
        <f t="shared" si="36"/>
        <v>0</v>
      </c>
      <c r="S116" s="11">
        <f t="shared" si="37"/>
        <v>-1.0573717470269202</v>
      </c>
      <c r="T116" s="11">
        <f t="shared" si="38"/>
        <v>-0.19137950172432944</v>
      </c>
      <c r="U116" s="11">
        <f>'OddsRatio_working_3-way'!S116-'OddsRatio_working_3-way'!R116^2/3</f>
        <v>-1.0573717470269202</v>
      </c>
      <c r="V116" s="11">
        <f>'OddsRatio_working_3-way'!S116*'OddsRatio_working_3-way'!R116/3-2*'OddsRatio_working_3-way'!R116^3/27-'OddsRatio_working_3-way'!T116</f>
        <v>0.19137950172432944</v>
      </c>
      <c r="W116" s="11">
        <f>'OddsRatio_working_3-way'!V116^2+4*'OddsRatio_working_3-way'!U116^3/27</f>
        <v>-0.13851146161643765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0.20924720744653336</v>
      </c>
      <c r="Y116" s="11">
        <f>IF('OddsRatio_working_3-way'!W116&gt;=0,IF('OddsRatio_working_3-way'!V116+SQRT('OddsRatio_working_3-way'!W116)&gt;0,0,PI()),ACOS('OddsRatio_working_3-way'!V116/(2*'OddsRatio_working_3-way'!X116)))</f>
        <v>1.0958341703194614</v>
      </c>
      <c r="Z116" s="11">
        <f>'OddsRatio_working_3-way'!X116^(1/3)*COS('OddsRatio_working_3-way'!Y116/3)</f>
        <v>0.55451267689233175</v>
      </c>
      <c r="AA116" s="11">
        <f>'OddsRatio_working_3-way'!X116^(1/3)*COS(('OddsRatio_working_3-way'!Y116+2*PI())/3)</f>
        <v>-0.46091282521155458</v>
      </c>
      <c r="AB116" s="11">
        <f>'OddsRatio_working_3-way'!X116^(1/3)*COS(('OddsRatio_working_3-way'!Y116+4*PI())/3)</f>
        <v>-9.3599851680777377E-2</v>
      </c>
      <c r="AC116" s="11">
        <f>'OddsRatio_working_3-way'!X116^(1/3)*SIN('OddsRatio_working_3-way'!Y116/3)</f>
        <v>0.21206824414483605</v>
      </c>
      <c r="AD116" s="11">
        <f>'OddsRatio_working_3-way'!X116^(1/3)*SIN(('OddsRatio_working_3-way'!Y116+2*PI())/3)</f>
        <v>0.37418794283685353</v>
      </c>
      <c r="AE116" s="11">
        <f>'OddsRatio_working_3-way'!X116^(1/3)*SIN(('OddsRatio_working_3-way'!Y116+4*PI())/3)</f>
        <v>-0.58625618698168958</v>
      </c>
      <c r="AF116" s="11">
        <f>-'OddsRatio_working_3-way'!U116/(3*'OddsRatio_working_3-way'!X116^(1/3))*COS(('OddsRatio_working_3-way'!Y116)/3)</f>
        <v>0.55451267689233175</v>
      </c>
      <c r="AG116" s="11">
        <f>-'OddsRatio_working_3-way'!U116/(3*'OddsRatio_working_3-way'!X116^(1/3))*COS(('OddsRatio_working_3-way'!Y116+2*PI())/3)</f>
        <v>-0.46091282521155458</v>
      </c>
      <c r="AH116" s="11">
        <f>-'OddsRatio_working_3-way'!U116/(3*'OddsRatio_working_3-way'!X116^(1/3))*COS(('OddsRatio_working_3-way'!Y116+4*PI())/3)</f>
        <v>-9.3599851680777377E-2</v>
      </c>
      <c r="AI116" s="11">
        <f>'OddsRatio_working_3-way'!U116/(3*'OddsRatio_working_3-way'!X116^(1/3))*SIN(('OddsRatio_working_3-way'!Y116)/3)</f>
        <v>-0.21206824414483605</v>
      </c>
      <c r="AJ116" s="11">
        <f>'OddsRatio_working_3-way'!U116/(3*'OddsRatio_working_3-way'!X116^(1/3))*SIN(('OddsRatio_working_3-way'!Y116+2*PI())/3)</f>
        <v>-0.37418794283685353</v>
      </c>
      <c r="AK116" s="11">
        <f>'OddsRatio_working_3-way'!U116/(3*'OddsRatio_working_3-way'!X116^(1/3))*SIN(('OddsRatio_working_3-way'!Y116+4*PI())/3)</f>
        <v>0.58625618698168958</v>
      </c>
      <c r="AL116" s="11">
        <f>'OddsRatio_working_3-way'!Z116+'OddsRatio_working_3-way'!AF116</f>
        <v>1.1090253537846635</v>
      </c>
      <c r="AM116" s="11">
        <f>'OddsRatio_working_3-way'!AA116+'OddsRatio_working_3-way'!AG116</f>
        <v>-0.92182565042310916</v>
      </c>
      <c r="AN116" s="11">
        <f>'OddsRatio_working_3-way'!AB116+'OddsRatio_working_3-way'!AH116</f>
        <v>-0.18719970336155475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1.1090253537846635</v>
      </c>
      <c r="AS116" s="11">
        <f>IF(('OddsRatio_working_3-way'!X116=0),IF(Q116&gt;0,-Q116^(1/3),(-Q116)^(1/3)),'OddsRatio_working_3-way'!AM116-'OddsRatio_working_3-way'!R116/3)</f>
        <v>-0.92182565042310916</v>
      </c>
      <c r="AT116" s="11">
        <f>IF(('OddsRatio_working_3-way'!X116=0),IF(Q116&gt;0,-Q116^(1/3),(-Q116)^(1/3)),'OddsRatio_working_3-way'!AN116-'OddsRatio_working_3-way'!R116/3)</f>
        <v>-0.18719970336155475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2.1800000000000002</v>
      </c>
      <c r="B117" s="4">
        <f>IF('True_Odds_Calculator_3-way'!B118="","",'True_Odds_Calculator_3-way'!B118)</f>
        <v>3.25</v>
      </c>
      <c r="C117" s="4">
        <f>IF('True_Odds_Calculator_3-way'!C118="","",'True_Odds_Calculator_3-way'!C118)</f>
        <v>3.58</v>
      </c>
      <c r="D117" s="9">
        <f t="shared" si="26"/>
        <v>0.44145463451101535</v>
      </c>
      <c r="E117" s="9">
        <f t="shared" si="27"/>
        <v>0.29303764038571317</v>
      </c>
      <c r="F117" s="9">
        <f t="shared" si="28"/>
        <v>0.26550772510327136</v>
      </c>
      <c r="G117" s="9">
        <f t="shared" si="29"/>
        <v>1.072235951491862</v>
      </c>
      <c r="H117" s="9">
        <f t="shared" si="30"/>
        <v>2.265238422760397</v>
      </c>
      <c r="I117" s="9">
        <f t="shared" si="31"/>
        <v>3.4125308908566896</v>
      </c>
      <c r="J117" s="9">
        <f t="shared" si="32"/>
        <v>3.7663687548490046</v>
      </c>
      <c r="K117" s="11">
        <f t="shared" si="33"/>
        <v>0.4587155963302752</v>
      </c>
      <c r="L117" s="11">
        <f t="shared" si="34"/>
        <v>0.30769230769230771</v>
      </c>
      <c r="M117" s="11">
        <f t="shared" si="35"/>
        <v>0.27932960893854747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-0.27006067583177928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0.23694720532401839</v>
      </c>
      <c r="Q117" s="11">
        <f>2*'OddsRatio_working_3-way'!K117*'OddsRatio_working_3-way'!L117*'OddsRatio_working_3-way'!M117</f>
        <v>7.8850983468891314E-2</v>
      </c>
      <c r="R117" s="11">
        <f t="shared" si="36"/>
        <v>0</v>
      </c>
      <c r="S117" s="11">
        <f t="shared" si="37"/>
        <v>-0.87738507131490973</v>
      </c>
      <c r="T117" s="11">
        <f t="shared" si="38"/>
        <v>-0.29197506532942091</v>
      </c>
      <c r="U117" s="11">
        <f>'OddsRatio_working_3-way'!S117-'OddsRatio_working_3-way'!R117^2/3</f>
        <v>-0.87738507131490973</v>
      </c>
      <c r="V117" s="11">
        <f>'OddsRatio_working_3-way'!S117*'OddsRatio_working_3-way'!R117/3-2*'OddsRatio_working_3-way'!R117^3/27-'OddsRatio_working_3-way'!T117</f>
        <v>0.29197506532942091</v>
      </c>
      <c r="W117" s="11">
        <f>'OddsRatio_working_3-way'!V117^2+4*'OddsRatio_working_3-way'!U117^3/27</f>
        <v>-1.4812047407755505E-2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0.15816248463358426</v>
      </c>
      <c r="Y117" s="11">
        <f>IF('OddsRatio_working_3-way'!W117&gt;=0,IF('OddsRatio_working_3-way'!V117+SQRT('OddsRatio_working_3-way'!W117)&gt;0,0,PI()),ACOS('OddsRatio_working_3-way'!V117/(2*'OddsRatio_working_3-way'!X117)))</f>
        <v>0.39493258430977662</v>
      </c>
      <c r="Z117" s="11">
        <f>'OddsRatio_working_3-way'!X117^(1/3)*COS('OddsRatio_working_3-way'!Y117/3)</f>
        <v>0.53611797574593101</v>
      </c>
      <c r="AA117" s="11">
        <f>'OddsRatio_working_3-way'!X117^(1/3)*COS(('OddsRatio_working_3-way'!Y117+2*PI())/3)</f>
        <v>-0.3295358525481541</v>
      </c>
      <c r="AB117" s="11">
        <f>'OddsRatio_working_3-way'!X117^(1/3)*COS(('OddsRatio_working_3-way'!Y117+4*PI())/3)</f>
        <v>-0.2065821231977768</v>
      </c>
      <c r="AC117" s="11">
        <f>'OddsRatio_working_3-way'!X117^(1/3)*SIN('OddsRatio_working_3-way'!Y117/3)</f>
        <v>7.0987368738308729E-2</v>
      </c>
      <c r="AD117" s="11">
        <f>'OddsRatio_working_3-way'!X117^(1/3)*SIN(('OddsRatio_working_3-way'!Y117+2*PI())/3)</f>
        <v>0.42879810205231145</v>
      </c>
      <c r="AE117" s="11">
        <f>'OddsRatio_working_3-way'!X117^(1/3)*SIN(('OddsRatio_working_3-way'!Y117+4*PI())/3)</f>
        <v>-0.49978547079062013</v>
      </c>
      <c r="AF117" s="11">
        <f>-'OddsRatio_working_3-way'!U117/(3*'OddsRatio_working_3-way'!X117^(1/3))*COS(('OddsRatio_working_3-way'!Y117)/3)</f>
        <v>0.53611797574593101</v>
      </c>
      <c r="AG117" s="11">
        <f>-'OddsRatio_working_3-way'!U117/(3*'OddsRatio_working_3-way'!X117^(1/3))*COS(('OddsRatio_working_3-way'!Y117+2*PI())/3)</f>
        <v>-0.3295358525481541</v>
      </c>
      <c r="AH117" s="11">
        <f>-'OddsRatio_working_3-way'!U117/(3*'OddsRatio_working_3-way'!X117^(1/3))*COS(('OddsRatio_working_3-way'!Y117+4*PI())/3)</f>
        <v>-0.2065821231977768</v>
      </c>
      <c r="AI117" s="11">
        <f>'OddsRatio_working_3-way'!U117/(3*'OddsRatio_working_3-way'!X117^(1/3))*SIN(('OddsRatio_working_3-way'!Y117)/3)</f>
        <v>-7.0987368738308729E-2</v>
      </c>
      <c r="AJ117" s="11">
        <f>'OddsRatio_working_3-way'!U117/(3*'OddsRatio_working_3-way'!X117^(1/3))*SIN(('OddsRatio_working_3-way'!Y117+2*PI())/3)</f>
        <v>-0.42879810205231145</v>
      </c>
      <c r="AK117" s="11">
        <f>'OddsRatio_working_3-way'!U117/(3*'OddsRatio_working_3-way'!X117^(1/3))*SIN(('OddsRatio_working_3-way'!Y117+4*PI())/3)</f>
        <v>0.49978547079062013</v>
      </c>
      <c r="AL117" s="11">
        <f>'OddsRatio_working_3-way'!Z117+'OddsRatio_working_3-way'!AF117</f>
        <v>1.072235951491862</v>
      </c>
      <c r="AM117" s="11">
        <f>'OddsRatio_working_3-way'!AA117+'OddsRatio_working_3-way'!AG117</f>
        <v>-0.65907170509630819</v>
      </c>
      <c r="AN117" s="11">
        <f>'OddsRatio_working_3-way'!AB117+'OddsRatio_working_3-way'!AH117</f>
        <v>-0.4131642463955536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1.072235951491862</v>
      </c>
      <c r="AS117" s="11">
        <f>IF(('OddsRatio_working_3-way'!X117=0),IF(Q117&gt;0,-Q117^(1/3),(-Q117)^(1/3)),'OddsRatio_working_3-way'!AM117-'OddsRatio_working_3-way'!R117/3)</f>
        <v>-0.65907170509630819</v>
      </c>
      <c r="AT117" s="11">
        <f>IF(('OddsRatio_working_3-way'!X117=0),IF(Q117&gt;0,-Q117^(1/3),(-Q117)^(1/3)),'OddsRatio_working_3-way'!AN117-'OddsRatio_working_3-way'!R117/3)</f>
        <v>-0.4131642463955536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3.42</v>
      </c>
      <c r="B118" s="4">
        <f>IF('True_Odds_Calculator_3-way'!B119="","",'True_Odds_Calculator_3-way'!B119)</f>
        <v>3.5</v>
      </c>
      <c r="C118" s="4">
        <f>IF('True_Odds_Calculator_3-way'!C119="","",'True_Odds_Calculator_3-way'!C119)</f>
        <v>2.14</v>
      </c>
      <c r="D118" s="9">
        <f t="shared" si="26"/>
        <v>0.27822577268473214</v>
      </c>
      <c r="E118" s="9">
        <f t="shared" si="27"/>
        <v>0.27174192740596831</v>
      </c>
      <c r="F118" s="9">
        <f t="shared" si="28"/>
        <v>0.45003229990929927</v>
      </c>
      <c r="G118" s="9">
        <f t="shared" si="29"/>
        <v>1.0719848490749122</v>
      </c>
      <c r="H118" s="9">
        <f t="shared" si="30"/>
        <v>3.5942033347612869</v>
      </c>
      <c r="I118" s="9">
        <f t="shared" si="31"/>
        <v>3.6799621226872805</v>
      </c>
      <c r="J118" s="9">
        <f t="shared" si="32"/>
        <v>2.2220627279454002</v>
      </c>
      <c r="K118" s="11">
        <f t="shared" si="33"/>
        <v>0.29239766081871343</v>
      </c>
      <c r="L118" s="11">
        <f t="shared" si="34"/>
        <v>0.2857142857142857</v>
      </c>
      <c r="M118" s="11">
        <f t="shared" si="35"/>
        <v>0.46728971962616822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-0.2692478860703158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0.23657274026186964</v>
      </c>
      <c r="Q118" s="11">
        <f>2*'OddsRatio_working_3-way'!K118*'OddsRatio_working_3-way'!L118*'OddsRatio_working_3-way'!M118</f>
        <v>7.8076811967613735E-2</v>
      </c>
      <c r="R118" s="11">
        <f t="shared" si="36"/>
        <v>0</v>
      </c>
      <c r="S118" s="11">
        <f t="shared" si="37"/>
        <v>-0.87864288821226688</v>
      </c>
      <c r="T118" s="11">
        <f t="shared" si="38"/>
        <v>-0.28998115122517054</v>
      </c>
      <c r="U118" s="11">
        <f>'OddsRatio_working_3-way'!S118-'OddsRatio_working_3-way'!R118^2/3</f>
        <v>-0.87864288821226688</v>
      </c>
      <c r="V118" s="11">
        <f>'OddsRatio_working_3-way'!S118*'OddsRatio_working_3-way'!R118/3-2*'OddsRatio_working_3-way'!R118^3/27-'OddsRatio_working_3-way'!T118</f>
        <v>0.28998115122517054</v>
      </c>
      <c r="W118" s="11">
        <f>'OddsRatio_working_3-way'!V118^2+4*'OddsRatio_working_3-way'!U118^3/27</f>
        <v>-1.6403378989179901E-2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0.15850271847436492</v>
      </c>
      <c r="Y118" s="11">
        <f>IF('OddsRatio_working_3-way'!W118&gt;=0,IF('OddsRatio_working_3-way'!V118+SQRT('OddsRatio_working_3-way'!W118)&gt;0,0,PI()),ACOS('OddsRatio_working_3-way'!V118/(2*'OddsRatio_working_3-way'!X118)))</f>
        <v>0.41590428091483567</v>
      </c>
      <c r="Z118" s="11">
        <f>'OddsRatio_working_3-way'!X118^(1/3)*COS('OddsRatio_working_3-way'!Y118/3)</f>
        <v>0.5359924245374561</v>
      </c>
      <c r="AA118" s="11">
        <f>'OddsRatio_working_3-way'!X118^(1/3)*COS(('OddsRatio_working_3-way'!Y118+2*PI())/3)</f>
        <v>-0.3327635858599996</v>
      </c>
      <c r="AB118" s="11">
        <f>'OddsRatio_working_3-way'!X118^(1/3)*COS(('OddsRatio_working_3-way'!Y118+4*PI())/3)</f>
        <v>-0.20322883867745639</v>
      </c>
      <c r="AC118" s="11">
        <f>'OddsRatio_working_3-way'!X118^(1/3)*SIN('OddsRatio_working_3-way'!Y118/3)</f>
        <v>7.4786921155251415E-2</v>
      </c>
      <c r="AD118" s="11">
        <f>'OddsRatio_working_3-way'!X118^(1/3)*SIN(('OddsRatio_working_3-way'!Y118+2*PI())/3)</f>
        <v>0.42678959530782501</v>
      </c>
      <c r="AE118" s="11">
        <f>'OddsRatio_working_3-way'!X118^(1/3)*SIN(('OddsRatio_working_3-way'!Y118+4*PI())/3)</f>
        <v>-0.50157651646307644</v>
      </c>
      <c r="AF118" s="11">
        <f>-'OddsRatio_working_3-way'!U118/(3*'OddsRatio_working_3-way'!X118^(1/3))*COS(('OddsRatio_working_3-way'!Y118)/3)</f>
        <v>0.53599242453745599</v>
      </c>
      <c r="AG118" s="11">
        <f>-'OddsRatio_working_3-way'!U118/(3*'OddsRatio_working_3-way'!X118^(1/3))*COS(('OddsRatio_working_3-way'!Y118+2*PI())/3)</f>
        <v>-0.33276358585999954</v>
      </c>
      <c r="AH118" s="11">
        <f>-'OddsRatio_working_3-way'!U118/(3*'OddsRatio_working_3-way'!X118^(1/3))*COS(('OddsRatio_working_3-way'!Y118+4*PI())/3)</f>
        <v>-0.20322883867745634</v>
      </c>
      <c r="AI118" s="11">
        <f>'OddsRatio_working_3-way'!U118/(3*'OddsRatio_working_3-way'!X118^(1/3))*SIN(('OddsRatio_working_3-way'!Y118)/3)</f>
        <v>-7.4786921155251401E-2</v>
      </c>
      <c r="AJ118" s="11">
        <f>'OddsRatio_working_3-way'!U118/(3*'OddsRatio_working_3-way'!X118^(1/3))*SIN(('OddsRatio_working_3-way'!Y118+2*PI())/3)</f>
        <v>-0.4267895953078249</v>
      </c>
      <c r="AK118" s="11">
        <f>'OddsRatio_working_3-way'!U118/(3*'OddsRatio_working_3-way'!X118^(1/3))*SIN(('OddsRatio_working_3-way'!Y118+4*PI())/3)</f>
        <v>0.50157651646307633</v>
      </c>
      <c r="AL118" s="11">
        <f>'OddsRatio_working_3-way'!Z118+'OddsRatio_working_3-way'!AF118</f>
        <v>1.0719848490749122</v>
      </c>
      <c r="AM118" s="11">
        <f>'OddsRatio_working_3-way'!AA118+'OddsRatio_working_3-way'!AG118</f>
        <v>-0.66552717171999909</v>
      </c>
      <c r="AN118" s="11">
        <f>'OddsRatio_working_3-way'!AB118+'OddsRatio_working_3-way'!AH118</f>
        <v>-0.40645767735491273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1.0719848490749122</v>
      </c>
      <c r="AS118" s="11">
        <f>IF(('OddsRatio_working_3-way'!X118=0),IF(Q118&gt;0,-Q118^(1/3),(-Q118)^(1/3)),'OddsRatio_working_3-way'!AM118-'OddsRatio_working_3-way'!R118/3)</f>
        <v>-0.66552717171999909</v>
      </c>
      <c r="AT118" s="11">
        <f>IF(('OddsRatio_working_3-way'!X118=0),IF(Q118&gt;0,-Q118^(1/3),(-Q118)^(1/3)),'OddsRatio_working_3-way'!AN118-'OddsRatio_working_3-way'!R118/3)</f>
        <v>-0.40645767735491273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3.94</v>
      </c>
      <c r="B119" s="4">
        <f>IF('True_Odds_Calculator_3-way'!B120="","",'True_Odds_Calculator_3-way'!B120)</f>
        <v>3.6</v>
      </c>
      <c r="C119" s="4">
        <f>IF('True_Odds_Calculator_3-way'!C120="","",'True_Odds_Calculator_3-way'!C120)</f>
        <v>1.94</v>
      </c>
      <c r="D119" s="9">
        <f t="shared" si="26"/>
        <v>0.23999187433412703</v>
      </c>
      <c r="E119" s="9">
        <f t="shared" si="27"/>
        <v>0.26311785406659249</v>
      </c>
      <c r="F119" s="9">
        <f t="shared" si="28"/>
        <v>0.49689027159928073</v>
      </c>
      <c r="G119" s="9">
        <f t="shared" si="29"/>
        <v>1.0771454904867752</v>
      </c>
      <c r="H119" s="9">
        <f t="shared" si="30"/>
        <v>4.1668077420311196</v>
      </c>
      <c r="I119" s="9">
        <f t="shared" si="31"/>
        <v>3.8005782752656154</v>
      </c>
      <c r="J119" s="9">
        <f t="shared" si="32"/>
        <v>2.0125167610575687</v>
      </c>
      <c r="K119" s="11">
        <f t="shared" si="33"/>
        <v>0.25380710659898476</v>
      </c>
      <c r="L119" s="11">
        <f t="shared" si="34"/>
        <v>0.27777777777777779</v>
      </c>
      <c r="M119" s="11">
        <f t="shared" si="35"/>
        <v>0.51546391752577325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-0.26112477541123746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0.23549112983410958</v>
      </c>
      <c r="Q119" s="11">
        <f>2*'OddsRatio_working_3-way'!K119*'OddsRatio_working_3-way'!L119*'OddsRatio_working_3-way'!M119</f>
        <v>7.2682447479663459E-2</v>
      </c>
      <c r="R119" s="11">
        <f t="shared" si="36"/>
        <v>0</v>
      </c>
      <c r="S119" s="11">
        <f t="shared" si="37"/>
        <v>-0.90183372858144828</v>
      </c>
      <c r="T119" s="11">
        <f t="shared" si="38"/>
        <v>-0.27834374338933593</v>
      </c>
      <c r="U119" s="11">
        <f>'OddsRatio_working_3-way'!S119-'OddsRatio_working_3-way'!R119^2/3</f>
        <v>-0.90183372858144828</v>
      </c>
      <c r="V119" s="11">
        <f>'OddsRatio_working_3-way'!S119*'OddsRatio_working_3-way'!R119/3-2*'OddsRatio_working_3-way'!R119^3/27-'OddsRatio_working_3-way'!T119</f>
        <v>0.27834374338933593</v>
      </c>
      <c r="W119" s="11">
        <f>'OddsRatio_working_3-way'!V119^2+4*'OddsRatio_working_3-way'!U119^3/27</f>
        <v>-3.1186248743022005E-2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0.16481921021759757</v>
      </c>
      <c r="Y119" s="11">
        <f>IF('OddsRatio_working_3-way'!W119&gt;=0,IF('OddsRatio_working_3-way'!V119+SQRT('OddsRatio_working_3-way'!W119)&gt;0,0,PI()),ACOS('OddsRatio_working_3-way'!V119/(2*'OddsRatio_working_3-way'!X119)))</f>
        <v>0.56536879428703468</v>
      </c>
      <c r="Z119" s="11">
        <f>'OddsRatio_working_3-way'!X119^(1/3)*COS('OddsRatio_working_3-way'!Y119/3)</f>
        <v>0.53857274524338761</v>
      </c>
      <c r="AA119" s="11">
        <f>'OddsRatio_working_3-way'!X119^(1/3)*COS(('OddsRatio_working_3-way'!Y119+2*PI())/3)</f>
        <v>-0.35824130900024931</v>
      </c>
      <c r="AB119" s="11">
        <f>'OddsRatio_working_3-way'!X119^(1/3)*COS(('OddsRatio_working_3-way'!Y119+4*PI())/3)</f>
        <v>-0.18033143624313797</v>
      </c>
      <c r="AC119" s="11">
        <f>'OddsRatio_working_3-way'!X119^(1/3)*SIN('OddsRatio_working_3-way'!Y119/3)</f>
        <v>0.10271631292781025</v>
      </c>
      <c r="AD119" s="11">
        <f>'OddsRatio_working_3-way'!X119^(1/3)*SIN(('OddsRatio_working_3-way'!Y119+2*PI())/3)</f>
        <v>0.41505952270279334</v>
      </c>
      <c r="AE119" s="11">
        <f>'OddsRatio_working_3-way'!X119^(1/3)*SIN(('OddsRatio_working_3-way'!Y119+4*PI())/3)</f>
        <v>-0.51777583563060359</v>
      </c>
      <c r="AF119" s="11">
        <f>-'OddsRatio_working_3-way'!U119/(3*'OddsRatio_working_3-way'!X119^(1/3))*COS(('OddsRatio_working_3-way'!Y119)/3)</f>
        <v>0.53857274524338761</v>
      </c>
      <c r="AG119" s="11">
        <f>-'OddsRatio_working_3-way'!U119/(3*'OddsRatio_working_3-way'!X119^(1/3))*COS(('OddsRatio_working_3-way'!Y119+2*PI())/3)</f>
        <v>-0.35824130900024931</v>
      </c>
      <c r="AH119" s="11">
        <f>-'OddsRatio_working_3-way'!U119/(3*'OddsRatio_working_3-way'!X119^(1/3))*COS(('OddsRatio_working_3-way'!Y119+4*PI())/3)</f>
        <v>-0.18033143624313797</v>
      </c>
      <c r="AI119" s="11">
        <f>'OddsRatio_working_3-way'!U119/(3*'OddsRatio_working_3-way'!X119^(1/3))*SIN(('OddsRatio_working_3-way'!Y119)/3)</f>
        <v>-0.10271631292781025</v>
      </c>
      <c r="AJ119" s="11">
        <f>'OddsRatio_working_3-way'!U119/(3*'OddsRatio_working_3-way'!X119^(1/3))*SIN(('OddsRatio_working_3-way'!Y119+2*PI())/3)</f>
        <v>-0.41505952270279334</v>
      </c>
      <c r="AK119" s="11">
        <f>'OddsRatio_working_3-way'!U119/(3*'OddsRatio_working_3-way'!X119^(1/3))*SIN(('OddsRatio_working_3-way'!Y119+4*PI())/3)</f>
        <v>0.51777583563060359</v>
      </c>
      <c r="AL119" s="11">
        <f>'OddsRatio_working_3-way'!Z119+'OddsRatio_working_3-way'!AF119</f>
        <v>1.0771454904867752</v>
      </c>
      <c r="AM119" s="11">
        <f>'OddsRatio_working_3-way'!AA119+'OddsRatio_working_3-way'!AG119</f>
        <v>-0.71648261800049862</v>
      </c>
      <c r="AN119" s="11">
        <f>'OddsRatio_working_3-way'!AB119+'OddsRatio_working_3-way'!AH119</f>
        <v>-0.36066287248627593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1.0771454904867752</v>
      </c>
      <c r="AS119" s="11">
        <f>IF(('OddsRatio_working_3-way'!X119=0),IF(Q119&gt;0,-Q119^(1/3),(-Q119)^(1/3)),'OddsRatio_working_3-way'!AM119-'OddsRatio_working_3-way'!R119/3)</f>
        <v>-0.71648261800049862</v>
      </c>
      <c r="AT119" s="11">
        <f>IF(('OddsRatio_working_3-way'!X119=0),IF(Q119&gt;0,-Q119^(1/3),(-Q119)^(1/3)),'OddsRatio_working_3-way'!AN119-'OddsRatio_working_3-way'!R119/3)</f>
        <v>-0.36066287248627593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1.76</v>
      </c>
      <c r="B120" s="4">
        <f>IF('True_Odds_Calculator_3-way'!B121="","",'True_Odds_Calculator_3-way'!B121)</f>
        <v>3.79</v>
      </c>
      <c r="C120" s="4">
        <f>IF('True_Odds_Calculator_3-way'!C121="","",'True_Odds_Calculator_3-way'!C121)</f>
        <v>4.6399999999999997</v>
      </c>
      <c r="D120" s="9">
        <f t="shared" si="26"/>
        <v>0.54872020150294509</v>
      </c>
      <c r="E120" s="9">
        <f t="shared" si="27"/>
        <v>0.24880845594601164</v>
      </c>
      <c r="F120" s="9">
        <f t="shared" si="28"/>
        <v>0.20247134255104324</v>
      </c>
      <c r="G120" s="9">
        <f t="shared" si="29"/>
        <v>1.0821347690906358</v>
      </c>
      <c r="H120" s="9">
        <f t="shared" si="30"/>
        <v>1.8224224245088829</v>
      </c>
      <c r="I120" s="9">
        <f t="shared" si="31"/>
        <v>4.0191560057628735</v>
      </c>
      <c r="J120" s="9">
        <f t="shared" si="32"/>
        <v>4.9389705594899134</v>
      </c>
      <c r="K120" s="11">
        <f t="shared" si="33"/>
        <v>0.56818181818181823</v>
      </c>
      <c r="L120" s="11">
        <f t="shared" si="34"/>
        <v>0.26385224274406333</v>
      </c>
      <c r="M120" s="11">
        <f t="shared" si="35"/>
        <v>0.21551724137931036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-0.24937293736197386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0.23230525388541046</v>
      </c>
      <c r="Q120" s="11">
        <f>2*'OddsRatio_working_3-way'!K120*'OddsRatio_working_3-way'!L120*'OddsRatio_working_3-way'!M120</f>
        <v>6.4618985781755331E-2</v>
      </c>
      <c r="R120" s="11">
        <f t="shared" si="36"/>
        <v>0</v>
      </c>
      <c r="S120" s="11">
        <f t="shared" si="37"/>
        <v>-0.93155759539460758</v>
      </c>
      <c r="T120" s="11">
        <f t="shared" si="38"/>
        <v>-0.25912589579822182</v>
      </c>
      <c r="U120" s="11">
        <f>'OddsRatio_working_3-way'!S120-'OddsRatio_working_3-way'!R120^2/3</f>
        <v>-0.93155759539460758</v>
      </c>
      <c r="V120" s="11">
        <f>'OddsRatio_working_3-way'!S120*'OddsRatio_working_3-way'!R120/3-2*'OddsRatio_working_3-way'!R120^3/27-'OddsRatio_working_3-way'!T120</f>
        <v>0.25912589579822182</v>
      </c>
      <c r="W120" s="11">
        <f>'OddsRatio_working_3-way'!V120^2+4*'OddsRatio_working_3-way'!U120^3/27</f>
        <v>-5.261751314570226E-2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0.17303449296233769</v>
      </c>
      <c r="Y120" s="11">
        <f>IF('OddsRatio_working_3-way'!W120&gt;=0,IF('OddsRatio_working_3-way'!V120+SQRT('OddsRatio_working_3-way'!W120)&gt;0,0,PI()),ACOS('OddsRatio_working_3-way'!V120/(2*'OddsRatio_working_3-way'!X120)))</f>
        <v>0.72459265711962906</v>
      </c>
      <c r="Z120" s="11">
        <f>'OddsRatio_working_3-way'!X120^(1/3)*COS('OddsRatio_working_3-way'!Y120/3)</f>
        <v>0.54106738454531789</v>
      </c>
      <c r="AA120" s="11">
        <f>'OddsRatio_working_3-way'!X120^(1/3)*COS(('OddsRatio_working_3-way'!Y120+2*PI())/3)</f>
        <v>-0.38596316374601691</v>
      </c>
      <c r="AB120" s="11">
        <f>'OddsRatio_working_3-way'!X120^(1/3)*COS(('OddsRatio_working_3-way'!Y120+4*PI())/3)</f>
        <v>-0.15510422079930083</v>
      </c>
      <c r="AC120" s="11">
        <f>'OddsRatio_working_3-way'!X120^(1/3)*SIN('OddsRatio_working_3-way'!Y120/3)</f>
        <v>0.13328647285511894</v>
      </c>
      <c r="AD120" s="11">
        <f>'OddsRatio_working_3-way'!X120^(1/3)*SIN(('OddsRatio_working_3-way'!Y120+2*PI())/3)</f>
        <v>0.40193486374788956</v>
      </c>
      <c r="AE120" s="11">
        <f>'OddsRatio_working_3-way'!X120^(1/3)*SIN(('OddsRatio_working_3-way'!Y120+4*PI())/3)</f>
        <v>-0.53522133660300852</v>
      </c>
      <c r="AF120" s="11">
        <f>-'OddsRatio_working_3-way'!U120/(3*'OddsRatio_working_3-way'!X120^(1/3))*COS(('OddsRatio_working_3-way'!Y120)/3)</f>
        <v>0.54106738454531789</v>
      </c>
      <c r="AG120" s="11">
        <f>-'OddsRatio_working_3-way'!U120/(3*'OddsRatio_working_3-way'!X120^(1/3))*COS(('OddsRatio_working_3-way'!Y120+2*PI())/3)</f>
        <v>-0.38596316374601691</v>
      </c>
      <c r="AH120" s="11">
        <f>-'OddsRatio_working_3-way'!U120/(3*'OddsRatio_working_3-way'!X120^(1/3))*COS(('OddsRatio_working_3-way'!Y120+4*PI())/3)</f>
        <v>-0.15510422079930083</v>
      </c>
      <c r="AI120" s="11">
        <f>'OddsRatio_working_3-way'!U120/(3*'OddsRatio_working_3-way'!X120^(1/3))*SIN(('OddsRatio_working_3-way'!Y120)/3)</f>
        <v>-0.13328647285511894</v>
      </c>
      <c r="AJ120" s="11">
        <f>'OddsRatio_working_3-way'!U120/(3*'OddsRatio_working_3-way'!X120^(1/3))*SIN(('OddsRatio_working_3-way'!Y120+2*PI())/3)</f>
        <v>-0.40193486374788956</v>
      </c>
      <c r="AK120" s="11">
        <f>'OddsRatio_working_3-way'!U120/(3*'OddsRatio_working_3-way'!X120^(1/3))*SIN(('OddsRatio_working_3-way'!Y120+4*PI())/3)</f>
        <v>0.53522133660300852</v>
      </c>
      <c r="AL120" s="11">
        <f>'OddsRatio_working_3-way'!Z120+'OddsRatio_working_3-way'!AF120</f>
        <v>1.0821347690906358</v>
      </c>
      <c r="AM120" s="11">
        <f>'OddsRatio_working_3-way'!AA120+'OddsRatio_working_3-way'!AG120</f>
        <v>-0.77192632749203383</v>
      </c>
      <c r="AN120" s="11">
        <f>'OddsRatio_working_3-way'!AB120+'OddsRatio_working_3-way'!AH120</f>
        <v>-0.31020844159860167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1.0821347690906358</v>
      </c>
      <c r="AS120" s="11">
        <f>IF(('OddsRatio_working_3-way'!X120=0),IF(Q120&gt;0,-Q120^(1/3),(-Q120)^(1/3)),'OddsRatio_working_3-way'!AM120-'OddsRatio_working_3-way'!R120/3)</f>
        <v>-0.77192632749203383</v>
      </c>
      <c r="AT120" s="11">
        <f>IF(('OddsRatio_working_3-way'!X120=0),IF(Q120&gt;0,-Q120^(1/3),(-Q120)^(1/3)),'OddsRatio_working_3-way'!AN120-'OddsRatio_working_3-way'!R120/3)</f>
        <v>-0.31020844159860167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1.47</v>
      </c>
      <c r="B121" s="4">
        <f>IF('True_Odds_Calculator_3-way'!B122="","",'True_Odds_Calculator_3-way'!B122)</f>
        <v>4.7</v>
      </c>
      <c r="C121" s="4">
        <f>IF('True_Odds_Calculator_3-way'!C122="","",'True_Odds_Calculator_3-way'!C122)</f>
        <v>6.41</v>
      </c>
      <c r="D121" s="9">
        <f t="shared" si="26"/>
        <v>0.65906321347788843</v>
      </c>
      <c r="E121" s="9">
        <f t="shared" si="27"/>
        <v>0.19714525200626781</v>
      </c>
      <c r="F121" s="9">
        <f t="shared" si="28"/>
        <v>0.14379153451584392</v>
      </c>
      <c r="G121" s="9">
        <f t="shared" si="29"/>
        <v>1.10064922953933</v>
      </c>
      <c r="H121" s="9">
        <f t="shared" si="30"/>
        <v>1.5173051378834848</v>
      </c>
      <c r="I121" s="9">
        <f t="shared" si="31"/>
        <v>5.0724021492955211</v>
      </c>
      <c r="J121" s="9">
        <f t="shared" si="32"/>
        <v>6.9545123318077762</v>
      </c>
      <c r="K121" s="11">
        <f t="shared" si="33"/>
        <v>0.68027210884353739</v>
      </c>
      <c r="L121" s="11">
        <f t="shared" si="34"/>
        <v>0.21276595744680851</v>
      </c>
      <c r="M121" s="11">
        <f t="shared" si="35"/>
        <v>0.15600624024960999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-0.21243380347458796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0.21631781467524441</v>
      </c>
      <c r="Q121" s="11">
        <f>2*'OddsRatio_working_3-way'!K121*'OddsRatio_working_3-way'!L121*'OddsRatio_working_3-way'!M121</f>
        <v>4.5160295339299467E-2</v>
      </c>
      <c r="R121" s="11">
        <f t="shared" si="36"/>
        <v>0</v>
      </c>
      <c r="S121" s="11">
        <f t="shared" si="37"/>
        <v>-1.0182833952842212</v>
      </c>
      <c r="T121" s="11">
        <f t="shared" si="38"/>
        <v>-0.21258525997582908</v>
      </c>
      <c r="U121" s="11">
        <f>'OddsRatio_working_3-way'!S121-'OddsRatio_working_3-way'!R121^2/3</f>
        <v>-1.0182833952842212</v>
      </c>
      <c r="V121" s="11">
        <f>'OddsRatio_working_3-way'!S121*'OddsRatio_working_3-way'!R121/3-2*'OddsRatio_working_3-way'!R121^3/27-'OddsRatio_working_3-way'!T121</f>
        <v>0.21258525997582908</v>
      </c>
      <c r="W121" s="11">
        <f>'OddsRatio_working_3-way'!V121^2+4*'OddsRatio_working_3-way'!U121^3/27</f>
        <v>-0.11123108432277112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0.19775210307463356</v>
      </c>
      <c r="Y121" s="11">
        <f>IF('OddsRatio_working_3-way'!W121&gt;=0,IF('OddsRatio_working_3-way'!V121+SQRT('OddsRatio_working_3-way'!W121)&gt;0,0,PI()),ACOS('OddsRatio_working_3-way'!V121/(2*'OddsRatio_working_3-way'!X121)))</f>
        <v>1.0033214550482792</v>
      </c>
      <c r="Z121" s="11">
        <f>'OddsRatio_working_3-way'!X121^(1/3)*COS('OddsRatio_working_3-way'!Y121/3)</f>
        <v>0.5503246147696651</v>
      </c>
      <c r="AA121" s="11">
        <f>'OddsRatio_working_3-way'!X121^(1/3)*COS(('OddsRatio_working_3-way'!Y121+2*PI())/3)</f>
        <v>-0.44077620355607827</v>
      </c>
      <c r="AB121" s="11">
        <f>'OddsRatio_working_3-way'!X121^(1/3)*COS(('OddsRatio_working_3-way'!Y121+4*PI())/3)</f>
        <v>-0.10954841121358666</v>
      </c>
      <c r="AC121" s="11">
        <f>'OddsRatio_working_3-way'!X121^(1/3)*SIN('OddsRatio_working_3-way'!Y121/3)</f>
        <v>0.19123445507202289</v>
      </c>
      <c r="AD121" s="11">
        <f>'OddsRatio_working_3-way'!X121^(1/3)*SIN(('OddsRatio_working_3-way'!Y121+2*PI())/3)</f>
        <v>0.38097786918240334</v>
      </c>
      <c r="AE121" s="11">
        <f>'OddsRatio_working_3-way'!X121^(1/3)*SIN(('OddsRatio_working_3-way'!Y121+4*PI())/3)</f>
        <v>-0.57221232425442625</v>
      </c>
      <c r="AF121" s="11">
        <f>-'OddsRatio_working_3-way'!U121/(3*'OddsRatio_working_3-way'!X121^(1/3))*COS(('OddsRatio_working_3-way'!Y121)/3)</f>
        <v>0.55032461476966499</v>
      </c>
      <c r="AG121" s="11">
        <f>-'OddsRatio_working_3-way'!U121/(3*'OddsRatio_working_3-way'!X121^(1/3))*COS(('OddsRatio_working_3-way'!Y121+2*PI())/3)</f>
        <v>-0.44077620355607816</v>
      </c>
      <c r="AH121" s="11">
        <f>-'OddsRatio_working_3-way'!U121/(3*'OddsRatio_working_3-way'!X121^(1/3))*COS(('OddsRatio_working_3-way'!Y121+4*PI())/3)</f>
        <v>-0.10954841121358663</v>
      </c>
      <c r="AI121" s="11">
        <f>'OddsRatio_working_3-way'!U121/(3*'OddsRatio_working_3-way'!X121^(1/3))*SIN(('OddsRatio_working_3-way'!Y121)/3)</f>
        <v>-0.19123445507202283</v>
      </c>
      <c r="AJ121" s="11">
        <f>'OddsRatio_working_3-way'!U121/(3*'OddsRatio_working_3-way'!X121^(1/3))*SIN(('OddsRatio_working_3-way'!Y121+2*PI())/3)</f>
        <v>-0.38097786918240328</v>
      </c>
      <c r="AK121" s="11">
        <f>'OddsRatio_working_3-way'!U121/(3*'OddsRatio_working_3-way'!X121^(1/3))*SIN(('OddsRatio_working_3-way'!Y121+4*PI())/3)</f>
        <v>0.57221232425442614</v>
      </c>
      <c r="AL121" s="11">
        <f>'OddsRatio_working_3-way'!Z121+'OddsRatio_working_3-way'!AF121</f>
        <v>1.10064922953933</v>
      </c>
      <c r="AM121" s="11">
        <f>'OddsRatio_working_3-way'!AA121+'OddsRatio_working_3-way'!AG121</f>
        <v>-0.88155240711215643</v>
      </c>
      <c r="AN121" s="11">
        <f>'OddsRatio_working_3-way'!AB121+'OddsRatio_working_3-way'!AH121</f>
        <v>-0.21909682242717329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1.10064922953933</v>
      </c>
      <c r="AS121" s="11">
        <f>IF(('OddsRatio_working_3-way'!X121=0),IF(Q121&gt;0,-Q121^(1/3),(-Q121)^(1/3)),'OddsRatio_working_3-way'!AM121-'OddsRatio_working_3-way'!R121/3)</f>
        <v>-0.88155240711215643</v>
      </c>
      <c r="AT121" s="11">
        <f>IF(('OddsRatio_working_3-way'!X121=0),IF(Q121&gt;0,-Q121^(1/3),(-Q121)^(1/3)),'OddsRatio_working_3-way'!AN121-'OddsRatio_working_3-way'!R121/3)</f>
        <v>-0.21909682242717329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1.7</v>
      </c>
      <c r="B122" s="4">
        <f>IF('True_Odds_Calculator_3-way'!B123="","",'True_Odds_Calculator_3-way'!B123)</f>
        <v>3.85</v>
      </c>
      <c r="C122" s="4">
        <f>IF('True_Odds_Calculator_3-way'!C123="","",'True_Odds_Calculator_3-way'!C123)</f>
        <v>4.95</v>
      </c>
      <c r="D122" s="9">
        <f t="shared" si="26"/>
        <v>0.56754561751811383</v>
      </c>
      <c r="E122" s="9">
        <f t="shared" si="27"/>
        <v>0.2437646077926002</v>
      </c>
      <c r="F122" s="9">
        <f t="shared" si="28"/>
        <v>0.18868977468928591</v>
      </c>
      <c r="G122" s="9">
        <f t="shared" si="29"/>
        <v>1.0885327203753903</v>
      </c>
      <c r="H122" s="9">
        <f t="shared" si="30"/>
        <v>1.761972904262773</v>
      </c>
      <c r="I122" s="9">
        <f t="shared" si="31"/>
        <v>4.1023182530698632</v>
      </c>
      <c r="J122" s="9">
        <f t="shared" si="32"/>
        <v>5.2997042454827916</v>
      </c>
      <c r="K122" s="11">
        <f t="shared" si="33"/>
        <v>0.58823529411764708</v>
      </c>
      <c r="L122" s="11">
        <f t="shared" si="34"/>
        <v>0.25974025974025972</v>
      </c>
      <c r="M122" s="11">
        <f t="shared" si="35"/>
        <v>0.20202020202020202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-0.24323448387619506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0.23149755770076624</v>
      </c>
      <c r="Q122" s="11">
        <f>2*'OddsRatio_working_3-way'!K122*'OddsRatio_working_3-way'!L122*'OddsRatio_working_3-way'!M122</f>
        <v>6.1732682053537664E-2</v>
      </c>
      <c r="R122" s="11">
        <f t="shared" si="36"/>
        <v>0</v>
      </c>
      <c r="S122" s="11">
        <f t="shared" si="37"/>
        <v>-0.95174645474445618</v>
      </c>
      <c r="T122" s="11">
        <f t="shared" si="38"/>
        <v>-0.25379905459852165</v>
      </c>
      <c r="U122" s="11">
        <f>'OddsRatio_working_3-way'!S122-'OddsRatio_working_3-way'!R122^2/3</f>
        <v>-0.95174645474445618</v>
      </c>
      <c r="V122" s="11">
        <f>'OddsRatio_working_3-way'!S122*'OddsRatio_working_3-way'!R122/3-2*'OddsRatio_working_3-way'!R122^3/27-'OddsRatio_working_3-way'!T122</f>
        <v>0.25379905459852165</v>
      </c>
      <c r="W122" s="11">
        <f>'OddsRatio_working_3-way'!V122^2+4*'OddsRatio_working_3-way'!U122^3/27</f>
        <v>-6.3306369417397548E-2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0.17868990565537055</v>
      </c>
      <c r="Y122" s="11">
        <f>IF('OddsRatio_working_3-way'!W122&gt;=0,IF('OddsRatio_working_3-way'!V122+SQRT('OddsRatio_working_3-way'!W122)&gt;0,0,PI()),ACOS('OddsRatio_working_3-way'!V122/(2*'OddsRatio_working_3-way'!X122)))</f>
        <v>0.78106210904848583</v>
      </c>
      <c r="Z122" s="11">
        <f>'OddsRatio_working_3-way'!X122^(1/3)*COS('OddsRatio_working_3-way'!Y122/3)</f>
        <v>0.54426636018769514</v>
      </c>
      <c r="AA122" s="11">
        <f>'OddsRatio_working_3-way'!X122^(1/3)*COS(('OddsRatio_working_3-way'!Y122+2*PI())/3)</f>
        <v>-0.39770073387324795</v>
      </c>
      <c r="AB122" s="11">
        <f>'OddsRatio_working_3-way'!X122^(1/3)*COS(('OddsRatio_working_3-way'!Y122+4*PI())/3)</f>
        <v>-0.14656562631444728</v>
      </c>
      <c r="AC122" s="11">
        <f>'OddsRatio_working_3-way'!X122^(1/3)*SIN('OddsRatio_working_3-way'!Y122/3)</f>
        <v>0.14499292195203936</v>
      </c>
      <c r="AD122" s="11">
        <f>'OddsRatio_working_3-way'!X122^(1/3)*SIN(('OddsRatio_working_3-way'!Y122+2*PI())/3)</f>
        <v>0.39885203337181574</v>
      </c>
      <c r="AE122" s="11">
        <f>'OddsRatio_working_3-way'!X122^(1/3)*SIN(('OddsRatio_working_3-way'!Y122+4*PI())/3)</f>
        <v>-0.54384495532385502</v>
      </c>
      <c r="AF122" s="11">
        <f>-'OddsRatio_working_3-way'!U122/(3*'OddsRatio_working_3-way'!X122^(1/3))*COS(('OddsRatio_working_3-way'!Y122)/3)</f>
        <v>0.54426636018769514</v>
      </c>
      <c r="AG122" s="11">
        <f>-'OddsRatio_working_3-way'!U122/(3*'OddsRatio_working_3-way'!X122^(1/3))*COS(('OddsRatio_working_3-way'!Y122+2*PI())/3)</f>
        <v>-0.39770073387324795</v>
      </c>
      <c r="AH122" s="11">
        <f>-'OddsRatio_working_3-way'!U122/(3*'OddsRatio_working_3-way'!X122^(1/3))*COS(('OddsRatio_working_3-way'!Y122+4*PI())/3)</f>
        <v>-0.14656562631444728</v>
      </c>
      <c r="AI122" s="11">
        <f>'OddsRatio_working_3-way'!U122/(3*'OddsRatio_working_3-way'!X122^(1/3))*SIN(('OddsRatio_working_3-way'!Y122)/3)</f>
        <v>-0.14499292195203936</v>
      </c>
      <c r="AJ122" s="11">
        <f>'OddsRatio_working_3-way'!U122/(3*'OddsRatio_working_3-way'!X122^(1/3))*SIN(('OddsRatio_working_3-way'!Y122+2*PI())/3)</f>
        <v>-0.39885203337181574</v>
      </c>
      <c r="AK122" s="11">
        <f>'OddsRatio_working_3-way'!U122/(3*'OddsRatio_working_3-way'!X122^(1/3))*SIN(('OddsRatio_working_3-way'!Y122+4*PI())/3)</f>
        <v>0.54384495532385502</v>
      </c>
      <c r="AL122" s="11">
        <f>'OddsRatio_working_3-way'!Z122+'OddsRatio_working_3-way'!AF122</f>
        <v>1.0885327203753903</v>
      </c>
      <c r="AM122" s="11">
        <f>'OddsRatio_working_3-way'!AA122+'OddsRatio_working_3-way'!AG122</f>
        <v>-0.79540146774649589</v>
      </c>
      <c r="AN122" s="11">
        <f>'OddsRatio_working_3-way'!AB122+'OddsRatio_working_3-way'!AH122</f>
        <v>-0.29313125262889456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1.0885327203753903</v>
      </c>
      <c r="AS122" s="11">
        <f>IF(('OddsRatio_working_3-way'!X122=0),IF(Q122&gt;0,-Q122^(1/3),(-Q122)^(1/3)),'OddsRatio_working_3-way'!AM122-'OddsRatio_working_3-way'!R122/3)</f>
        <v>-0.79540146774649589</v>
      </c>
      <c r="AT122" s="11">
        <f>IF(('OddsRatio_working_3-way'!X122=0),IF(Q122&gt;0,-Q122^(1/3),(-Q122)^(1/3)),'OddsRatio_working_3-way'!AN122-'OddsRatio_working_3-way'!R122/3)</f>
        <v>-0.29313125262889456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5.49</v>
      </c>
      <c r="B123" s="4">
        <f>IF('True_Odds_Calculator_3-way'!B124="","",'True_Odds_Calculator_3-way'!B124)</f>
        <v>4.2300000000000004</v>
      </c>
      <c r="C123" s="4">
        <f>IF('True_Odds_Calculator_3-way'!C124="","",'True_Odds_Calculator_3-way'!C124)</f>
        <v>1.56</v>
      </c>
      <c r="D123" s="9">
        <f t="shared" si="26"/>
        <v>0.16663672647139546</v>
      </c>
      <c r="E123" s="9">
        <f t="shared" si="27"/>
        <v>0.21750206600145897</v>
      </c>
      <c r="F123" s="9">
        <f t="shared" si="28"/>
        <v>0.61586120752714557</v>
      </c>
      <c r="G123" s="9">
        <f t="shared" si="29"/>
        <v>1.1138258442517275</v>
      </c>
      <c r="H123" s="9">
        <f t="shared" si="30"/>
        <v>6.0010780406902562</v>
      </c>
      <c r="I123" s="9">
        <f t="shared" si="31"/>
        <v>4.5976574769330796</v>
      </c>
      <c r="J123" s="9">
        <f t="shared" si="32"/>
        <v>1.6237424727809675</v>
      </c>
      <c r="K123" s="11">
        <f t="shared" si="33"/>
        <v>0.18214936247723132</v>
      </c>
      <c r="L123" s="11">
        <f t="shared" si="34"/>
        <v>0.23640661938534277</v>
      </c>
      <c r="M123" s="11">
        <f t="shared" si="35"/>
        <v>0.64102564102564097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-0.22418140164138689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0.22855621041878452</v>
      </c>
      <c r="Q123" s="11">
        <f>2*'OddsRatio_working_3-way'!K123*'OddsRatio_working_3-way'!L123*'OddsRatio_working_3-way'!M123</f>
        <v>5.5206814110817508E-2</v>
      </c>
      <c r="R123" s="11">
        <f t="shared" si="36"/>
        <v>0</v>
      </c>
      <c r="S123" s="11">
        <f t="shared" si="37"/>
        <v>-1.0195145928492133</v>
      </c>
      <c r="T123" s="11">
        <f t="shared" si="38"/>
        <v>-0.2462595634901481</v>
      </c>
      <c r="U123" s="11">
        <f>'OddsRatio_working_3-way'!S123-'OddsRatio_working_3-way'!R123^2/3</f>
        <v>-1.0195145928492133</v>
      </c>
      <c r="V123" s="11">
        <f>'OddsRatio_working_3-way'!S123*'OddsRatio_working_3-way'!R123/3-2*'OddsRatio_working_3-way'!R123^3/27-'OddsRatio_working_3-way'!T123</f>
        <v>0.2462595634901481</v>
      </c>
      <c r="W123" s="11">
        <f>'OddsRatio_working_3-way'!V123^2+4*'OddsRatio_working_3-way'!U123^3/27</f>
        <v>-9.6347881920620271E-2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0.19811086197567421</v>
      </c>
      <c r="Y123" s="11">
        <f>IF('OddsRatio_working_3-way'!W123&gt;=0,IF('OddsRatio_working_3-way'!V123+SQRT('OddsRatio_working_3-way'!W123)&gt;0,0,PI()),ACOS('OddsRatio_working_3-way'!V123/(2*'OddsRatio_working_3-way'!X123)))</f>
        <v>0.90011537195263669</v>
      </c>
      <c r="Z123" s="11">
        <f>'OddsRatio_working_3-way'!X123^(1/3)*COS('OddsRatio_working_3-way'!Y123/3)</f>
        <v>0.55691292212586385</v>
      </c>
      <c r="AA123" s="11">
        <f>'OddsRatio_working_3-way'!X123^(1/3)*COS(('OddsRatio_working_3-way'!Y123+2*PI())/3)</f>
        <v>-0.42766988569096936</v>
      </c>
      <c r="AB123" s="11">
        <f>'OddsRatio_working_3-way'!X123^(1/3)*COS(('OddsRatio_working_3-way'!Y123+4*PI())/3)</f>
        <v>-0.12924303643489435</v>
      </c>
      <c r="AC123" s="11">
        <f>'OddsRatio_working_3-way'!X123^(1/3)*SIN('OddsRatio_working_3-way'!Y123/3)</f>
        <v>0.1722968217514067</v>
      </c>
      <c r="AD123" s="11">
        <f>'OddsRatio_working_3-way'!X123^(1/3)*SIN(('OddsRatio_working_3-way'!Y123+2*PI())/3)</f>
        <v>0.39615232738111955</v>
      </c>
      <c r="AE123" s="11">
        <f>'OddsRatio_working_3-way'!X123^(1/3)*SIN(('OddsRatio_working_3-way'!Y123+4*PI())/3)</f>
        <v>-0.56844914913252631</v>
      </c>
      <c r="AF123" s="11">
        <f>-'OddsRatio_working_3-way'!U123/(3*'OddsRatio_working_3-way'!X123^(1/3))*COS(('OddsRatio_working_3-way'!Y123)/3)</f>
        <v>0.55691292212586374</v>
      </c>
      <c r="AG123" s="11">
        <f>-'OddsRatio_working_3-way'!U123/(3*'OddsRatio_working_3-way'!X123^(1/3))*COS(('OddsRatio_working_3-way'!Y123+2*PI())/3)</f>
        <v>-0.42766988569096931</v>
      </c>
      <c r="AH123" s="11">
        <f>-'OddsRatio_working_3-way'!U123/(3*'OddsRatio_working_3-way'!X123^(1/3))*COS(('OddsRatio_working_3-way'!Y123+4*PI())/3)</f>
        <v>-0.12924303643489432</v>
      </c>
      <c r="AI123" s="11">
        <f>'OddsRatio_working_3-way'!U123/(3*'OddsRatio_working_3-way'!X123^(1/3))*SIN(('OddsRatio_working_3-way'!Y123)/3)</f>
        <v>-0.17229682175140665</v>
      </c>
      <c r="AJ123" s="11">
        <f>'OddsRatio_working_3-way'!U123/(3*'OddsRatio_working_3-way'!X123^(1/3))*SIN(('OddsRatio_working_3-way'!Y123+2*PI())/3)</f>
        <v>-0.39615232738111944</v>
      </c>
      <c r="AK123" s="11">
        <f>'OddsRatio_working_3-way'!U123/(3*'OddsRatio_working_3-way'!X123^(1/3))*SIN(('OddsRatio_working_3-way'!Y123+4*PI())/3)</f>
        <v>0.5684491491325262</v>
      </c>
      <c r="AL123" s="11">
        <f>'OddsRatio_working_3-way'!Z123+'OddsRatio_working_3-way'!AF123</f>
        <v>1.1138258442517275</v>
      </c>
      <c r="AM123" s="11">
        <f>'OddsRatio_working_3-way'!AA123+'OddsRatio_working_3-way'!AG123</f>
        <v>-0.85533977138193862</v>
      </c>
      <c r="AN123" s="11">
        <f>'OddsRatio_working_3-way'!AB123+'OddsRatio_working_3-way'!AH123</f>
        <v>-0.25848607286978864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1.1138258442517275</v>
      </c>
      <c r="AS123" s="11">
        <f>IF(('OddsRatio_working_3-way'!X123=0),IF(Q123&gt;0,-Q123^(1/3),(-Q123)^(1/3)),'OddsRatio_working_3-way'!AM123-'OddsRatio_working_3-way'!R123/3)</f>
        <v>-0.85533977138193862</v>
      </c>
      <c r="AT123" s="11">
        <f>IF(('OddsRatio_working_3-way'!X123=0),IF(Q123&gt;0,-Q123^(1/3),(-Q123)^(1/3)),'OddsRatio_working_3-way'!AN123-'OddsRatio_working_3-way'!R123/3)</f>
        <v>-0.25848607286978864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5.24</v>
      </c>
      <c r="B124" s="4">
        <f>IF('True_Odds_Calculator_3-way'!B125="","",'True_Odds_Calculator_3-way'!B125)</f>
        <v>4</v>
      </c>
      <c r="C124" s="4">
        <f>IF('True_Odds_Calculator_3-way'!C125="","",'True_Odds_Calculator_3-way'!C125)</f>
        <v>1.61</v>
      </c>
      <c r="D124" s="9">
        <f t="shared" si="26"/>
        <v>0.17461171766248382</v>
      </c>
      <c r="E124" s="9">
        <f t="shared" si="27"/>
        <v>0.23017236680169476</v>
      </c>
      <c r="F124" s="9">
        <f t="shared" si="28"/>
        <v>0.59521591553582143</v>
      </c>
      <c r="G124" s="9">
        <f t="shared" si="29"/>
        <v>1.114856725121933</v>
      </c>
      <c r="H124" s="9">
        <f t="shared" si="30"/>
        <v>5.7269925145169962</v>
      </c>
      <c r="I124" s="9">
        <f t="shared" si="31"/>
        <v>4.3445701753657993</v>
      </c>
      <c r="J124" s="9">
        <f t="shared" si="32"/>
        <v>1.6800626023243792</v>
      </c>
      <c r="K124" s="11">
        <f t="shared" si="33"/>
        <v>0.19083969465648853</v>
      </c>
      <c r="L124" s="11">
        <f t="shared" si="34"/>
        <v>0.25</v>
      </c>
      <c r="M124" s="11">
        <f t="shared" si="35"/>
        <v>0.6211180124223602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-0.22993219856810954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0.23262291972879423</v>
      </c>
      <c r="Q124" s="11">
        <f>2*'OddsRatio_working_3-way'!K124*'OddsRatio_working_3-way'!L124*'OddsRatio_working_3-way'!M124</f>
        <v>5.9266985918164136E-2</v>
      </c>
      <c r="R124" s="11">
        <f t="shared" si="36"/>
        <v>0</v>
      </c>
      <c r="S124" s="11">
        <f t="shared" si="37"/>
        <v>-1.0117022373440563</v>
      </c>
      <c r="T124" s="11">
        <f t="shared" si="38"/>
        <v>-0.25775853180740288</v>
      </c>
      <c r="U124" s="11">
        <f>'OddsRatio_working_3-way'!S124-'OddsRatio_working_3-way'!R124^2/3</f>
        <v>-1.0117022373440563</v>
      </c>
      <c r="V124" s="11">
        <f>'OddsRatio_working_3-way'!S124*'OddsRatio_working_3-way'!R124/3-2*'OddsRatio_working_3-way'!R124^3/27-'OddsRatio_working_3-way'!T124</f>
        <v>0.25775853180740288</v>
      </c>
      <c r="W124" s="11">
        <f>'OddsRatio_working_3-way'!V124^2+4*'OddsRatio_working_3-way'!U124^3/27</f>
        <v>-8.6970782486525358E-2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0.19583809844233149</v>
      </c>
      <c r="Y124" s="11">
        <f>IF('OddsRatio_working_3-way'!W124&gt;=0,IF('OddsRatio_working_3-way'!V124+SQRT('OddsRatio_working_3-way'!W124)&gt;0,0,PI()),ACOS('OddsRatio_working_3-way'!V124/(2*'OddsRatio_working_3-way'!X124)))</f>
        <v>0.85251594781292572</v>
      </c>
      <c r="Z124" s="11">
        <f>'OddsRatio_working_3-way'!X124^(1/3)*COS('OddsRatio_working_3-way'!Y124/3)</f>
        <v>0.55742836256096662</v>
      </c>
      <c r="AA124" s="11">
        <f>'OddsRatio_working_3-way'!X124^(1/3)*COS(('OddsRatio_working_3-way'!Y124+2*PI())/3)</f>
        <v>-0.41971338268057562</v>
      </c>
      <c r="AB124" s="11">
        <f>'OddsRatio_working_3-way'!X124^(1/3)*COS(('OddsRatio_working_3-way'!Y124+4*PI())/3)</f>
        <v>-0.13771497988039119</v>
      </c>
      <c r="AC124" s="11">
        <f>'OddsRatio_working_3-way'!X124^(1/3)*SIN('OddsRatio_working_3-way'!Y124/3)</f>
        <v>0.16281185376773108</v>
      </c>
      <c r="AD124" s="11">
        <f>'OddsRatio_working_3-way'!X124^(1/3)*SIN(('OddsRatio_working_3-way'!Y124+2*PI())/3)</f>
        <v>0.40134119588389411</v>
      </c>
      <c r="AE124" s="11">
        <f>'OddsRatio_working_3-way'!X124^(1/3)*SIN(('OddsRatio_working_3-way'!Y124+4*PI())/3)</f>
        <v>-0.56415304965162516</v>
      </c>
      <c r="AF124" s="11">
        <f>-'OddsRatio_working_3-way'!U124/(3*'OddsRatio_working_3-way'!X124^(1/3))*COS(('OddsRatio_working_3-way'!Y124)/3)</f>
        <v>0.5574283625609664</v>
      </c>
      <c r="AG124" s="11">
        <f>-'OddsRatio_working_3-way'!U124/(3*'OddsRatio_working_3-way'!X124^(1/3))*COS(('OddsRatio_working_3-way'!Y124+2*PI())/3)</f>
        <v>-0.41971338268057545</v>
      </c>
      <c r="AH124" s="11">
        <f>-'OddsRatio_working_3-way'!U124/(3*'OddsRatio_working_3-way'!X124^(1/3))*COS(('OddsRatio_working_3-way'!Y124+4*PI())/3)</f>
        <v>-0.13771497988039116</v>
      </c>
      <c r="AI124" s="11">
        <f>'OddsRatio_working_3-way'!U124/(3*'OddsRatio_working_3-way'!X124^(1/3))*SIN(('OddsRatio_working_3-way'!Y124)/3)</f>
        <v>-0.16281185376773102</v>
      </c>
      <c r="AJ124" s="11">
        <f>'OddsRatio_working_3-way'!U124/(3*'OddsRatio_working_3-way'!X124^(1/3))*SIN(('OddsRatio_working_3-way'!Y124+2*PI())/3)</f>
        <v>-0.40134119588389394</v>
      </c>
      <c r="AK124" s="11">
        <f>'OddsRatio_working_3-way'!U124/(3*'OddsRatio_working_3-way'!X124^(1/3))*SIN(('OddsRatio_working_3-way'!Y124+4*PI())/3)</f>
        <v>0.56415304965162494</v>
      </c>
      <c r="AL124" s="11">
        <f>'OddsRatio_working_3-way'!Z124+'OddsRatio_working_3-way'!AF124</f>
        <v>1.114856725121933</v>
      </c>
      <c r="AM124" s="11">
        <f>'OddsRatio_working_3-way'!AA124+'OddsRatio_working_3-way'!AG124</f>
        <v>-0.83942676536115113</v>
      </c>
      <c r="AN124" s="11">
        <f>'OddsRatio_working_3-way'!AB124+'OddsRatio_working_3-way'!AH124</f>
        <v>-0.27542995976078233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1.114856725121933</v>
      </c>
      <c r="AS124" s="11">
        <f>IF(('OddsRatio_working_3-way'!X124=0),IF(Q124&gt;0,-Q124^(1/3),(-Q124)^(1/3)),'OddsRatio_working_3-way'!AM124-'OddsRatio_working_3-way'!R124/3)</f>
        <v>-0.83942676536115113</v>
      </c>
      <c r="AT124" s="11">
        <f>IF(('OddsRatio_working_3-way'!X124=0),IF(Q124&gt;0,-Q124^(1/3),(-Q124)^(1/3)),'OddsRatio_working_3-way'!AN124-'OddsRatio_working_3-way'!R124/3)</f>
        <v>-0.27542995976078233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3.42</v>
      </c>
      <c r="B125" s="4">
        <f>IF('True_Odds_Calculator_3-way'!B126="","",'True_Odds_Calculator_3-way'!B126)</f>
        <v>3.24</v>
      </c>
      <c r="C125" s="4">
        <f>IF('True_Odds_Calculator_3-way'!C126="","",'True_Odds_Calculator_3-way'!C126)</f>
        <v>2.2000000000000002</v>
      </c>
      <c r="D125" s="9">
        <f t="shared" si="26"/>
        <v>0.27528046539370749</v>
      </c>
      <c r="E125" s="9">
        <f t="shared" si="27"/>
        <v>0.29096485575438463</v>
      </c>
      <c r="F125" s="9">
        <f t="shared" si="28"/>
        <v>0.43375467885190788</v>
      </c>
      <c r="G125" s="9">
        <f t="shared" si="29"/>
        <v>1.0878755295636804</v>
      </c>
      <c r="H125" s="9">
        <f t="shared" si="30"/>
        <v>3.6326587815441065</v>
      </c>
      <c r="I125" s="9">
        <f t="shared" si="31"/>
        <v>3.4368411862226447</v>
      </c>
      <c r="J125" s="9">
        <f t="shared" si="32"/>
        <v>2.3054506354764164</v>
      </c>
      <c r="K125" s="11">
        <f t="shared" si="33"/>
        <v>0.29239766081871343</v>
      </c>
      <c r="L125" s="11">
        <f t="shared" si="34"/>
        <v>0.30864197530864196</v>
      </c>
      <c r="M125" s="11">
        <f t="shared" si="35"/>
        <v>0.45454545454545453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-0.2668399393545593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0.24038303765399285</v>
      </c>
      <c r="Q125" s="11">
        <f>2*'OddsRatio_working_3-way'!K125*'OddsRatio_working_3-way'!L125*'OddsRatio_working_3-way'!M125</f>
        <v>8.204199237337638E-2</v>
      </c>
      <c r="R125" s="11">
        <f t="shared" si="36"/>
        <v>0</v>
      </c>
      <c r="S125" s="11">
        <f t="shared" si="37"/>
        <v>-0.90085104289649742</v>
      </c>
      <c r="T125" s="11">
        <f t="shared" si="38"/>
        <v>-0.30745769382133009</v>
      </c>
      <c r="U125" s="11">
        <f>'OddsRatio_working_3-way'!S125-'OddsRatio_working_3-way'!R125^2/3</f>
        <v>-0.90085104289649742</v>
      </c>
      <c r="V125" s="11">
        <f>'OddsRatio_working_3-way'!S125*'OddsRatio_working_3-way'!R125/3-2*'OddsRatio_working_3-way'!R125^3/27-'OddsRatio_working_3-way'!T125</f>
        <v>0.30745769382133009</v>
      </c>
      <c r="W125" s="11">
        <f>'OddsRatio_working_3-way'!V125^2+4*'OddsRatio_working_3-way'!U125^3/27</f>
        <v>-1.3776431753729765E-2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0.16454989003616846</v>
      </c>
      <c r="Y125" s="11">
        <f>IF('OddsRatio_working_3-way'!W125&gt;=0,IF('OddsRatio_working_3-way'!V125+SQRT('OddsRatio_working_3-way'!W125)&gt;0,0,PI()),ACOS('OddsRatio_working_3-way'!V125/(2*'OddsRatio_working_3-way'!X125)))</f>
        <v>0.36467834559260726</v>
      </c>
      <c r="Z125" s="11">
        <f>'OddsRatio_working_3-way'!X125^(1/3)*COS('OddsRatio_working_3-way'!Y125/3)</f>
        <v>0.54393776478184019</v>
      </c>
      <c r="AA125" s="11">
        <f>'OddsRatio_working_3-way'!X125^(1/3)*COS(('OddsRatio_working_3-way'!Y125+2*PI())/3)</f>
        <v>-0.32951487927363948</v>
      </c>
      <c r="AB125" s="11">
        <f>'OddsRatio_working_3-way'!X125^(1/3)*COS(('OddsRatio_working_3-way'!Y125+4*PI())/3)</f>
        <v>-0.21442288550820107</v>
      </c>
      <c r="AC125" s="11">
        <f>'OddsRatio_working_3-way'!X125^(1/3)*SIN('OddsRatio_working_3-way'!Y125/3)</f>
        <v>6.6448393582046808E-2</v>
      </c>
      <c r="AD125" s="11">
        <f>'OddsRatio_working_3-way'!X125^(1/3)*SIN(('OddsRatio_working_3-way'!Y125+2*PI())/3)</f>
        <v>0.43783972558777479</v>
      </c>
      <c r="AE125" s="11">
        <f>'OddsRatio_working_3-way'!X125^(1/3)*SIN(('OddsRatio_working_3-way'!Y125+4*PI())/3)</f>
        <v>-0.50428811916982141</v>
      </c>
      <c r="AF125" s="11">
        <f>-'OddsRatio_working_3-way'!U125/(3*'OddsRatio_working_3-way'!X125^(1/3))*COS(('OddsRatio_working_3-way'!Y125)/3)</f>
        <v>0.54393776478184019</v>
      </c>
      <c r="AG125" s="11">
        <f>-'OddsRatio_working_3-way'!U125/(3*'OddsRatio_working_3-way'!X125^(1/3))*COS(('OddsRatio_working_3-way'!Y125+2*PI())/3)</f>
        <v>-0.32951487927363948</v>
      </c>
      <c r="AH125" s="11">
        <f>-'OddsRatio_working_3-way'!U125/(3*'OddsRatio_working_3-way'!X125^(1/3))*COS(('OddsRatio_working_3-way'!Y125+4*PI())/3)</f>
        <v>-0.21442288550820107</v>
      </c>
      <c r="AI125" s="11">
        <f>'OddsRatio_working_3-way'!U125/(3*'OddsRatio_working_3-way'!X125^(1/3))*SIN(('OddsRatio_working_3-way'!Y125)/3)</f>
        <v>-6.6448393582046808E-2</v>
      </c>
      <c r="AJ125" s="11">
        <f>'OddsRatio_working_3-way'!U125/(3*'OddsRatio_working_3-way'!X125^(1/3))*SIN(('OddsRatio_working_3-way'!Y125+2*PI())/3)</f>
        <v>-0.43783972558777479</v>
      </c>
      <c r="AK125" s="11">
        <f>'OddsRatio_working_3-way'!U125/(3*'OddsRatio_working_3-way'!X125^(1/3))*SIN(('OddsRatio_working_3-way'!Y125+4*PI())/3)</f>
        <v>0.50428811916982141</v>
      </c>
      <c r="AL125" s="11">
        <f>'OddsRatio_working_3-way'!Z125+'OddsRatio_working_3-way'!AF125</f>
        <v>1.0878755295636804</v>
      </c>
      <c r="AM125" s="11">
        <f>'OddsRatio_working_3-way'!AA125+'OddsRatio_working_3-way'!AG125</f>
        <v>-0.65902975854727897</v>
      </c>
      <c r="AN125" s="11">
        <f>'OddsRatio_working_3-way'!AB125+'OddsRatio_working_3-way'!AH125</f>
        <v>-0.42884577101640214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1.0878755295636804</v>
      </c>
      <c r="AS125" s="11">
        <f>IF(('OddsRatio_working_3-way'!X125=0),IF(Q125&gt;0,-Q125^(1/3),(-Q125)^(1/3)),'OddsRatio_working_3-way'!AM125-'OddsRatio_working_3-way'!R125/3)</f>
        <v>-0.65902975854727897</v>
      </c>
      <c r="AT125" s="11">
        <f>IF(('OddsRatio_working_3-way'!X125=0),IF(Q125&gt;0,-Q125^(1/3),(-Q125)^(1/3)),'OddsRatio_working_3-way'!AN125-'OddsRatio_working_3-way'!R125/3)</f>
        <v>-0.42884577101640214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5.48</v>
      </c>
      <c r="B126" s="4">
        <f>IF('True_Odds_Calculator_3-way'!B127="","",'True_Odds_Calculator_3-way'!B127)</f>
        <v>4.57</v>
      </c>
      <c r="C126" s="4">
        <f>IF('True_Odds_Calculator_3-way'!C127="","",'True_Odds_Calculator_3-way'!C127)</f>
        <v>1.51</v>
      </c>
      <c r="D126" s="9">
        <f t="shared" si="26"/>
        <v>0.16547421430404283</v>
      </c>
      <c r="E126" s="9">
        <f t="shared" si="27"/>
        <v>0.19924962619554271</v>
      </c>
      <c r="F126" s="9">
        <f t="shared" si="28"/>
        <v>0.63527615950041416</v>
      </c>
      <c r="G126" s="9">
        <f t="shared" si="29"/>
        <v>1.1257226870526684</v>
      </c>
      <c r="H126" s="9">
        <f t="shared" si="30"/>
        <v>6.0432376379959534</v>
      </c>
      <c r="I126" s="9">
        <f t="shared" si="31"/>
        <v>5.0188299927780262</v>
      </c>
      <c r="J126" s="9">
        <f t="shared" si="32"/>
        <v>1.5741185703968608</v>
      </c>
      <c r="K126" s="11">
        <f t="shared" si="33"/>
        <v>0.18248175182481752</v>
      </c>
      <c r="L126" s="11">
        <f t="shared" si="34"/>
        <v>0.21881838074398249</v>
      </c>
      <c r="M126" s="11">
        <f t="shared" si="35"/>
        <v>0.66225165562913912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-0.21569630246968463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0.22636019470784674</v>
      </c>
      <c r="Q126" s="11">
        <f>2*'OddsRatio_working_3-way'!K126*'OddsRatio_working_3-way'!L126*'OddsRatio_working_3-way'!M126</f>
        <v>5.2887895959777283E-2</v>
      </c>
      <c r="R126" s="11">
        <f t="shared" si="36"/>
        <v>0</v>
      </c>
      <c r="S126" s="11">
        <f t="shared" si="37"/>
        <v>-1.0494393835965774</v>
      </c>
      <c r="T126" s="11">
        <f t="shared" si="38"/>
        <v>-0.24519611766275173</v>
      </c>
      <c r="U126" s="11">
        <f>'OddsRatio_working_3-way'!S126-'OddsRatio_working_3-way'!R126^2/3</f>
        <v>-1.0494393835965774</v>
      </c>
      <c r="V126" s="11">
        <f>'OddsRatio_working_3-way'!S126*'OddsRatio_working_3-way'!R126/3-2*'OddsRatio_working_3-way'!R126^3/27-'OddsRatio_working_3-way'!T126</f>
        <v>0.24519611766275173</v>
      </c>
      <c r="W126" s="11">
        <f>'OddsRatio_working_3-way'!V126^2+4*'OddsRatio_working_3-way'!U126^3/27</f>
        <v>-0.11110430848835123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0.20689698197728576</v>
      </c>
      <c r="Y126" s="11">
        <f>IF('OddsRatio_working_3-way'!W126&gt;=0,IF('OddsRatio_working_3-way'!V126+SQRT('OddsRatio_working_3-way'!W126)&gt;0,0,PI()),ACOS('OddsRatio_working_3-way'!V126/(2*'OddsRatio_working_3-way'!X126)))</f>
        <v>0.93656804152667961</v>
      </c>
      <c r="Z126" s="11">
        <f>'OddsRatio_working_3-way'!X126^(1/3)*COS('OddsRatio_working_3-way'!Y126/3)</f>
        <v>0.56286134352633421</v>
      </c>
      <c r="AA126" s="11">
        <f>'OddsRatio_working_3-way'!X126^(1/3)*COS(('OddsRatio_working_3-way'!Y126+2*PI())/3)</f>
        <v>-0.43875256112361771</v>
      </c>
      <c r="AB126" s="11">
        <f>'OddsRatio_working_3-way'!X126^(1/3)*COS(('OddsRatio_working_3-way'!Y126+4*PI())/3)</f>
        <v>-0.12410878240271635</v>
      </c>
      <c r="AC126" s="11">
        <f>'OddsRatio_working_3-way'!X126^(1/3)*SIN('OddsRatio_working_3-way'!Y126/3)</f>
        <v>0.18165967034335345</v>
      </c>
      <c r="AD126" s="11">
        <f>'OddsRatio_working_3-way'!X126^(1/3)*SIN(('OddsRatio_working_3-way'!Y126+2*PI())/3)</f>
        <v>0.39662238713036846</v>
      </c>
      <c r="AE126" s="11">
        <f>'OddsRatio_working_3-way'!X126^(1/3)*SIN(('OddsRatio_working_3-way'!Y126+4*PI())/3)</f>
        <v>-0.57828205747372197</v>
      </c>
      <c r="AF126" s="11">
        <f>-'OddsRatio_working_3-way'!U126/(3*'OddsRatio_working_3-way'!X126^(1/3))*COS(('OddsRatio_working_3-way'!Y126)/3)</f>
        <v>0.56286134352633421</v>
      </c>
      <c r="AG126" s="11">
        <f>-'OddsRatio_working_3-way'!U126/(3*'OddsRatio_working_3-way'!X126^(1/3))*COS(('OddsRatio_working_3-way'!Y126+2*PI())/3)</f>
        <v>-0.43875256112361771</v>
      </c>
      <c r="AH126" s="11">
        <f>-'OddsRatio_working_3-way'!U126/(3*'OddsRatio_working_3-way'!X126^(1/3))*COS(('OddsRatio_working_3-way'!Y126+4*PI())/3)</f>
        <v>-0.12410878240271635</v>
      </c>
      <c r="AI126" s="11">
        <f>'OddsRatio_working_3-way'!U126/(3*'OddsRatio_working_3-way'!X126^(1/3))*SIN(('OddsRatio_working_3-way'!Y126)/3)</f>
        <v>-0.18165967034335345</v>
      </c>
      <c r="AJ126" s="11">
        <f>'OddsRatio_working_3-way'!U126/(3*'OddsRatio_working_3-way'!X126^(1/3))*SIN(('OddsRatio_working_3-way'!Y126+2*PI())/3)</f>
        <v>-0.39662238713036846</v>
      </c>
      <c r="AK126" s="11">
        <f>'OddsRatio_working_3-way'!U126/(3*'OddsRatio_working_3-way'!X126^(1/3))*SIN(('OddsRatio_working_3-way'!Y126+4*PI())/3)</f>
        <v>0.57828205747372197</v>
      </c>
      <c r="AL126" s="11">
        <f>'OddsRatio_working_3-way'!Z126+'OddsRatio_working_3-way'!AF126</f>
        <v>1.1257226870526684</v>
      </c>
      <c r="AM126" s="11">
        <f>'OddsRatio_working_3-way'!AA126+'OddsRatio_working_3-way'!AG126</f>
        <v>-0.87750512224723543</v>
      </c>
      <c r="AN126" s="11">
        <f>'OddsRatio_working_3-way'!AB126+'OddsRatio_working_3-way'!AH126</f>
        <v>-0.24821756480543269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1.1257226870526684</v>
      </c>
      <c r="AS126" s="11">
        <f>IF(('OddsRatio_working_3-way'!X126=0),IF(Q126&gt;0,-Q126^(1/3),(-Q126)^(1/3)),'OddsRatio_working_3-way'!AM126-'OddsRatio_working_3-way'!R126/3)</f>
        <v>-0.87750512224723543</v>
      </c>
      <c r="AT126" s="11">
        <f>IF(('OddsRatio_working_3-way'!X126=0),IF(Q126&gt;0,-Q126^(1/3),(-Q126)^(1/3)),'OddsRatio_working_3-way'!AN126-'OddsRatio_working_3-way'!R126/3)</f>
        <v>-0.24821756480543269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1.83</v>
      </c>
      <c r="B127" s="4">
        <f>IF('True_Odds_Calculator_3-way'!B128="","",'True_Odds_Calculator_3-way'!B128)</f>
        <v>3.46</v>
      </c>
      <c r="C127" s="4">
        <f>IF('True_Odds_Calculator_3-way'!C128="","",'True_Odds_Calculator_3-way'!C128)</f>
        <v>4.45</v>
      </c>
      <c r="D127" s="9">
        <f t="shared" si="26"/>
        <v>0.52228112576675489</v>
      </c>
      <c r="E127" s="9">
        <f t="shared" si="27"/>
        <v>0.26947115571136954</v>
      </c>
      <c r="F127" s="9">
        <f t="shared" si="28"/>
        <v>0.20824771852187568</v>
      </c>
      <c r="G127" s="9">
        <f t="shared" si="29"/>
        <v>1.1020212684687247</v>
      </c>
      <c r="H127" s="9">
        <f t="shared" si="30"/>
        <v>1.9146776528290421</v>
      </c>
      <c r="I127" s="9">
        <f t="shared" si="31"/>
        <v>3.7109723204330622</v>
      </c>
      <c r="J127" s="9">
        <f t="shared" si="32"/>
        <v>4.8019733762171013</v>
      </c>
      <c r="K127" s="11">
        <f t="shared" si="33"/>
        <v>0.54644808743169393</v>
      </c>
      <c r="L127" s="11">
        <f t="shared" si="34"/>
        <v>0.28901734104046245</v>
      </c>
      <c r="M127" s="11">
        <f t="shared" si="35"/>
        <v>0.2247191011235955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-0.25000292797085255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0.23920634599529894</v>
      </c>
      <c r="Q127" s="11">
        <f>2*'OddsRatio_working_3-way'!K127*'OddsRatio_working_3-way'!L127*'OddsRatio_working_3-way'!M127</f>
        <v>7.0981111571305308E-2</v>
      </c>
      <c r="R127" s="11">
        <f t="shared" si="36"/>
        <v>0</v>
      </c>
      <c r="S127" s="11">
        <f t="shared" si="37"/>
        <v>-0.95681417788509915</v>
      </c>
      <c r="T127" s="11">
        <f t="shared" si="38"/>
        <v>-0.28392112103415401</v>
      </c>
      <c r="U127" s="11">
        <f>'OddsRatio_working_3-way'!S127-'OddsRatio_working_3-way'!R127^2/3</f>
        <v>-0.95681417788509915</v>
      </c>
      <c r="V127" s="11">
        <f>'OddsRatio_working_3-way'!S127*'OddsRatio_working_3-way'!R127/3-2*'OddsRatio_working_3-way'!R127^3/27-'OddsRatio_working_3-way'!T127</f>
        <v>0.28392112103415401</v>
      </c>
      <c r="W127" s="11">
        <f>'OddsRatio_working_3-way'!V127^2+4*'OddsRatio_working_3-way'!U127^3/27</f>
        <v>-4.9160209939520763E-2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0.1801189974078328</v>
      </c>
      <c r="Y127" s="11">
        <f>IF('OddsRatio_working_3-way'!W127&gt;=0,IF('OddsRatio_working_3-way'!V127+SQRT('OddsRatio_working_3-way'!W127)&gt;0,0,PI()),ACOS('OddsRatio_working_3-way'!V127/(2*'OddsRatio_working_3-way'!X127)))</f>
        <v>0.66300095961087557</v>
      </c>
      <c r="Z127" s="11">
        <f>'OddsRatio_working_3-way'!X127^(1/3)*COS('OddsRatio_working_3-way'!Y127/3)</f>
        <v>0.55101063423436236</v>
      </c>
      <c r="AA127" s="11">
        <f>'OddsRatio_working_3-way'!X127^(1/3)*COS(('OddsRatio_working_3-way'!Y127+2*PI())/3)</f>
        <v>-0.38271541548370197</v>
      </c>
      <c r="AB127" s="11">
        <f>'OddsRatio_working_3-way'!X127^(1/3)*COS(('OddsRatio_working_3-way'!Y127+4*PI())/3)</f>
        <v>-0.16829521875066047</v>
      </c>
      <c r="AC127" s="11">
        <f>'OddsRatio_working_3-way'!X127^(1/3)*SIN('OddsRatio_working_3-way'!Y127/3)</f>
        <v>0.1237955583035141</v>
      </c>
      <c r="AD127" s="11">
        <f>'OddsRatio_working_3-way'!X127^(1/3)*SIN(('OddsRatio_working_3-way'!Y127+2*PI())/3)</f>
        <v>0.41529142785057621</v>
      </c>
      <c r="AE127" s="11">
        <f>'OddsRatio_working_3-way'!X127^(1/3)*SIN(('OddsRatio_working_3-way'!Y127+4*PI())/3)</f>
        <v>-0.53908698615409023</v>
      </c>
      <c r="AF127" s="11">
        <f>-'OddsRatio_working_3-way'!U127/(3*'OddsRatio_working_3-way'!X127^(1/3))*COS(('OddsRatio_working_3-way'!Y127)/3)</f>
        <v>0.55101063423436247</v>
      </c>
      <c r="AG127" s="11">
        <f>-'OddsRatio_working_3-way'!U127/(3*'OddsRatio_working_3-way'!X127^(1/3))*COS(('OddsRatio_working_3-way'!Y127+2*PI())/3)</f>
        <v>-0.38271541548370208</v>
      </c>
      <c r="AH127" s="11">
        <f>-'OddsRatio_working_3-way'!U127/(3*'OddsRatio_working_3-way'!X127^(1/3))*COS(('OddsRatio_working_3-way'!Y127+4*PI())/3)</f>
        <v>-0.1682952187506605</v>
      </c>
      <c r="AI127" s="11">
        <f>'OddsRatio_working_3-way'!U127/(3*'OddsRatio_working_3-way'!X127^(1/3))*SIN(('OddsRatio_working_3-way'!Y127)/3)</f>
        <v>-0.12379555830351412</v>
      </c>
      <c r="AJ127" s="11">
        <f>'OddsRatio_working_3-way'!U127/(3*'OddsRatio_working_3-way'!X127^(1/3))*SIN(('OddsRatio_working_3-way'!Y127+2*PI())/3)</f>
        <v>-0.41529142785057632</v>
      </c>
      <c r="AK127" s="11">
        <f>'OddsRatio_working_3-way'!U127/(3*'OddsRatio_working_3-way'!X127^(1/3))*SIN(('OddsRatio_working_3-way'!Y127+4*PI())/3)</f>
        <v>0.53908698615409034</v>
      </c>
      <c r="AL127" s="11">
        <f>'OddsRatio_working_3-way'!Z127+'OddsRatio_working_3-way'!AF127</f>
        <v>1.1020212684687247</v>
      </c>
      <c r="AM127" s="11">
        <f>'OddsRatio_working_3-way'!AA127+'OddsRatio_working_3-way'!AG127</f>
        <v>-0.76543083096740405</v>
      </c>
      <c r="AN127" s="11">
        <f>'OddsRatio_working_3-way'!AB127+'OddsRatio_working_3-way'!AH127</f>
        <v>-0.336590437501321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1.1020212684687247</v>
      </c>
      <c r="AS127" s="11">
        <f>IF(('OddsRatio_working_3-way'!X127=0),IF(Q127&gt;0,-Q127^(1/3),(-Q127)^(1/3)),'OddsRatio_working_3-way'!AM127-'OddsRatio_working_3-way'!R127/3)</f>
        <v>-0.76543083096740405</v>
      </c>
      <c r="AT127" s="11">
        <f>IF(('OddsRatio_working_3-way'!X127=0),IF(Q127&gt;0,-Q127^(1/3),(-Q127)^(1/3)),'OddsRatio_working_3-way'!AN127-'OddsRatio_working_3-way'!R127/3)</f>
        <v>-0.336590437501321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2.41</v>
      </c>
      <c r="B128" s="4">
        <f>IF('True_Odds_Calculator_3-way'!B129="","",'True_Odds_Calculator_3-way'!B129)</f>
        <v>3.67</v>
      </c>
      <c r="C128" s="4">
        <f>IF('True_Odds_Calculator_3-way'!C129="","",'True_Odds_Calculator_3-way'!C129)</f>
        <v>2.72</v>
      </c>
      <c r="D128" s="9">
        <f t="shared" si="26"/>
        <v>0.39499460513280266</v>
      </c>
      <c r="E128" s="9">
        <f t="shared" si="27"/>
        <v>0.25638293535233309</v>
      </c>
      <c r="F128" s="9">
        <f t="shared" si="28"/>
        <v>0.34862245951486448</v>
      </c>
      <c r="G128" s="9">
        <f t="shared" si="29"/>
        <v>1.0862979766194081</v>
      </c>
      <c r="H128" s="9">
        <f t="shared" si="30"/>
        <v>2.5316801470333656</v>
      </c>
      <c r="I128" s="9">
        <f t="shared" si="31"/>
        <v>3.9004155975738186</v>
      </c>
      <c r="J128" s="9">
        <f t="shared" si="32"/>
        <v>2.8684325197853817</v>
      </c>
      <c r="K128" s="11">
        <f t="shared" si="33"/>
        <v>0.41493775933609955</v>
      </c>
      <c r="L128" s="11">
        <f t="shared" si="34"/>
        <v>0.27247956403269757</v>
      </c>
      <c r="M128" s="11">
        <f t="shared" si="35"/>
        <v>0.36764705882352938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-0.26915770095617264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0.24108821567452487</v>
      </c>
      <c r="Q128" s="11">
        <f>2*'OddsRatio_working_3-way'!K128*'OddsRatio_working_3-way'!L128*'OddsRatio_working_3-way'!M128</f>
        <v>8.3133867473974096E-2</v>
      </c>
      <c r="R128" s="11">
        <f t="shared" si="36"/>
        <v>0</v>
      </c>
      <c r="S128" s="11">
        <f t="shared" si="37"/>
        <v>-0.89571360885483875</v>
      </c>
      <c r="T128" s="11">
        <f t="shared" si="38"/>
        <v>-0.30886676167408234</v>
      </c>
      <c r="U128" s="11">
        <f>'OddsRatio_working_3-way'!S128-'OddsRatio_working_3-way'!R128^2/3</f>
        <v>-0.89571360885483875</v>
      </c>
      <c r="V128" s="11">
        <f>'OddsRatio_working_3-way'!S128*'OddsRatio_working_3-way'!R128/3-2*'OddsRatio_working_3-way'!R128^3/27-'OddsRatio_working_3-way'!T128</f>
        <v>0.30886676167408234</v>
      </c>
      <c r="W128" s="11">
        <f>'OddsRatio_working_3-way'!V128^2+4*'OddsRatio_working_3-way'!U128^3/27</f>
        <v>-1.1065560312993467E-2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0.16314428949554735</v>
      </c>
      <c r="Y128" s="11">
        <f>IF('OddsRatio_working_3-way'!W128&gt;=0,IF('OddsRatio_working_3-way'!V128+SQRT('OddsRatio_working_3-way'!W128)&gt;0,0,PI()),ACOS('OddsRatio_working_3-way'!V128/(2*'OddsRatio_working_3-way'!X128)))</f>
        <v>0.32825577695648955</v>
      </c>
      <c r="Z128" s="11">
        <f>'OddsRatio_working_3-way'!X128^(1/3)*COS('OddsRatio_working_3-way'!Y128/3)</f>
        <v>0.54314898830970404</v>
      </c>
      <c r="AA128" s="11">
        <f>'OddsRatio_working_3-way'!X128^(1/3)*COS(('OddsRatio_working_3-way'!Y128+2*PI())/3)</f>
        <v>-0.32324929059681634</v>
      </c>
      <c r="AB128" s="11">
        <f>'OddsRatio_working_3-way'!X128^(1/3)*COS(('OddsRatio_working_3-way'!Y128+4*PI())/3)</f>
        <v>-0.21989969771288781</v>
      </c>
      <c r="AC128" s="11">
        <f>'OddsRatio_working_3-way'!X128^(1/3)*SIN('OddsRatio_working_3-way'!Y128/3)</f>
        <v>5.9668915272174355E-2</v>
      </c>
      <c r="AD128" s="11">
        <f>'OddsRatio_working_3-way'!X128^(1/3)*SIN(('OddsRatio_working_3-way'!Y128+2*PI())/3)</f>
        <v>0.44054636427993354</v>
      </c>
      <c r="AE128" s="11">
        <f>'OddsRatio_working_3-way'!X128^(1/3)*SIN(('OddsRatio_working_3-way'!Y128+4*PI())/3)</f>
        <v>-0.50021527955210798</v>
      </c>
      <c r="AF128" s="11">
        <f>-'OddsRatio_working_3-way'!U128/(3*'OddsRatio_working_3-way'!X128^(1/3))*COS(('OddsRatio_working_3-way'!Y128)/3)</f>
        <v>0.54314898830970393</v>
      </c>
      <c r="AG128" s="11">
        <f>-'OddsRatio_working_3-way'!U128/(3*'OddsRatio_working_3-way'!X128^(1/3))*COS(('OddsRatio_working_3-way'!Y128+2*PI())/3)</f>
        <v>-0.32324929059681623</v>
      </c>
      <c r="AH128" s="11">
        <f>-'OddsRatio_working_3-way'!U128/(3*'OddsRatio_working_3-way'!X128^(1/3))*COS(('OddsRatio_working_3-way'!Y128+4*PI())/3)</f>
        <v>-0.21989969771288778</v>
      </c>
      <c r="AI128" s="11">
        <f>'OddsRatio_working_3-way'!U128/(3*'OddsRatio_working_3-way'!X128^(1/3))*SIN(('OddsRatio_working_3-way'!Y128)/3)</f>
        <v>-5.9668915272174348E-2</v>
      </c>
      <c r="AJ128" s="11">
        <f>'OddsRatio_working_3-way'!U128/(3*'OddsRatio_working_3-way'!X128^(1/3))*SIN(('OddsRatio_working_3-way'!Y128+2*PI())/3)</f>
        <v>-0.44054636427993349</v>
      </c>
      <c r="AK128" s="11">
        <f>'OddsRatio_working_3-way'!U128/(3*'OddsRatio_working_3-way'!X128^(1/3))*SIN(('OddsRatio_working_3-way'!Y128+4*PI())/3)</f>
        <v>0.50021527955210787</v>
      </c>
      <c r="AL128" s="11">
        <f>'OddsRatio_working_3-way'!Z128+'OddsRatio_working_3-way'!AF128</f>
        <v>1.0862979766194081</v>
      </c>
      <c r="AM128" s="11">
        <f>'OddsRatio_working_3-way'!AA128+'OddsRatio_working_3-way'!AG128</f>
        <v>-0.64649858119363257</v>
      </c>
      <c r="AN128" s="11">
        <f>'OddsRatio_working_3-way'!AB128+'OddsRatio_working_3-way'!AH128</f>
        <v>-0.43979939542577562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1.0862979766194081</v>
      </c>
      <c r="AS128" s="11">
        <f>IF(('OddsRatio_working_3-way'!X128=0),IF(Q128&gt;0,-Q128^(1/3),(-Q128)^(1/3)),'OddsRatio_working_3-way'!AM128-'OddsRatio_working_3-way'!R128/3)</f>
        <v>-0.64649858119363257</v>
      </c>
      <c r="AT128" s="11">
        <f>IF(('OddsRatio_working_3-way'!X128=0),IF(Q128&gt;0,-Q128^(1/3),(-Q128)^(1/3)),'OddsRatio_working_3-way'!AN128-'OddsRatio_working_3-way'!R128/3)</f>
        <v>-0.43979939542577562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1.8</v>
      </c>
      <c r="B129" s="4">
        <f>IF('True_Odds_Calculator_3-way'!B130="","",'True_Odds_Calculator_3-way'!B130)</f>
        <v>3.83</v>
      </c>
      <c r="C129" s="4">
        <f>IF('True_Odds_Calculator_3-way'!C130="","",'True_Odds_Calculator_3-way'!C130)</f>
        <v>4.1500000000000004</v>
      </c>
      <c r="D129" s="9">
        <f t="shared" si="26"/>
        <v>0.53232074649774686</v>
      </c>
      <c r="E129" s="9">
        <f t="shared" si="27"/>
        <v>0.24343163543836016</v>
      </c>
      <c r="F129" s="9">
        <f t="shared" si="28"/>
        <v>0.22424761806389312</v>
      </c>
      <c r="G129" s="9">
        <f t="shared" si="29"/>
        <v>1.0982083090392778</v>
      </c>
      <c r="H129" s="9">
        <f t="shared" si="30"/>
        <v>1.878566647231422</v>
      </c>
      <c r="I129" s="9">
        <f t="shared" si="31"/>
        <v>4.1079295145811567</v>
      </c>
      <c r="J129" s="9">
        <f t="shared" si="32"/>
        <v>4.4593561734737257</v>
      </c>
      <c r="K129" s="11">
        <f t="shared" si="33"/>
        <v>0.55555555555555558</v>
      </c>
      <c r="L129" s="11">
        <f t="shared" si="34"/>
        <v>0.2610966057441253</v>
      </c>
      <c r="M129" s="11">
        <f t="shared" si="35"/>
        <v>0.24096385542168672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-0.24926861492969277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0.23697924858703745</v>
      </c>
      <c r="Q129" s="11">
        <f>2*'OddsRatio_working_3-way'!K129*'OddsRatio_working_3-way'!L129*'OddsRatio_working_3-way'!M129</f>
        <v>6.990538306402283E-2</v>
      </c>
      <c r="R129" s="11">
        <f t="shared" si="36"/>
        <v>0</v>
      </c>
      <c r="S129" s="11">
        <f t="shared" si="37"/>
        <v>-0.95069830052162174</v>
      </c>
      <c r="T129" s="11">
        <f t="shared" si="38"/>
        <v>-0.2804419765550506</v>
      </c>
      <c r="U129" s="11">
        <f>'OddsRatio_working_3-way'!S129-'OddsRatio_working_3-way'!R129^2/3</f>
        <v>-0.95069830052162174</v>
      </c>
      <c r="V129" s="11">
        <f>'OddsRatio_working_3-way'!S129*'OddsRatio_working_3-way'!R129/3-2*'OddsRatio_working_3-way'!R129^3/27-'OddsRatio_working_3-way'!T129</f>
        <v>0.2804419765550506</v>
      </c>
      <c r="W129" s="11">
        <f>'OddsRatio_working_3-way'!V129^2+4*'OddsRatio_working_3-way'!U129^3/27</f>
        <v>-4.865111833850555E-2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0.17839480132042043</v>
      </c>
      <c r="Y129" s="11">
        <f>IF('OddsRatio_working_3-way'!W129&gt;=0,IF('OddsRatio_working_3-way'!V129+SQRT('OddsRatio_working_3-way'!W129)&gt;0,0,PI()),ACOS('OddsRatio_working_3-way'!V129/(2*'OddsRatio_working_3-way'!X129)))</f>
        <v>0.66646007882192515</v>
      </c>
      <c r="Z129" s="11">
        <f>'OddsRatio_working_3-way'!X129^(1/3)*COS('OddsRatio_working_3-way'!Y129/3)</f>
        <v>0.5491041545196389</v>
      </c>
      <c r="AA129" s="11">
        <f>'OddsRatio_working_3-way'!X129^(1/3)*COS(('OddsRatio_working_3-way'!Y129+2*PI())/3)</f>
        <v>-0.38196737294604755</v>
      </c>
      <c r="AB129" s="11">
        <f>'OddsRatio_working_3-way'!X129^(1/3)*COS(('OddsRatio_working_3-way'!Y129+4*PI())/3)</f>
        <v>-0.16713678157359135</v>
      </c>
      <c r="AC129" s="11">
        <f>'OddsRatio_working_3-way'!X129^(1/3)*SIN('OddsRatio_working_3-way'!Y129/3)</f>
        <v>0.12403249975905412</v>
      </c>
      <c r="AD129" s="11">
        <f>'OddsRatio_working_3-way'!X129^(1/3)*SIN(('OddsRatio_working_3-way'!Y129+2*PI())/3)</f>
        <v>0.4135218972580561</v>
      </c>
      <c r="AE129" s="11">
        <f>'OddsRatio_working_3-way'!X129^(1/3)*SIN(('OddsRatio_working_3-way'!Y129+4*PI())/3)</f>
        <v>-0.53755439701711016</v>
      </c>
      <c r="AF129" s="11">
        <f>-'OddsRatio_working_3-way'!U129/(3*'OddsRatio_working_3-way'!X129^(1/3))*COS(('OddsRatio_working_3-way'!Y129)/3)</f>
        <v>0.54910415451963879</v>
      </c>
      <c r="AG129" s="11">
        <f>-'OddsRatio_working_3-way'!U129/(3*'OddsRatio_working_3-way'!X129^(1/3))*COS(('OddsRatio_working_3-way'!Y129+2*PI())/3)</f>
        <v>-0.38196737294604743</v>
      </c>
      <c r="AH129" s="11">
        <f>-'OddsRatio_working_3-way'!U129/(3*'OddsRatio_working_3-way'!X129^(1/3))*COS(('OddsRatio_working_3-way'!Y129+4*PI())/3)</f>
        <v>-0.1671367815735913</v>
      </c>
      <c r="AI129" s="11">
        <f>'OddsRatio_working_3-way'!U129/(3*'OddsRatio_working_3-way'!X129^(1/3))*SIN(('OddsRatio_working_3-way'!Y129)/3)</f>
        <v>-0.12403249975905409</v>
      </c>
      <c r="AJ129" s="11">
        <f>'OddsRatio_working_3-way'!U129/(3*'OddsRatio_working_3-way'!X129^(1/3))*SIN(('OddsRatio_working_3-way'!Y129+2*PI())/3)</f>
        <v>-0.41352189725805605</v>
      </c>
      <c r="AK129" s="11">
        <f>'OddsRatio_working_3-way'!U129/(3*'OddsRatio_working_3-way'!X129^(1/3))*SIN(('OddsRatio_working_3-way'!Y129+4*PI())/3)</f>
        <v>0.53755439701711005</v>
      </c>
      <c r="AL129" s="11">
        <f>'OddsRatio_working_3-way'!Z129+'OddsRatio_working_3-way'!AF129</f>
        <v>1.0982083090392778</v>
      </c>
      <c r="AM129" s="11">
        <f>'OddsRatio_working_3-way'!AA129+'OddsRatio_working_3-way'!AG129</f>
        <v>-0.76393474589209498</v>
      </c>
      <c r="AN129" s="11">
        <f>'OddsRatio_working_3-way'!AB129+'OddsRatio_working_3-way'!AH129</f>
        <v>-0.33427356314718265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1.0982083090392778</v>
      </c>
      <c r="AS129" s="11">
        <f>IF(('OddsRatio_working_3-way'!X129=0),IF(Q129&gt;0,-Q129^(1/3),(-Q129)^(1/3)),'OddsRatio_working_3-way'!AM129-'OddsRatio_working_3-way'!R129/3)</f>
        <v>-0.76393474589209498</v>
      </c>
      <c r="AT129" s="11">
        <f>IF(('OddsRatio_working_3-way'!X129=0),IF(Q129&gt;0,-Q129^(1/3),(-Q129)^(1/3)),'OddsRatio_working_3-way'!AN129-'OddsRatio_working_3-way'!R129/3)</f>
        <v>-0.33427356314718265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4.72</v>
      </c>
      <c r="B130" s="4">
        <f>IF('True_Odds_Calculator_3-way'!B131="","",'True_Odds_Calculator_3-way'!B131)</f>
        <v>4.07</v>
      </c>
      <c r="C130" s="4">
        <f>IF('True_Odds_Calculator_3-way'!C131="","",'True_Odds_Calculator_3-way'!C131)</f>
        <v>1.66</v>
      </c>
      <c r="D130" s="9">
        <f t="shared" si="26"/>
        <v>0.19523315600542721</v>
      </c>
      <c r="E130" s="9">
        <f t="shared" si="27"/>
        <v>0.22717851290144914</v>
      </c>
      <c r="F130" s="9">
        <f t="shared" si="28"/>
        <v>0.5775883310931238</v>
      </c>
      <c r="G130" s="9">
        <f t="shared" si="29"/>
        <v>1.1080862366984778</v>
      </c>
      <c r="H130" s="9">
        <f t="shared" si="30"/>
        <v>5.1220808005183374</v>
      </c>
      <c r="I130" s="9">
        <f t="shared" si="31"/>
        <v>4.4018247466643272</v>
      </c>
      <c r="J130" s="9">
        <f t="shared" si="32"/>
        <v>1.7313369162209951</v>
      </c>
      <c r="K130" s="11">
        <f t="shared" si="33"/>
        <v>0.21186440677966104</v>
      </c>
      <c r="L130" s="11">
        <f t="shared" si="34"/>
        <v>0.24570024570024568</v>
      </c>
      <c r="M130" s="11">
        <f t="shared" si="35"/>
        <v>0.60240963855421692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-0.23636368653726214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0.23362094528114541</v>
      </c>
      <c r="Q130" s="11">
        <f>2*'OddsRatio_working_3-way'!K130*'OddsRatio_working_3-way'!L130*'OddsRatio_working_3-way'!M130</f>
        <v>6.2717032290240379E-2</v>
      </c>
      <c r="R130" s="11">
        <f t="shared" si="36"/>
        <v>0</v>
      </c>
      <c r="S130" s="11">
        <f t="shared" si="37"/>
        <v>-0.98839609714885557</v>
      </c>
      <c r="T130" s="11">
        <f t="shared" si="38"/>
        <v>-0.26534123413392097</v>
      </c>
      <c r="U130" s="11">
        <f>'OddsRatio_working_3-way'!S130-'OddsRatio_working_3-way'!R130^2/3</f>
        <v>-0.98839609714885557</v>
      </c>
      <c r="V130" s="11">
        <f>'OddsRatio_working_3-way'!S130*'OddsRatio_working_3-way'!R130/3-2*'OddsRatio_working_3-way'!R130^3/27-'OddsRatio_working_3-way'!T130</f>
        <v>0.26534123413392097</v>
      </c>
      <c r="W130" s="11">
        <f>'OddsRatio_working_3-way'!V130^2+4*'OddsRatio_working_3-way'!U130^3/27</f>
        <v>-7.2644500676979584E-2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0.18911006795560348</v>
      </c>
      <c r="Y130" s="11">
        <f>IF('OddsRatio_working_3-way'!W130&gt;=0,IF('OddsRatio_working_3-way'!V130+SQRT('OddsRatio_working_3-way'!W130)&gt;0,0,PI()),ACOS('OddsRatio_working_3-way'!V130/(2*'OddsRatio_working_3-way'!X130)))</f>
        <v>0.7932227497026676</v>
      </c>
      <c r="Z130" s="11">
        <f>'OddsRatio_working_3-way'!X130^(1/3)*COS('OddsRatio_working_3-way'!Y130/3)</f>
        <v>0.55404311834923903</v>
      </c>
      <c r="AA130" s="11">
        <f>'OddsRatio_working_3-way'!X130^(1/3)*COS(('OddsRatio_working_3-way'!Y130+2*PI())/3)</f>
        <v>-0.40692995591864167</v>
      </c>
      <c r="AB130" s="11">
        <f>'OddsRatio_working_3-way'!X130^(1/3)*COS(('OddsRatio_working_3-way'!Y130+4*PI())/3)</f>
        <v>-0.14711316243059744</v>
      </c>
      <c r="AC130" s="11">
        <f>'OddsRatio_working_3-way'!X130^(1/3)*SIN('OddsRatio_working_3-way'!Y130/3)</f>
        <v>0.15000529566030771</v>
      </c>
      <c r="AD130" s="11">
        <f>'OddsRatio_working_3-way'!X130^(1/3)*SIN(('OddsRatio_working_3-way'!Y130+2*PI())/3)</f>
        <v>0.40481276745223532</v>
      </c>
      <c r="AE130" s="11">
        <f>'OddsRatio_working_3-way'!X130^(1/3)*SIN(('OddsRatio_working_3-way'!Y130+4*PI())/3)</f>
        <v>-0.55481806311254311</v>
      </c>
      <c r="AF130" s="11">
        <f>-'OddsRatio_working_3-way'!U130/(3*'OddsRatio_working_3-way'!X130^(1/3))*COS(('OddsRatio_working_3-way'!Y130)/3)</f>
        <v>0.55404311834923892</v>
      </c>
      <c r="AG130" s="11">
        <f>-'OddsRatio_working_3-way'!U130/(3*'OddsRatio_working_3-way'!X130^(1/3))*COS(('OddsRatio_working_3-way'!Y130+2*PI())/3)</f>
        <v>-0.40692995591864162</v>
      </c>
      <c r="AH130" s="11">
        <f>-'OddsRatio_working_3-way'!U130/(3*'OddsRatio_working_3-way'!X130^(1/3))*COS(('OddsRatio_working_3-way'!Y130+4*PI())/3)</f>
        <v>-0.14711316243059741</v>
      </c>
      <c r="AI130" s="11">
        <f>'OddsRatio_working_3-way'!U130/(3*'OddsRatio_working_3-way'!X130^(1/3))*SIN(('OddsRatio_working_3-way'!Y130)/3)</f>
        <v>-0.15000529566030768</v>
      </c>
      <c r="AJ130" s="11">
        <f>'OddsRatio_working_3-way'!U130/(3*'OddsRatio_working_3-way'!X130^(1/3))*SIN(('OddsRatio_working_3-way'!Y130+2*PI())/3)</f>
        <v>-0.40481276745223527</v>
      </c>
      <c r="AK130" s="11">
        <f>'OddsRatio_working_3-way'!U130/(3*'OddsRatio_working_3-way'!X130^(1/3))*SIN(('OddsRatio_working_3-way'!Y130+4*PI())/3)</f>
        <v>0.554818063112543</v>
      </c>
      <c r="AL130" s="11">
        <f>'OddsRatio_working_3-way'!Z130+'OddsRatio_working_3-way'!AF130</f>
        <v>1.1080862366984778</v>
      </c>
      <c r="AM130" s="11">
        <f>'OddsRatio_working_3-way'!AA130+'OddsRatio_working_3-way'!AG130</f>
        <v>-0.81385991183728335</v>
      </c>
      <c r="AN130" s="11">
        <f>'OddsRatio_working_3-way'!AB130+'OddsRatio_working_3-way'!AH130</f>
        <v>-0.29422632486119482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1.1080862366984778</v>
      </c>
      <c r="AS130" s="11">
        <f>IF(('OddsRatio_working_3-way'!X130=0),IF(Q130&gt;0,-Q130^(1/3),(-Q130)^(1/3)),'OddsRatio_working_3-way'!AM130-'OddsRatio_working_3-way'!R130/3)</f>
        <v>-0.81385991183728335</v>
      </c>
      <c r="AT130" s="11">
        <f>IF(('OddsRatio_working_3-way'!X130=0),IF(Q130&gt;0,-Q130^(1/3),(-Q130)^(1/3)),'OddsRatio_working_3-way'!AN130-'OddsRatio_working_3-way'!R130/3)</f>
        <v>-0.29422632486119482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6.66</v>
      </c>
      <c r="B131" s="4">
        <f>IF('True_Odds_Calculator_3-way'!B132="","",'True_Odds_Calculator_3-way'!B132)</f>
        <v>4.95</v>
      </c>
      <c r="C131" s="4">
        <f>IF('True_Odds_Calculator_3-way'!C132="","",'True_Odds_Calculator_3-way'!C132)</f>
        <v>1.41</v>
      </c>
      <c r="D131" s="9">
        <f t="shared" si="26"/>
        <v>0.13481709252527024</v>
      </c>
      <c r="E131" s="9">
        <f t="shared" si="27"/>
        <v>0.18252791496327747</v>
      </c>
      <c r="F131" s="9">
        <f t="shared" si="28"/>
        <v>0.68265499251145212</v>
      </c>
      <c r="G131" s="9">
        <f t="shared" si="29"/>
        <v>1.133826342555778</v>
      </c>
      <c r="H131" s="9">
        <f t="shared" si="30"/>
        <v>7.417457098865702</v>
      </c>
      <c r="I131" s="9">
        <f t="shared" si="31"/>
        <v>5.4786140530953231</v>
      </c>
      <c r="J131" s="9">
        <f t="shared" si="32"/>
        <v>1.4648688004478692</v>
      </c>
      <c r="K131" s="11">
        <f t="shared" si="33"/>
        <v>0.15015015015015015</v>
      </c>
      <c r="L131" s="11">
        <f t="shared" si="34"/>
        <v>0.20202020202020202</v>
      </c>
      <c r="M131" s="11">
        <f t="shared" si="35"/>
        <v>0.70921985815602839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-0.19719633667624203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0.21556049924844251</v>
      </c>
      <c r="Q131" s="11">
        <f>2*'OddsRatio_working_3-way'!K131*'OddsRatio_working_3-way'!L131*'OddsRatio_working_3-way'!M131</f>
        <v>4.302604775418014E-2</v>
      </c>
      <c r="R131" s="11">
        <f t="shared" si="36"/>
        <v>0</v>
      </c>
      <c r="S131" s="11">
        <f t="shared" si="37"/>
        <v>-1.0931262866325495</v>
      </c>
      <c r="T131" s="11">
        <f t="shared" si="38"/>
        <v>-0.21818887956737518</v>
      </c>
      <c r="U131" s="11">
        <f>'OddsRatio_working_3-way'!S131-'OddsRatio_working_3-way'!R131^2/3</f>
        <v>-1.0931262866325495</v>
      </c>
      <c r="V131" s="11">
        <f>'OddsRatio_working_3-way'!S131*'OddsRatio_working_3-way'!R131/3-2*'OddsRatio_working_3-way'!R131^3/27-'OddsRatio_working_3-way'!T131</f>
        <v>0.21818887956737518</v>
      </c>
      <c r="W131" s="11">
        <f>'OddsRatio_working_3-way'!V131^2+4*'OddsRatio_working_3-way'!U131^3/27</f>
        <v>-0.14590531859526681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0.21994982709821198</v>
      </c>
      <c r="Y131" s="11">
        <f>IF('OddsRatio_working_3-way'!W131&gt;=0,IF('OddsRatio_working_3-way'!V131+SQRT('OddsRatio_working_3-way'!W131)&gt;0,0,PI()),ACOS('OddsRatio_working_3-way'!V131/(2*'OddsRatio_working_3-way'!X131)))</f>
        <v>1.051813759057898</v>
      </c>
      <c r="Z131" s="11">
        <f>'OddsRatio_working_3-way'!X131^(1/3)*COS('OddsRatio_working_3-way'!Y131/3)</f>
        <v>0.56691317127788898</v>
      </c>
      <c r="AA131" s="11">
        <f>'OddsRatio_working_3-way'!X131^(1/3)*COS(('OddsRatio_working_3-way'!Y131+2*PI())/3)</f>
        <v>-0.46300787032349516</v>
      </c>
      <c r="AB131" s="11">
        <f>'OddsRatio_working_3-way'!X131^(1/3)*COS(('OddsRatio_working_3-way'!Y131+4*PI())/3)</f>
        <v>-0.103905300954394</v>
      </c>
      <c r="AC131" s="11">
        <f>'OddsRatio_working_3-way'!X131^(1/3)*SIN('OddsRatio_working_3-way'!Y131/3)</f>
        <v>0.20732796509193693</v>
      </c>
      <c r="AD131" s="11">
        <f>'OddsRatio_working_3-way'!X131^(1/3)*SIN(('OddsRatio_working_3-way'!Y131+2*PI())/3)</f>
        <v>0.38729722552068202</v>
      </c>
      <c r="AE131" s="11">
        <f>'OddsRatio_working_3-way'!X131^(1/3)*SIN(('OddsRatio_working_3-way'!Y131+4*PI())/3)</f>
        <v>-0.59462519061261887</v>
      </c>
      <c r="AF131" s="11">
        <f>-'OddsRatio_working_3-way'!U131/(3*'OddsRatio_working_3-way'!X131^(1/3))*COS(('OddsRatio_working_3-way'!Y131)/3)</f>
        <v>0.56691317127788898</v>
      </c>
      <c r="AG131" s="11">
        <f>-'OddsRatio_working_3-way'!U131/(3*'OddsRatio_working_3-way'!X131^(1/3))*COS(('OddsRatio_working_3-way'!Y131+2*PI())/3)</f>
        <v>-0.46300787032349516</v>
      </c>
      <c r="AH131" s="11">
        <f>-'OddsRatio_working_3-way'!U131/(3*'OddsRatio_working_3-way'!X131^(1/3))*COS(('OddsRatio_working_3-way'!Y131+4*PI())/3)</f>
        <v>-0.103905300954394</v>
      </c>
      <c r="AI131" s="11">
        <f>'OddsRatio_working_3-way'!U131/(3*'OddsRatio_working_3-way'!X131^(1/3))*SIN(('OddsRatio_working_3-way'!Y131)/3)</f>
        <v>-0.20732796509193693</v>
      </c>
      <c r="AJ131" s="11">
        <f>'OddsRatio_working_3-way'!U131/(3*'OddsRatio_working_3-way'!X131^(1/3))*SIN(('OddsRatio_working_3-way'!Y131+2*PI())/3)</f>
        <v>-0.38729722552068202</v>
      </c>
      <c r="AK131" s="11">
        <f>'OddsRatio_working_3-way'!U131/(3*'OddsRatio_working_3-way'!X131^(1/3))*SIN(('OddsRatio_working_3-way'!Y131+4*PI())/3)</f>
        <v>0.59462519061261887</v>
      </c>
      <c r="AL131" s="11">
        <f>'OddsRatio_working_3-way'!Z131+'OddsRatio_working_3-way'!AF131</f>
        <v>1.133826342555778</v>
      </c>
      <c r="AM131" s="11">
        <f>'OddsRatio_working_3-way'!AA131+'OddsRatio_working_3-way'!AG131</f>
        <v>-0.92601574064699033</v>
      </c>
      <c r="AN131" s="11">
        <f>'OddsRatio_working_3-way'!AB131+'OddsRatio_working_3-way'!AH131</f>
        <v>-0.207810601908788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1.133826342555778</v>
      </c>
      <c r="AS131" s="11">
        <f>IF(('OddsRatio_working_3-way'!X131=0),IF(Q131&gt;0,-Q131^(1/3),(-Q131)^(1/3)),'OddsRatio_working_3-way'!AM131-'OddsRatio_working_3-way'!R131/3)</f>
        <v>-0.92601574064699033</v>
      </c>
      <c r="AT131" s="11">
        <f>IF(('OddsRatio_working_3-way'!X131=0),IF(Q131&gt;0,-Q131^(1/3),(-Q131)^(1/3)),'OddsRatio_working_3-way'!AN131-'OddsRatio_working_3-way'!R131/3)</f>
        <v>-0.207810601908788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1.41</v>
      </c>
      <c r="B132" s="4">
        <f>IF('True_Odds_Calculator_3-way'!B133="","",'True_Odds_Calculator_3-way'!B133)</f>
        <v>4.66</v>
      </c>
      <c r="C132" s="4">
        <f>IF('True_Odds_Calculator_3-way'!C133="","",'True_Odds_Calculator_3-way'!C133)</f>
        <v>7.2</v>
      </c>
      <c r="D132" s="9">
        <f t="shared" ref="D132:D195" si="39">(K132/(AR132+K132-(AR132*K132)))</f>
        <v>0.68203693299558321</v>
      </c>
      <c r="E132" s="9">
        <f t="shared" ref="E132:E195" si="40">(L132/(AR132+L132-(AR132*L132)))</f>
        <v>0.19373633331028892</v>
      </c>
      <c r="F132" s="9">
        <f t="shared" ref="F132:F195" si="41">(M132/(AR132+M132-(AR132*M132)))</f>
        <v>0.12422673369412796</v>
      </c>
      <c r="G132" s="9">
        <f t="shared" ref="G132:G195" si="42">AR132</f>
        <v>1.137064047564637</v>
      </c>
      <c r="H132" s="9">
        <f t="shared" ref="H132:H195" si="43">IF(A132="","",1/D132)</f>
        <v>1.466196259501501</v>
      </c>
      <c r="I132" s="9">
        <f t="shared" ref="I132:I195" si="44">IF(B132="","",1/E132)</f>
        <v>5.1616544140865708</v>
      </c>
      <c r="J132" s="9">
        <f t="shared" ref="J132:J195" si="45">IF(C132="","",1/F132)</f>
        <v>8.0497970949007467</v>
      </c>
      <c r="K132" s="11">
        <f t="shared" ref="K132:K195" si="46">1/A132</f>
        <v>0.70921985815602839</v>
      </c>
      <c r="L132" s="11">
        <f t="shared" ref="L132:L195" si="47">1/B132</f>
        <v>0.21459227467811159</v>
      </c>
      <c r="M132" s="11">
        <f t="shared" ref="M132:M195" si="48">1/C132</f>
        <v>0.1388888888888889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-0.19666139063910959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0.21708655052641906</v>
      </c>
      <c r="Q132" s="11">
        <f>2*'OddsRatio_working_3-way'!K132*'OddsRatio_working_3-way'!L132*'OddsRatio_working_3-way'!M132</f>
        <v>4.2275861835719387E-2</v>
      </c>
      <c r="R132" s="11">
        <f t="shared" ref="R132:R195" si="49">O132/N132</f>
        <v>0</v>
      </c>
      <c r="S132" s="11">
        <f t="shared" ref="S132:S195" si="50">P132/N132</f>
        <v>-1.1038595314562347</v>
      </c>
      <c r="T132" s="11">
        <f t="shared" ref="T132:T195" si="51">Q132/N132</f>
        <v>-0.21496777633032807</v>
      </c>
      <c r="U132" s="11">
        <f>'OddsRatio_working_3-way'!S132-'OddsRatio_working_3-way'!R132^2/3</f>
        <v>-1.1038595314562347</v>
      </c>
      <c r="V132" s="11">
        <f>'OddsRatio_working_3-way'!S132*'OddsRatio_working_3-way'!R132/3-2*'OddsRatio_working_3-way'!R132^3/27-'OddsRatio_working_3-way'!T132</f>
        <v>0.21496777633032807</v>
      </c>
      <c r="W132" s="11">
        <f>'OddsRatio_working_3-way'!V132^2+4*'OddsRatio_working_3-way'!U132^3/27</f>
        <v>-0.15305690157244597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0.22319724820932041</v>
      </c>
      <c r="Y132" s="11">
        <f>IF('OddsRatio_working_3-way'!W132&gt;=0,IF('OddsRatio_working_3-way'!V132+SQRT('OddsRatio_working_3-way'!W132)&gt;0,0,PI()),ACOS('OddsRatio_working_3-way'!V132/(2*'OddsRatio_working_3-way'!X132)))</f>
        <v>1.0683572794600675</v>
      </c>
      <c r="Z132" s="11">
        <f>'OddsRatio_working_3-way'!X132^(1/3)*COS('OddsRatio_working_3-way'!Y132/3)</f>
        <v>0.56853202378231849</v>
      </c>
      <c r="AA132" s="11">
        <f>'OddsRatio_working_3-way'!X132^(1/3)*COS(('OddsRatio_working_3-way'!Y132+2*PI())/3)</f>
        <v>-0.46741454809755262</v>
      </c>
      <c r="AB132" s="11">
        <f>'OddsRatio_working_3-way'!X132^(1/3)*COS(('OddsRatio_working_3-way'!Y132+4*PI())/3)</f>
        <v>-0.10111747568476558</v>
      </c>
      <c r="AC132" s="11">
        <f>'OddsRatio_working_3-way'!X132^(1/3)*SIN('OddsRatio_working_3-way'!Y132/3)</f>
        <v>0.21148171336089439</v>
      </c>
      <c r="AD132" s="11">
        <f>'OddsRatio_working_3-way'!X132^(1/3)*SIN(('OddsRatio_working_3-way'!Y132+2*PI())/3)</f>
        <v>0.3866223187800194</v>
      </c>
      <c r="AE132" s="11">
        <f>'OddsRatio_working_3-way'!X132^(1/3)*SIN(('OddsRatio_working_3-way'!Y132+4*PI())/3)</f>
        <v>-0.59810403214091368</v>
      </c>
      <c r="AF132" s="11">
        <f>-'OddsRatio_working_3-way'!U132/(3*'OddsRatio_working_3-way'!X132^(1/3))*COS(('OddsRatio_working_3-way'!Y132)/3)</f>
        <v>0.56853202378231849</v>
      </c>
      <c r="AG132" s="11">
        <f>-'OddsRatio_working_3-way'!U132/(3*'OddsRatio_working_3-way'!X132^(1/3))*COS(('OddsRatio_working_3-way'!Y132+2*PI())/3)</f>
        <v>-0.46741454809755262</v>
      </c>
      <c r="AH132" s="11">
        <f>-'OddsRatio_working_3-way'!U132/(3*'OddsRatio_working_3-way'!X132^(1/3))*COS(('OddsRatio_working_3-way'!Y132+4*PI())/3)</f>
        <v>-0.10111747568476558</v>
      </c>
      <c r="AI132" s="11">
        <f>'OddsRatio_working_3-way'!U132/(3*'OddsRatio_working_3-way'!X132^(1/3))*SIN(('OddsRatio_working_3-way'!Y132)/3)</f>
        <v>-0.21148171336089439</v>
      </c>
      <c r="AJ132" s="11">
        <f>'OddsRatio_working_3-way'!U132/(3*'OddsRatio_working_3-way'!X132^(1/3))*SIN(('OddsRatio_working_3-way'!Y132+2*PI())/3)</f>
        <v>-0.3866223187800194</v>
      </c>
      <c r="AK132" s="11">
        <f>'OddsRatio_working_3-way'!U132/(3*'OddsRatio_working_3-way'!X132^(1/3))*SIN(('OddsRatio_working_3-way'!Y132+4*PI())/3)</f>
        <v>0.59810403214091368</v>
      </c>
      <c r="AL132" s="11">
        <f>'OddsRatio_working_3-way'!Z132+'OddsRatio_working_3-way'!AF132</f>
        <v>1.137064047564637</v>
      </c>
      <c r="AM132" s="11">
        <f>'OddsRatio_working_3-way'!AA132+'OddsRatio_working_3-way'!AG132</f>
        <v>-0.93482909619510524</v>
      </c>
      <c r="AN132" s="11">
        <f>'OddsRatio_working_3-way'!AB132+'OddsRatio_working_3-way'!AH132</f>
        <v>-0.20223495136953115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1.137064047564637</v>
      </c>
      <c r="AS132" s="11">
        <f>IF(('OddsRatio_working_3-way'!X132=0),IF(Q132&gt;0,-Q132^(1/3),(-Q132)^(1/3)),'OddsRatio_working_3-way'!AM132-'OddsRatio_working_3-way'!R132/3)</f>
        <v>-0.93482909619510524</v>
      </c>
      <c r="AT132" s="11">
        <f>IF(('OddsRatio_working_3-way'!X132=0),IF(Q132&gt;0,-Q132^(1/3),(-Q132)^(1/3)),'OddsRatio_working_3-way'!AN132-'OddsRatio_working_3-way'!R132/3)</f>
        <v>-0.20223495136953115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1.43</v>
      </c>
      <c r="B133" s="4">
        <f>IF('True_Odds_Calculator_3-way'!B134="","",'True_Odds_Calculator_3-way'!B134)</f>
        <v>4.24</v>
      </c>
      <c r="C133" s="4">
        <f>IF('True_Odds_Calculator_3-way'!C134="","",'True_Odds_Calculator_3-way'!C134)</f>
        <v>7.88</v>
      </c>
      <c r="D133" s="9">
        <f t="shared" si="39"/>
        <v>0.67231895978466916</v>
      </c>
      <c r="E133" s="9">
        <f t="shared" si="40"/>
        <v>0.21402179178192574</v>
      </c>
      <c r="F133" s="9">
        <f t="shared" si="41"/>
        <v>0.11365924843340516</v>
      </c>
      <c r="G133" s="9">
        <f t="shared" si="42"/>
        <v>1.133463395078725</v>
      </c>
      <c r="H133" s="9">
        <f t="shared" si="43"/>
        <v>1.4873892598838516</v>
      </c>
      <c r="I133" s="9">
        <f t="shared" si="44"/>
        <v>4.672421400055069</v>
      </c>
      <c r="J133" s="9">
        <f t="shared" si="45"/>
        <v>8.7982281581416277</v>
      </c>
      <c r="K133" s="11">
        <f t="shared" si="46"/>
        <v>0.69930069930069938</v>
      </c>
      <c r="L133" s="11">
        <f t="shared" si="47"/>
        <v>0.23584905660377356</v>
      </c>
      <c r="M133" s="11">
        <f t="shared" si="48"/>
        <v>0.12690355329949238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-0.20061979970034749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0.22081285250521915</v>
      </c>
      <c r="Q133" s="11">
        <f>2*'OddsRatio_working_3-way'!K133*'OddsRatio_working_3-way'!L133*'OddsRatio_working_3-way'!M133</f>
        <v>4.1860256399093673E-2</v>
      </c>
      <c r="R133" s="11">
        <f t="shared" si="49"/>
        <v>0</v>
      </c>
      <c r="S133" s="11">
        <f t="shared" si="50"/>
        <v>-1.1006533394761269</v>
      </c>
      <c r="T133" s="11">
        <f t="shared" si="51"/>
        <v>-0.20865466151206194</v>
      </c>
      <c r="U133" s="11">
        <f>'OddsRatio_working_3-way'!S133-'OddsRatio_working_3-way'!R133^2/3</f>
        <v>-1.1006533394761269</v>
      </c>
      <c r="V133" s="11">
        <f>'OddsRatio_working_3-way'!S133*'OddsRatio_working_3-way'!R133/3-2*'OddsRatio_working_3-way'!R133^3/27-'OddsRatio_working_3-way'!T133</f>
        <v>0.20865466151206194</v>
      </c>
      <c r="W133" s="11">
        <f>'OddsRatio_working_3-way'!V133^2+4*'OddsRatio_working_3-way'!U133^3/27</f>
        <v>-0.15399997759082384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0.22222553035235229</v>
      </c>
      <c r="Y133" s="11">
        <f>IF('OddsRatio_working_3-way'!W133&gt;=0,IF('OddsRatio_working_3-way'!V133+SQRT('OddsRatio_working_3-way'!W133)&gt;0,0,PI()),ACOS('OddsRatio_working_3-way'!V133/(2*'OddsRatio_working_3-way'!X133)))</f>
        <v>1.0821104368598295</v>
      </c>
      <c r="Z133" s="11">
        <f>'OddsRatio_working_3-way'!X133^(1/3)*COS('OddsRatio_working_3-way'!Y133/3)</f>
        <v>0.56673169753936259</v>
      </c>
      <c r="AA133" s="11">
        <f>'OddsRatio_working_3-way'!X133^(1/3)*COS(('OddsRatio_working_3-way'!Y133+2*PI())/3)</f>
        <v>-0.46850018411066041</v>
      </c>
      <c r="AB133" s="11">
        <f>'OddsRatio_working_3-way'!X133^(1/3)*COS(('OddsRatio_working_3-way'!Y133+4*PI())/3)</f>
        <v>-9.8231513428702191E-2</v>
      </c>
      <c r="AC133" s="11">
        <f>'OddsRatio_working_3-way'!X133^(1/3)*SIN('OddsRatio_working_3-way'!Y133/3)</f>
        <v>0.21377471669071346</v>
      </c>
      <c r="AD133" s="11">
        <f>'OddsRatio_working_3-way'!X133^(1/3)*SIN(('OddsRatio_working_3-way'!Y133+2*PI())/3)</f>
        <v>0.38391668885361019</v>
      </c>
      <c r="AE133" s="11">
        <f>'OddsRatio_working_3-way'!X133^(1/3)*SIN(('OddsRatio_working_3-way'!Y133+4*PI())/3)</f>
        <v>-0.59769140554432365</v>
      </c>
      <c r="AF133" s="11">
        <f>-'OddsRatio_working_3-way'!U133/(3*'OddsRatio_working_3-way'!X133^(1/3))*COS(('OddsRatio_working_3-way'!Y133)/3)</f>
        <v>0.56673169753936237</v>
      </c>
      <c r="AG133" s="11">
        <f>-'OddsRatio_working_3-way'!U133/(3*'OddsRatio_working_3-way'!X133^(1/3))*COS(('OddsRatio_working_3-way'!Y133+2*PI())/3)</f>
        <v>-0.46850018411066019</v>
      </c>
      <c r="AH133" s="11">
        <f>-'OddsRatio_working_3-way'!U133/(3*'OddsRatio_working_3-way'!X133^(1/3))*COS(('OddsRatio_working_3-way'!Y133+4*PI())/3)</f>
        <v>-9.823151342870215E-2</v>
      </c>
      <c r="AI133" s="11">
        <f>'OddsRatio_working_3-way'!U133/(3*'OddsRatio_working_3-way'!X133^(1/3))*SIN(('OddsRatio_working_3-way'!Y133)/3)</f>
        <v>-0.21377471669071338</v>
      </c>
      <c r="AJ133" s="11">
        <f>'OddsRatio_working_3-way'!U133/(3*'OddsRatio_working_3-way'!X133^(1/3))*SIN(('OddsRatio_working_3-way'!Y133+2*PI())/3)</f>
        <v>-0.38391668885361008</v>
      </c>
      <c r="AK133" s="11">
        <f>'OddsRatio_working_3-way'!U133/(3*'OddsRatio_working_3-way'!X133^(1/3))*SIN(('OddsRatio_working_3-way'!Y133+4*PI())/3)</f>
        <v>0.59769140554432343</v>
      </c>
      <c r="AL133" s="11">
        <f>'OddsRatio_working_3-way'!Z133+'OddsRatio_working_3-way'!AF133</f>
        <v>1.133463395078725</v>
      </c>
      <c r="AM133" s="11">
        <f>'OddsRatio_working_3-way'!AA133+'OddsRatio_working_3-way'!AG133</f>
        <v>-0.9370003682213206</v>
      </c>
      <c r="AN133" s="11">
        <f>'OddsRatio_working_3-way'!AB133+'OddsRatio_working_3-way'!AH133</f>
        <v>-0.19646302685740435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1.133463395078725</v>
      </c>
      <c r="AS133" s="11">
        <f>IF(('OddsRatio_working_3-way'!X133=0),IF(Q133&gt;0,-Q133^(1/3),(-Q133)^(1/3)),'OddsRatio_working_3-way'!AM133-'OddsRatio_working_3-way'!R133/3)</f>
        <v>-0.9370003682213206</v>
      </c>
      <c r="AT133" s="11">
        <f>IF(('OddsRatio_working_3-way'!X133=0),IF(Q133&gt;0,-Q133^(1/3),(-Q133)^(1/3)),'OddsRatio_working_3-way'!AN133-'OddsRatio_working_3-way'!R133/3)</f>
        <v>-0.19646302685740435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1.65</v>
      </c>
      <c r="B134" s="4">
        <f>IF('True_Odds_Calculator_3-way'!B135="","",'True_Odds_Calculator_3-way'!B135)</f>
        <v>4.1100000000000003</v>
      </c>
      <c r="C134" s="4">
        <f>IF('True_Odds_Calculator_3-way'!C135="","",'True_Odds_Calculator_3-way'!C135)</f>
        <v>5.7</v>
      </c>
      <c r="D134" s="9">
        <f t="shared" si="39"/>
        <v>0.59551997862523631</v>
      </c>
      <c r="E134" s="9">
        <f t="shared" si="40"/>
        <v>0.23530886280186369</v>
      </c>
      <c r="F134" s="9">
        <f t="shared" si="41"/>
        <v>0.16917115857289997</v>
      </c>
      <c r="G134" s="9">
        <f t="shared" si="42"/>
        <v>1.0449304444793062</v>
      </c>
      <c r="H134" s="9">
        <f t="shared" si="43"/>
        <v>1.6792047889115489</v>
      </c>
      <c r="I134" s="9">
        <f t="shared" si="44"/>
        <v>4.2497336823306417</v>
      </c>
      <c r="J134" s="9">
        <f t="shared" si="45"/>
        <v>5.9111730890527401</v>
      </c>
      <c r="K134" s="11">
        <f t="shared" si="46"/>
        <v>0.60606060606060608</v>
      </c>
      <c r="L134" s="11">
        <f t="shared" si="47"/>
        <v>0.24330900243309</v>
      </c>
      <c r="M134" s="11">
        <f t="shared" si="48"/>
        <v>0.17543859649122806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-0.24579383280881539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0.21886168639914316</v>
      </c>
      <c r="Q134" s="11">
        <f>2*'OddsRatio_working_3-way'!K134*'OddsRatio_working_3-way'!L134*'OddsRatio_working_3-way'!M134</f>
        <v>5.1740351394596491E-2</v>
      </c>
      <c r="R134" s="11">
        <f t="shared" si="49"/>
        <v>0</v>
      </c>
      <c r="S134" s="11">
        <f t="shared" si="50"/>
        <v>-0.89042790007420269</v>
      </c>
      <c r="T134" s="11">
        <f t="shared" si="51"/>
        <v>-0.21050304966293207</v>
      </c>
      <c r="U134" s="11">
        <f>'OddsRatio_working_3-way'!S134-'OddsRatio_working_3-way'!R134^2/3</f>
        <v>-0.89042790007420269</v>
      </c>
      <c r="V134" s="11">
        <f>'OddsRatio_working_3-way'!S134*'OddsRatio_working_3-way'!R134/3-2*'OddsRatio_working_3-way'!R134^3/27-'OddsRatio_working_3-way'!T134</f>
        <v>0.21050304966293207</v>
      </c>
      <c r="W134" s="11">
        <f>'OddsRatio_working_3-way'!V134^2+4*'OddsRatio_working_3-way'!U134^3/27</f>
        <v>-6.0279030215582931E-2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0.16170232228772857</v>
      </c>
      <c r="Y134" s="11">
        <f>IF('OddsRatio_working_3-way'!W134&gt;=0,IF('OddsRatio_working_3-way'!V134+SQRT('OddsRatio_working_3-way'!W134)&gt;0,0,PI()),ACOS('OddsRatio_working_3-way'!V134/(2*'OddsRatio_working_3-way'!X134)))</f>
        <v>0.86203118572709825</v>
      </c>
      <c r="Z134" s="11">
        <f>'OddsRatio_working_3-way'!X134^(1/3)*COS('OddsRatio_working_3-way'!Y134/3)</f>
        <v>0.52246522223965308</v>
      </c>
      <c r="AA134" s="11">
        <f>'OddsRatio_working_3-way'!X134^(1/3)*COS(('OddsRatio_working_3-way'!Y134+2*PI())/3)</f>
        <v>-0.39494702201522364</v>
      </c>
      <c r="AB134" s="11">
        <f>'OddsRatio_working_3-way'!X134^(1/3)*COS(('OddsRatio_working_3-way'!Y134+4*PI())/3)</f>
        <v>-0.12751820022442975</v>
      </c>
      <c r="AC134" s="11">
        <f>'OddsRatio_working_3-way'!X134^(1/3)*SIN('OddsRatio_working_3-way'!Y134/3)</f>
        <v>0.15440010224997949</v>
      </c>
      <c r="AD134" s="11">
        <f>'OddsRatio_working_3-way'!X134^(1/3)*SIN(('OddsRatio_working_3-way'!Y134+2*PI())/3)</f>
        <v>0.37526810392843224</v>
      </c>
      <c r="AE134" s="11">
        <f>'OddsRatio_working_3-way'!X134^(1/3)*SIN(('OddsRatio_working_3-way'!Y134+4*PI())/3)</f>
        <v>-0.5296682061784117</v>
      </c>
      <c r="AF134" s="11">
        <f>-'OddsRatio_working_3-way'!U134/(3*'OddsRatio_working_3-way'!X134^(1/3))*COS(('OddsRatio_working_3-way'!Y134)/3)</f>
        <v>0.52246522223965308</v>
      </c>
      <c r="AG134" s="11">
        <f>-'OddsRatio_working_3-way'!U134/(3*'OddsRatio_working_3-way'!X134^(1/3))*COS(('OddsRatio_working_3-way'!Y134+2*PI())/3)</f>
        <v>-0.39494702201522364</v>
      </c>
      <c r="AH134" s="11">
        <f>-'OddsRatio_working_3-way'!U134/(3*'OddsRatio_working_3-way'!X134^(1/3))*COS(('OddsRatio_working_3-way'!Y134+4*PI())/3)</f>
        <v>-0.12751820022442975</v>
      </c>
      <c r="AI134" s="11">
        <f>'OddsRatio_working_3-way'!U134/(3*'OddsRatio_working_3-way'!X134^(1/3))*SIN(('OddsRatio_working_3-way'!Y134)/3)</f>
        <v>-0.15440010224997949</v>
      </c>
      <c r="AJ134" s="11">
        <f>'OddsRatio_working_3-way'!U134/(3*'OddsRatio_working_3-way'!X134^(1/3))*SIN(('OddsRatio_working_3-way'!Y134+2*PI())/3)</f>
        <v>-0.37526810392843224</v>
      </c>
      <c r="AK134" s="11">
        <f>'OddsRatio_working_3-way'!U134/(3*'OddsRatio_working_3-way'!X134^(1/3))*SIN(('OddsRatio_working_3-way'!Y134+4*PI())/3)</f>
        <v>0.5296682061784117</v>
      </c>
      <c r="AL134" s="11">
        <f>'OddsRatio_working_3-way'!Z134+'OddsRatio_working_3-way'!AF134</f>
        <v>1.0449304444793062</v>
      </c>
      <c r="AM134" s="11">
        <f>'OddsRatio_working_3-way'!AA134+'OddsRatio_working_3-way'!AG134</f>
        <v>-0.78989404403044727</v>
      </c>
      <c r="AN134" s="11">
        <f>'OddsRatio_working_3-way'!AB134+'OddsRatio_working_3-way'!AH134</f>
        <v>-0.2550364004488595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1.0449304444793062</v>
      </c>
      <c r="AS134" s="11">
        <f>IF(('OddsRatio_working_3-way'!X134=0),IF(Q134&gt;0,-Q134^(1/3),(-Q134)^(1/3)),'OddsRatio_working_3-way'!AM134-'OddsRatio_working_3-way'!R134/3)</f>
        <v>-0.78989404403044727</v>
      </c>
      <c r="AT134" s="11">
        <f>IF(('OddsRatio_working_3-way'!X134=0),IF(Q134&gt;0,-Q134^(1/3),(-Q134)^(1/3)),'OddsRatio_working_3-way'!AN134-'OddsRatio_working_3-way'!R134/3)</f>
        <v>-0.2550364004488595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1.34</v>
      </c>
      <c r="B135" s="4">
        <f>IF('True_Odds_Calculator_3-way'!B136="","",'True_Odds_Calculator_3-way'!B136)</f>
        <v>5.86</v>
      </c>
      <c r="C135" s="4">
        <f>IF('True_Odds_Calculator_3-way'!C136="","",'True_Odds_Calculator_3-way'!C136)</f>
        <v>9.3800000000000008</v>
      </c>
      <c r="D135" s="9">
        <f t="shared" si="39"/>
        <v>0.73562073844387088</v>
      </c>
      <c r="E135" s="9">
        <f t="shared" si="40"/>
        <v>0.16293940454667091</v>
      </c>
      <c r="F135" s="9">
        <f t="shared" si="41"/>
        <v>0.10143985700945837</v>
      </c>
      <c r="G135" s="9">
        <f t="shared" si="42"/>
        <v>1.0570475011964482</v>
      </c>
      <c r="H135" s="9">
        <f t="shared" si="43"/>
        <v>1.3593961504067924</v>
      </c>
      <c r="I135" s="9">
        <f t="shared" si="44"/>
        <v>6.1372508558147389</v>
      </c>
      <c r="J135" s="9">
        <f t="shared" si="45"/>
        <v>9.8580580600262362</v>
      </c>
      <c r="K135" s="11">
        <f t="shared" si="46"/>
        <v>0.74626865671641784</v>
      </c>
      <c r="L135" s="11">
        <f t="shared" si="47"/>
        <v>0.17064846416382251</v>
      </c>
      <c r="M135" s="11">
        <f t="shared" si="48"/>
        <v>0.10660980810234541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-0.18799831301152325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0.18437180913222082</v>
      </c>
      <c r="Q135" s="11">
        <f>2*'OddsRatio_working_3-way'!K135*'OddsRatio_working_3-way'!L135*'OddsRatio_working_3-way'!M135</f>
        <v>2.7153432861888187E-2</v>
      </c>
      <c r="R135" s="11">
        <f t="shared" si="49"/>
        <v>0</v>
      </c>
      <c r="S135" s="11">
        <f t="shared" si="50"/>
        <v>-0.98070991265182172</v>
      </c>
      <c r="T135" s="11">
        <f t="shared" si="51"/>
        <v>-0.14443444958053336</v>
      </c>
      <c r="U135" s="11">
        <f>'OddsRatio_working_3-way'!S135-'OddsRatio_working_3-way'!R135^2/3</f>
        <v>-0.98070991265182172</v>
      </c>
      <c r="V135" s="11">
        <f>'OddsRatio_working_3-way'!S135*'OddsRatio_working_3-way'!R135/3-2*'OddsRatio_working_3-way'!R135^3/27-'OddsRatio_working_3-way'!T135</f>
        <v>0.14443444958053336</v>
      </c>
      <c r="W135" s="11">
        <f>'OddsRatio_working_3-way'!V135^2+4*'OddsRatio_working_3-way'!U135^3/27</f>
        <v>-0.11887778346023044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0.18690846268017272</v>
      </c>
      <c r="Y135" s="11">
        <f>IF('OddsRatio_working_3-way'!W135&gt;=0,IF('OddsRatio_working_3-way'!V135+SQRT('OddsRatio_working_3-way'!W135)&gt;0,0,PI()),ACOS('OddsRatio_working_3-way'!V135/(2*'OddsRatio_working_3-way'!X135)))</f>
        <v>1.1740954863474695</v>
      </c>
      <c r="Z135" s="11">
        <f>'OddsRatio_working_3-way'!X135^(1/3)*COS('OddsRatio_working_3-way'!Y135/3)</f>
        <v>0.52852375059822421</v>
      </c>
      <c r="AA135" s="11">
        <f>'OddsRatio_working_3-way'!X135^(1/3)*COS(('OddsRatio_working_3-way'!Y135+2*PI())/3)</f>
        <v>-0.45313871864721822</v>
      </c>
      <c r="AB135" s="11">
        <f>'OddsRatio_working_3-way'!X135^(1/3)*COS(('OddsRatio_working_3-way'!Y135+4*PI())/3)</f>
        <v>-7.5385031951006154E-2</v>
      </c>
      <c r="AC135" s="11">
        <f>'OddsRatio_working_3-way'!X135^(1/3)*SIN('OddsRatio_working_3-way'!Y135/3)</f>
        <v>0.21809619270143168</v>
      </c>
      <c r="AD135" s="11">
        <f>'OddsRatio_working_3-way'!X135^(1/3)*SIN(('OddsRatio_working_3-way'!Y135+2*PI())/3)</f>
        <v>0.34866689817077728</v>
      </c>
      <c r="AE135" s="11">
        <f>'OddsRatio_working_3-way'!X135^(1/3)*SIN(('OddsRatio_working_3-way'!Y135+4*PI())/3)</f>
        <v>-0.56676309087220889</v>
      </c>
      <c r="AF135" s="11">
        <f>-'OddsRatio_working_3-way'!U135/(3*'OddsRatio_working_3-way'!X135^(1/3))*COS(('OddsRatio_working_3-way'!Y135)/3)</f>
        <v>0.5285237505982241</v>
      </c>
      <c r="AG135" s="11">
        <f>-'OddsRatio_working_3-way'!U135/(3*'OddsRatio_working_3-way'!X135^(1/3))*COS(('OddsRatio_working_3-way'!Y135+2*PI())/3)</f>
        <v>-0.45313871864721811</v>
      </c>
      <c r="AH135" s="11">
        <f>-'OddsRatio_working_3-way'!U135/(3*'OddsRatio_working_3-way'!X135^(1/3))*COS(('OddsRatio_working_3-way'!Y135+4*PI())/3)</f>
        <v>-7.538503195100614E-2</v>
      </c>
      <c r="AI135" s="11">
        <f>'OddsRatio_working_3-way'!U135/(3*'OddsRatio_working_3-way'!X135^(1/3))*SIN(('OddsRatio_working_3-way'!Y135)/3)</f>
        <v>-0.21809619270143163</v>
      </c>
      <c r="AJ135" s="11">
        <f>'OddsRatio_working_3-way'!U135/(3*'OddsRatio_working_3-way'!X135^(1/3))*SIN(('OddsRatio_working_3-way'!Y135+2*PI())/3)</f>
        <v>-0.34866689817077723</v>
      </c>
      <c r="AK135" s="11">
        <f>'OddsRatio_working_3-way'!U135/(3*'OddsRatio_working_3-way'!X135^(1/3))*SIN(('OddsRatio_working_3-way'!Y135+4*PI())/3)</f>
        <v>0.56676309087220877</v>
      </c>
      <c r="AL135" s="11">
        <f>'OddsRatio_working_3-way'!Z135+'OddsRatio_working_3-way'!AF135</f>
        <v>1.0570475011964482</v>
      </c>
      <c r="AM135" s="11">
        <f>'OddsRatio_working_3-way'!AA135+'OddsRatio_working_3-way'!AG135</f>
        <v>-0.90627743729443633</v>
      </c>
      <c r="AN135" s="11">
        <f>'OddsRatio_working_3-way'!AB135+'OddsRatio_working_3-way'!AH135</f>
        <v>-0.15077006390201231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1.0570475011964482</v>
      </c>
      <c r="AS135" s="11">
        <f>IF(('OddsRatio_working_3-way'!X135=0),IF(Q135&gt;0,-Q135^(1/3),(-Q135)^(1/3)),'OddsRatio_working_3-way'!AM135-'OddsRatio_working_3-way'!R135/3)</f>
        <v>-0.90627743729443633</v>
      </c>
      <c r="AT135" s="11">
        <f>IF(('OddsRatio_working_3-way'!X135=0),IF(Q135&gt;0,-Q135^(1/3),(-Q135)^(1/3)),'OddsRatio_working_3-way'!AN135-'OddsRatio_working_3-way'!R135/3)</f>
        <v>-0.15077006390201231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1.41</v>
      </c>
      <c r="B136" s="4">
        <f>IF('True_Odds_Calculator_3-way'!B137="","",'True_Odds_Calculator_3-way'!B137)</f>
        <v>4.37</v>
      </c>
      <c r="C136" s="4">
        <f>IF('True_Odds_Calculator_3-way'!C137="","",'True_Odds_Calculator_3-way'!C137)</f>
        <v>8.6999999999999993</v>
      </c>
      <c r="D136" s="9">
        <f t="shared" si="39"/>
        <v>0.68591379715365386</v>
      </c>
      <c r="E136" s="9">
        <f t="shared" si="40"/>
        <v>0.20991690135220373</v>
      </c>
      <c r="F136" s="9">
        <f t="shared" si="41"/>
        <v>0.10416930149414209</v>
      </c>
      <c r="G136" s="9">
        <f t="shared" si="42"/>
        <v>1.116851581875562</v>
      </c>
      <c r="H136" s="9">
        <f t="shared" si="43"/>
        <v>1.4579091485689806</v>
      </c>
      <c r="I136" s="9">
        <f t="shared" si="44"/>
        <v>4.7637898309206435</v>
      </c>
      <c r="J136" s="9">
        <f t="shared" si="45"/>
        <v>9.5997571804418254</v>
      </c>
      <c r="K136" s="11">
        <f t="shared" si="46"/>
        <v>0.70921985815602839</v>
      </c>
      <c r="L136" s="11">
        <f t="shared" si="47"/>
        <v>0.22883295194508008</v>
      </c>
      <c r="M136" s="11">
        <f t="shared" si="48"/>
        <v>0.1149425287356322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-0.1984653436626217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0.21415197589708321</v>
      </c>
      <c r="Q136" s="11">
        <f>2*'OddsRatio_working_3-way'!K136*'OddsRatio_working_3-way'!L136*'OddsRatio_working_3-way'!M136</f>
        <v>3.7308706602279307E-2</v>
      </c>
      <c r="R136" s="11">
        <f t="shared" si="49"/>
        <v>0</v>
      </c>
      <c r="S136" s="11">
        <f t="shared" si="50"/>
        <v>-1.0790396547073113</v>
      </c>
      <c r="T136" s="11">
        <f t="shared" si="51"/>
        <v>-0.18798600256224937</v>
      </c>
      <c r="U136" s="11">
        <f>'OddsRatio_working_3-way'!S136-'OddsRatio_working_3-way'!R136^2/3</f>
        <v>-1.0790396547073113</v>
      </c>
      <c r="V136" s="11">
        <f>'OddsRatio_working_3-way'!S136*'OddsRatio_working_3-way'!R136/3-2*'OddsRatio_working_3-way'!R136^3/27-'OddsRatio_working_3-way'!T136</f>
        <v>0.18798600256224937</v>
      </c>
      <c r="W136" s="11">
        <f>'OddsRatio_working_3-way'!V136^2+4*'OddsRatio_working_3-way'!U136^3/27</f>
        <v>-0.15078786239600164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0.21571196046773558</v>
      </c>
      <c r="Y136" s="11">
        <f>IF('OddsRatio_working_3-way'!W136&gt;=0,IF('OddsRatio_working_3-way'!V136+SQRT('OddsRatio_working_3-way'!W136)&gt;0,0,PI()),ACOS('OddsRatio_working_3-way'!V136/(2*'OddsRatio_working_3-way'!X136)))</f>
        <v>1.1199428993211582</v>
      </c>
      <c r="Z136" s="11">
        <f>'OddsRatio_working_3-way'!X136^(1/3)*COS('OddsRatio_working_3-way'!Y136/3)</f>
        <v>0.55842579093778089</v>
      </c>
      <c r="AA136" s="11">
        <f>'OddsRatio_working_3-way'!X136^(1/3)*COS(('OddsRatio_working_3-way'!Y136+2*PI())/3)</f>
        <v>-0.46863409462163347</v>
      </c>
      <c r="AB136" s="11">
        <f>'OddsRatio_working_3-way'!X136^(1/3)*COS(('OddsRatio_working_3-way'!Y136+4*PI())/3)</f>
        <v>-8.9791696316147612E-2</v>
      </c>
      <c r="AC136" s="11">
        <f>'OddsRatio_working_3-way'!X136^(1/3)*SIN('OddsRatio_working_3-way'!Y136/3)</f>
        <v>0.21872476064211593</v>
      </c>
      <c r="AD136" s="11">
        <f>'OddsRatio_working_3-way'!X136^(1/3)*SIN(('OddsRatio_working_3-way'!Y136+2*PI())/3)</f>
        <v>0.37424854075947833</v>
      </c>
      <c r="AE136" s="11">
        <f>'OddsRatio_working_3-way'!X136^(1/3)*SIN(('OddsRatio_working_3-way'!Y136+4*PI())/3)</f>
        <v>-0.5929733014015941</v>
      </c>
      <c r="AF136" s="11">
        <f>-'OddsRatio_working_3-way'!U136/(3*'OddsRatio_working_3-way'!X136^(1/3))*COS(('OddsRatio_working_3-way'!Y136)/3)</f>
        <v>0.558425790937781</v>
      </c>
      <c r="AG136" s="11">
        <f>-'OddsRatio_working_3-way'!U136/(3*'OddsRatio_working_3-way'!X136^(1/3))*COS(('OddsRatio_working_3-way'!Y136+2*PI())/3)</f>
        <v>-0.46863409462163352</v>
      </c>
      <c r="AH136" s="11">
        <f>-'OddsRatio_working_3-way'!U136/(3*'OddsRatio_working_3-way'!X136^(1/3))*COS(('OddsRatio_working_3-way'!Y136+4*PI())/3)</f>
        <v>-8.9791696316147626E-2</v>
      </c>
      <c r="AI136" s="11">
        <f>'OddsRatio_working_3-way'!U136/(3*'OddsRatio_working_3-way'!X136^(1/3))*SIN(('OddsRatio_working_3-way'!Y136)/3)</f>
        <v>-0.21872476064211596</v>
      </c>
      <c r="AJ136" s="11">
        <f>'OddsRatio_working_3-way'!U136/(3*'OddsRatio_working_3-way'!X136^(1/3))*SIN(('OddsRatio_working_3-way'!Y136+2*PI())/3)</f>
        <v>-0.37424854075947844</v>
      </c>
      <c r="AK136" s="11">
        <f>'OddsRatio_working_3-way'!U136/(3*'OddsRatio_working_3-way'!X136^(1/3))*SIN(('OddsRatio_working_3-way'!Y136+4*PI())/3)</f>
        <v>0.59297330140159421</v>
      </c>
      <c r="AL136" s="11">
        <f>'OddsRatio_working_3-way'!Z136+'OddsRatio_working_3-way'!AF136</f>
        <v>1.116851581875562</v>
      </c>
      <c r="AM136" s="11">
        <f>'OddsRatio_working_3-way'!AA136+'OddsRatio_working_3-way'!AG136</f>
        <v>-0.93726818924326705</v>
      </c>
      <c r="AN136" s="11">
        <f>'OddsRatio_working_3-way'!AB136+'OddsRatio_working_3-way'!AH136</f>
        <v>-0.17958339263229522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1.116851581875562</v>
      </c>
      <c r="AS136" s="11">
        <f>IF(('OddsRatio_working_3-way'!X136=0),IF(Q136&gt;0,-Q136^(1/3),(-Q136)^(1/3)),'OddsRatio_working_3-way'!AM136-'OddsRatio_working_3-way'!R136/3)</f>
        <v>-0.93726818924326705</v>
      </c>
      <c r="AT136" s="11">
        <f>IF(('OddsRatio_working_3-way'!X136=0),IF(Q136&gt;0,-Q136^(1/3),(-Q136)^(1/3)),'OddsRatio_working_3-way'!AN136-'OddsRatio_working_3-way'!R136/3)</f>
        <v>-0.17958339263229522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1.52</v>
      </c>
      <c r="B137" s="4">
        <f>IF('True_Odds_Calculator_3-way'!B138="","",'True_Odds_Calculator_3-way'!B138)</f>
        <v>3.85</v>
      </c>
      <c r="C137" s="4">
        <f>IF('True_Odds_Calculator_3-way'!C138="","",'True_Odds_Calculator_3-way'!C138)</f>
        <v>7.41</v>
      </c>
      <c r="D137" s="9">
        <f t="shared" si="39"/>
        <v>0.63516830651773348</v>
      </c>
      <c r="E137" s="9">
        <f t="shared" si="40"/>
        <v>0.24107560158751007</v>
      </c>
      <c r="F137" s="9">
        <f t="shared" si="41"/>
        <v>0.1237560918947565</v>
      </c>
      <c r="G137" s="9">
        <f t="shared" si="42"/>
        <v>1.104588190788818</v>
      </c>
      <c r="H137" s="9">
        <f t="shared" si="43"/>
        <v>1.5743858592101849</v>
      </c>
      <c r="I137" s="9">
        <f t="shared" si="44"/>
        <v>4.1480763437481318</v>
      </c>
      <c r="J137" s="9">
        <f t="shared" si="45"/>
        <v>8.0804103029563237</v>
      </c>
      <c r="K137" s="11">
        <f t="shared" si="46"/>
        <v>0.65789473684210531</v>
      </c>
      <c r="L137" s="11">
        <f t="shared" si="47"/>
        <v>0.25974025974025972</v>
      </c>
      <c r="M137" s="11">
        <f t="shared" si="48"/>
        <v>0.1349527665317139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-0.21907040328092953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0.22553623661656902</v>
      </c>
      <c r="Q137" s="11">
        <f>2*'OddsRatio_working_3-way'!K137*'OddsRatio_working_3-way'!L137*'OddsRatio_working_3-way'!M137</f>
        <v>4.6121929778439472E-2</v>
      </c>
      <c r="R137" s="11">
        <f t="shared" si="49"/>
        <v>0</v>
      </c>
      <c r="S137" s="11">
        <f t="shared" si="50"/>
        <v>-1.0295148648051189</v>
      </c>
      <c r="T137" s="11">
        <f t="shared" si="51"/>
        <v>-0.2105347371789609</v>
      </c>
      <c r="U137" s="11">
        <f>'OddsRatio_working_3-way'!S137-'OddsRatio_working_3-way'!R137^2/3</f>
        <v>-1.0295148648051189</v>
      </c>
      <c r="V137" s="11">
        <f>'OddsRatio_working_3-way'!S137*'OddsRatio_working_3-way'!R137/3-2*'OddsRatio_working_3-way'!R137^3/27-'OddsRatio_working_3-way'!T137</f>
        <v>0.2105347371789609</v>
      </c>
      <c r="W137" s="11">
        <f>'OddsRatio_working_3-way'!V137^2+4*'OddsRatio_working_3-way'!U137^3/27</f>
        <v>-0.11733196701159303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0.2010328596091987</v>
      </c>
      <c r="Y137" s="11">
        <f>IF('OddsRatio_working_3-way'!W137&gt;=0,IF('OddsRatio_working_3-way'!V137+SQRT('OddsRatio_working_3-way'!W137)&gt;0,0,PI()),ACOS('OddsRatio_working_3-way'!V137/(2*'OddsRatio_working_3-way'!X137)))</f>
        <v>1.0196869853678732</v>
      </c>
      <c r="Z137" s="11">
        <f>'OddsRatio_working_3-way'!X137^(1/3)*COS('OddsRatio_working_3-way'!Y137/3)</f>
        <v>0.55229409539440899</v>
      </c>
      <c r="AA137" s="11">
        <f>'OddsRatio_working_3-way'!X137^(1/3)*COS(('OddsRatio_working_3-way'!Y137+2*PI())/3)</f>
        <v>-0.44528350250702153</v>
      </c>
      <c r="AB137" s="11">
        <f>'OddsRatio_working_3-way'!X137^(1/3)*COS(('OddsRatio_working_3-way'!Y137+4*PI())/3)</f>
        <v>-0.10701059288738764</v>
      </c>
      <c r="AC137" s="11">
        <f>'OddsRatio_working_3-way'!X137^(1/3)*SIN('OddsRatio_working_3-way'!Y137/3)</f>
        <v>0.19530195542845369</v>
      </c>
      <c r="AD137" s="11">
        <f>'OddsRatio_working_3-way'!X137^(1/3)*SIN(('OddsRatio_working_3-way'!Y137+2*PI())/3)</f>
        <v>0.38064973925747753</v>
      </c>
      <c r="AE137" s="11">
        <f>'OddsRatio_working_3-way'!X137^(1/3)*SIN(('OddsRatio_working_3-way'!Y137+4*PI())/3)</f>
        <v>-0.5759516946859311</v>
      </c>
      <c r="AF137" s="11">
        <f>-'OddsRatio_working_3-way'!U137/(3*'OddsRatio_working_3-way'!X137^(1/3))*COS(('OddsRatio_working_3-way'!Y137)/3)</f>
        <v>0.55229409539440899</v>
      </c>
      <c r="AG137" s="11">
        <f>-'OddsRatio_working_3-way'!U137/(3*'OddsRatio_working_3-way'!X137^(1/3))*COS(('OddsRatio_working_3-way'!Y137+2*PI())/3)</f>
        <v>-0.44528350250702153</v>
      </c>
      <c r="AH137" s="11">
        <f>-'OddsRatio_working_3-way'!U137/(3*'OddsRatio_working_3-way'!X137^(1/3))*COS(('OddsRatio_working_3-way'!Y137+4*PI())/3)</f>
        <v>-0.10701059288738764</v>
      </c>
      <c r="AI137" s="11">
        <f>'OddsRatio_working_3-way'!U137/(3*'OddsRatio_working_3-way'!X137^(1/3))*SIN(('OddsRatio_working_3-way'!Y137)/3)</f>
        <v>-0.19530195542845369</v>
      </c>
      <c r="AJ137" s="11">
        <f>'OddsRatio_working_3-way'!U137/(3*'OddsRatio_working_3-way'!X137^(1/3))*SIN(('OddsRatio_working_3-way'!Y137+2*PI())/3)</f>
        <v>-0.38064973925747753</v>
      </c>
      <c r="AK137" s="11">
        <f>'OddsRatio_working_3-way'!U137/(3*'OddsRatio_working_3-way'!X137^(1/3))*SIN(('OddsRatio_working_3-way'!Y137+4*PI())/3)</f>
        <v>0.5759516946859311</v>
      </c>
      <c r="AL137" s="11">
        <f>'OddsRatio_working_3-way'!Z137+'OddsRatio_working_3-way'!AF137</f>
        <v>1.104588190788818</v>
      </c>
      <c r="AM137" s="11">
        <f>'OddsRatio_working_3-way'!AA137+'OddsRatio_working_3-way'!AG137</f>
        <v>-0.89056700501404307</v>
      </c>
      <c r="AN137" s="11">
        <f>'OddsRatio_working_3-way'!AB137+'OddsRatio_working_3-way'!AH137</f>
        <v>-0.21402118577477527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1.104588190788818</v>
      </c>
      <c r="AS137" s="11">
        <f>IF(('OddsRatio_working_3-way'!X137=0),IF(Q137&gt;0,-Q137^(1/3),(-Q137)^(1/3)),'OddsRatio_working_3-way'!AM137-'OddsRatio_working_3-way'!R137/3)</f>
        <v>-0.89056700501404307</v>
      </c>
      <c r="AT137" s="11">
        <f>IF(('OddsRatio_working_3-way'!X137=0),IF(Q137&gt;0,-Q137^(1/3),(-Q137)^(1/3)),'OddsRatio_working_3-way'!AN137-'OddsRatio_working_3-way'!R137/3)</f>
        <v>-0.21402118577477527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2.44</v>
      </c>
      <c r="B138" s="4">
        <f>IF('True_Odds_Calculator_3-way'!B139="","",'True_Odds_Calculator_3-way'!B139)</f>
        <v>3.13</v>
      </c>
      <c r="C138" s="4">
        <f>IF('True_Odds_Calculator_3-way'!C139="","",'True_Odds_Calculator_3-way'!C139)</f>
        <v>3.17</v>
      </c>
      <c r="D138" s="9">
        <f t="shared" si="39"/>
        <v>0.39373167869744363</v>
      </c>
      <c r="E138" s="9">
        <f t="shared" si="40"/>
        <v>0.30509925556193424</v>
      </c>
      <c r="F138" s="9">
        <f t="shared" si="41"/>
        <v>0.30116906574062197</v>
      </c>
      <c r="G138" s="9">
        <f t="shared" si="42"/>
        <v>1.0693060537167116</v>
      </c>
      <c r="H138" s="9">
        <f t="shared" si="43"/>
        <v>2.5398007173520649</v>
      </c>
      <c r="I138" s="9">
        <f t="shared" si="44"/>
        <v>3.2776218944165958</v>
      </c>
      <c r="J138" s="9">
        <f t="shared" si="45"/>
        <v>3.3203941365652652</v>
      </c>
      <c r="K138" s="11">
        <f t="shared" si="46"/>
        <v>0.4098360655737705</v>
      </c>
      <c r="L138" s="11">
        <f t="shared" si="47"/>
        <v>0.31948881789137379</v>
      </c>
      <c r="M138" s="11">
        <f t="shared" si="48"/>
        <v>0.31545741324921134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-0.27492130912926449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0.23709285497963561</v>
      </c>
      <c r="Q138" s="11">
        <f>2*'OddsRatio_working_3-way'!K138*'OddsRatio_working_3-way'!L138*'OddsRatio_working_3-way'!M138</f>
        <v>8.2610750863984533E-2</v>
      </c>
      <c r="R138" s="11">
        <f t="shared" si="49"/>
        <v>0</v>
      </c>
      <c r="S138" s="11">
        <f t="shared" si="50"/>
        <v>-0.86240261160751852</v>
      </c>
      <c r="T138" s="11">
        <f t="shared" si="51"/>
        <v>-0.30048871484582523</v>
      </c>
      <c r="U138" s="11">
        <f>'OddsRatio_working_3-way'!S138-'OddsRatio_working_3-way'!R138^2/3</f>
        <v>-0.86240261160751852</v>
      </c>
      <c r="V138" s="11">
        <f>'OddsRatio_working_3-way'!S138*'OddsRatio_working_3-way'!R138/3-2*'OddsRatio_working_3-way'!R138^3/27-'OddsRatio_working_3-way'!T138</f>
        <v>0.30048871484582523</v>
      </c>
      <c r="W138" s="11">
        <f>'OddsRatio_working_3-way'!V138^2+4*'OddsRatio_working_3-way'!U138^3/27</f>
        <v>-4.7290243486279165E-3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0.15412859249529562</v>
      </c>
      <c r="Y138" s="11">
        <f>IF('OddsRatio_working_3-way'!W138&gt;=0,IF('OddsRatio_working_3-way'!V138+SQRT('OddsRatio_working_3-way'!W138)&gt;0,0,PI()),ACOS('OddsRatio_working_3-way'!V138/(2*'OddsRatio_working_3-way'!X138)))</f>
        <v>0.22497924335972308</v>
      </c>
      <c r="Z138" s="11">
        <f>'OddsRatio_working_3-way'!X138^(1/3)*COS('OddsRatio_working_3-way'!Y138/3)</f>
        <v>0.53465302685835581</v>
      </c>
      <c r="AA138" s="11">
        <f>'OddsRatio_working_3-way'!X138^(1/3)*COS(('OddsRatio_working_3-way'!Y138+2*PI())/3)</f>
        <v>-0.30211528396333698</v>
      </c>
      <c r="AB138" s="11">
        <f>'OddsRatio_working_3-way'!X138^(1/3)*COS(('OddsRatio_working_3-way'!Y138+4*PI())/3)</f>
        <v>-0.23253774289501872</v>
      </c>
      <c r="AC138" s="11">
        <f>'OddsRatio_working_3-way'!X138^(1/3)*SIN('OddsRatio_working_3-way'!Y138/3)</f>
        <v>4.0170612065345807E-2</v>
      </c>
      <c r="AD138" s="11">
        <f>'OddsRatio_working_3-way'!X138^(1/3)*SIN(('OddsRatio_working_3-way'!Y138+2*PI())/3)</f>
        <v>0.44293779743690698</v>
      </c>
      <c r="AE138" s="11">
        <f>'OddsRatio_working_3-way'!X138^(1/3)*SIN(('OddsRatio_working_3-way'!Y138+4*PI())/3)</f>
        <v>-0.48310840950225276</v>
      </c>
      <c r="AF138" s="11">
        <f>-'OddsRatio_working_3-way'!U138/(3*'OddsRatio_working_3-way'!X138^(1/3))*COS(('OddsRatio_working_3-way'!Y138)/3)</f>
        <v>0.53465302685835581</v>
      </c>
      <c r="AG138" s="11">
        <f>-'OddsRatio_working_3-way'!U138/(3*'OddsRatio_working_3-way'!X138^(1/3))*COS(('OddsRatio_working_3-way'!Y138+2*PI())/3)</f>
        <v>-0.30211528396333698</v>
      </c>
      <c r="AH138" s="11">
        <f>-'OddsRatio_working_3-way'!U138/(3*'OddsRatio_working_3-way'!X138^(1/3))*COS(('OddsRatio_working_3-way'!Y138+4*PI())/3)</f>
        <v>-0.23253774289501872</v>
      </c>
      <c r="AI138" s="11">
        <f>'OddsRatio_working_3-way'!U138/(3*'OddsRatio_working_3-way'!X138^(1/3))*SIN(('OddsRatio_working_3-way'!Y138)/3)</f>
        <v>-4.0170612065345807E-2</v>
      </c>
      <c r="AJ138" s="11">
        <f>'OddsRatio_working_3-way'!U138/(3*'OddsRatio_working_3-way'!X138^(1/3))*SIN(('OddsRatio_working_3-way'!Y138+2*PI())/3)</f>
        <v>-0.44293779743690698</v>
      </c>
      <c r="AK138" s="11">
        <f>'OddsRatio_working_3-way'!U138/(3*'OddsRatio_working_3-way'!X138^(1/3))*SIN(('OddsRatio_working_3-way'!Y138+4*PI())/3)</f>
        <v>0.48310840950225276</v>
      </c>
      <c r="AL138" s="11">
        <f>'OddsRatio_working_3-way'!Z138+'OddsRatio_working_3-way'!AF138</f>
        <v>1.0693060537167116</v>
      </c>
      <c r="AM138" s="11">
        <f>'OddsRatio_working_3-way'!AA138+'OddsRatio_working_3-way'!AG138</f>
        <v>-0.60423056792667396</v>
      </c>
      <c r="AN138" s="11">
        <f>'OddsRatio_working_3-way'!AB138+'OddsRatio_working_3-way'!AH138</f>
        <v>-0.46507548579003744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1.0693060537167116</v>
      </c>
      <c r="AS138" s="11">
        <f>IF(('OddsRatio_working_3-way'!X138=0),IF(Q138&gt;0,-Q138^(1/3),(-Q138)^(1/3)),'OddsRatio_working_3-way'!AM138-'OddsRatio_working_3-way'!R138/3)</f>
        <v>-0.60423056792667396</v>
      </c>
      <c r="AT138" s="11">
        <f>IF(('OddsRatio_working_3-way'!X138=0),IF(Q138&gt;0,-Q138^(1/3),(-Q138)^(1/3)),'OddsRatio_working_3-way'!AN138-'OddsRatio_working_3-way'!R138/3)</f>
        <v>-0.46507548579003744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2.4300000000000002</v>
      </c>
      <c r="B139" s="4">
        <f>IF('True_Odds_Calculator_3-way'!B140="","",'True_Odds_Calculator_3-way'!B140)</f>
        <v>3.07</v>
      </c>
      <c r="C139" s="4">
        <f>IF('True_Odds_Calculator_3-way'!C140="","",'True_Odds_Calculator_3-way'!C140)</f>
        <v>3.26</v>
      </c>
      <c r="D139" s="9">
        <f t="shared" si="39"/>
        <v>0.39565950909852904</v>
      </c>
      <c r="E139" s="9">
        <f t="shared" si="40"/>
        <v>0.31142667113895367</v>
      </c>
      <c r="F139" s="9">
        <f t="shared" si="41"/>
        <v>0.29291381976251724</v>
      </c>
      <c r="G139" s="9">
        <f t="shared" si="42"/>
        <v>1.0681298393813776</v>
      </c>
      <c r="H139" s="9">
        <f t="shared" si="43"/>
        <v>2.5274256703153699</v>
      </c>
      <c r="I139" s="9">
        <f t="shared" si="44"/>
        <v>3.2110287675194518</v>
      </c>
      <c r="J139" s="9">
        <f t="shared" si="45"/>
        <v>3.4139734370019137</v>
      </c>
      <c r="K139" s="11">
        <f t="shared" si="46"/>
        <v>0.41152263374485593</v>
      </c>
      <c r="L139" s="11">
        <f t="shared" si="47"/>
        <v>0.32573289902280134</v>
      </c>
      <c r="M139" s="11">
        <f t="shared" si="48"/>
        <v>0.30674846625766872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-0.27507591922771479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0.23684282591978284</v>
      </c>
      <c r="Q139" s="11">
        <f>2*'OddsRatio_working_3-way'!K139*'OddsRatio_working_3-way'!L139*'OddsRatio_working_3-way'!M139</f>
        <v>8.2237092333257933E-2</v>
      </c>
      <c r="R139" s="11">
        <f t="shared" si="49"/>
        <v>0</v>
      </c>
      <c r="S139" s="11">
        <f t="shared" si="50"/>
        <v>-0.86100894103972203</v>
      </c>
      <c r="T139" s="11">
        <f t="shared" si="51"/>
        <v>-0.29896143786101465</v>
      </c>
      <c r="U139" s="11">
        <f>'OddsRatio_working_3-way'!S139-'OddsRatio_working_3-way'!R139^2/3</f>
        <v>-0.86100894103972203</v>
      </c>
      <c r="V139" s="11">
        <f>'OddsRatio_working_3-way'!S139*'OddsRatio_working_3-way'!R139/3-2*'OddsRatio_working_3-way'!R139^3/27-'OddsRatio_working_3-way'!T139</f>
        <v>0.29896143786101465</v>
      </c>
      <c r="W139" s="11">
        <f>'OddsRatio_working_3-way'!V139^2+4*'OddsRatio_working_3-way'!U139^3/27</f>
        <v>-5.1846165606694583E-3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0.15375512827918519</v>
      </c>
      <c r="Y139" s="11">
        <f>IF('OddsRatio_working_3-way'!W139&gt;=0,IF('OddsRatio_working_3-way'!V139+SQRT('OddsRatio_working_3-way'!W139)&gt;0,0,PI()),ACOS('OddsRatio_working_3-way'!V139/(2*'OddsRatio_working_3-way'!X139)))</f>
        <v>0.23634669595763036</v>
      </c>
      <c r="Z139" s="11">
        <f>'OddsRatio_working_3-way'!X139^(1/3)*COS('OddsRatio_working_3-way'!Y139/3)</f>
        <v>0.53406491969068881</v>
      </c>
      <c r="AA139" s="11">
        <f>'OddsRatio_working_3-way'!X139^(1/3)*COS(('OddsRatio_working_3-way'!Y139+2*PI())/3)</f>
        <v>-0.30354590157252381</v>
      </c>
      <c r="AB139" s="11">
        <f>'OddsRatio_working_3-way'!X139^(1/3)*COS(('OddsRatio_working_3-way'!Y139+4*PI())/3)</f>
        <v>-0.23051901811816508</v>
      </c>
      <c r="AC139" s="11">
        <f>'OddsRatio_working_3-way'!X139^(1/3)*SIN('OddsRatio_working_3-way'!Y139/3)</f>
        <v>4.2162090820453475E-2</v>
      </c>
      <c r="AD139" s="11">
        <f>'OddsRatio_working_3-way'!X139^(1/3)*SIN(('OddsRatio_working_3-way'!Y139+2*PI())/3)</f>
        <v>0.4414327423120058</v>
      </c>
      <c r="AE139" s="11">
        <f>'OddsRatio_working_3-way'!X139^(1/3)*SIN(('OddsRatio_working_3-way'!Y139+4*PI())/3)</f>
        <v>-0.48359483313245927</v>
      </c>
      <c r="AF139" s="11">
        <f>-'OddsRatio_working_3-way'!U139/(3*'OddsRatio_working_3-way'!X139^(1/3))*COS(('OddsRatio_working_3-way'!Y139)/3)</f>
        <v>0.53406491969068881</v>
      </c>
      <c r="AG139" s="11">
        <f>-'OddsRatio_working_3-way'!U139/(3*'OddsRatio_working_3-way'!X139^(1/3))*COS(('OddsRatio_working_3-way'!Y139+2*PI())/3)</f>
        <v>-0.30354590157252381</v>
      </c>
      <c r="AH139" s="11">
        <f>-'OddsRatio_working_3-way'!U139/(3*'OddsRatio_working_3-way'!X139^(1/3))*COS(('OddsRatio_working_3-way'!Y139+4*PI())/3)</f>
        <v>-0.23051901811816508</v>
      </c>
      <c r="AI139" s="11">
        <f>'OddsRatio_working_3-way'!U139/(3*'OddsRatio_working_3-way'!X139^(1/3))*SIN(('OddsRatio_working_3-way'!Y139)/3)</f>
        <v>-4.2162090820453475E-2</v>
      </c>
      <c r="AJ139" s="11">
        <f>'OddsRatio_working_3-way'!U139/(3*'OddsRatio_working_3-way'!X139^(1/3))*SIN(('OddsRatio_working_3-way'!Y139+2*PI())/3)</f>
        <v>-0.4414327423120058</v>
      </c>
      <c r="AK139" s="11">
        <f>'OddsRatio_working_3-way'!U139/(3*'OddsRatio_working_3-way'!X139^(1/3))*SIN(('OddsRatio_working_3-way'!Y139+4*PI())/3)</f>
        <v>0.48359483313245927</v>
      </c>
      <c r="AL139" s="11">
        <f>'OddsRatio_working_3-way'!Z139+'OddsRatio_working_3-way'!AF139</f>
        <v>1.0681298393813776</v>
      </c>
      <c r="AM139" s="11">
        <f>'OddsRatio_working_3-way'!AA139+'OddsRatio_working_3-way'!AG139</f>
        <v>-0.60709180314504763</v>
      </c>
      <c r="AN139" s="11">
        <f>'OddsRatio_working_3-way'!AB139+'OddsRatio_working_3-way'!AH139</f>
        <v>-0.46103803623633016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1.0681298393813776</v>
      </c>
      <c r="AS139" s="11">
        <f>IF(('OddsRatio_working_3-way'!X139=0),IF(Q139&gt;0,-Q139^(1/3),(-Q139)^(1/3)),'OddsRatio_working_3-way'!AM139-'OddsRatio_working_3-way'!R139/3)</f>
        <v>-0.60709180314504763</v>
      </c>
      <c r="AT139" s="11">
        <f>IF(('OddsRatio_working_3-way'!X139=0),IF(Q139&gt;0,-Q139^(1/3),(-Q139)^(1/3)),'OddsRatio_working_3-way'!AN139-'OddsRatio_working_3-way'!R139/3)</f>
        <v>-0.46103803623633016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3.08</v>
      </c>
      <c r="B140" s="4">
        <f>IF('True_Odds_Calculator_3-way'!B141="","",'True_Odds_Calculator_3-way'!B141)</f>
        <v>3.25</v>
      </c>
      <c r="C140" s="4">
        <f>IF('True_Odds_Calculator_3-way'!C141="","",'True_Odds_Calculator_3-way'!C141)</f>
        <v>2.4300000000000002</v>
      </c>
      <c r="D140" s="9">
        <f t="shared" si="39"/>
        <v>0.31043083704268015</v>
      </c>
      <c r="E140" s="9">
        <f t="shared" si="40"/>
        <v>0.29386868641808567</v>
      </c>
      <c r="F140" s="9">
        <f t="shared" si="41"/>
        <v>0.39570047653923396</v>
      </c>
      <c r="G140" s="9">
        <f t="shared" si="42"/>
        <v>1.0679468547501059</v>
      </c>
      <c r="H140" s="9">
        <f t="shared" si="43"/>
        <v>3.2213294578802207</v>
      </c>
      <c r="I140" s="9">
        <f t="shared" si="44"/>
        <v>3.4028804231877379</v>
      </c>
      <c r="J140" s="9">
        <f t="shared" si="45"/>
        <v>2.5271640022926518</v>
      </c>
      <c r="K140" s="11">
        <f t="shared" si="46"/>
        <v>0.32467532467532467</v>
      </c>
      <c r="L140" s="11">
        <f t="shared" si="47"/>
        <v>0.30769230769230771</v>
      </c>
      <c r="M140" s="11">
        <f t="shared" si="48"/>
        <v>0.41152263374485593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-0.27513227513227512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0.23680023680023679</v>
      </c>
      <c r="Q140" s="11">
        <f>2*'OddsRatio_working_3-way'!K140*'OddsRatio_working_3-way'!L140*'OddsRatio_working_3-way'!M140</f>
        <v>8.2222304444526662E-2</v>
      </c>
      <c r="R140" s="11">
        <f t="shared" si="49"/>
        <v>0</v>
      </c>
      <c r="S140" s="11">
        <f t="shared" si="50"/>
        <v>-0.86067778375470683</v>
      </c>
      <c r="T140" s="11">
        <f t="shared" si="51"/>
        <v>-0.29884645269260651</v>
      </c>
      <c r="U140" s="11">
        <f>'OddsRatio_working_3-way'!S140-'OddsRatio_working_3-way'!R140^2/3</f>
        <v>-0.86067778375470683</v>
      </c>
      <c r="V140" s="11">
        <f>'OddsRatio_working_3-way'!S140*'OddsRatio_working_3-way'!R140/3-2*'OddsRatio_working_3-way'!R140^3/27-'OddsRatio_working_3-way'!T140</f>
        <v>0.29884645269260651</v>
      </c>
      <c r="W140" s="11">
        <f>'OddsRatio_working_3-way'!V140^2+4*'OddsRatio_working_3-way'!U140^3/27</f>
        <v>-5.1442869181748674E-3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0.15366643192734805</v>
      </c>
      <c r="Y140" s="11">
        <f>IF('OddsRatio_working_3-way'!W140&gt;=0,IF('OddsRatio_working_3-way'!V140+SQRT('OddsRatio_working_3-way'!W140)&gt;0,0,PI()),ACOS('OddsRatio_working_3-way'!V140/(2*'OddsRatio_working_3-way'!X140)))</f>
        <v>0.23554667613622682</v>
      </c>
      <c r="Z140" s="11">
        <f>'OddsRatio_working_3-way'!X140^(1/3)*COS('OddsRatio_working_3-way'!Y140/3)</f>
        <v>0.53397342737505282</v>
      </c>
      <c r="AA140" s="11">
        <f>'OddsRatio_working_3-way'!X140^(1/3)*COS(('OddsRatio_working_3-way'!Y140+2*PI())/3)</f>
        <v>-0.30336981528265045</v>
      </c>
      <c r="AB140" s="11">
        <f>'OddsRatio_working_3-way'!X140^(1/3)*COS(('OddsRatio_working_3-way'!Y140+4*PI())/3)</f>
        <v>-0.23060361209240246</v>
      </c>
      <c r="AC140" s="11">
        <f>'OddsRatio_working_3-way'!X140^(1/3)*SIN('OddsRatio_working_3-way'!Y140/3)</f>
        <v>4.2011586999796638E-2</v>
      </c>
      <c r="AD140" s="11">
        <f>'OddsRatio_working_3-way'!X140^(1/3)*SIN(('OddsRatio_working_3-way'!Y140+2*PI())/3)</f>
        <v>0.44142875955274236</v>
      </c>
      <c r="AE140" s="11">
        <f>'OddsRatio_working_3-way'!X140^(1/3)*SIN(('OddsRatio_working_3-way'!Y140+4*PI())/3)</f>
        <v>-0.48344034655253898</v>
      </c>
      <c r="AF140" s="11">
        <f>-'OddsRatio_working_3-way'!U140/(3*'OddsRatio_working_3-way'!X140^(1/3))*COS(('OddsRatio_working_3-way'!Y140)/3)</f>
        <v>0.53397342737505293</v>
      </c>
      <c r="AG140" s="11">
        <f>-'OddsRatio_working_3-way'!U140/(3*'OddsRatio_working_3-way'!X140^(1/3))*COS(('OddsRatio_working_3-way'!Y140+2*PI())/3)</f>
        <v>-0.3033698152826505</v>
      </c>
      <c r="AH140" s="11">
        <f>-'OddsRatio_working_3-way'!U140/(3*'OddsRatio_working_3-way'!X140^(1/3))*COS(('OddsRatio_working_3-way'!Y140+4*PI())/3)</f>
        <v>-0.23060361209240249</v>
      </c>
      <c r="AI140" s="11">
        <f>'OddsRatio_working_3-way'!U140/(3*'OddsRatio_working_3-way'!X140^(1/3))*SIN(('OddsRatio_working_3-way'!Y140)/3)</f>
        <v>-4.2011586999796645E-2</v>
      </c>
      <c r="AJ140" s="11">
        <f>'OddsRatio_working_3-way'!U140/(3*'OddsRatio_working_3-way'!X140^(1/3))*SIN(('OddsRatio_working_3-way'!Y140+2*PI())/3)</f>
        <v>-0.44142875955274247</v>
      </c>
      <c r="AK140" s="11">
        <f>'OddsRatio_working_3-way'!U140/(3*'OddsRatio_working_3-way'!X140^(1/3))*SIN(('OddsRatio_working_3-way'!Y140+4*PI())/3)</f>
        <v>0.48344034655253909</v>
      </c>
      <c r="AL140" s="11">
        <f>'OddsRatio_working_3-way'!Z140+'OddsRatio_working_3-way'!AF140</f>
        <v>1.0679468547501059</v>
      </c>
      <c r="AM140" s="11">
        <f>'OddsRatio_working_3-way'!AA140+'OddsRatio_working_3-way'!AG140</f>
        <v>-0.606739630565301</v>
      </c>
      <c r="AN140" s="11">
        <f>'OddsRatio_working_3-way'!AB140+'OddsRatio_working_3-way'!AH140</f>
        <v>-0.46120722418480498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1.0679468547501059</v>
      </c>
      <c r="AS140" s="11">
        <f>IF(('OddsRatio_working_3-way'!X140=0),IF(Q140&gt;0,-Q140^(1/3),(-Q140)^(1/3)),'OddsRatio_working_3-way'!AM140-'OddsRatio_working_3-way'!R140/3)</f>
        <v>-0.606739630565301</v>
      </c>
      <c r="AT140" s="11">
        <f>IF(('OddsRatio_working_3-way'!X140=0),IF(Q140&gt;0,-Q140^(1/3),(-Q140)^(1/3)),'OddsRatio_working_3-way'!AN140-'OddsRatio_working_3-way'!R140/3)</f>
        <v>-0.46120722418480498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2.46</v>
      </c>
      <c r="B141" s="4">
        <f>IF('True_Odds_Calculator_3-way'!B142="","",'True_Odds_Calculator_3-way'!B142)</f>
        <v>3.12</v>
      </c>
      <c r="C141" s="4">
        <f>IF('True_Odds_Calculator_3-way'!C142="","",'True_Odds_Calculator_3-way'!C142)</f>
        <v>3.15</v>
      </c>
      <c r="D141" s="9">
        <f t="shared" si="39"/>
        <v>0.3905651005579498</v>
      </c>
      <c r="E141" s="9">
        <f t="shared" si="40"/>
        <v>0.30620597624047058</v>
      </c>
      <c r="F141" s="9">
        <f t="shared" si="41"/>
        <v>0.30322892320157968</v>
      </c>
      <c r="G141" s="9">
        <f t="shared" si="42"/>
        <v>1.0687620665673627</v>
      </c>
      <c r="H141" s="9">
        <f t="shared" si="43"/>
        <v>2.5603926171883495</v>
      </c>
      <c r="I141" s="9">
        <f t="shared" si="44"/>
        <v>3.2657755811228095</v>
      </c>
      <c r="J141" s="9">
        <f t="shared" si="45"/>
        <v>3.2978384431198298</v>
      </c>
      <c r="K141" s="11">
        <f t="shared" si="46"/>
        <v>0.4065040650406504</v>
      </c>
      <c r="L141" s="11">
        <f t="shared" si="47"/>
        <v>0.32051282051282048</v>
      </c>
      <c r="M141" s="11">
        <f t="shared" si="48"/>
        <v>0.31746031746031744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-0.27524974272941749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0.23700328578377355</v>
      </c>
      <c r="Q141" s="11">
        <f>2*'OddsRatio_working_3-way'!K141*'OddsRatio_working_3-way'!L141*'OddsRatio_working_3-way'!M141</f>
        <v>8.2723659959432302E-2</v>
      </c>
      <c r="R141" s="11">
        <f t="shared" si="49"/>
        <v>0</v>
      </c>
      <c r="S141" s="11">
        <f t="shared" si="50"/>
        <v>-0.8610481645999507</v>
      </c>
      <c r="T141" s="11">
        <f t="shared" si="51"/>
        <v>-0.30054037158811542</v>
      </c>
      <c r="U141" s="11">
        <f>'OddsRatio_working_3-way'!S141-'OddsRatio_working_3-way'!R141^2/3</f>
        <v>-0.8610481645999507</v>
      </c>
      <c r="V141" s="11">
        <f>'OddsRatio_working_3-way'!S141*'OddsRatio_working_3-way'!R141/3-2*'OddsRatio_working_3-way'!R141^3/27-'OddsRatio_working_3-way'!T141</f>
        <v>0.30054037158811542</v>
      </c>
      <c r="W141" s="11">
        <f>'OddsRatio_working_3-way'!V141^2+4*'OddsRatio_working_3-way'!U141^3/27</f>
        <v>-4.2509670131485322E-3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0.15376563495094656</v>
      </c>
      <c r="Y141" s="11">
        <f>IF('OddsRatio_working_3-way'!W141&gt;=0,IF('OddsRatio_working_3-way'!V141+SQRT('OddsRatio_working_3-way'!W141)&gt;0,0,PI()),ACOS('OddsRatio_working_3-way'!V141/(2*'OddsRatio_working_3-way'!X141)))</f>
        <v>0.21363037850029221</v>
      </c>
      <c r="Z141" s="11">
        <f>'OddsRatio_working_3-way'!X141^(1/3)*COS('OddsRatio_working_3-way'!Y141/3)</f>
        <v>0.53438103328368147</v>
      </c>
      <c r="AA141" s="11">
        <f>'OddsRatio_working_3-way'!X141^(1/3)*COS(('OddsRatio_working_3-way'!Y141+2*PI())/3)</f>
        <v>-0.30020149360385123</v>
      </c>
      <c r="AB141" s="11">
        <f>'OddsRatio_working_3-way'!X141^(1/3)*COS(('OddsRatio_working_3-way'!Y141+4*PI())/3)</f>
        <v>-0.23417953967983013</v>
      </c>
      <c r="AC141" s="11">
        <f>'OddsRatio_working_3-way'!X141^(1/3)*SIN('OddsRatio_working_3-way'!Y141/3)</f>
        <v>3.8117792870458578E-2</v>
      </c>
      <c r="AD141" s="11">
        <f>'OddsRatio_working_3-way'!X141^(1/3)*SIN(('OddsRatio_working_3-way'!Y141+2*PI())/3)</f>
        <v>0.44372865368901648</v>
      </c>
      <c r="AE141" s="11">
        <f>'OddsRatio_working_3-way'!X141^(1/3)*SIN(('OddsRatio_working_3-way'!Y141+4*PI())/3)</f>
        <v>-0.48184644655947512</v>
      </c>
      <c r="AF141" s="11">
        <f>-'OddsRatio_working_3-way'!U141/(3*'OddsRatio_working_3-way'!X141^(1/3))*COS(('OddsRatio_working_3-way'!Y141)/3)</f>
        <v>0.53438103328368136</v>
      </c>
      <c r="AG141" s="11">
        <f>-'OddsRatio_working_3-way'!U141/(3*'OddsRatio_working_3-way'!X141^(1/3))*COS(('OddsRatio_working_3-way'!Y141+2*PI())/3)</f>
        <v>-0.30020149360385118</v>
      </c>
      <c r="AH141" s="11">
        <f>-'OddsRatio_working_3-way'!U141/(3*'OddsRatio_working_3-way'!X141^(1/3))*COS(('OddsRatio_working_3-way'!Y141+4*PI())/3)</f>
        <v>-0.23417953967983007</v>
      </c>
      <c r="AI141" s="11">
        <f>'OddsRatio_working_3-way'!U141/(3*'OddsRatio_working_3-way'!X141^(1/3))*SIN(('OddsRatio_working_3-way'!Y141)/3)</f>
        <v>-3.8117792870458571E-2</v>
      </c>
      <c r="AJ141" s="11">
        <f>'OddsRatio_working_3-way'!U141/(3*'OddsRatio_working_3-way'!X141^(1/3))*SIN(('OddsRatio_working_3-way'!Y141+2*PI())/3)</f>
        <v>-0.44372865368901643</v>
      </c>
      <c r="AK141" s="11">
        <f>'OddsRatio_working_3-way'!U141/(3*'OddsRatio_working_3-way'!X141^(1/3))*SIN(('OddsRatio_working_3-way'!Y141+4*PI())/3)</f>
        <v>0.48184644655947506</v>
      </c>
      <c r="AL141" s="11">
        <f>'OddsRatio_working_3-way'!Z141+'OddsRatio_working_3-way'!AF141</f>
        <v>1.0687620665673627</v>
      </c>
      <c r="AM141" s="11">
        <f>'OddsRatio_working_3-way'!AA141+'OddsRatio_working_3-way'!AG141</f>
        <v>-0.60040298720770235</v>
      </c>
      <c r="AN141" s="11">
        <f>'OddsRatio_working_3-way'!AB141+'OddsRatio_working_3-way'!AH141</f>
        <v>-0.4683590793596602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1.0687620665673627</v>
      </c>
      <c r="AS141" s="11">
        <f>IF(('OddsRatio_working_3-way'!X141=0),IF(Q141&gt;0,-Q141^(1/3),(-Q141)^(1/3)),'OddsRatio_working_3-way'!AM141-'OddsRatio_working_3-way'!R141/3)</f>
        <v>-0.60040298720770235</v>
      </c>
      <c r="AT141" s="11">
        <f>IF(('OddsRatio_working_3-way'!X141=0),IF(Q141&gt;0,-Q141^(1/3),(-Q141)^(1/3)),'OddsRatio_working_3-way'!AN141-'OddsRatio_working_3-way'!R141/3)</f>
        <v>-0.4683590793596602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1.71</v>
      </c>
      <c r="B142" s="4">
        <f>IF('True_Odds_Calculator_3-way'!B143="","",'True_Odds_Calculator_3-way'!B143)</f>
        <v>3.51</v>
      </c>
      <c r="C142" s="4">
        <f>IF('True_Odds_Calculator_3-way'!C143="","",'True_Odds_Calculator_3-way'!C143)</f>
        <v>5.54</v>
      </c>
      <c r="D142" s="9">
        <f t="shared" si="39"/>
        <v>0.56393692747703172</v>
      </c>
      <c r="E142" s="9">
        <f t="shared" si="40"/>
        <v>0.26783838016617595</v>
      </c>
      <c r="F142" s="9">
        <f t="shared" si="41"/>
        <v>0.16822469235679272</v>
      </c>
      <c r="G142" s="9">
        <f t="shared" si="42"/>
        <v>1.0890816182748733</v>
      </c>
      <c r="H142" s="9">
        <f t="shared" si="43"/>
        <v>1.7732479489751598</v>
      </c>
      <c r="I142" s="9">
        <f t="shared" si="44"/>
        <v>3.7335948618699319</v>
      </c>
      <c r="J142" s="9">
        <f t="shared" si="45"/>
        <v>5.9444305469679239</v>
      </c>
      <c r="K142" s="11">
        <f t="shared" si="46"/>
        <v>0.58479532163742687</v>
      </c>
      <c r="L142" s="11">
        <f t="shared" si="47"/>
        <v>0.28490028490028491</v>
      </c>
      <c r="M142" s="11">
        <f t="shared" si="48"/>
        <v>0.18050541516245489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-0.24331838850385534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0.23337199008024684</v>
      </c>
      <c r="Q142" s="11">
        <f>2*'OddsRatio_working_3-way'!K142*'OddsRatio_working_3-way'!L142*'OddsRatio_working_3-way'!M142</f>
        <v>6.0147420123774969E-2</v>
      </c>
      <c r="R142" s="11">
        <f t="shared" si="49"/>
        <v>0</v>
      </c>
      <c r="S142" s="11">
        <f t="shared" si="50"/>
        <v>-0.95912187942404159</v>
      </c>
      <c r="T142" s="11">
        <f t="shared" si="51"/>
        <v>-0.24719636067629941</v>
      </c>
      <c r="U142" s="11">
        <f>'OddsRatio_working_3-way'!S142-'OddsRatio_working_3-way'!R142^2/3</f>
        <v>-0.95912187942404159</v>
      </c>
      <c r="V142" s="11">
        <f>'OddsRatio_working_3-way'!S142*'OddsRatio_working_3-way'!R142/3-2*'OddsRatio_working_3-way'!R142^3/27-'OddsRatio_working_3-way'!T142</f>
        <v>0.24719636067629941</v>
      </c>
      <c r="W142" s="11">
        <f>'OddsRatio_working_3-way'!V142^2+4*'OddsRatio_working_3-way'!U142^3/27</f>
        <v>-6.9606609981018586E-2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0.18077102278339974</v>
      </c>
      <c r="Y142" s="11">
        <f>IF('OddsRatio_working_3-way'!W142&gt;=0,IF('OddsRatio_working_3-way'!V142+SQRT('OddsRatio_working_3-way'!W142)&gt;0,0,PI()),ACOS('OddsRatio_working_3-way'!V142/(2*'OddsRatio_working_3-way'!X142)))</f>
        <v>0.81793737225847174</v>
      </c>
      <c r="Z142" s="11">
        <f>'OddsRatio_working_3-way'!X142^(1/3)*COS('OddsRatio_working_3-way'!Y142/3)</f>
        <v>0.54454080913743674</v>
      </c>
      <c r="AA142" s="11">
        <f>'OddsRatio_working_3-way'!X142^(1/3)*COS(('OddsRatio_working_3-way'!Y142+2*PI())/3)</f>
        <v>-0.40412998990088012</v>
      </c>
      <c r="AB142" s="11">
        <f>'OddsRatio_working_3-way'!X142^(1/3)*COS(('OddsRatio_working_3-way'!Y142+4*PI())/3)</f>
        <v>-0.14041081923655679</v>
      </c>
      <c r="AC142" s="11">
        <f>'OddsRatio_working_3-way'!X142^(1/3)*SIN('OddsRatio_working_3-way'!Y142/3)</f>
        <v>0.15225833417351214</v>
      </c>
      <c r="AD142" s="11">
        <f>'OddsRatio_working_3-way'!X142^(1/3)*SIN(('OddsRatio_working_3-way'!Y142+2*PI())/3)</f>
        <v>0.39545700702359765</v>
      </c>
      <c r="AE142" s="11">
        <f>'OddsRatio_working_3-way'!X142^(1/3)*SIN(('OddsRatio_working_3-way'!Y142+4*PI())/3)</f>
        <v>-0.54771534119710963</v>
      </c>
      <c r="AF142" s="11">
        <f>-'OddsRatio_working_3-way'!U142/(3*'OddsRatio_working_3-way'!X142^(1/3))*COS(('OddsRatio_working_3-way'!Y142)/3)</f>
        <v>0.54454080913743663</v>
      </c>
      <c r="AG142" s="11">
        <f>-'OddsRatio_working_3-way'!U142/(3*'OddsRatio_working_3-way'!X142^(1/3))*COS(('OddsRatio_working_3-way'!Y142+2*PI())/3)</f>
        <v>-0.40412998990088006</v>
      </c>
      <c r="AH142" s="11">
        <f>-'OddsRatio_working_3-way'!U142/(3*'OddsRatio_working_3-way'!X142^(1/3))*COS(('OddsRatio_working_3-way'!Y142+4*PI())/3)</f>
        <v>-0.14041081923655677</v>
      </c>
      <c r="AI142" s="11">
        <f>'OddsRatio_working_3-way'!U142/(3*'OddsRatio_working_3-way'!X142^(1/3))*SIN(('OddsRatio_working_3-way'!Y142)/3)</f>
        <v>-0.15225833417351212</v>
      </c>
      <c r="AJ142" s="11">
        <f>'OddsRatio_working_3-way'!U142/(3*'OddsRatio_working_3-way'!X142^(1/3))*SIN(('OddsRatio_working_3-way'!Y142+2*PI())/3)</f>
        <v>-0.39545700702359754</v>
      </c>
      <c r="AK142" s="11">
        <f>'OddsRatio_working_3-way'!U142/(3*'OddsRatio_working_3-way'!X142^(1/3))*SIN(('OddsRatio_working_3-way'!Y142+4*PI())/3)</f>
        <v>0.54771534119710952</v>
      </c>
      <c r="AL142" s="11">
        <f>'OddsRatio_working_3-way'!Z142+'OddsRatio_working_3-way'!AF142</f>
        <v>1.0890816182748733</v>
      </c>
      <c r="AM142" s="11">
        <f>'OddsRatio_working_3-way'!AA142+'OddsRatio_working_3-way'!AG142</f>
        <v>-0.80825997980176023</v>
      </c>
      <c r="AN142" s="11">
        <f>'OddsRatio_working_3-way'!AB142+'OddsRatio_working_3-way'!AH142</f>
        <v>-0.28082163847311359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1.0890816182748733</v>
      </c>
      <c r="AS142" s="11">
        <f>IF(('OddsRatio_working_3-way'!X142=0),IF(Q142&gt;0,-Q142^(1/3),(-Q142)^(1/3)),'OddsRatio_working_3-way'!AM142-'OddsRatio_working_3-way'!R142/3)</f>
        <v>-0.80825997980176023</v>
      </c>
      <c r="AT142" s="11">
        <f>IF(('OddsRatio_working_3-way'!X142=0),IF(Q142&gt;0,-Q142^(1/3),(-Q142)^(1/3)),'OddsRatio_working_3-way'!AN142-'OddsRatio_working_3-way'!R142/3)</f>
        <v>-0.28082163847311359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2.14</v>
      </c>
      <c r="B143" s="4">
        <f>IF('True_Odds_Calculator_3-way'!B144="","",'True_Odds_Calculator_3-way'!B144)</f>
        <v>3.28</v>
      </c>
      <c r="C143" s="4">
        <f>IF('True_Odds_Calculator_3-way'!C144="","",'True_Odds_Calculator_3-way'!C144)</f>
        <v>3.68</v>
      </c>
      <c r="D143" s="9">
        <f t="shared" si="39"/>
        <v>0.45057510227789643</v>
      </c>
      <c r="E143" s="9">
        <f t="shared" si="40"/>
        <v>0.29080151154167727</v>
      </c>
      <c r="F143" s="9">
        <f t="shared" si="41"/>
        <v>0.25862338618042618</v>
      </c>
      <c r="G143" s="9">
        <f t="shared" si="42"/>
        <v>1.0696366981486332</v>
      </c>
      <c r="H143" s="9">
        <f t="shared" si="43"/>
        <v>2.219385835889442</v>
      </c>
      <c r="I143" s="9">
        <f t="shared" si="44"/>
        <v>3.4387716717788841</v>
      </c>
      <c r="J143" s="9">
        <f t="shared" si="45"/>
        <v>3.8666263510383372</v>
      </c>
      <c r="K143" s="11">
        <f t="shared" si="46"/>
        <v>0.46728971962616822</v>
      </c>
      <c r="L143" s="11">
        <f t="shared" si="47"/>
        <v>0.3048780487804878</v>
      </c>
      <c r="M143" s="11">
        <f t="shared" si="48"/>
        <v>0.27173913043478259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-0.26967398737376236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0.2361535069028057</v>
      </c>
      <c r="Q143" s="11">
        <f>2*'OddsRatio_working_3-way'!K143*'OddsRatio_working_3-way'!L143*'OddsRatio_working_3-way'!M143</f>
        <v>7.7427379312395309E-2</v>
      </c>
      <c r="R143" s="11">
        <f t="shared" si="49"/>
        <v>0</v>
      </c>
      <c r="S143" s="11">
        <f t="shared" si="50"/>
        <v>-0.87569998575910846</v>
      </c>
      <c r="T143" s="11">
        <f t="shared" si="51"/>
        <v>-0.28711474942921589</v>
      </c>
      <c r="U143" s="11">
        <f>'OddsRatio_working_3-way'!S143-'OddsRatio_working_3-way'!R143^2/3</f>
        <v>-0.87569998575910846</v>
      </c>
      <c r="V143" s="11">
        <f>'OddsRatio_working_3-way'!S143*'OddsRatio_working_3-way'!R143/3-2*'OddsRatio_working_3-way'!R143^3/27-'OddsRatio_working_3-way'!T143</f>
        <v>0.28711474942921589</v>
      </c>
      <c r="W143" s="11">
        <f>'OddsRatio_working_3-way'!V143^2+4*'OddsRatio_working_3-way'!U143^3/27</f>
        <v>-1.7051186042583252E-2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0.1577070586422693</v>
      </c>
      <c r="Y143" s="11">
        <f>IF('OddsRatio_working_3-way'!W143&gt;=0,IF('OddsRatio_working_3-way'!V143+SQRT('OddsRatio_working_3-way'!W143)&gt;0,0,PI()),ACOS('OddsRatio_working_3-way'!V143/(2*'OddsRatio_working_3-way'!X143)))</f>
        <v>0.42683959209337341</v>
      </c>
      <c r="Z143" s="11">
        <f>'OddsRatio_working_3-way'!X143^(1/3)*COS('OddsRatio_working_3-way'!Y143/3)</f>
        <v>0.53481834907431658</v>
      </c>
      <c r="AA143" s="11">
        <f>'OddsRatio_working_3-way'!X143^(1/3)*COS(('OddsRatio_working_3-way'!Y143+2*PI())/3)</f>
        <v>-0.3337567182734863</v>
      </c>
      <c r="AB143" s="11">
        <f>'OddsRatio_working_3-way'!X143^(1/3)*COS(('OddsRatio_working_3-way'!Y143+4*PI())/3)</f>
        <v>-0.20106163080083059</v>
      </c>
      <c r="AC143" s="11">
        <f>'OddsRatio_working_3-way'!X143^(1/3)*SIN('OddsRatio_working_3-way'!Y143/3)</f>
        <v>7.6611544472478907E-2</v>
      </c>
      <c r="AD143" s="11">
        <f>'OddsRatio_working_3-way'!X143^(1/3)*SIN(('OddsRatio_working_3-way'!Y143+2*PI())/3)</f>
        <v>0.42486050447217238</v>
      </c>
      <c r="AE143" s="11">
        <f>'OddsRatio_working_3-way'!X143^(1/3)*SIN(('OddsRatio_working_3-way'!Y143+4*PI())/3)</f>
        <v>-0.50147204894465114</v>
      </c>
      <c r="AF143" s="11">
        <f>-'OddsRatio_working_3-way'!U143/(3*'OddsRatio_working_3-way'!X143^(1/3))*COS(('OddsRatio_working_3-way'!Y143)/3)</f>
        <v>0.53481834907431669</v>
      </c>
      <c r="AG143" s="11">
        <f>-'OddsRatio_working_3-way'!U143/(3*'OddsRatio_working_3-way'!X143^(1/3))*COS(('OddsRatio_working_3-way'!Y143+2*PI())/3)</f>
        <v>-0.33375671827348635</v>
      </c>
      <c r="AH143" s="11">
        <f>-'OddsRatio_working_3-way'!U143/(3*'OddsRatio_working_3-way'!X143^(1/3))*COS(('OddsRatio_working_3-way'!Y143+4*PI())/3)</f>
        <v>-0.20106163080083062</v>
      </c>
      <c r="AI143" s="11">
        <f>'OddsRatio_working_3-way'!U143/(3*'OddsRatio_working_3-way'!X143^(1/3))*SIN(('OddsRatio_working_3-way'!Y143)/3)</f>
        <v>-7.6611544472478921E-2</v>
      </c>
      <c r="AJ143" s="11">
        <f>'OddsRatio_working_3-way'!U143/(3*'OddsRatio_working_3-way'!X143^(1/3))*SIN(('OddsRatio_working_3-way'!Y143+2*PI())/3)</f>
        <v>-0.4248605044721725</v>
      </c>
      <c r="AK143" s="11">
        <f>'OddsRatio_working_3-way'!U143/(3*'OddsRatio_working_3-way'!X143^(1/3))*SIN(('OddsRatio_working_3-way'!Y143+4*PI())/3)</f>
        <v>0.50147204894465125</v>
      </c>
      <c r="AL143" s="11">
        <f>'OddsRatio_working_3-way'!Z143+'OddsRatio_working_3-way'!AF143</f>
        <v>1.0696366981486332</v>
      </c>
      <c r="AM143" s="11">
        <f>'OddsRatio_working_3-way'!AA143+'OddsRatio_working_3-way'!AG143</f>
        <v>-0.66751343654697259</v>
      </c>
      <c r="AN143" s="11">
        <f>'OddsRatio_working_3-way'!AB143+'OddsRatio_working_3-way'!AH143</f>
        <v>-0.40212326160166123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1.0696366981486332</v>
      </c>
      <c r="AS143" s="11">
        <f>IF(('OddsRatio_working_3-way'!X143=0),IF(Q143&gt;0,-Q143^(1/3),(-Q143)^(1/3)),'OddsRatio_working_3-way'!AM143-'OddsRatio_working_3-way'!R143/3)</f>
        <v>-0.66751343654697259</v>
      </c>
      <c r="AT143" s="11">
        <f>IF(('OddsRatio_working_3-way'!X143=0),IF(Q143&gt;0,-Q143^(1/3),(-Q143)^(1/3)),'OddsRatio_working_3-way'!AN143-'OddsRatio_working_3-way'!R143/3)</f>
        <v>-0.40212326160166123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1.74</v>
      </c>
      <c r="B144" s="4">
        <f>IF('True_Odds_Calculator_3-way'!B145="","",'True_Odds_Calculator_3-way'!B145)</f>
        <v>3.4</v>
      </c>
      <c r="C144" s="4">
        <f>IF('True_Odds_Calculator_3-way'!C145="","",'True_Odds_Calculator_3-way'!C145)</f>
        <v>5.61</v>
      </c>
      <c r="D144" s="9">
        <f t="shared" si="39"/>
        <v>0.55518970195358608</v>
      </c>
      <c r="E144" s="9">
        <f t="shared" si="40"/>
        <v>0.2778980800757937</v>
      </c>
      <c r="F144" s="9">
        <f t="shared" si="41"/>
        <v>0.16691221797061997</v>
      </c>
      <c r="G144" s="9">
        <f t="shared" si="42"/>
        <v>1.0826839821504295</v>
      </c>
      <c r="H144" s="9">
        <f t="shared" si="43"/>
        <v>1.8011861467913179</v>
      </c>
      <c r="I144" s="9">
        <f t="shared" si="44"/>
        <v>3.5984415571610313</v>
      </c>
      <c r="J144" s="9">
        <f t="shared" si="45"/>
        <v>5.9911731577134804</v>
      </c>
      <c r="K144" s="11">
        <f t="shared" si="46"/>
        <v>0.57471264367816088</v>
      </c>
      <c r="L144" s="11">
        <f t="shared" si="47"/>
        <v>0.29411764705882354</v>
      </c>
      <c r="M144" s="11">
        <f t="shared" si="48"/>
        <v>0.17825311942959002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-0.24669074710835825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0.23351279168007483</v>
      </c>
      <c r="Q144" s="11">
        <f>2*'OddsRatio_working_3-way'!K144*'OddsRatio_working_3-way'!L144*'OddsRatio_working_3-way'!M144</f>
        <v>6.0261365594858014E-2</v>
      </c>
      <c r="R144" s="11">
        <f t="shared" si="49"/>
        <v>0</v>
      </c>
      <c r="S144" s="11">
        <f t="shared" si="50"/>
        <v>-0.94658107130992208</v>
      </c>
      <c r="T144" s="11">
        <f t="shared" si="51"/>
        <v>-0.244278986144496</v>
      </c>
      <c r="U144" s="11">
        <f>'OddsRatio_working_3-way'!S144-'OddsRatio_working_3-way'!R144^2/3</f>
        <v>-0.94658107130992208</v>
      </c>
      <c r="V144" s="11">
        <f>'OddsRatio_working_3-way'!S144*'OddsRatio_working_3-way'!R144/3-2*'OddsRatio_working_3-way'!R144^3/27-'OddsRatio_working_3-way'!T144</f>
        <v>0.244278986144496</v>
      </c>
      <c r="W144" s="11">
        <f>'OddsRatio_working_3-way'!V144^2+4*'OddsRatio_working_3-way'!U144^3/27</f>
        <v>-6.5979854626981735E-2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0.17723718409151945</v>
      </c>
      <c r="Y144" s="11">
        <f>IF('OddsRatio_working_3-way'!W144&gt;=0,IF('OddsRatio_working_3-way'!V144+SQRT('OddsRatio_working_3-way'!W144)&gt;0,0,PI()),ACOS('OddsRatio_working_3-way'!V144/(2*'OddsRatio_working_3-way'!X144)))</f>
        <v>0.81050830817331887</v>
      </c>
      <c r="Z144" s="11">
        <f>'OddsRatio_working_3-way'!X144^(1/3)*COS('OddsRatio_working_3-way'!Y144/3)</f>
        <v>0.54134199107521475</v>
      </c>
      <c r="AA144" s="11">
        <f>'OddsRatio_working_3-way'!X144^(1/3)*COS(('OddsRatio_working_3-way'!Y144+2*PI())/3)</f>
        <v>-0.40050513723971176</v>
      </c>
      <c r="AB144" s="11">
        <f>'OddsRatio_working_3-way'!X144^(1/3)*COS(('OddsRatio_working_3-way'!Y144+4*PI())/3)</f>
        <v>-0.14083685383550312</v>
      </c>
      <c r="AC144" s="11">
        <f>'OddsRatio_working_3-way'!X144^(1/3)*SIN('OddsRatio_working_3-way'!Y144/3)</f>
        <v>0.14991955332342799</v>
      </c>
      <c r="AD144" s="11">
        <f>'OddsRatio_working_3-way'!X144^(1/3)*SIN(('OddsRatio_working_3-way'!Y144+2*PI())/3)</f>
        <v>0.39385613974467087</v>
      </c>
      <c r="AE144" s="11">
        <f>'OddsRatio_working_3-way'!X144^(1/3)*SIN(('OddsRatio_working_3-way'!Y144+4*PI())/3)</f>
        <v>-0.54377569306809881</v>
      </c>
      <c r="AF144" s="11">
        <f>-'OddsRatio_working_3-way'!U144/(3*'OddsRatio_working_3-way'!X144^(1/3))*COS(('OddsRatio_working_3-way'!Y144)/3)</f>
        <v>0.54134199107521475</v>
      </c>
      <c r="AG144" s="11">
        <f>-'OddsRatio_working_3-way'!U144/(3*'OddsRatio_working_3-way'!X144^(1/3))*COS(('OddsRatio_working_3-way'!Y144+2*PI())/3)</f>
        <v>-0.40050513723971176</v>
      </c>
      <c r="AH144" s="11">
        <f>-'OddsRatio_working_3-way'!U144/(3*'OddsRatio_working_3-way'!X144^(1/3))*COS(('OddsRatio_working_3-way'!Y144+4*PI())/3)</f>
        <v>-0.14083685383550312</v>
      </c>
      <c r="AI144" s="11">
        <f>'OddsRatio_working_3-way'!U144/(3*'OddsRatio_working_3-way'!X144^(1/3))*SIN(('OddsRatio_working_3-way'!Y144)/3)</f>
        <v>-0.14991955332342799</v>
      </c>
      <c r="AJ144" s="11">
        <f>'OddsRatio_working_3-way'!U144/(3*'OddsRatio_working_3-way'!X144^(1/3))*SIN(('OddsRatio_working_3-way'!Y144+2*PI())/3)</f>
        <v>-0.39385613974467087</v>
      </c>
      <c r="AK144" s="11">
        <f>'OddsRatio_working_3-way'!U144/(3*'OddsRatio_working_3-way'!X144^(1/3))*SIN(('OddsRatio_working_3-way'!Y144+4*PI())/3)</f>
        <v>0.54377569306809881</v>
      </c>
      <c r="AL144" s="11">
        <f>'OddsRatio_working_3-way'!Z144+'OddsRatio_working_3-way'!AF144</f>
        <v>1.0826839821504295</v>
      </c>
      <c r="AM144" s="11">
        <f>'OddsRatio_working_3-way'!AA144+'OddsRatio_working_3-way'!AG144</f>
        <v>-0.80101027447942352</v>
      </c>
      <c r="AN144" s="11">
        <f>'OddsRatio_working_3-way'!AB144+'OddsRatio_working_3-way'!AH144</f>
        <v>-0.28167370767100625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1.0826839821504295</v>
      </c>
      <c r="AS144" s="11">
        <f>IF(('OddsRatio_working_3-way'!X144=0),IF(Q144&gt;0,-Q144^(1/3),(-Q144)^(1/3)),'OddsRatio_working_3-way'!AM144-'OddsRatio_working_3-way'!R144/3)</f>
        <v>-0.80101027447942352</v>
      </c>
      <c r="AT144" s="11">
        <f>IF(('OddsRatio_working_3-way'!X144=0),IF(Q144&gt;0,-Q144^(1/3),(-Q144)^(1/3)),'OddsRatio_working_3-way'!AN144-'OddsRatio_working_3-way'!R144/3)</f>
        <v>-0.28167370767100625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2.13</v>
      </c>
      <c r="B145" s="4">
        <f>IF('True_Odds_Calculator_3-way'!B146="","",'True_Odds_Calculator_3-way'!B146)</f>
        <v>3.43</v>
      </c>
      <c r="C145" s="4">
        <f>IF('True_Odds_Calculator_3-way'!C146="","",'True_Odds_Calculator_3-way'!C146)</f>
        <v>3.4</v>
      </c>
      <c r="D145" s="9">
        <f t="shared" si="39"/>
        <v>0.44858323325756294</v>
      </c>
      <c r="E145" s="9">
        <f t="shared" si="40"/>
        <v>0.27446804294168775</v>
      </c>
      <c r="F145" s="9">
        <f t="shared" si="41"/>
        <v>0.27694872380074909</v>
      </c>
      <c r="G145" s="9">
        <f t="shared" si="42"/>
        <v>1.0878236265127947</v>
      </c>
      <c r="H145" s="9">
        <f t="shared" si="43"/>
        <v>2.2292406979594581</v>
      </c>
      <c r="I145" s="9">
        <f t="shared" si="44"/>
        <v>3.6434114124260928</v>
      </c>
      <c r="J145" s="9">
        <f t="shared" si="45"/>
        <v>3.6107767036307075</v>
      </c>
      <c r="K145" s="11">
        <f t="shared" si="46"/>
        <v>0.46948356807511737</v>
      </c>
      <c r="L145" s="11">
        <f t="shared" si="47"/>
        <v>0.29154518950437314</v>
      </c>
      <c r="M145" s="11">
        <f t="shared" si="48"/>
        <v>0.29411764705882354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-0.2653037069958768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0.23993500820851482</v>
      </c>
      <c r="Q145" s="11">
        <f>2*'OddsRatio_working_3-way'!K145*'OddsRatio_working_3-way'!L145*'OddsRatio_working_3-way'!M145</f>
        <v>8.051510342567611E-2</v>
      </c>
      <c r="R145" s="11">
        <f t="shared" si="49"/>
        <v>0</v>
      </c>
      <c r="S145" s="11">
        <f t="shared" si="50"/>
        <v>-0.90437864938028834</v>
      </c>
      <c r="T145" s="11">
        <f t="shared" si="51"/>
        <v>-0.30348276824841891</v>
      </c>
      <c r="U145" s="11">
        <f>'OddsRatio_working_3-way'!S145-'OddsRatio_working_3-way'!R145^2/3</f>
        <v>-0.90437864938028834</v>
      </c>
      <c r="V145" s="11">
        <f>'OddsRatio_working_3-way'!S145*'OddsRatio_working_3-way'!R145/3-2*'OddsRatio_working_3-way'!R145^3/27-'OddsRatio_working_3-way'!T145</f>
        <v>0.30348276824841891</v>
      </c>
      <c r="W145" s="11">
        <f>'OddsRatio_working_3-way'!V145^2+4*'OddsRatio_working_3-way'!U145^3/27</f>
        <v>-1.7482204618370092E-2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0.16551736709639689</v>
      </c>
      <c r="Y145" s="11">
        <f>IF('OddsRatio_working_3-way'!W145&gt;=0,IF('OddsRatio_working_3-way'!V145+SQRT('OddsRatio_working_3-way'!W145)&gt;0,0,PI()),ACOS('OddsRatio_working_3-way'!V145/(2*'OddsRatio_working_3-way'!X145)))</f>
        <v>0.41087881189264852</v>
      </c>
      <c r="Z145" s="11">
        <f>'OddsRatio_working_3-way'!X145^(1/3)*COS('OddsRatio_working_3-way'!Y145/3)</f>
        <v>0.54391181325639737</v>
      </c>
      <c r="AA145" s="11">
        <f>'OddsRatio_working_3-way'!X145^(1/3)*COS(('OddsRatio_working_3-way'!Y145+2*PI())/3)</f>
        <v>-0.33687598745975322</v>
      </c>
      <c r="AB145" s="11">
        <f>'OddsRatio_working_3-way'!X145^(1/3)*COS(('OddsRatio_working_3-way'!Y145+4*PI())/3)</f>
        <v>-0.20703582579664426</v>
      </c>
      <c r="AC145" s="11">
        <f>'OddsRatio_working_3-way'!X145^(1/3)*SIN('OddsRatio_working_3-way'!Y145/3)</f>
        <v>7.4963252287820498E-2</v>
      </c>
      <c r="AD145" s="11">
        <f>'OddsRatio_working_3-way'!X145^(1/3)*SIN(('OddsRatio_working_3-way'!Y145+2*PI())/3)</f>
        <v>0.43355982155458744</v>
      </c>
      <c r="AE145" s="11">
        <f>'OddsRatio_working_3-way'!X145^(1/3)*SIN(('OddsRatio_working_3-way'!Y145+4*PI())/3)</f>
        <v>-0.50852307384240791</v>
      </c>
      <c r="AF145" s="11">
        <f>-'OddsRatio_working_3-way'!U145/(3*'OddsRatio_working_3-way'!X145^(1/3))*COS(('OddsRatio_working_3-way'!Y145)/3)</f>
        <v>0.54391181325639726</v>
      </c>
      <c r="AG145" s="11">
        <f>-'OddsRatio_working_3-way'!U145/(3*'OddsRatio_working_3-way'!X145^(1/3))*COS(('OddsRatio_working_3-way'!Y145+2*PI())/3)</f>
        <v>-0.33687598745975317</v>
      </c>
      <c r="AH145" s="11">
        <f>-'OddsRatio_working_3-way'!U145/(3*'OddsRatio_working_3-way'!X145^(1/3))*COS(('OddsRatio_working_3-way'!Y145+4*PI())/3)</f>
        <v>-0.20703582579664423</v>
      </c>
      <c r="AI145" s="11">
        <f>'OddsRatio_working_3-way'!U145/(3*'OddsRatio_working_3-way'!X145^(1/3))*SIN(('OddsRatio_working_3-way'!Y145)/3)</f>
        <v>-7.4963252287820484E-2</v>
      </c>
      <c r="AJ145" s="11">
        <f>'OddsRatio_working_3-way'!U145/(3*'OddsRatio_working_3-way'!X145^(1/3))*SIN(('OddsRatio_working_3-way'!Y145+2*PI())/3)</f>
        <v>-0.43355982155458733</v>
      </c>
      <c r="AK145" s="11">
        <f>'OddsRatio_working_3-way'!U145/(3*'OddsRatio_working_3-way'!X145^(1/3))*SIN(('OddsRatio_working_3-way'!Y145+4*PI())/3)</f>
        <v>0.5085230738424078</v>
      </c>
      <c r="AL145" s="11">
        <f>'OddsRatio_working_3-way'!Z145+'OddsRatio_working_3-way'!AF145</f>
        <v>1.0878236265127947</v>
      </c>
      <c r="AM145" s="11">
        <f>'OddsRatio_working_3-way'!AA145+'OddsRatio_working_3-way'!AG145</f>
        <v>-0.67375197491950645</v>
      </c>
      <c r="AN145" s="11">
        <f>'OddsRatio_working_3-way'!AB145+'OddsRatio_working_3-way'!AH145</f>
        <v>-0.41407165159328851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1.0878236265127947</v>
      </c>
      <c r="AS145" s="11">
        <f>IF(('OddsRatio_working_3-way'!X145=0),IF(Q145&gt;0,-Q145^(1/3),(-Q145)^(1/3)),'OddsRatio_working_3-way'!AM145-'OddsRatio_working_3-way'!R145/3)</f>
        <v>-0.67375197491950645</v>
      </c>
      <c r="AT145" s="11">
        <f>IF(('OddsRatio_working_3-way'!X145=0),IF(Q145&gt;0,-Q145^(1/3),(-Q145)^(1/3)),'OddsRatio_working_3-way'!AN145-'OddsRatio_working_3-way'!R145/3)</f>
        <v>-0.41407165159328851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2.4</v>
      </c>
      <c r="B146" s="4">
        <f>IF('True_Odds_Calculator_3-way'!B147="","",'True_Odds_Calculator_3-way'!B147)</f>
        <v>3.34</v>
      </c>
      <c r="C146" s="4">
        <f>IF('True_Odds_Calculator_3-way'!C147="","",'True_Odds_Calculator_3-way'!C147)</f>
        <v>2.94</v>
      </c>
      <c r="D146" s="9">
        <f t="shared" si="39"/>
        <v>0.3963926965852746</v>
      </c>
      <c r="E146" s="9">
        <f t="shared" si="40"/>
        <v>0.28207398185728266</v>
      </c>
      <c r="F146" s="9">
        <f t="shared" si="41"/>
        <v>0.32153332155744274</v>
      </c>
      <c r="G146" s="9">
        <f t="shared" si="42"/>
        <v>1.0876791565076416</v>
      </c>
      <c r="H146" s="9">
        <f t="shared" si="43"/>
        <v>2.5227508191106982</v>
      </c>
      <c r="I146" s="9">
        <f t="shared" si="44"/>
        <v>3.5451692262278804</v>
      </c>
      <c r="J146" s="9">
        <f t="shared" si="45"/>
        <v>3.1100975636248247</v>
      </c>
      <c r="K146" s="11">
        <f t="shared" si="46"/>
        <v>0.41666666666666669</v>
      </c>
      <c r="L146" s="11">
        <f t="shared" si="47"/>
        <v>0.29940119760479045</v>
      </c>
      <c r="M146" s="11">
        <f t="shared" si="48"/>
        <v>0.3401360544217687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-0.26967493584260072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0.24101456950045497</v>
      </c>
      <c r="Q146" s="11">
        <f>2*'OddsRatio_working_3-way'!K146*'OddsRatio_working_3-way'!L146*'OddsRatio_working_3-way'!M146</f>
        <v>8.486428503537144E-2</v>
      </c>
      <c r="R146" s="11">
        <f t="shared" si="49"/>
        <v>0</v>
      </c>
      <c r="S146" s="11">
        <f t="shared" si="50"/>
        <v>-0.893722543207079</v>
      </c>
      <c r="T146" s="11">
        <f t="shared" si="51"/>
        <v>-0.31469103634052065</v>
      </c>
      <c r="U146" s="11">
        <f>'OddsRatio_working_3-way'!S146-'OddsRatio_working_3-way'!R146^2/3</f>
        <v>-0.893722543207079</v>
      </c>
      <c r="V146" s="11">
        <f>'OddsRatio_working_3-way'!S146*'OddsRatio_working_3-way'!R146/3-2*'OddsRatio_working_3-way'!R146^3/27-'OddsRatio_working_3-way'!T146</f>
        <v>0.31469103634052065</v>
      </c>
      <c r="W146" s="11">
        <f>'OddsRatio_working_3-way'!V146^2+4*'OddsRatio_working_3-way'!U146^3/27</f>
        <v>-6.7253931392332739E-3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0.16260061615220295</v>
      </c>
      <c r="Y146" s="11">
        <f>IF('OddsRatio_working_3-way'!W146&gt;=0,IF('OddsRatio_working_3-way'!V146+SQRT('OddsRatio_working_3-way'!W146)&gt;0,0,PI()),ACOS('OddsRatio_working_3-way'!V146/(2*'OddsRatio_working_3-way'!X146)))</f>
        <v>0.25493001510092772</v>
      </c>
      <c r="Z146" s="11">
        <f>'OddsRatio_working_3-way'!X146^(1/3)*COS('OddsRatio_working_3-way'!Y146/3)</f>
        <v>0.54383957825382079</v>
      </c>
      <c r="AA146" s="11">
        <f>'OddsRatio_working_3-way'!X146^(1/3)*COS(('OddsRatio_working_3-way'!Y146+2*PI())/3)</f>
        <v>-0.31203862068142602</v>
      </c>
      <c r="AB146" s="11">
        <f>'OddsRatio_working_3-way'!X146^(1/3)*COS(('OddsRatio_working_3-way'!Y146+4*PI())/3)</f>
        <v>-0.23180095757239463</v>
      </c>
      <c r="AC146" s="11">
        <f>'OddsRatio_working_3-way'!X146^(1/3)*SIN('OddsRatio_working_3-way'!Y146/3)</f>
        <v>4.6325236395145797E-2</v>
      </c>
      <c r="AD146" s="11">
        <f>'OddsRatio_working_3-way'!X146^(1/3)*SIN(('OddsRatio_working_3-way'!Y146+2*PI())/3)</f>
        <v>0.44781627215365111</v>
      </c>
      <c r="AE146" s="11">
        <f>'OddsRatio_working_3-way'!X146^(1/3)*SIN(('OddsRatio_working_3-way'!Y146+4*PI())/3)</f>
        <v>-0.49414150854879685</v>
      </c>
      <c r="AF146" s="11">
        <f>-'OddsRatio_working_3-way'!U146/(3*'OddsRatio_working_3-way'!X146^(1/3))*COS(('OddsRatio_working_3-way'!Y146)/3)</f>
        <v>0.54383957825382068</v>
      </c>
      <c r="AG146" s="11">
        <f>-'OddsRatio_working_3-way'!U146/(3*'OddsRatio_working_3-way'!X146^(1/3))*COS(('OddsRatio_working_3-way'!Y146+2*PI())/3)</f>
        <v>-0.31203862068142596</v>
      </c>
      <c r="AH146" s="11">
        <f>-'OddsRatio_working_3-way'!U146/(3*'OddsRatio_working_3-way'!X146^(1/3))*COS(('OddsRatio_working_3-way'!Y146+4*PI())/3)</f>
        <v>-0.23180095757239461</v>
      </c>
      <c r="AI146" s="11">
        <f>'OddsRatio_working_3-way'!U146/(3*'OddsRatio_working_3-way'!X146^(1/3))*SIN(('OddsRatio_working_3-way'!Y146)/3)</f>
        <v>-4.632523639514579E-2</v>
      </c>
      <c r="AJ146" s="11">
        <f>'OddsRatio_working_3-way'!U146/(3*'OddsRatio_working_3-way'!X146^(1/3))*SIN(('OddsRatio_working_3-way'!Y146+2*PI())/3)</f>
        <v>-0.447816272153651</v>
      </c>
      <c r="AK146" s="11">
        <f>'OddsRatio_working_3-way'!U146/(3*'OddsRatio_working_3-way'!X146^(1/3))*SIN(('OddsRatio_working_3-way'!Y146+4*PI())/3)</f>
        <v>0.49414150854879674</v>
      </c>
      <c r="AL146" s="11">
        <f>'OddsRatio_working_3-way'!Z146+'OddsRatio_working_3-way'!AF146</f>
        <v>1.0876791565076416</v>
      </c>
      <c r="AM146" s="11">
        <f>'OddsRatio_working_3-way'!AA146+'OddsRatio_working_3-way'!AG146</f>
        <v>-0.62407724136285192</v>
      </c>
      <c r="AN146" s="11">
        <f>'OddsRatio_working_3-way'!AB146+'OddsRatio_working_3-way'!AH146</f>
        <v>-0.46360191514478921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1.0876791565076416</v>
      </c>
      <c r="AS146" s="11">
        <f>IF(('OddsRatio_working_3-way'!X146=0),IF(Q146&gt;0,-Q146^(1/3),(-Q146)^(1/3)),'OddsRatio_working_3-way'!AM146-'OddsRatio_working_3-way'!R146/3)</f>
        <v>-0.62407724136285192</v>
      </c>
      <c r="AT146" s="11">
        <f>IF(('OddsRatio_working_3-way'!X146=0),IF(Q146&gt;0,-Q146^(1/3),(-Q146)^(1/3)),'OddsRatio_working_3-way'!AN146-'OddsRatio_working_3-way'!R146/3)</f>
        <v>-0.46360191514478921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2.57</v>
      </c>
      <c r="B147" s="4">
        <f>IF('True_Odds_Calculator_3-way'!B148="","",'True_Odds_Calculator_3-way'!B148)</f>
        <v>3.64</v>
      </c>
      <c r="C147" s="4">
        <f>IF('True_Odds_Calculator_3-way'!C148="","",'True_Odds_Calculator_3-way'!C148)</f>
        <v>2.78</v>
      </c>
      <c r="D147" s="9">
        <f t="shared" si="39"/>
        <v>0.38070539770225492</v>
      </c>
      <c r="E147" s="9">
        <f t="shared" si="40"/>
        <v>0.26771269695904476</v>
      </c>
      <c r="F147" s="9">
        <f t="shared" si="41"/>
        <v>0.35158190533870026</v>
      </c>
      <c r="G147" s="9">
        <f t="shared" si="42"/>
        <v>1.0361165433427852</v>
      </c>
      <c r="H147" s="9">
        <f t="shared" si="43"/>
        <v>2.6267029730481726</v>
      </c>
      <c r="I147" s="9">
        <f t="shared" si="44"/>
        <v>3.7353476744249527</v>
      </c>
      <c r="J147" s="9">
        <f t="shared" si="45"/>
        <v>2.8442874471501574</v>
      </c>
      <c r="K147" s="11">
        <f t="shared" si="46"/>
        <v>0.38910505836575876</v>
      </c>
      <c r="L147" s="11">
        <f t="shared" si="47"/>
        <v>0.27472527472527469</v>
      </c>
      <c r="M147" s="11">
        <f t="shared" si="48"/>
        <v>0.35971223021582738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-0.28369016421531601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0.23032841525129405</v>
      </c>
      <c r="Q147" s="11">
        <f>2*'OddsRatio_working_3-way'!K147*'OddsRatio_working_3-way'!L147*'OddsRatio_working_3-way'!M147</f>
        <v>7.6904312270882833E-2</v>
      </c>
      <c r="R147" s="11">
        <f t="shared" si="49"/>
        <v>0</v>
      </c>
      <c r="S147" s="11">
        <f t="shared" si="50"/>
        <v>-0.81190130749996214</v>
      </c>
      <c r="T147" s="11">
        <f t="shared" si="51"/>
        <v>-0.27108557846409426</v>
      </c>
      <c r="U147" s="11">
        <f>'OddsRatio_working_3-way'!S147-'OddsRatio_working_3-way'!R147^2/3</f>
        <v>-0.81190130749996214</v>
      </c>
      <c r="V147" s="11">
        <f>'OddsRatio_working_3-way'!S147*'OddsRatio_working_3-way'!R147/3-2*'OddsRatio_working_3-way'!R147^3/27-'OddsRatio_working_3-way'!T147</f>
        <v>0.27108557846409426</v>
      </c>
      <c r="W147" s="11">
        <f>'OddsRatio_working_3-way'!V147^2+4*'OddsRatio_working_3-way'!U147^3/27</f>
        <v>-5.8003328232991563E-3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0.1407903793539457</v>
      </c>
      <c r="Y147" s="11">
        <f>IF('OddsRatio_working_3-way'!W147&gt;=0,IF('OddsRatio_working_3-way'!V147+SQRT('OddsRatio_working_3-way'!W147)&gt;0,0,PI()),ACOS('OddsRatio_working_3-way'!V147/(2*'OddsRatio_working_3-way'!X147)))</f>
        <v>0.27388402805256318</v>
      </c>
      <c r="Z147" s="11">
        <f>'OddsRatio_working_3-way'!X147^(1/3)*COS('OddsRatio_working_3-way'!Y147/3)</f>
        <v>0.51805827167139262</v>
      </c>
      <c r="AA147" s="11">
        <f>'OddsRatio_working_3-way'!X147^(1/3)*COS(('OddsRatio_working_3-way'!Y147+2*PI())/3)</f>
        <v>-0.30010281645513637</v>
      </c>
      <c r="AB147" s="11">
        <f>'OddsRatio_working_3-way'!X147^(1/3)*COS(('OddsRatio_working_3-way'!Y147+4*PI())/3)</f>
        <v>-0.21795545521625631</v>
      </c>
      <c r="AC147" s="11">
        <f>'OddsRatio_working_3-way'!X147^(1/3)*SIN('OddsRatio_working_3-way'!Y147/3)</f>
        <v>4.7427801124484775E-2</v>
      </c>
      <c r="AD147" s="11">
        <f>'OddsRatio_working_3-way'!X147^(1/3)*SIN(('OddsRatio_working_3-way'!Y147+2*PI())/3)</f>
        <v>0.42493772334584373</v>
      </c>
      <c r="AE147" s="11">
        <f>'OddsRatio_working_3-way'!X147^(1/3)*SIN(('OddsRatio_working_3-way'!Y147+4*PI())/3)</f>
        <v>-0.47236552447032859</v>
      </c>
      <c r="AF147" s="11">
        <f>-'OddsRatio_working_3-way'!U147/(3*'OddsRatio_working_3-way'!X147^(1/3))*COS(('OddsRatio_working_3-way'!Y147)/3)</f>
        <v>0.51805827167139251</v>
      </c>
      <c r="AG147" s="11">
        <f>-'OddsRatio_working_3-way'!U147/(3*'OddsRatio_working_3-way'!X147^(1/3))*COS(('OddsRatio_working_3-way'!Y147+2*PI())/3)</f>
        <v>-0.30010281645513626</v>
      </c>
      <c r="AH147" s="11">
        <f>-'OddsRatio_working_3-way'!U147/(3*'OddsRatio_working_3-way'!X147^(1/3))*COS(('OddsRatio_working_3-way'!Y147+4*PI())/3)</f>
        <v>-0.21795545521625626</v>
      </c>
      <c r="AI147" s="11">
        <f>'OddsRatio_working_3-way'!U147/(3*'OddsRatio_working_3-way'!X147^(1/3))*SIN(('OddsRatio_working_3-way'!Y147)/3)</f>
        <v>-4.7427801124484768E-2</v>
      </c>
      <c r="AJ147" s="11">
        <f>'OddsRatio_working_3-way'!U147/(3*'OddsRatio_working_3-way'!X147^(1/3))*SIN(('OddsRatio_working_3-way'!Y147+2*PI())/3)</f>
        <v>-0.42493772334584362</v>
      </c>
      <c r="AK147" s="11">
        <f>'OddsRatio_working_3-way'!U147/(3*'OddsRatio_working_3-way'!X147^(1/3))*SIN(('OddsRatio_working_3-way'!Y147+4*PI())/3)</f>
        <v>0.47236552447032848</v>
      </c>
      <c r="AL147" s="11">
        <f>'OddsRatio_working_3-way'!Z147+'OddsRatio_working_3-way'!AF147</f>
        <v>1.0361165433427852</v>
      </c>
      <c r="AM147" s="11">
        <f>'OddsRatio_working_3-way'!AA147+'OddsRatio_working_3-way'!AG147</f>
        <v>-0.60020563291027262</v>
      </c>
      <c r="AN147" s="11">
        <f>'OddsRatio_working_3-way'!AB147+'OddsRatio_working_3-way'!AH147</f>
        <v>-0.43591091043251257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1.0361165433427852</v>
      </c>
      <c r="AS147" s="11">
        <f>IF(('OddsRatio_working_3-way'!X147=0),IF(Q147&gt;0,-Q147^(1/3),(-Q147)^(1/3)),'OddsRatio_working_3-way'!AM147-'OddsRatio_working_3-way'!R147/3)</f>
        <v>-0.60020563291027262</v>
      </c>
      <c r="AT147" s="11">
        <f>IF(('OddsRatio_working_3-way'!X147=0),IF(Q147&gt;0,-Q147^(1/3),(-Q147)^(1/3)),'OddsRatio_working_3-way'!AN147-'OddsRatio_working_3-way'!R147/3)</f>
        <v>-0.43591091043251257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1.48</v>
      </c>
      <c r="B148" s="4">
        <f>IF('True_Odds_Calculator_3-way'!B149="","",'True_Odds_Calculator_3-way'!B149)</f>
        <v>5.05</v>
      </c>
      <c r="C148" s="4">
        <f>IF('True_Odds_Calculator_3-way'!C149="","",'True_Odds_Calculator_3-way'!C149)</f>
        <v>6.57</v>
      </c>
      <c r="D148" s="9">
        <f t="shared" si="39"/>
        <v>0.66431734572697299</v>
      </c>
      <c r="E148" s="9">
        <f t="shared" si="40"/>
        <v>0.18998735783613105</v>
      </c>
      <c r="F148" s="9">
        <f t="shared" si="41"/>
        <v>0.1456952964368961</v>
      </c>
      <c r="G148" s="9">
        <f t="shared" si="42"/>
        <v>1.052718053453066</v>
      </c>
      <c r="H148" s="9">
        <f t="shared" si="43"/>
        <v>1.5053046656574716</v>
      </c>
      <c r="I148" s="9">
        <f t="shared" si="44"/>
        <v>5.2635081164849167</v>
      </c>
      <c r="J148" s="9">
        <f t="shared" si="45"/>
        <v>6.8636395577335776</v>
      </c>
      <c r="K148" s="11">
        <f t="shared" si="46"/>
        <v>0.67567567567567566</v>
      </c>
      <c r="L148" s="11">
        <f t="shared" si="47"/>
        <v>0.19801980198019803</v>
      </c>
      <c r="M148" s="11">
        <f t="shared" si="48"/>
        <v>0.15220700152207001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-0.22051238815106988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0.2056851371919865</v>
      </c>
      <c r="Q148" s="11">
        <f>2*'OddsRatio_working_3-way'!K148*'OddsRatio_working_3-way'!L148*'OddsRatio_working_3-way'!M148</f>
        <v>4.0729730137027027E-2</v>
      </c>
      <c r="R148" s="11">
        <f t="shared" si="49"/>
        <v>0</v>
      </c>
      <c r="S148" s="11">
        <f t="shared" si="50"/>
        <v>-0.93276000916136537</v>
      </c>
      <c r="T148" s="11">
        <f t="shared" si="51"/>
        <v>-0.18470495230918124</v>
      </c>
      <c r="U148" s="11">
        <f>'OddsRatio_working_3-way'!S148-'OddsRatio_working_3-way'!R148^2/3</f>
        <v>-0.93276000916136537</v>
      </c>
      <c r="V148" s="11">
        <f>'OddsRatio_working_3-way'!S148*'OddsRatio_working_3-way'!R148/3-2*'OddsRatio_working_3-way'!R148^3/27-'OddsRatio_working_3-way'!T148</f>
        <v>0.18470495230918124</v>
      </c>
      <c r="W148" s="11">
        <f>'OddsRatio_working_3-way'!V148^2+4*'OddsRatio_working_3-way'!U148^3/27</f>
        <v>-8.6112179857777554E-2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0.17336961906957232</v>
      </c>
      <c r="Y148" s="11">
        <f>IF('OddsRatio_working_3-way'!W148&gt;=0,IF('OddsRatio_working_3-way'!V148+SQRT('OddsRatio_working_3-way'!W148)&gt;0,0,PI()),ACOS('OddsRatio_working_3-way'!V148/(2*'OddsRatio_working_3-way'!X148)))</f>
        <v>1.0090189696510563</v>
      </c>
      <c r="Z148" s="11">
        <f>'OddsRatio_working_3-way'!X148^(1/3)*COS('OddsRatio_working_3-way'!Y148/3)</f>
        <v>0.52635902672653301</v>
      </c>
      <c r="AA148" s="11">
        <f>'OddsRatio_working_3-way'!X148^(1/3)*COS(('OddsRatio_working_3-way'!Y148+2*PI())/3)</f>
        <v>-0.42255213813917986</v>
      </c>
      <c r="AB148" s="11">
        <f>'OddsRatio_working_3-way'!X148^(1/3)*COS(('OddsRatio_working_3-way'!Y148+4*PI())/3)</f>
        <v>-0.10380688858735325</v>
      </c>
      <c r="AC148" s="11">
        <f>'OddsRatio_working_3-way'!X148^(1/3)*SIN('OddsRatio_working_3-way'!Y148/3)</f>
        <v>0.18402765563166151</v>
      </c>
      <c r="AD148" s="11">
        <f>'OddsRatio_working_3-way'!X148^(1/3)*SIN(('OddsRatio_working_3-way'!Y148+2*PI())/3)</f>
        <v>0.363826460840599</v>
      </c>
      <c r="AE148" s="11">
        <f>'OddsRatio_working_3-way'!X148^(1/3)*SIN(('OddsRatio_working_3-way'!Y148+4*PI())/3)</f>
        <v>-0.54785411647226068</v>
      </c>
      <c r="AF148" s="11">
        <f>-'OddsRatio_working_3-way'!U148/(3*'OddsRatio_working_3-way'!X148^(1/3))*COS(('OddsRatio_working_3-way'!Y148)/3)</f>
        <v>0.5263590267265329</v>
      </c>
      <c r="AG148" s="11">
        <f>-'OddsRatio_working_3-way'!U148/(3*'OddsRatio_working_3-way'!X148^(1/3))*COS(('OddsRatio_working_3-way'!Y148+2*PI())/3)</f>
        <v>-0.42255213813917974</v>
      </c>
      <c r="AH148" s="11">
        <f>-'OddsRatio_working_3-way'!U148/(3*'OddsRatio_working_3-way'!X148^(1/3))*COS(('OddsRatio_working_3-way'!Y148+4*PI())/3)</f>
        <v>-0.10380688858735322</v>
      </c>
      <c r="AI148" s="11">
        <f>'OddsRatio_working_3-way'!U148/(3*'OddsRatio_working_3-way'!X148^(1/3))*SIN(('OddsRatio_working_3-way'!Y148)/3)</f>
        <v>-0.18402765563166149</v>
      </c>
      <c r="AJ148" s="11">
        <f>'OddsRatio_working_3-way'!U148/(3*'OddsRatio_working_3-way'!X148^(1/3))*SIN(('OddsRatio_working_3-way'!Y148+2*PI())/3)</f>
        <v>-0.36382646084059894</v>
      </c>
      <c r="AK148" s="11">
        <f>'OddsRatio_working_3-way'!U148/(3*'OddsRatio_working_3-way'!X148^(1/3))*SIN(('OddsRatio_working_3-way'!Y148+4*PI())/3)</f>
        <v>0.54785411647226057</v>
      </c>
      <c r="AL148" s="11">
        <f>'OddsRatio_working_3-way'!Z148+'OddsRatio_working_3-way'!AF148</f>
        <v>1.052718053453066</v>
      </c>
      <c r="AM148" s="11">
        <f>'OddsRatio_working_3-way'!AA148+'OddsRatio_working_3-way'!AG148</f>
        <v>-0.8451042762783596</v>
      </c>
      <c r="AN148" s="11">
        <f>'OddsRatio_working_3-way'!AB148+'OddsRatio_working_3-way'!AH148</f>
        <v>-0.20761377717470647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1.052718053453066</v>
      </c>
      <c r="AS148" s="11">
        <f>IF(('OddsRatio_working_3-way'!X148=0),IF(Q148&gt;0,-Q148^(1/3),(-Q148)^(1/3)),'OddsRatio_working_3-way'!AM148-'OddsRatio_working_3-way'!R148/3)</f>
        <v>-0.8451042762783596</v>
      </c>
      <c r="AT148" s="11">
        <f>IF(('OddsRatio_working_3-way'!X148=0),IF(Q148&gt;0,-Q148^(1/3),(-Q148)^(1/3)),'OddsRatio_working_3-way'!AN148-'OddsRatio_working_3-way'!R148/3)</f>
        <v>-0.20761377717470647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2.81</v>
      </c>
      <c r="B149" s="4">
        <f>IF('True_Odds_Calculator_3-way'!B150="","",'True_Odds_Calculator_3-way'!B150)</f>
        <v>3.28</v>
      </c>
      <c r="C149" s="4">
        <f>IF('True_Odds_Calculator_3-way'!C150="","",'True_Odds_Calculator_3-way'!C150)</f>
        <v>2.77</v>
      </c>
      <c r="D149" s="9">
        <f t="shared" si="39"/>
        <v>0.34844378673505144</v>
      </c>
      <c r="E149" s="9">
        <f t="shared" si="40"/>
        <v>0.29802187414859821</v>
      </c>
      <c r="F149" s="9">
        <f t="shared" si="41"/>
        <v>0.35353433911635035</v>
      </c>
      <c r="G149" s="9">
        <f t="shared" si="42"/>
        <v>1.033095788008384</v>
      </c>
      <c r="H149" s="9">
        <f t="shared" si="43"/>
        <v>2.8699033762951749</v>
      </c>
      <c r="I149" s="9">
        <f t="shared" si="44"/>
        <v>3.3554583966591154</v>
      </c>
      <c r="J149" s="9">
        <f t="shared" si="45"/>
        <v>2.8285795447748394</v>
      </c>
      <c r="K149" s="11">
        <f t="shared" si="46"/>
        <v>0.35587188612099646</v>
      </c>
      <c r="L149" s="11">
        <f t="shared" si="47"/>
        <v>0.3048780487804878</v>
      </c>
      <c r="M149" s="11">
        <f t="shared" si="48"/>
        <v>0.36101083032490977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-0.28610586162390017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0.22952906276624979</v>
      </c>
      <c r="Q149" s="11">
        <f>2*'OddsRatio_working_3-way'!K149*'OddsRatio_working_3-way'!L149*'OddsRatio_working_3-way'!M149</f>
        <v>7.8337564084044312E-2</v>
      </c>
      <c r="R149" s="11">
        <f t="shared" si="49"/>
        <v>0</v>
      </c>
      <c r="S149" s="11">
        <f t="shared" si="50"/>
        <v>-0.80225222043152933</v>
      </c>
      <c r="T149" s="11">
        <f t="shared" si="51"/>
        <v>-0.2738062185773138</v>
      </c>
      <c r="U149" s="11">
        <f>'OddsRatio_working_3-way'!S149-'OddsRatio_working_3-way'!R149^2/3</f>
        <v>-0.80225222043152933</v>
      </c>
      <c r="V149" s="11">
        <f>'OddsRatio_working_3-way'!S149*'OddsRatio_working_3-way'!R149/3-2*'OddsRatio_working_3-way'!R149^3/27-'OddsRatio_working_3-way'!T149</f>
        <v>0.2738062185773138</v>
      </c>
      <c r="W149" s="11">
        <f>'OddsRatio_working_3-way'!V149^2+4*'OddsRatio_working_3-way'!U149^3/27</f>
        <v>-1.5244433566012489E-3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0.13828800444019809</v>
      </c>
      <c r="Y149" s="11">
        <f>IF('OddsRatio_working_3-way'!W149&gt;=0,IF('OddsRatio_working_3-way'!V149+SQRT('OddsRatio_working_3-way'!W149)&gt;0,0,PI()),ACOS('OddsRatio_working_3-way'!V149/(2*'OddsRatio_working_3-way'!X149)))</f>
        <v>0.14164273276401662</v>
      </c>
      <c r="Z149" s="11">
        <f>'OddsRatio_working_3-way'!X149^(1/3)*COS('OddsRatio_working_3-way'!Y149/3)</f>
        <v>0.51654789400419199</v>
      </c>
      <c r="AA149" s="11">
        <f>'OddsRatio_working_3-way'!X149^(1/3)*COS(('OddsRatio_working_3-way'!Y149+2*PI())/3)</f>
        <v>-0.27941064513018421</v>
      </c>
      <c r="AB149" s="11">
        <f>'OddsRatio_working_3-way'!X149^(1/3)*COS(('OddsRatio_working_3-way'!Y149+4*PI())/3)</f>
        <v>-0.237137248874008</v>
      </c>
      <c r="AC149" s="11">
        <f>'OddsRatio_working_3-way'!X149^(1/3)*SIN('OddsRatio_working_3-way'!Y149/3)</f>
        <v>2.4406556708063312E-2</v>
      </c>
      <c r="AD149" s="11">
        <f>'OddsRatio_working_3-way'!X149^(1/3)*SIN(('OddsRatio_working_3-way'!Y149+2*PI())/3)</f>
        <v>0.43514032012495013</v>
      </c>
      <c r="AE149" s="11">
        <f>'OddsRatio_working_3-way'!X149^(1/3)*SIN(('OddsRatio_working_3-way'!Y149+4*PI())/3)</f>
        <v>-0.45954687683301321</v>
      </c>
      <c r="AF149" s="11">
        <f>-'OddsRatio_working_3-way'!U149/(3*'OddsRatio_working_3-way'!X149^(1/3))*COS(('OddsRatio_working_3-way'!Y149)/3)</f>
        <v>0.51654789400419199</v>
      </c>
      <c r="AG149" s="11">
        <f>-'OddsRatio_working_3-way'!U149/(3*'OddsRatio_working_3-way'!X149^(1/3))*COS(('OddsRatio_working_3-way'!Y149+2*PI())/3)</f>
        <v>-0.27941064513018421</v>
      </c>
      <c r="AH149" s="11">
        <f>-'OddsRatio_working_3-way'!U149/(3*'OddsRatio_working_3-way'!X149^(1/3))*COS(('OddsRatio_working_3-way'!Y149+4*PI())/3)</f>
        <v>-0.237137248874008</v>
      </c>
      <c r="AI149" s="11">
        <f>'OddsRatio_working_3-way'!U149/(3*'OddsRatio_working_3-way'!X149^(1/3))*SIN(('OddsRatio_working_3-way'!Y149)/3)</f>
        <v>-2.4406556708063312E-2</v>
      </c>
      <c r="AJ149" s="11">
        <f>'OddsRatio_working_3-way'!U149/(3*'OddsRatio_working_3-way'!X149^(1/3))*SIN(('OddsRatio_working_3-way'!Y149+2*PI())/3)</f>
        <v>-0.43514032012495013</v>
      </c>
      <c r="AK149" s="11">
        <f>'OddsRatio_working_3-way'!U149/(3*'OddsRatio_working_3-way'!X149^(1/3))*SIN(('OddsRatio_working_3-way'!Y149+4*PI())/3)</f>
        <v>0.45954687683301321</v>
      </c>
      <c r="AL149" s="11">
        <f>'OddsRatio_working_3-way'!Z149+'OddsRatio_working_3-way'!AF149</f>
        <v>1.033095788008384</v>
      </c>
      <c r="AM149" s="11">
        <f>'OddsRatio_working_3-way'!AA149+'OddsRatio_working_3-way'!AG149</f>
        <v>-0.55882129026036842</v>
      </c>
      <c r="AN149" s="11">
        <f>'OddsRatio_working_3-way'!AB149+'OddsRatio_working_3-way'!AH149</f>
        <v>-0.474274497748016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1.033095788008384</v>
      </c>
      <c r="AS149" s="11">
        <f>IF(('OddsRatio_working_3-way'!X149=0),IF(Q149&gt;0,-Q149^(1/3),(-Q149)^(1/3)),'OddsRatio_working_3-way'!AM149-'OddsRatio_working_3-way'!R149/3)</f>
        <v>-0.55882129026036842</v>
      </c>
      <c r="AT149" s="11">
        <f>IF(('OddsRatio_working_3-way'!X149=0),IF(Q149&gt;0,-Q149^(1/3),(-Q149)^(1/3)),'OddsRatio_working_3-way'!AN149-'OddsRatio_working_3-way'!R149/3)</f>
        <v>-0.474274497748016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5.26</v>
      </c>
      <c r="B150" s="4">
        <f>IF('True_Odds_Calculator_3-way'!B151="","",'True_Odds_Calculator_3-way'!B151)</f>
        <v>4.1399999999999997</v>
      </c>
      <c r="C150" s="4">
        <f>IF('True_Odds_Calculator_3-way'!C151="","",'True_Odds_Calculator_3-way'!C151)</f>
        <v>1.68</v>
      </c>
      <c r="D150" s="9">
        <f t="shared" si="39"/>
        <v>0.18301180292851449</v>
      </c>
      <c r="E150" s="9">
        <f t="shared" si="40"/>
        <v>0.23307519354169925</v>
      </c>
      <c r="F150" s="9">
        <f t="shared" si="41"/>
        <v>0.58391300352978637</v>
      </c>
      <c r="G150" s="9">
        <f t="shared" si="42"/>
        <v>1.0479174777219149</v>
      </c>
      <c r="H150" s="9">
        <f t="shared" si="43"/>
        <v>5.4641284550953584</v>
      </c>
      <c r="I150" s="9">
        <f t="shared" si="44"/>
        <v>4.2904608800468118</v>
      </c>
      <c r="J150" s="9">
        <f t="shared" si="45"/>
        <v>1.7125838848509021</v>
      </c>
      <c r="K150" s="11">
        <f t="shared" si="46"/>
        <v>0.19011406844106465</v>
      </c>
      <c r="L150" s="11">
        <f t="shared" si="47"/>
        <v>0.24154589371980678</v>
      </c>
      <c r="M150" s="11">
        <f t="shared" si="48"/>
        <v>0.59523809523809523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-0.24862957802286623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0.2208594537905168</v>
      </c>
      <c r="Q150" s="11">
        <f>2*'OddsRatio_working_3-way'!K150*'OddsRatio_working_3-way'!L150*'OddsRatio_working_3-way'!M150</f>
        <v>5.4668181631316044E-2</v>
      </c>
      <c r="R150" s="11">
        <f t="shared" si="49"/>
        <v>0</v>
      </c>
      <c r="S150" s="11">
        <f t="shared" si="50"/>
        <v>-0.88830723820882074</v>
      </c>
      <c r="T150" s="11">
        <f t="shared" si="51"/>
        <v>-0.21987802925960911</v>
      </c>
      <c r="U150" s="11">
        <f>'OddsRatio_working_3-way'!S150-'OddsRatio_working_3-way'!R150^2/3</f>
        <v>-0.88830723820882074</v>
      </c>
      <c r="V150" s="11">
        <f>'OddsRatio_working_3-way'!S150*'OddsRatio_working_3-way'!R150/3-2*'OddsRatio_working_3-way'!R150^3/27-'OddsRatio_working_3-way'!T150</f>
        <v>0.21987802925960911</v>
      </c>
      <c r="W150" s="11">
        <f>'OddsRatio_working_3-way'!V150^2+4*'OddsRatio_working_3-way'!U150^3/27</f>
        <v>-5.5498709439508312E-2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0.16112499588099127</v>
      </c>
      <c r="Y150" s="11">
        <f>IF('OddsRatio_working_3-way'!W150&gt;=0,IF('OddsRatio_working_3-way'!V150+SQRT('OddsRatio_working_3-way'!W150)&gt;0,0,PI()),ACOS('OddsRatio_working_3-way'!V150/(2*'OddsRatio_working_3-way'!X150)))</f>
        <v>0.81986310999789191</v>
      </c>
      <c r="Z150" s="11">
        <f>'OddsRatio_working_3-way'!X150^(1/3)*COS('OddsRatio_working_3-way'!Y150/3)</f>
        <v>0.52395873886095745</v>
      </c>
      <c r="AA150" s="11">
        <f>'OddsRatio_working_3-way'!X150^(1/3)*COS(('OddsRatio_working_3-way'!Y150+2*PI())/3)</f>
        <v>-0.38916914704893113</v>
      </c>
      <c r="AB150" s="11">
        <f>'OddsRatio_working_3-way'!X150^(1/3)*COS(('OddsRatio_working_3-way'!Y150+4*PI())/3)</f>
        <v>-0.13478959181202618</v>
      </c>
      <c r="AC150" s="11">
        <f>'OddsRatio_working_3-way'!X150^(1/3)*SIN('OddsRatio_working_3-way'!Y150/3)</f>
        <v>0.14686610469236441</v>
      </c>
      <c r="AD150" s="11">
        <f>'OddsRatio_working_3-way'!X150^(1/3)*SIN(('OddsRatio_working_3-way'!Y150+2*PI())/3)</f>
        <v>0.38032852604226375</v>
      </c>
      <c r="AE150" s="11">
        <f>'OddsRatio_working_3-way'!X150^(1/3)*SIN(('OddsRatio_working_3-way'!Y150+4*PI())/3)</f>
        <v>-0.52719463073462813</v>
      </c>
      <c r="AF150" s="11">
        <f>-'OddsRatio_working_3-way'!U150/(3*'OddsRatio_working_3-way'!X150^(1/3))*COS(('OddsRatio_working_3-way'!Y150)/3)</f>
        <v>0.52395873886095745</v>
      </c>
      <c r="AG150" s="11">
        <f>-'OddsRatio_working_3-way'!U150/(3*'OddsRatio_working_3-way'!X150^(1/3))*COS(('OddsRatio_working_3-way'!Y150+2*PI())/3)</f>
        <v>-0.38916914704893113</v>
      </c>
      <c r="AH150" s="11">
        <f>-'OddsRatio_working_3-way'!U150/(3*'OddsRatio_working_3-way'!X150^(1/3))*COS(('OddsRatio_working_3-way'!Y150+4*PI())/3)</f>
        <v>-0.13478959181202618</v>
      </c>
      <c r="AI150" s="11">
        <f>'OddsRatio_working_3-way'!U150/(3*'OddsRatio_working_3-way'!X150^(1/3))*SIN(('OddsRatio_working_3-way'!Y150)/3)</f>
        <v>-0.14686610469236441</v>
      </c>
      <c r="AJ150" s="11">
        <f>'OddsRatio_working_3-way'!U150/(3*'OddsRatio_working_3-way'!X150^(1/3))*SIN(('OddsRatio_working_3-way'!Y150+2*PI())/3)</f>
        <v>-0.38032852604226375</v>
      </c>
      <c r="AK150" s="11">
        <f>'OddsRatio_working_3-way'!U150/(3*'OddsRatio_working_3-way'!X150^(1/3))*SIN(('OddsRatio_working_3-way'!Y150+4*PI())/3)</f>
        <v>0.52719463073462813</v>
      </c>
      <c r="AL150" s="11">
        <f>'OddsRatio_working_3-way'!Z150+'OddsRatio_working_3-way'!AF150</f>
        <v>1.0479174777219149</v>
      </c>
      <c r="AM150" s="11">
        <f>'OddsRatio_working_3-way'!AA150+'OddsRatio_working_3-way'!AG150</f>
        <v>-0.77833829409786226</v>
      </c>
      <c r="AN150" s="11">
        <f>'OddsRatio_working_3-way'!AB150+'OddsRatio_working_3-way'!AH150</f>
        <v>-0.26957918362405237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1.0479174777219149</v>
      </c>
      <c r="AS150" s="11">
        <f>IF(('OddsRatio_working_3-way'!X150=0),IF(Q150&gt;0,-Q150^(1/3),(-Q150)^(1/3)),'OddsRatio_working_3-way'!AM150-'OddsRatio_working_3-way'!R150/3)</f>
        <v>-0.77833829409786226</v>
      </c>
      <c r="AT150" s="11">
        <f>IF(('OddsRatio_working_3-way'!X150=0),IF(Q150&gt;0,-Q150^(1/3),(-Q150)^(1/3)),'OddsRatio_working_3-way'!AN150-'OddsRatio_working_3-way'!R150/3)</f>
        <v>-0.26957918362405237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4.29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1.95</v>
      </c>
      <c r="D151" s="9">
        <f t="shared" si="39"/>
        <v>0.22466223939769828</v>
      </c>
      <c r="E151" s="9">
        <f t="shared" si="40"/>
        <v>0.27446770629883122</v>
      </c>
      <c r="F151" s="9">
        <f t="shared" si="41"/>
        <v>0.50087005430347042</v>
      </c>
      <c r="G151" s="9">
        <f t="shared" si="42"/>
        <v>1.0489745560235066</v>
      </c>
      <c r="H151" s="9">
        <f t="shared" si="43"/>
        <v>4.4511262893173376</v>
      </c>
      <c r="I151" s="9">
        <f t="shared" si="44"/>
        <v>3.6434158811792363</v>
      </c>
      <c r="J151" s="9">
        <f t="shared" si="45"/>
        <v>1.9965258282223306</v>
      </c>
      <c r="K151" s="11">
        <f t="shared" si="46"/>
        <v>0.23310023310023309</v>
      </c>
      <c r="L151" s="11">
        <f t="shared" si="47"/>
        <v>0.28409090909090912</v>
      </c>
      <c r="M151" s="11">
        <f t="shared" si="48"/>
        <v>0.51282051282051289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-0.26747640471416678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0.22956841138659323</v>
      </c>
      <c r="Q151" s="11">
        <f>2*'OddsRatio_working_3-way'!K151*'OddsRatio_working_3-way'!L151*'OddsRatio_working_3-way'!M151</f>
        <v>6.7919648339228769E-2</v>
      </c>
      <c r="R151" s="11">
        <f t="shared" si="49"/>
        <v>0</v>
      </c>
      <c r="S151" s="11">
        <f t="shared" si="50"/>
        <v>-0.85827537435280266</v>
      </c>
      <c r="T151" s="11">
        <f t="shared" si="51"/>
        <v>-0.25392762554816645</v>
      </c>
      <c r="U151" s="11">
        <f>'OddsRatio_working_3-way'!S151-'OddsRatio_working_3-way'!R151^2/3</f>
        <v>-0.85827537435280266</v>
      </c>
      <c r="V151" s="11">
        <f>'OddsRatio_working_3-way'!S151*'OddsRatio_working_3-way'!R151/3-2*'OddsRatio_working_3-way'!R151^3/27-'OddsRatio_working_3-way'!T151</f>
        <v>0.25392762554816645</v>
      </c>
      <c r="W151" s="11">
        <f>'OddsRatio_working_3-way'!V151^2+4*'OddsRatio_working_3-way'!U151^3/27</f>
        <v>-2.9185511985712217E-2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0.15302348757808557</v>
      </c>
      <c r="Y151" s="11">
        <f>IF('OddsRatio_working_3-way'!W151&gt;=0,IF('OddsRatio_working_3-way'!V151+SQRT('OddsRatio_working_3-way'!W151)&gt;0,0,PI()),ACOS('OddsRatio_working_3-way'!V151/(2*'OddsRatio_working_3-way'!X151)))</f>
        <v>0.59222365425228862</v>
      </c>
      <c r="Z151" s="11">
        <f>'OddsRatio_working_3-way'!X151^(1/3)*COS('OddsRatio_working_3-way'!Y151/3)</f>
        <v>0.52448727801175332</v>
      </c>
      <c r="AA151" s="11">
        <f>'OddsRatio_working_3-way'!X151^(1/3)*COS(('OddsRatio_working_3-way'!Y151+2*PI())/3)</f>
        <v>-0.35309332250046577</v>
      </c>
      <c r="AB151" s="11">
        <f>'OddsRatio_working_3-way'!X151^(1/3)*COS(('OddsRatio_working_3-way'!Y151+4*PI())/3)</f>
        <v>-0.17139395551128744</v>
      </c>
      <c r="AC151" s="11">
        <f>'OddsRatio_working_3-way'!X151^(1/3)*SIN('OddsRatio_working_3-way'!Y151/3)</f>
        <v>0.10490417844278671</v>
      </c>
      <c r="AD151" s="11">
        <f>'OddsRatio_working_3-way'!X151^(1/3)*SIN(('OddsRatio_working_3-way'!Y151+2*PI())/3)</f>
        <v>0.40176721749853644</v>
      </c>
      <c r="AE151" s="11">
        <f>'OddsRatio_working_3-way'!X151^(1/3)*SIN(('OddsRatio_working_3-way'!Y151+4*PI())/3)</f>
        <v>-0.50667139594132315</v>
      </c>
      <c r="AF151" s="11">
        <f>-'OddsRatio_working_3-way'!U151/(3*'OddsRatio_working_3-way'!X151^(1/3))*COS(('OddsRatio_working_3-way'!Y151)/3)</f>
        <v>0.52448727801175332</v>
      </c>
      <c r="AG151" s="11">
        <f>-'OddsRatio_working_3-way'!U151/(3*'OddsRatio_working_3-way'!X151^(1/3))*COS(('OddsRatio_working_3-way'!Y151+2*PI())/3)</f>
        <v>-0.35309332250046577</v>
      </c>
      <c r="AH151" s="11">
        <f>-'OddsRatio_working_3-way'!U151/(3*'OddsRatio_working_3-way'!X151^(1/3))*COS(('OddsRatio_working_3-way'!Y151+4*PI())/3)</f>
        <v>-0.17139395551128744</v>
      </c>
      <c r="AI151" s="11">
        <f>'OddsRatio_working_3-way'!U151/(3*'OddsRatio_working_3-way'!X151^(1/3))*SIN(('OddsRatio_working_3-way'!Y151)/3)</f>
        <v>-0.10490417844278671</v>
      </c>
      <c r="AJ151" s="11">
        <f>'OddsRatio_working_3-way'!U151/(3*'OddsRatio_working_3-way'!X151^(1/3))*SIN(('OddsRatio_working_3-way'!Y151+2*PI())/3)</f>
        <v>-0.40176721749853644</v>
      </c>
      <c r="AK151" s="11">
        <f>'OddsRatio_working_3-way'!U151/(3*'OddsRatio_working_3-way'!X151^(1/3))*SIN(('OddsRatio_working_3-way'!Y151+4*PI())/3)</f>
        <v>0.50667139594132315</v>
      </c>
      <c r="AL151" s="11">
        <f>'OddsRatio_working_3-way'!Z151+'OddsRatio_working_3-way'!AF151</f>
        <v>1.0489745560235066</v>
      </c>
      <c r="AM151" s="11">
        <f>'OddsRatio_working_3-way'!AA151+'OddsRatio_working_3-way'!AG151</f>
        <v>-0.70618664500093153</v>
      </c>
      <c r="AN151" s="11">
        <f>'OddsRatio_working_3-way'!AB151+'OddsRatio_working_3-way'!AH151</f>
        <v>-0.34278791102257489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1.0489745560235066</v>
      </c>
      <c r="AS151" s="11">
        <f>IF(('OddsRatio_working_3-way'!X151=0),IF(Q151&gt;0,-Q151^(1/3),(-Q151)^(1/3)),'OddsRatio_working_3-way'!AM151-'OddsRatio_working_3-way'!R151/3)</f>
        <v>-0.70618664500093153</v>
      </c>
      <c r="AT151" s="11">
        <f>IF(('OddsRatio_working_3-way'!X151=0),IF(Q151&gt;0,-Q151^(1/3),(-Q151)^(1/3)),'OddsRatio_working_3-way'!AN151-'OddsRatio_working_3-way'!R151/3)</f>
        <v>-0.34278791102257489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1.84</v>
      </c>
      <c r="B152" s="4">
        <f>IF('True_Odds_Calculator_3-way'!B153="","",'True_Odds_Calculator_3-way'!B153)</f>
        <v>3.78</v>
      </c>
      <c r="C152" s="4">
        <f>IF('True_Odds_Calculator_3-way'!C153="","",'True_Odds_Calculator_3-way'!C153)</f>
        <v>4.5199999999999996</v>
      </c>
      <c r="D152" s="9">
        <f t="shared" si="39"/>
        <v>0.53156962186009593</v>
      </c>
      <c r="E152" s="9">
        <f t="shared" si="40"/>
        <v>0.25533508085404888</v>
      </c>
      <c r="F152" s="9">
        <f t="shared" si="41"/>
        <v>0.21309529728585533</v>
      </c>
      <c r="G152" s="9">
        <f t="shared" si="42"/>
        <v>1.0490727632627661</v>
      </c>
      <c r="H152" s="9">
        <f t="shared" si="43"/>
        <v>1.8812211211407233</v>
      </c>
      <c r="I152" s="9">
        <f t="shared" si="44"/>
        <v>3.9164222818704895</v>
      </c>
      <c r="J152" s="9">
        <f t="shared" si="45"/>
        <v>4.6927361266849372</v>
      </c>
      <c r="K152" s="11">
        <f t="shared" si="46"/>
        <v>0.54347826086956519</v>
      </c>
      <c r="L152" s="11">
        <f t="shared" si="47"/>
        <v>0.26455026455026459</v>
      </c>
      <c r="M152" s="11">
        <f t="shared" si="48"/>
        <v>0.22123893805309736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-0.26146808601598903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0.22711726732503956</v>
      </c>
      <c r="Q152" s="11">
        <f>2*'OddsRatio_working_3-way'!K152*'OddsRatio_working_3-way'!L152*'OddsRatio_working_3-way'!M152</f>
        <v>6.3618282163876633E-2</v>
      </c>
      <c r="R152" s="11">
        <f t="shared" si="49"/>
        <v>0</v>
      </c>
      <c r="S152" s="11">
        <f t="shared" si="50"/>
        <v>-0.86862328319162863</v>
      </c>
      <c r="T152" s="11">
        <f t="shared" si="51"/>
        <v>-0.24331184403126854</v>
      </c>
      <c r="U152" s="11">
        <f>'OddsRatio_working_3-way'!S152-'OddsRatio_working_3-way'!R152^2/3</f>
        <v>-0.86862328319162863</v>
      </c>
      <c r="V152" s="11">
        <f>'OddsRatio_working_3-way'!S152*'OddsRatio_working_3-way'!R152/3-2*'OddsRatio_working_3-way'!R152^3/27-'OddsRatio_working_3-way'!T152</f>
        <v>0.24331184403126854</v>
      </c>
      <c r="W152" s="11">
        <f>'OddsRatio_working_3-way'!V152^2+4*'OddsRatio_working_3-way'!U152^3/27</f>
        <v>-3.7892951501541726E-2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0.15579923374926952</v>
      </c>
      <c r="Y152" s="11">
        <f>IF('OddsRatio_working_3-way'!W152&gt;=0,IF('OddsRatio_working_3-way'!V152+SQRT('OddsRatio_working_3-way'!W152)&gt;0,0,PI()),ACOS('OddsRatio_working_3-way'!V152/(2*'OddsRatio_working_3-way'!X152)))</f>
        <v>0.67477012325463648</v>
      </c>
      <c r="Z152" s="11">
        <f>'OddsRatio_working_3-way'!X152^(1/3)*COS('OddsRatio_working_3-way'!Y152/3)</f>
        <v>0.52453638163138316</v>
      </c>
      <c r="AA152" s="11">
        <f>'OddsRatio_working_3-way'!X152^(1/3)*COS(('OddsRatio_working_3-way'!Y152+2*PI())/3)</f>
        <v>-0.36620090489888651</v>
      </c>
      <c r="AB152" s="11">
        <f>'OddsRatio_working_3-way'!X152^(1/3)*COS(('OddsRatio_working_3-way'!Y152+4*PI())/3)</f>
        <v>-0.15833547673249682</v>
      </c>
      <c r="AC152" s="11">
        <f>'OddsRatio_working_3-way'!X152^(1/3)*SIN('OddsRatio_working_3-way'!Y152/3)</f>
        <v>0.12001116090708196</v>
      </c>
      <c r="AD152" s="11">
        <f>'OddsRatio_working_3-way'!X152^(1/3)*SIN(('OddsRatio_working_3-way'!Y152+2*PI())/3)</f>
        <v>0.39425625124840608</v>
      </c>
      <c r="AE152" s="11">
        <f>'OddsRatio_working_3-way'!X152^(1/3)*SIN(('OddsRatio_working_3-way'!Y152+4*PI())/3)</f>
        <v>-0.51426741215548799</v>
      </c>
      <c r="AF152" s="11">
        <f>-'OddsRatio_working_3-way'!U152/(3*'OddsRatio_working_3-way'!X152^(1/3))*COS(('OddsRatio_working_3-way'!Y152)/3)</f>
        <v>0.52453638163138305</v>
      </c>
      <c r="AG152" s="11">
        <f>-'OddsRatio_working_3-way'!U152/(3*'OddsRatio_working_3-way'!X152^(1/3))*COS(('OddsRatio_working_3-way'!Y152+2*PI())/3)</f>
        <v>-0.36620090489888646</v>
      </c>
      <c r="AH152" s="11">
        <f>-'OddsRatio_working_3-way'!U152/(3*'OddsRatio_working_3-way'!X152^(1/3))*COS(('OddsRatio_working_3-way'!Y152+4*PI())/3)</f>
        <v>-0.15833547673249679</v>
      </c>
      <c r="AI152" s="11">
        <f>'OddsRatio_working_3-way'!U152/(3*'OddsRatio_working_3-way'!X152^(1/3))*SIN(('OddsRatio_working_3-way'!Y152)/3)</f>
        <v>-0.12001116090708193</v>
      </c>
      <c r="AJ152" s="11">
        <f>'OddsRatio_working_3-way'!U152/(3*'OddsRatio_working_3-way'!X152^(1/3))*SIN(('OddsRatio_working_3-way'!Y152+2*PI())/3)</f>
        <v>-0.39425625124840596</v>
      </c>
      <c r="AK152" s="11">
        <f>'OddsRatio_working_3-way'!U152/(3*'OddsRatio_working_3-way'!X152^(1/3))*SIN(('OddsRatio_working_3-way'!Y152+4*PI())/3)</f>
        <v>0.51426741215548788</v>
      </c>
      <c r="AL152" s="11">
        <f>'OddsRatio_working_3-way'!Z152+'OddsRatio_working_3-way'!AF152</f>
        <v>1.0490727632627661</v>
      </c>
      <c r="AM152" s="11">
        <f>'OddsRatio_working_3-way'!AA152+'OddsRatio_working_3-way'!AG152</f>
        <v>-0.73240180979777292</v>
      </c>
      <c r="AN152" s="11">
        <f>'OddsRatio_working_3-way'!AB152+'OddsRatio_working_3-way'!AH152</f>
        <v>-0.31667095346499363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1.0490727632627661</v>
      </c>
      <c r="AS152" s="11">
        <f>IF(('OddsRatio_working_3-way'!X152=0),IF(Q152&gt;0,-Q152^(1/3),(-Q152)^(1/3)),'OddsRatio_working_3-way'!AM152-'OddsRatio_working_3-way'!R152/3)</f>
        <v>-0.73240180979777292</v>
      </c>
      <c r="AT152" s="11">
        <f>IF(('OddsRatio_working_3-way'!X152=0),IF(Q152&gt;0,-Q152^(1/3),(-Q152)^(1/3)),'OddsRatio_working_3-way'!AN152-'OddsRatio_working_3-way'!R152/3)</f>
        <v>-0.31667095346499363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2.04</v>
      </c>
      <c r="B153" s="4">
        <f>IF('True_Odds_Calculator_3-way'!B154="","",'True_Odds_Calculator_3-way'!B154)</f>
        <v>3.42</v>
      </c>
      <c r="C153" s="4">
        <f>IF('True_Odds_Calculator_3-way'!C154="","",'True_Odds_Calculator_3-way'!C154)</f>
        <v>4.05</v>
      </c>
      <c r="D153" s="9">
        <f t="shared" si="39"/>
        <v>0.47865280104543367</v>
      </c>
      <c r="E153" s="9">
        <f t="shared" si="40"/>
        <v>0.28292723787103047</v>
      </c>
      <c r="F153" s="9">
        <f t="shared" si="41"/>
        <v>0.23841996108353589</v>
      </c>
      <c r="G153" s="9">
        <f t="shared" si="42"/>
        <v>1.0473048157563729</v>
      </c>
      <c r="H153" s="9">
        <f t="shared" si="43"/>
        <v>2.0891970083866283</v>
      </c>
      <c r="I153" s="9">
        <f t="shared" si="44"/>
        <v>3.534477654130423</v>
      </c>
      <c r="J153" s="9">
        <f t="shared" si="45"/>
        <v>4.1942796880569375</v>
      </c>
      <c r="K153" s="11">
        <f t="shared" si="46"/>
        <v>0.49019607843137253</v>
      </c>
      <c r="L153" s="11">
        <f t="shared" si="47"/>
        <v>0.29239766081871343</v>
      </c>
      <c r="M153" s="11">
        <f t="shared" si="48"/>
        <v>0.24691358024691359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-0.27166722583914815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0.23039321858264639</v>
      </c>
      <c r="Q153" s="11">
        <f>2*'OddsRatio_working_3-way'!K153*'OddsRatio_working_3-way'!L153*'OddsRatio_working_3-way'!M153</f>
        <v>7.0781326753501198E-2</v>
      </c>
      <c r="R153" s="11">
        <f t="shared" si="49"/>
        <v>0</v>
      </c>
      <c r="S153" s="11">
        <f t="shared" si="50"/>
        <v>-0.8480714516482023</v>
      </c>
      <c r="T153" s="11">
        <f t="shared" si="51"/>
        <v>-0.26054422477671346</v>
      </c>
      <c r="U153" s="11">
        <f>'OddsRatio_working_3-way'!S153-'OddsRatio_working_3-way'!R153^2/3</f>
        <v>-0.8480714516482023</v>
      </c>
      <c r="V153" s="11">
        <f>'OddsRatio_working_3-way'!S153*'OddsRatio_working_3-way'!R153/3-2*'OddsRatio_working_3-way'!R153^3/27-'OddsRatio_working_3-way'!T153</f>
        <v>0.26054422477671346</v>
      </c>
      <c r="W153" s="11">
        <f>'OddsRatio_working_3-way'!V153^2+4*'OddsRatio_working_3-way'!U153^3/27</f>
        <v>-2.2480314118676431E-2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0.15030270056054798</v>
      </c>
      <c r="Y153" s="11">
        <f>IF('OddsRatio_working_3-way'!W153&gt;=0,IF('OddsRatio_working_3-way'!V153+SQRT('OddsRatio_working_3-way'!W153)&gt;0,0,PI()),ACOS('OddsRatio_working_3-way'!V153/(2*'OddsRatio_working_3-way'!X153)))</f>
        <v>0.52218448749556123</v>
      </c>
      <c r="Z153" s="11">
        <f>'OddsRatio_working_3-way'!X153^(1/3)*COS('OddsRatio_working_3-way'!Y153/3)</f>
        <v>0.52365240787818645</v>
      </c>
      <c r="AA153" s="11">
        <f>'OddsRatio_working_3-way'!X153^(1/3)*COS(('OddsRatio_working_3-way'!Y153+2*PI())/3)</f>
        <v>-0.34156941496413057</v>
      </c>
      <c r="AB153" s="11">
        <f>'OddsRatio_working_3-way'!X153^(1/3)*COS(('OddsRatio_working_3-way'!Y153+4*PI())/3)</f>
        <v>-0.18208299291405605</v>
      </c>
      <c r="AC153" s="11">
        <f>'OddsRatio_working_3-way'!X153^(1/3)*SIN('OddsRatio_working_3-way'!Y153/3)</f>
        <v>9.2079528702700933E-2</v>
      </c>
      <c r="AD153" s="11">
        <f>'OddsRatio_working_3-way'!X153^(1/3)*SIN(('OddsRatio_working_3-way'!Y153+2*PI())/3)</f>
        <v>0.4074565236240496</v>
      </c>
      <c r="AE153" s="11">
        <f>'OddsRatio_working_3-way'!X153^(1/3)*SIN(('OddsRatio_working_3-way'!Y153+4*PI())/3)</f>
        <v>-0.49953605232675041</v>
      </c>
      <c r="AF153" s="11">
        <f>-'OddsRatio_working_3-way'!U153/(3*'OddsRatio_working_3-way'!X153^(1/3))*COS(('OddsRatio_working_3-way'!Y153)/3)</f>
        <v>0.52365240787818645</v>
      </c>
      <c r="AG153" s="11">
        <f>-'OddsRatio_working_3-way'!U153/(3*'OddsRatio_working_3-way'!X153^(1/3))*COS(('OddsRatio_working_3-way'!Y153+2*PI())/3)</f>
        <v>-0.34156941496413057</v>
      </c>
      <c r="AH153" s="11">
        <f>-'OddsRatio_working_3-way'!U153/(3*'OddsRatio_working_3-way'!X153^(1/3))*COS(('OddsRatio_working_3-way'!Y153+4*PI())/3)</f>
        <v>-0.18208299291405605</v>
      </c>
      <c r="AI153" s="11">
        <f>'OddsRatio_working_3-way'!U153/(3*'OddsRatio_working_3-way'!X153^(1/3))*SIN(('OddsRatio_working_3-way'!Y153)/3)</f>
        <v>-9.2079528702700933E-2</v>
      </c>
      <c r="AJ153" s="11">
        <f>'OddsRatio_working_3-way'!U153/(3*'OddsRatio_working_3-way'!X153^(1/3))*SIN(('OddsRatio_working_3-way'!Y153+2*PI())/3)</f>
        <v>-0.4074565236240496</v>
      </c>
      <c r="AK153" s="11">
        <f>'OddsRatio_working_3-way'!U153/(3*'OddsRatio_working_3-way'!X153^(1/3))*SIN(('OddsRatio_working_3-way'!Y153+4*PI())/3)</f>
        <v>0.49953605232675041</v>
      </c>
      <c r="AL153" s="11">
        <f>'OddsRatio_working_3-way'!Z153+'OddsRatio_working_3-way'!AF153</f>
        <v>1.0473048157563729</v>
      </c>
      <c r="AM153" s="11">
        <f>'OddsRatio_working_3-way'!AA153+'OddsRatio_working_3-way'!AG153</f>
        <v>-0.68313882992826114</v>
      </c>
      <c r="AN153" s="11">
        <f>'OddsRatio_working_3-way'!AB153+'OddsRatio_working_3-way'!AH153</f>
        <v>-0.3641659858281121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1.0473048157563729</v>
      </c>
      <c r="AS153" s="11">
        <f>IF(('OddsRatio_working_3-way'!X153=0),IF(Q153&gt;0,-Q153^(1/3),(-Q153)^(1/3)),'OddsRatio_working_3-way'!AM153-'OddsRatio_working_3-way'!R153/3)</f>
        <v>-0.68313882992826114</v>
      </c>
      <c r="AT153" s="11">
        <f>IF(('OddsRatio_working_3-way'!X153=0),IF(Q153&gt;0,-Q153^(1/3),(-Q153)^(1/3)),'OddsRatio_working_3-way'!AN153-'OddsRatio_working_3-way'!R153/3)</f>
        <v>-0.3641659858281121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2.0699999999999998</v>
      </c>
      <c r="B154" s="4">
        <f>IF('True_Odds_Calculator_3-way'!B155="","",'True_Odds_Calculator_3-way'!B155)</f>
        <v>3.6</v>
      </c>
      <c r="C154" s="4">
        <f>IF('True_Odds_Calculator_3-way'!C155="","",'True_Odds_Calculator_3-way'!C155)</f>
        <v>3.73</v>
      </c>
      <c r="D154" s="9">
        <f t="shared" si="39"/>
        <v>0.47183961569251187</v>
      </c>
      <c r="E154" s="9">
        <f t="shared" si="40"/>
        <v>0.26882078526322739</v>
      </c>
      <c r="F154" s="9">
        <f t="shared" si="41"/>
        <v>0.25933959904426074</v>
      </c>
      <c r="G154" s="9">
        <f t="shared" si="42"/>
        <v>1.0461347868744131</v>
      </c>
      <c r="H154" s="9">
        <f t="shared" si="43"/>
        <v>2.1193642219556219</v>
      </c>
      <c r="I154" s="9">
        <f t="shared" si="44"/>
        <v>3.7199504458734736</v>
      </c>
      <c r="J154" s="9">
        <f t="shared" si="45"/>
        <v>3.8559479681671478</v>
      </c>
      <c r="K154" s="11">
        <f t="shared" si="46"/>
        <v>0.48309178743961356</v>
      </c>
      <c r="L154" s="11">
        <f t="shared" si="47"/>
        <v>0.27777777777777779</v>
      </c>
      <c r="M154" s="11">
        <f t="shared" si="48"/>
        <v>0.26809651474530832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-0.27323611057146435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0.23024928802602973</v>
      </c>
      <c r="Q154" s="11">
        <f>2*'OddsRatio_working_3-way'!K154*'OddsRatio_working_3-way'!L154*'OddsRatio_working_3-way'!M154</f>
        <v>7.1952902508134284E-2</v>
      </c>
      <c r="R154" s="11">
        <f t="shared" si="49"/>
        <v>0</v>
      </c>
      <c r="S154" s="11">
        <f t="shared" si="50"/>
        <v>-0.84267517768596145</v>
      </c>
      <c r="T154" s="11">
        <f t="shared" si="51"/>
        <v>-0.26333599302686295</v>
      </c>
      <c r="U154" s="11">
        <f>'OddsRatio_working_3-way'!S154-'OddsRatio_working_3-way'!R154^2/3</f>
        <v>-0.84267517768596145</v>
      </c>
      <c r="V154" s="11">
        <f>'OddsRatio_working_3-way'!S154*'OddsRatio_working_3-way'!R154/3-2*'OddsRatio_working_3-way'!R154^3/27-'OddsRatio_working_3-way'!T154</f>
        <v>0.26333599302686295</v>
      </c>
      <c r="W154" s="11">
        <f>'OddsRatio_working_3-way'!V154^2+4*'OddsRatio_working_3-way'!U154^3/27</f>
        <v>-1.9303765123429517E-2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0.14887042213521928</v>
      </c>
      <c r="Y154" s="11">
        <f>IF('OddsRatio_working_3-way'!W154&gt;=0,IF('OddsRatio_working_3-way'!V154+SQRT('OddsRatio_working_3-way'!W154)&gt;0,0,PI()),ACOS('OddsRatio_working_3-way'!V154/(2*'OddsRatio_working_3-way'!X154)))</f>
        <v>0.48548874090841698</v>
      </c>
      <c r="Z154" s="11">
        <f>'OddsRatio_working_3-way'!X154^(1/3)*COS('OddsRatio_working_3-way'!Y154/3)</f>
        <v>0.52306739343720654</v>
      </c>
      <c r="AA154" s="11">
        <f>'OddsRatio_working_3-way'!X154^(1/3)*COS(('OddsRatio_working_3-way'!Y154+2*PI())/3)</f>
        <v>-0.33548753950986943</v>
      </c>
      <c r="AB154" s="11">
        <f>'OddsRatio_working_3-way'!X154^(1/3)*COS(('OddsRatio_working_3-way'!Y154+4*PI())/3)</f>
        <v>-0.18757985392733714</v>
      </c>
      <c r="AC154" s="11">
        <f>'OddsRatio_working_3-way'!X154^(1/3)*SIN('OddsRatio_working_3-way'!Y154/3)</f>
        <v>8.5394542086289646E-2</v>
      </c>
      <c r="AD154" s="11">
        <f>'OddsRatio_working_3-way'!X154^(1/3)*SIN(('OddsRatio_working_3-way'!Y154+2*PI())/3)</f>
        <v>0.41029237956478576</v>
      </c>
      <c r="AE154" s="11">
        <f>'OddsRatio_working_3-way'!X154^(1/3)*SIN(('OddsRatio_working_3-way'!Y154+4*PI())/3)</f>
        <v>-0.49568692165107536</v>
      </c>
      <c r="AF154" s="11">
        <f>-'OddsRatio_working_3-way'!U154/(3*'OddsRatio_working_3-way'!X154^(1/3))*COS(('OddsRatio_working_3-way'!Y154)/3)</f>
        <v>0.52306739343720654</v>
      </c>
      <c r="AG154" s="11">
        <f>-'OddsRatio_working_3-way'!U154/(3*'OddsRatio_working_3-way'!X154^(1/3))*COS(('OddsRatio_working_3-way'!Y154+2*PI())/3)</f>
        <v>-0.33548753950986943</v>
      </c>
      <c r="AH154" s="11">
        <f>-'OddsRatio_working_3-way'!U154/(3*'OddsRatio_working_3-way'!X154^(1/3))*COS(('OddsRatio_working_3-way'!Y154+4*PI())/3)</f>
        <v>-0.18757985392733714</v>
      </c>
      <c r="AI154" s="11">
        <f>'OddsRatio_working_3-way'!U154/(3*'OddsRatio_working_3-way'!X154^(1/3))*SIN(('OddsRatio_working_3-way'!Y154)/3)</f>
        <v>-8.5394542086289646E-2</v>
      </c>
      <c r="AJ154" s="11">
        <f>'OddsRatio_working_3-way'!U154/(3*'OddsRatio_working_3-way'!X154^(1/3))*SIN(('OddsRatio_working_3-way'!Y154+2*PI())/3)</f>
        <v>-0.41029237956478576</v>
      </c>
      <c r="AK154" s="11">
        <f>'OddsRatio_working_3-way'!U154/(3*'OddsRatio_working_3-way'!X154^(1/3))*SIN(('OddsRatio_working_3-way'!Y154+4*PI())/3)</f>
        <v>0.49568692165107536</v>
      </c>
      <c r="AL154" s="11">
        <f>'OddsRatio_working_3-way'!Z154+'OddsRatio_working_3-way'!AF154</f>
        <v>1.0461347868744131</v>
      </c>
      <c r="AM154" s="11">
        <f>'OddsRatio_working_3-way'!AA154+'OddsRatio_working_3-way'!AG154</f>
        <v>-0.67097507901973885</v>
      </c>
      <c r="AN154" s="11">
        <f>'OddsRatio_working_3-way'!AB154+'OddsRatio_working_3-way'!AH154</f>
        <v>-0.37515970785467428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1.0461347868744131</v>
      </c>
      <c r="AS154" s="11">
        <f>IF(('OddsRatio_working_3-way'!X154=0),IF(Q154&gt;0,-Q154^(1/3),(-Q154)^(1/3)),'OddsRatio_working_3-way'!AM154-'OddsRatio_working_3-way'!R154/3)</f>
        <v>-0.67097507901973885</v>
      </c>
      <c r="AT154" s="11">
        <f>IF(('OddsRatio_working_3-way'!X154=0),IF(Q154&gt;0,-Q154^(1/3),(-Q154)^(1/3)),'OddsRatio_working_3-way'!AN154-'OddsRatio_working_3-way'!R154/3)</f>
        <v>-0.37515970785467428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1.56</v>
      </c>
      <c r="B155" s="4">
        <f>IF('True_Odds_Calculator_3-way'!B156="","",'True_Odds_Calculator_3-way'!B156)</f>
        <v>4.26</v>
      </c>
      <c r="C155" s="4">
        <f>IF('True_Odds_Calculator_3-way'!C156="","",'True_Odds_Calculator_3-way'!C156)</f>
        <v>6.43</v>
      </c>
      <c r="D155" s="9">
        <f t="shared" si="39"/>
        <v>0.62752419623538758</v>
      </c>
      <c r="E155" s="9">
        <f t="shared" si="40"/>
        <v>0.22444720612542368</v>
      </c>
      <c r="F155" s="9">
        <f t="shared" si="41"/>
        <v>0.14802859763918871</v>
      </c>
      <c r="G155" s="9">
        <f t="shared" si="42"/>
        <v>1.0599358046361027</v>
      </c>
      <c r="H155" s="9">
        <f t="shared" si="43"/>
        <v>1.5935640505962176</v>
      </c>
      <c r="I155" s="9">
        <f t="shared" si="44"/>
        <v>4.4553907231136956</v>
      </c>
      <c r="J155" s="9">
        <f t="shared" si="45"/>
        <v>6.7554514191740376</v>
      </c>
      <c r="K155" s="11">
        <f t="shared" si="46"/>
        <v>0.64102564102564097</v>
      </c>
      <c r="L155" s="11">
        <f t="shared" si="47"/>
        <v>0.23474178403755869</v>
      </c>
      <c r="M155" s="11">
        <f t="shared" si="48"/>
        <v>0.15552099533437014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-0.23198520388190291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0.21646942440756647</v>
      </c>
      <c r="Q155" s="11">
        <f>2*'OddsRatio_working_3-way'!K155*'OddsRatio_working_3-way'!L155*'OddsRatio_working_3-way'!M155</f>
        <v>4.680419987190626E-2</v>
      </c>
      <c r="R155" s="11">
        <f t="shared" si="49"/>
        <v>0</v>
      </c>
      <c r="S155" s="11">
        <f t="shared" si="50"/>
        <v>-0.93311737466569167</v>
      </c>
      <c r="T155" s="11">
        <f t="shared" si="51"/>
        <v>-0.20175510803582522</v>
      </c>
      <c r="U155" s="11">
        <f>'OddsRatio_working_3-way'!S155-'OddsRatio_working_3-way'!R155^2/3</f>
        <v>-0.93311737466569167</v>
      </c>
      <c r="V155" s="11">
        <f>'OddsRatio_working_3-way'!S155*'OddsRatio_working_3-way'!R155/3-2*'OddsRatio_working_3-way'!R155^3/27-'OddsRatio_working_3-way'!T155</f>
        <v>0.20175510803582522</v>
      </c>
      <c r="W155" s="11">
        <f>'OddsRatio_working_3-way'!V155^2+4*'OddsRatio_working_3-way'!U155^3/27</f>
        <v>-7.966121647463828E-2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0.17346926247406613</v>
      </c>
      <c r="Y155" s="11">
        <f>IF('OddsRatio_working_3-way'!W155&gt;=0,IF('OddsRatio_working_3-way'!V155+SQRT('OddsRatio_working_3-way'!W155)&gt;0,0,PI()),ACOS('OddsRatio_working_3-way'!V155/(2*'OddsRatio_working_3-way'!X155)))</f>
        <v>0.95018837864879535</v>
      </c>
      <c r="Z155" s="11">
        <f>'OddsRatio_working_3-way'!X155^(1/3)*COS('OddsRatio_working_3-way'!Y155/3)</f>
        <v>0.52996790231805135</v>
      </c>
      <c r="AA155" s="11">
        <f>'OddsRatio_working_3-way'!X155^(1/3)*COS(('OddsRatio_working_3-way'!Y155+2*PI())/3)</f>
        <v>-0.41541619687408571</v>
      </c>
      <c r="AB155" s="11">
        <f>'OddsRatio_working_3-way'!X155^(1/3)*COS(('OddsRatio_working_3-way'!Y155+4*PI())/3)</f>
        <v>-0.11455170544396574</v>
      </c>
      <c r="AC155" s="11">
        <f>'OddsRatio_working_3-way'!X155^(1/3)*SIN('OddsRatio_working_3-way'!Y155/3)</f>
        <v>0.17370419511677962</v>
      </c>
      <c r="AD155" s="11">
        <f>'OddsRatio_working_3-way'!X155^(1/3)*SIN(('OddsRatio_working_3-way'!Y155+2*PI())/3)</f>
        <v>0.37211356903939252</v>
      </c>
      <c r="AE155" s="11">
        <f>'OddsRatio_working_3-way'!X155^(1/3)*SIN(('OddsRatio_working_3-way'!Y155+4*PI())/3)</f>
        <v>-0.54581776415617222</v>
      </c>
      <c r="AF155" s="11">
        <f>-'OddsRatio_working_3-way'!U155/(3*'OddsRatio_working_3-way'!X155^(1/3))*COS(('OddsRatio_working_3-way'!Y155)/3)</f>
        <v>0.52996790231805135</v>
      </c>
      <c r="AG155" s="11">
        <f>-'OddsRatio_working_3-way'!U155/(3*'OddsRatio_working_3-way'!X155^(1/3))*COS(('OddsRatio_working_3-way'!Y155+2*PI())/3)</f>
        <v>-0.41541619687408571</v>
      </c>
      <c r="AH155" s="11">
        <f>-'OddsRatio_working_3-way'!U155/(3*'OddsRatio_working_3-way'!X155^(1/3))*COS(('OddsRatio_working_3-way'!Y155+4*PI())/3)</f>
        <v>-0.11455170544396574</v>
      </c>
      <c r="AI155" s="11">
        <f>'OddsRatio_working_3-way'!U155/(3*'OddsRatio_working_3-way'!X155^(1/3))*SIN(('OddsRatio_working_3-way'!Y155)/3)</f>
        <v>-0.17370419511677962</v>
      </c>
      <c r="AJ155" s="11">
        <f>'OddsRatio_working_3-way'!U155/(3*'OddsRatio_working_3-way'!X155^(1/3))*SIN(('OddsRatio_working_3-way'!Y155+2*PI())/3)</f>
        <v>-0.37211356903939252</v>
      </c>
      <c r="AK155" s="11">
        <f>'OddsRatio_working_3-way'!U155/(3*'OddsRatio_working_3-way'!X155^(1/3))*SIN(('OddsRatio_working_3-way'!Y155+4*PI())/3)</f>
        <v>0.54581776415617222</v>
      </c>
      <c r="AL155" s="11">
        <f>'OddsRatio_working_3-way'!Z155+'OddsRatio_working_3-way'!AF155</f>
        <v>1.0599358046361027</v>
      </c>
      <c r="AM155" s="11">
        <f>'OddsRatio_working_3-way'!AA155+'OddsRatio_working_3-way'!AG155</f>
        <v>-0.83083239374817142</v>
      </c>
      <c r="AN155" s="11">
        <f>'OddsRatio_working_3-way'!AB155+'OddsRatio_working_3-way'!AH155</f>
        <v>-0.22910341088793149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1.0599358046361027</v>
      </c>
      <c r="AS155" s="11">
        <f>IF(('OddsRatio_working_3-way'!X155=0),IF(Q155&gt;0,-Q155^(1/3),(-Q155)^(1/3)),'OddsRatio_working_3-way'!AM155-'OddsRatio_working_3-way'!R155/3)</f>
        <v>-0.83083239374817142</v>
      </c>
      <c r="AT155" s="11">
        <f>IF(('OddsRatio_working_3-way'!X155=0),IF(Q155&gt;0,-Q155^(1/3),(-Q155)^(1/3)),'OddsRatio_working_3-way'!AN155-'OddsRatio_working_3-way'!R155/3)</f>
        <v>-0.22910341088793149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3.23</v>
      </c>
      <c r="B156" s="4">
        <f>IF('True_Odds_Calculator_3-way'!B157="","",'True_Odds_Calculator_3-way'!B157)</f>
        <v>3.47</v>
      </c>
      <c r="C156" s="4">
        <f>IF('True_Odds_Calculator_3-way'!C157="","",'True_Odds_Calculator_3-way'!C157)</f>
        <v>2.33</v>
      </c>
      <c r="D156" s="9">
        <f t="shared" si="39"/>
        <v>0.30092830725563213</v>
      </c>
      <c r="E156" s="9">
        <f t="shared" si="40"/>
        <v>0.27987175932294323</v>
      </c>
      <c r="F156" s="9">
        <f t="shared" si="41"/>
        <v>0.4191999334214247</v>
      </c>
      <c r="G156" s="9">
        <f t="shared" si="42"/>
        <v>1.041726738404269</v>
      </c>
      <c r="H156" s="9">
        <f t="shared" si="43"/>
        <v>3.3230506266415194</v>
      </c>
      <c r="I156" s="9">
        <f t="shared" si="44"/>
        <v>3.5730650438585441</v>
      </c>
      <c r="J156" s="9">
        <f t="shared" si="45"/>
        <v>2.3854965620776776</v>
      </c>
      <c r="K156" s="11">
        <f t="shared" si="46"/>
        <v>0.30959752321981426</v>
      </c>
      <c r="L156" s="11">
        <f t="shared" si="47"/>
        <v>0.28818443804034583</v>
      </c>
      <c r="M156" s="11">
        <f t="shared" si="48"/>
        <v>0.42918454935622319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-0.28052110381697049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0.23090290349104894</v>
      </c>
      <c r="Q156" s="11">
        <f>2*'OddsRatio_working_3-way'!K156*'OddsRatio_working_3-way'!L156*'OddsRatio_working_3-way'!M156</f>
        <v>7.6584710942304804E-2</v>
      </c>
      <c r="R156" s="11">
        <f t="shared" si="49"/>
        <v>0</v>
      </c>
      <c r="S156" s="11">
        <f t="shared" si="50"/>
        <v>-0.82312132794723514</v>
      </c>
      <c r="T156" s="11">
        <f t="shared" si="51"/>
        <v>-0.27300873232080769</v>
      </c>
      <c r="U156" s="11">
        <f>'OddsRatio_working_3-way'!S156-'OddsRatio_working_3-way'!R156^2/3</f>
        <v>-0.82312132794723514</v>
      </c>
      <c r="V156" s="11">
        <f>'OddsRatio_working_3-way'!S156*'OddsRatio_working_3-way'!R156/3-2*'OddsRatio_working_3-way'!R156^3/27-'OddsRatio_working_3-way'!T156</f>
        <v>0.27300873232080769</v>
      </c>
      <c r="W156" s="11">
        <f>'OddsRatio_working_3-way'!V156^2+4*'OddsRatio_working_3-way'!U156^3/27</f>
        <v>-8.0867269148295479E-3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0.14371890519190922</v>
      </c>
      <c r="Y156" s="11">
        <f>IF('OddsRatio_working_3-way'!W156&gt;=0,IF('OddsRatio_working_3-way'!V156+SQRT('OddsRatio_working_3-way'!W156)&gt;0,0,PI()),ACOS('OddsRatio_working_3-way'!V156/(2*'OddsRatio_working_3-way'!X156)))</f>
        <v>0.3181969828204434</v>
      </c>
      <c r="Z156" s="11">
        <f>'OddsRatio_working_3-way'!X156^(1/3)*COS('OddsRatio_working_3-way'!Y156/3)</f>
        <v>0.52086336920213461</v>
      </c>
      <c r="AA156" s="11">
        <f>'OddsRatio_working_3-way'!X156^(1/3)*COS(('OddsRatio_working_3-way'!Y156+2*PI())/3)</f>
        <v>-0.30845610499693965</v>
      </c>
      <c r="AB156" s="11">
        <f>'OddsRatio_working_3-way'!X156^(1/3)*COS(('OddsRatio_working_3-way'!Y156+4*PI())/3)</f>
        <v>-0.21240726420519498</v>
      </c>
      <c r="AC156" s="11">
        <f>'OddsRatio_working_3-way'!X156^(1/3)*SIN('OddsRatio_working_3-way'!Y156/3)</f>
        <v>5.5453824086465368E-2</v>
      </c>
      <c r="AD156" s="11">
        <f>'OddsRatio_working_3-way'!X156^(1/3)*SIN(('OddsRatio_working_3-way'!Y156+2*PI())/3)</f>
        <v>0.42335399758656905</v>
      </c>
      <c r="AE156" s="11">
        <f>'OddsRatio_working_3-way'!X156^(1/3)*SIN(('OddsRatio_working_3-way'!Y156+4*PI())/3)</f>
        <v>-0.47880782167303437</v>
      </c>
      <c r="AF156" s="11">
        <f>-'OddsRatio_working_3-way'!U156/(3*'OddsRatio_working_3-way'!X156^(1/3))*COS(('OddsRatio_working_3-way'!Y156)/3)</f>
        <v>0.5208633692021345</v>
      </c>
      <c r="AG156" s="11">
        <f>-'OddsRatio_working_3-way'!U156/(3*'OddsRatio_working_3-way'!X156^(1/3))*COS(('OddsRatio_working_3-way'!Y156+2*PI())/3)</f>
        <v>-0.3084561049969396</v>
      </c>
      <c r="AH156" s="11">
        <f>-'OddsRatio_working_3-way'!U156/(3*'OddsRatio_working_3-way'!X156^(1/3))*COS(('OddsRatio_working_3-way'!Y156+4*PI())/3)</f>
        <v>-0.21240726420519493</v>
      </c>
      <c r="AI156" s="11">
        <f>'OddsRatio_working_3-way'!U156/(3*'OddsRatio_working_3-way'!X156^(1/3))*SIN(('OddsRatio_working_3-way'!Y156)/3)</f>
        <v>-5.5453824086465361E-2</v>
      </c>
      <c r="AJ156" s="11">
        <f>'OddsRatio_working_3-way'!U156/(3*'OddsRatio_working_3-way'!X156^(1/3))*SIN(('OddsRatio_working_3-way'!Y156+2*PI())/3)</f>
        <v>-0.42335399758656894</v>
      </c>
      <c r="AK156" s="11">
        <f>'OddsRatio_working_3-way'!U156/(3*'OddsRatio_working_3-way'!X156^(1/3))*SIN(('OddsRatio_working_3-way'!Y156+4*PI())/3)</f>
        <v>0.47880782167303426</v>
      </c>
      <c r="AL156" s="11">
        <f>'OddsRatio_working_3-way'!Z156+'OddsRatio_working_3-way'!AF156</f>
        <v>1.041726738404269</v>
      </c>
      <c r="AM156" s="11">
        <f>'OddsRatio_working_3-way'!AA156+'OddsRatio_working_3-way'!AG156</f>
        <v>-0.6169122099938793</v>
      </c>
      <c r="AN156" s="11">
        <f>'OddsRatio_working_3-way'!AB156+'OddsRatio_working_3-way'!AH156</f>
        <v>-0.42481452841038991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1.041726738404269</v>
      </c>
      <c r="AS156" s="11">
        <f>IF(('OddsRatio_working_3-way'!X156=0),IF(Q156&gt;0,-Q156^(1/3),(-Q156)^(1/3)),'OddsRatio_working_3-way'!AM156-'OddsRatio_working_3-way'!R156/3)</f>
        <v>-0.6169122099938793</v>
      </c>
      <c r="AT156" s="11">
        <f>IF(('OddsRatio_working_3-way'!X156=0),IF(Q156&gt;0,-Q156^(1/3),(-Q156)^(1/3)),'OddsRatio_working_3-way'!AN156-'OddsRatio_working_3-way'!R156/3)</f>
        <v>-0.42481452841038991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2.86</v>
      </c>
      <c r="B157" s="4">
        <f>IF('True_Odds_Calculator_3-way'!B158="","",'True_Odds_Calculator_3-way'!B158)</f>
        <v>3.1</v>
      </c>
      <c r="C157" s="4">
        <f>IF('True_Odds_Calculator_3-way'!C158="","",'True_Odds_Calculator_3-way'!C158)</f>
        <v>2.82</v>
      </c>
      <c r="D157" s="9">
        <f t="shared" si="39"/>
        <v>0.34060263301581845</v>
      </c>
      <c r="E157" s="9">
        <f t="shared" si="40"/>
        <v>0.31389531148047572</v>
      </c>
      <c r="F157" s="9">
        <f t="shared" si="41"/>
        <v>0.34550205550370572</v>
      </c>
      <c r="G157" s="9">
        <f t="shared" si="42"/>
        <v>1.0408454869927306</v>
      </c>
      <c r="H157" s="9">
        <f t="shared" si="43"/>
        <v>2.9359726058064779</v>
      </c>
      <c r="I157" s="9">
        <f t="shared" si="44"/>
        <v>3.1857755226847342</v>
      </c>
      <c r="J157" s="9">
        <f t="shared" si="45"/>
        <v>2.8943387863267702</v>
      </c>
      <c r="K157" s="11">
        <f t="shared" si="46"/>
        <v>0.34965034965034969</v>
      </c>
      <c r="L157" s="11">
        <f t="shared" si="47"/>
        <v>0.32258064516129031</v>
      </c>
      <c r="M157" s="11">
        <f t="shared" si="48"/>
        <v>0.3546099290780142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-0.28433268858800764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0.2311803959024275</v>
      </c>
      <c r="Q157" s="11">
        <f>2*'OddsRatio_working_3-way'!K157*'OddsRatio_working_3-way'!L157*'OddsRatio_working_3-way'!M157</f>
        <v>7.9993216575234422E-2</v>
      </c>
      <c r="R157" s="11">
        <f t="shared" si="49"/>
        <v>0</v>
      </c>
      <c r="S157" s="11">
        <f t="shared" si="50"/>
        <v>-0.81306302504459227</v>
      </c>
      <c r="T157" s="11">
        <f t="shared" si="51"/>
        <v>-0.28133668686664087</v>
      </c>
      <c r="U157" s="11">
        <f>'OddsRatio_working_3-way'!S157-'OddsRatio_working_3-way'!R157^2/3</f>
        <v>-0.81306302504459227</v>
      </c>
      <c r="V157" s="11">
        <f>'OddsRatio_working_3-way'!S157*'OddsRatio_working_3-way'!R157/3-2*'OddsRatio_working_3-way'!R157^3/27-'OddsRatio_working_3-way'!T157</f>
        <v>0.28133668686664087</v>
      </c>
      <c r="W157" s="11">
        <f>'OddsRatio_working_3-way'!V157^2+4*'OddsRatio_working_3-way'!U157^3/27</f>
        <v>-4.7822854741082221E-4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0.14109266451919919</v>
      </c>
      <c r="Y157" s="11">
        <f>IF('OddsRatio_working_3-way'!W157&gt;=0,IF('OddsRatio_working_3-way'!V157+SQRT('OddsRatio_working_3-way'!W157)&gt;0,0,PI()),ACOS('OddsRatio_working_3-way'!V157/(2*'OddsRatio_working_3-way'!X157)))</f>
        <v>7.7574500596462537E-2</v>
      </c>
      <c r="Z157" s="11">
        <f>'OddsRatio_working_3-way'!X157^(1/3)*COS('OddsRatio_working_3-way'!Y157/3)</f>
        <v>0.5204227434963653</v>
      </c>
      <c r="AA157" s="11">
        <f>'OddsRatio_working_3-way'!X157^(1/3)*COS(('OddsRatio_working_3-way'!Y157+2*PI())/3)</f>
        <v>-0.27186822809693162</v>
      </c>
      <c r="AB157" s="11">
        <f>'OddsRatio_working_3-way'!X157^(1/3)*COS(('OddsRatio_working_3-way'!Y157+4*PI())/3)</f>
        <v>-0.24855451539943357</v>
      </c>
      <c r="AC157" s="11">
        <f>'OddsRatio_working_3-way'!X157^(1/3)*SIN('OddsRatio_working_3-way'!Y157/3)</f>
        <v>1.3460178301710106E-2</v>
      </c>
      <c r="AD157" s="11">
        <f>'OddsRatio_working_3-way'!X157^(1/3)*SIN(('OddsRatio_working_3-way'!Y157+2*PI())/3)</f>
        <v>0.44396922742419004</v>
      </c>
      <c r="AE157" s="11">
        <f>'OddsRatio_working_3-way'!X157^(1/3)*SIN(('OddsRatio_working_3-way'!Y157+4*PI())/3)</f>
        <v>-0.45742940572590013</v>
      </c>
      <c r="AF157" s="11">
        <f>-'OddsRatio_working_3-way'!U157/(3*'OddsRatio_working_3-way'!X157^(1/3))*COS(('OddsRatio_working_3-way'!Y157)/3)</f>
        <v>0.52042274349636541</v>
      </c>
      <c r="AG157" s="11">
        <f>-'OddsRatio_working_3-way'!U157/(3*'OddsRatio_working_3-way'!X157^(1/3))*COS(('OddsRatio_working_3-way'!Y157+2*PI())/3)</f>
        <v>-0.27186822809693167</v>
      </c>
      <c r="AH157" s="11">
        <f>-'OddsRatio_working_3-way'!U157/(3*'OddsRatio_working_3-way'!X157^(1/3))*COS(('OddsRatio_working_3-way'!Y157+4*PI())/3)</f>
        <v>-0.24855451539943363</v>
      </c>
      <c r="AI157" s="11">
        <f>'OddsRatio_working_3-way'!U157/(3*'OddsRatio_working_3-way'!X157^(1/3))*SIN(('OddsRatio_working_3-way'!Y157)/3)</f>
        <v>-1.346017830171011E-2</v>
      </c>
      <c r="AJ157" s="11">
        <f>'OddsRatio_working_3-way'!U157/(3*'OddsRatio_working_3-way'!X157^(1/3))*SIN(('OddsRatio_working_3-way'!Y157+2*PI())/3)</f>
        <v>-0.44396922742419015</v>
      </c>
      <c r="AK157" s="11">
        <f>'OddsRatio_working_3-way'!U157/(3*'OddsRatio_working_3-way'!X157^(1/3))*SIN(('OddsRatio_working_3-way'!Y157+4*PI())/3)</f>
        <v>0.45742940572590024</v>
      </c>
      <c r="AL157" s="11">
        <f>'OddsRatio_working_3-way'!Z157+'OddsRatio_working_3-way'!AF157</f>
        <v>1.0408454869927306</v>
      </c>
      <c r="AM157" s="11">
        <f>'OddsRatio_working_3-way'!AA157+'OddsRatio_working_3-way'!AG157</f>
        <v>-0.54373645619386335</v>
      </c>
      <c r="AN157" s="11">
        <f>'OddsRatio_working_3-way'!AB157+'OddsRatio_working_3-way'!AH157</f>
        <v>-0.4971090307988672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1.0408454869927306</v>
      </c>
      <c r="AS157" s="11">
        <f>IF(('OddsRatio_working_3-way'!X157=0),IF(Q157&gt;0,-Q157^(1/3),(-Q157)^(1/3)),'OddsRatio_working_3-way'!AM157-'OddsRatio_working_3-way'!R157/3)</f>
        <v>-0.54373645619386335</v>
      </c>
      <c r="AT157" s="11">
        <f>IF(('OddsRatio_working_3-way'!X157=0),IF(Q157&gt;0,-Q157^(1/3),(-Q157)^(1/3)),'OddsRatio_working_3-way'!AN157-'OddsRatio_working_3-way'!R157/3)</f>
        <v>-0.4971090307988672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2.7</v>
      </c>
      <c r="B158" s="4">
        <f>IF('True_Odds_Calculator_3-way'!B159="","",'True_Odds_Calculator_3-way'!B159)</f>
        <v>3.36</v>
      </c>
      <c r="C158" s="4">
        <f>IF('True_Odds_Calculator_3-way'!C159="","",'True_Odds_Calculator_3-way'!C159)</f>
        <v>2.78</v>
      </c>
      <c r="D158" s="9">
        <f t="shared" si="39"/>
        <v>0.36075498016196911</v>
      </c>
      <c r="E158" s="9">
        <f t="shared" si="40"/>
        <v>0.2890253881652996</v>
      </c>
      <c r="F158" s="9">
        <f t="shared" si="41"/>
        <v>0.3502196316727314</v>
      </c>
      <c r="G158" s="9">
        <f t="shared" si="42"/>
        <v>1.0423320617468388</v>
      </c>
      <c r="H158" s="9">
        <f t="shared" si="43"/>
        <v>2.7719645049696262</v>
      </c>
      <c r="I158" s="9">
        <f t="shared" si="44"/>
        <v>3.4599036657225395</v>
      </c>
      <c r="J158" s="9">
        <f t="shared" si="45"/>
        <v>2.8553510699093727</v>
      </c>
      <c r="K158" s="11">
        <f t="shared" si="46"/>
        <v>0.37037037037037035</v>
      </c>
      <c r="L158" s="11">
        <f t="shared" si="47"/>
        <v>0.29761904761904762</v>
      </c>
      <c r="M158" s="11">
        <f t="shared" si="48"/>
        <v>0.35971223021582738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-0.2831607729689265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0.2315607831195361</v>
      </c>
      <c r="Q158" s="11">
        <f>2*'OddsRatio_working_3-way'!K158*'OddsRatio_working_3-way'!L158*'OddsRatio_working_3-way'!M158</f>
        <v>7.9301638054635665E-2</v>
      </c>
      <c r="R158" s="11">
        <f t="shared" si="49"/>
        <v>0</v>
      </c>
      <c r="S158" s="11">
        <f t="shared" si="50"/>
        <v>-0.81777140488646394</v>
      </c>
      <c r="T158" s="11">
        <f t="shared" si="51"/>
        <v>-0.2800587003035836</v>
      </c>
      <c r="U158" s="11">
        <f>'OddsRatio_working_3-way'!S158-'OddsRatio_working_3-way'!R158^2/3</f>
        <v>-0.81777140488646394</v>
      </c>
      <c r="V158" s="11">
        <f>'OddsRatio_working_3-way'!S158*'OddsRatio_working_3-way'!R158/3-2*'OddsRatio_working_3-way'!R158^3/27-'OddsRatio_working_3-way'!T158</f>
        <v>0.2800587003035836</v>
      </c>
      <c r="W158" s="11">
        <f>'OddsRatio_working_3-way'!V158^2+4*'OddsRatio_working_3-way'!U158^3/27</f>
        <v>-2.5870776869870993E-3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0.14232002081815434</v>
      </c>
      <c r="Y158" s="11">
        <f>IF('OddsRatio_working_3-way'!W158&gt;=0,IF('OddsRatio_working_3-way'!V158+SQRT('OddsRatio_working_3-way'!W158)&gt;0,0,PI()),ACOS('OddsRatio_working_3-way'!V158/(2*'OddsRatio_working_3-way'!X158)))</f>
        <v>0.17965841229129142</v>
      </c>
      <c r="Z158" s="11">
        <f>'OddsRatio_working_3-way'!X158^(1/3)*COS('OddsRatio_working_3-way'!Y158/3)</f>
        <v>0.52116603087341951</v>
      </c>
      <c r="AA158" s="11">
        <f>'OddsRatio_working_3-way'!X158^(1/3)*COS(('OddsRatio_working_3-way'!Y158+2*PI())/3)</f>
        <v>-0.28764456416087791</v>
      </c>
      <c r="AB158" s="11">
        <f>'OddsRatio_working_3-way'!X158^(1/3)*COS(('OddsRatio_working_3-way'!Y158+4*PI())/3)</f>
        <v>-0.23352146671254187</v>
      </c>
      <c r="AC158" s="11">
        <f>'OddsRatio_working_3-way'!X158^(1/3)*SIN('OddsRatio_working_3-way'!Y158/3)</f>
        <v>3.1247984881173339E-2</v>
      </c>
      <c r="AD158" s="11">
        <f>'OddsRatio_working_3-way'!X158^(1/3)*SIN(('OddsRatio_working_3-way'!Y158+2*PI())/3)</f>
        <v>0.4357190298852997</v>
      </c>
      <c r="AE158" s="11">
        <f>'OddsRatio_working_3-way'!X158^(1/3)*SIN(('OddsRatio_working_3-way'!Y158+4*PI())/3)</f>
        <v>-0.46696701476647279</v>
      </c>
      <c r="AF158" s="11">
        <f>-'OddsRatio_working_3-way'!U158/(3*'OddsRatio_working_3-way'!X158^(1/3))*COS(('OddsRatio_working_3-way'!Y158)/3)</f>
        <v>0.52116603087341928</v>
      </c>
      <c r="AG158" s="11">
        <f>-'OddsRatio_working_3-way'!U158/(3*'OddsRatio_working_3-way'!X158^(1/3))*COS(('OddsRatio_working_3-way'!Y158+2*PI())/3)</f>
        <v>-0.2876445641608778</v>
      </c>
      <c r="AH158" s="11">
        <f>-'OddsRatio_working_3-way'!U158/(3*'OddsRatio_working_3-way'!X158^(1/3))*COS(('OddsRatio_working_3-way'!Y158+4*PI())/3)</f>
        <v>-0.23352146671254179</v>
      </c>
      <c r="AI158" s="11">
        <f>'OddsRatio_working_3-way'!U158/(3*'OddsRatio_working_3-way'!X158^(1/3))*SIN(('OddsRatio_working_3-way'!Y158)/3)</f>
        <v>-3.1247984881173325E-2</v>
      </c>
      <c r="AJ158" s="11">
        <f>'OddsRatio_working_3-way'!U158/(3*'OddsRatio_working_3-way'!X158^(1/3))*SIN(('OddsRatio_working_3-way'!Y158+2*PI())/3)</f>
        <v>-0.43571902988529948</v>
      </c>
      <c r="AK158" s="11">
        <f>'OddsRatio_working_3-way'!U158/(3*'OddsRatio_working_3-way'!X158^(1/3))*SIN(('OddsRatio_working_3-way'!Y158+4*PI())/3)</f>
        <v>0.46696701476647262</v>
      </c>
      <c r="AL158" s="11">
        <f>'OddsRatio_working_3-way'!Z158+'OddsRatio_working_3-way'!AF158</f>
        <v>1.0423320617468388</v>
      </c>
      <c r="AM158" s="11">
        <f>'OddsRatio_working_3-way'!AA158+'OddsRatio_working_3-way'!AG158</f>
        <v>-0.57528912832175572</v>
      </c>
      <c r="AN158" s="11">
        <f>'OddsRatio_working_3-way'!AB158+'OddsRatio_working_3-way'!AH158</f>
        <v>-0.46704293342508363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1.0423320617468388</v>
      </c>
      <c r="AS158" s="11">
        <f>IF(('OddsRatio_working_3-way'!X158=0),IF(Q158&gt;0,-Q158^(1/3),(-Q158)^(1/3)),'OddsRatio_working_3-way'!AM158-'OddsRatio_working_3-way'!R158/3)</f>
        <v>-0.57528912832175572</v>
      </c>
      <c r="AT158" s="11">
        <f>IF(('OddsRatio_working_3-way'!X158=0),IF(Q158&gt;0,-Q158^(1/3),(-Q158)^(1/3)),'OddsRatio_working_3-way'!AN158-'OddsRatio_working_3-way'!R158/3)</f>
        <v>-0.46704293342508363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5.13</v>
      </c>
      <c r="B159" s="4">
        <f>IF('True_Odds_Calculator_3-way'!B160="","",'True_Odds_Calculator_3-way'!B160)</f>
        <v>3.66</v>
      </c>
      <c r="C159" s="4">
        <f>IF('True_Odds_Calculator_3-way'!C160="","",'True_Odds_Calculator_3-way'!C160)</f>
        <v>1.78</v>
      </c>
      <c r="D159" s="9">
        <f t="shared" si="39"/>
        <v>0.18718754956988112</v>
      </c>
      <c r="E159" s="9">
        <f t="shared" si="40"/>
        <v>0.26338703136426755</v>
      </c>
      <c r="F159" s="9">
        <f t="shared" si="41"/>
        <v>0.54942541906585141</v>
      </c>
      <c r="G159" s="9">
        <f t="shared" si="42"/>
        <v>1.051388776530394</v>
      </c>
      <c r="H159" s="9">
        <f t="shared" si="43"/>
        <v>5.3422356470705257</v>
      </c>
      <c r="I159" s="9">
        <f t="shared" si="44"/>
        <v>3.7966941455708483</v>
      </c>
      <c r="J159" s="9">
        <f t="shared" si="45"/>
        <v>1.8200832456937071</v>
      </c>
      <c r="K159" s="11">
        <f t="shared" si="46"/>
        <v>0.19493177387914232</v>
      </c>
      <c r="L159" s="11">
        <f t="shared" si="47"/>
        <v>0.27322404371584696</v>
      </c>
      <c r="M159" s="11">
        <f t="shared" si="48"/>
        <v>0.5617977528089888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-0.25639398838883087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0.22650480878386248</v>
      </c>
      <c r="Q159" s="11">
        <f>2*'OddsRatio_working_3-way'!K159*'OddsRatio_working_3-way'!L159*'OddsRatio_working_3-way'!M159</f>
        <v>5.9842750008946496E-2</v>
      </c>
      <c r="R159" s="11">
        <f t="shared" si="49"/>
        <v>0</v>
      </c>
      <c r="S159" s="11">
        <f t="shared" si="50"/>
        <v>-0.88342480339421858</v>
      </c>
      <c r="T159" s="11">
        <f t="shared" si="51"/>
        <v>-0.23340153326135235</v>
      </c>
      <c r="U159" s="11">
        <f>'OddsRatio_working_3-way'!S159-'OddsRatio_working_3-way'!R159^2/3</f>
        <v>-0.88342480339421858</v>
      </c>
      <c r="V159" s="11">
        <f>'OddsRatio_working_3-way'!S159*'OddsRatio_working_3-way'!R159/3-2*'OddsRatio_working_3-way'!R159^3/27-'OddsRatio_working_3-way'!T159</f>
        <v>0.23340153326135235</v>
      </c>
      <c r="W159" s="11">
        <f>'OddsRatio_working_3-way'!V159^2+4*'OddsRatio_working_3-way'!U159^3/27</f>
        <v>-4.7665873709857802E-2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0.15979842727527699</v>
      </c>
      <c r="Y159" s="11">
        <f>IF('OddsRatio_working_3-way'!W159&gt;=0,IF('OddsRatio_working_3-way'!V159+SQRT('OddsRatio_working_3-way'!W159)&gt;0,0,PI()),ACOS('OddsRatio_working_3-way'!V159/(2*'OddsRatio_working_3-way'!X159)))</f>
        <v>0.75203554918000992</v>
      </c>
      <c r="Z159" s="11">
        <f>'OddsRatio_working_3-way'!X159^(1/3)*COS('OddsRatio_working_3-way'!Y159/3)</f>
        <v>0.5256943882651971</v>
      </c>
      <c r="AA159" s="11">
        <f>'OddsRatio_working_3-way'!X159^(1/3)*COS(('OddsRatio_working_3-way'!Y159+2*PI())/3)</f>
        <v>-0.37942445803261832</v>
      </c>
      <c r="AB159" s="11">
        <f>'OddsRatio_working_3-way'!X159^(1/3)*COS(('OddsRatio_working_3-way'!Y159+4*PI())/3)</f>
        <v>-0.14626993023257889</v>
      </c>
      <c r="AC159" s="11">
        <f>'OddsRatio_working_3-way'!X159^(1/3)*SIN('OddsRatio_working_3-way'!Y159/3)</f>
        <v>0.13461182938813301</v>
      </c>
      <c r="AD159" s="11">
        <f>'OddsRatio_working_3-way'!X159^(1/3)*SIN(('OddsRatio_working_3-way'!Y159+2*PI())/3)</f>
        <v>0.38795878017051433</v>
      </c>
      <c r="AE159" s="11">
        <f>'OddsRatio_working_3-way'!X159^(1/3)*SIN(('OddsRatio_working_3-way'!Y159+4*PI())/3)</f>
        <v>-0.5225706095586472</v>
      </c>
      <c r="AF159" s="11">
        <f>-'OddsRatio_working_3-way'!U159/(3*'OddsRatio_working_3-way'!X159^(1/3))*COS(('OddsRatio_working_3-way'!Y159)/3)</f>
        <v>0.52569438826519688</v>
      </c>
      <c r="AG159" s="11">
        <f>-'OddsRatio_working_3-way'!U159/(3*'OddsRatio_working_3-way'!X159^(1/3))*COS(('OddsRatio_working_3-way'!Y159+2*PI())/3)</f>
        <v>-0.37942445803261821</v>
      </c>
      <c r="AH159" s="11">
        <f>-'OddsRatio_working_3-way'!U159/(3*'OddsRatio_working_3-way'!X159^(1/3))*COS(('OddsRatio_working_3-way'!Y159+4*PI())/3)</f>
        <v>-0.14626993023257884</v>
      </c>
      <c r="AI159" s="11">
        <f>'OddsRatio_working_3-way'!U159/(3*'OddsRatio_working_3-way'!X159^(1/3))*SIN(('OddsRatio_working_3-way'!Y159)/3)</f>
        <v>-0.13461182938813296</v>
      </c>
      <c r="AJ159" s="11">
        <f>'OddsRatio_working_3-way'!U159/(3*'OddsRatio_working_3-way'!X159^(1/3))*SIN(('OddsRatio_working_3-way'!Y159+2*PI())/3)</f>
        <v>-0.38795878017051416</v>
      </c>
      <c r="AK159" s="11">
        <f>'OddsRatio_working_3-way'!U159/(3*'OddsRatio_working_3-way'!X159^(1/3))*SIN(('OddsRatio_working_3-way'!Y159+4*PI())/3)</f>
        <v>0.52257060955864698</v>
      </c>
      <c r="AL159" s="11">
        <f>'OddsRatio_working_3-way'!Z159+'OddsRatio_working_3-way'!AF159</f>
        <v>1.051388776530394</v>
      </c>
      <c r="AM159" s="11">
        <f>'OddsRatio_working_3-way'!AA159+'OddsRatio_working_3-way'!AG159</f>
        <v>-0.75884891606523652</v>
      </c>
      <c r="AN159" s="11">
        <f>'OddsRatio_working_3-way'!AB159+'OddsRatio_working_3-way'!AH159</f>
        <v>-0.29253986046515773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1.051388776530394</v>
      </c>
      <c r="AS159" s="11">
        <f>IF(('OddsRatio_working_3-way'!X159=0),IF(Q159&gt;0,-Q159^(1/3),(-Q159)^(1/3)),'OddsRatio_working_3-way'!AM159-'OddsRatio_working_3-way'!R159/3)</f>
        <v>-0.75884891606523652</v>
      </c>
      <c r="AT159" s="11">
        <f>IF(('OddsRatio_working_3-way'!X159=0),IF(Q159&gt;0,-Q159^(1/3),(-Q159)^(1/3)),'OddsRatio_working_3-way'!AN159-'OddsRatio_working_3-way'!R159/3)</f>
        <v>-0.29253986046515773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2.23</v>
      </c>
      <c r="B160" s="4">
        <f>IF('True_Odds_Calculator_3-way'!B161="","",'True_Odds_Calculator_3-way'!B161)</f>
        <v>3.39</v>
      </c>
      <c r="C160" s="4">
        <f>IF('True_Odds_Calculator_3-way'!C161="","",'True_Odds_Calculator_3-way'!C161)</f>
        <v>3.5</v>
      </c>
      <c r="D160" s="9">
        <f t="shared" si="39"/>
        <v>0.43745593469825744</v>
      </c>
      <c r="E160" s="9">
        <f t="shared" si="40"/>
        <v>0.28582002112834293</v>
      </c>
      <c r="F160" s="9">
        <f t="shared" si="41"/>
        <v>0.27672404417339974</v>
      </c>
      <c r="G160" s="9">
        <f t="shared" si="42"/>
        <v>1.0454833557916405</v>
      </c>
      <c r="H160" s="9">
        <f t="shared" si="43"/>
        <v>2.2859445276237178</v>
      </c>
      <c r="I160" s="9">
        <f t="shared" si="44"/>
        <v>3.4987052203420204</v>
      </c>
      <c r="J160" s="9">
        <f t="shared" si="45"/>
        <v>3.6137083894791009</v>
      </c>
      <c r="K160" s="11">
        <f t="shared" si="46"/>
        <v>0.44843049327354262</v>
      </c>
      <c r="L160" s="11">
        <f t="shared" si="47"/>
        <v>0.29498525073746312</v>
      </c>
      <c r="M160" s="11">
        <f t="shared" si="48"/>
        <v>0.2857142857142857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-0.27776045534686766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0.23130169564551881</v>
      </c>
      <c r="Q160" s="11">
        <f>2*'OddsRatio_working_3-way'!K160*'OddsRatio_working_3-way'!L160*'OddsRatio_working_3-way'!M160</f>
        <v>7.5588789426640143E-2</v>
      </c>
      <c r="R160" s="11">
        <f t="shared" si="49"/>
        <v>0</v>
      </c>
      <c r="S160" s="11">
        <f t="shared" si="50"/>
        <v>-0.83273803449331518</v>
      </c>
      <c r="T160" s="11">
        <f t="shared" si="51"/>
        <v>-0.27213661257951477</v>
      </c>
      <c r="U160" s="11">
        <f>'OddsRatio_working_3-way'!S160-'OddsRatio_working_3-way'!R160^2/3</f>
        <v>-0.83273803449331518</v>
      </c>
      <c r="V160" s="11">
        <f>'OddsRatio_working_3-way'!S160*'OddsRatio_working_3-way'!R160/3-2*'OddsRatio_working_3-way'!R160^3/27-'OddsRatio_working_3-way'!T160</f>
        <v>0.27213661257951477</v>
      </c>
      <c r="W160" s="11">
        <f>'OddsRatio_working_3-way'!V160^2+4*'OddsRatio_working_3-way'!U160^3/27</f>
        <v>-1.1491943134903995E-2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0.14624489652732922</v>
      </c>
      <c r="Y160" s="11">
        <f>IF('OddsRatio_working_3-way'!W160&gt;=0,IF('OddsRatio_working_3-way'!V160+SQRT('OddsRatio_working_3-way'!W160)&gt;0,0,PI()),ACOS('OddsRatio_working_3-way'!V160/(2*'OddsRatio_working_3-way'!X160)))</f>
        <v>0.37525539124867535</v>
      </c>
      <c r="Z160" s="11">
        <f>'OddsRatio_working_3-way'!X160^(1/3)*COS('OddsRatio_working_3-way'!Y160/3)</f>
        <v>0.52274167789582027</v>
      </c>
      <c r="AA160" s="11">
        <f>'OddsRatio_working_3-way'!X160^(1/3)*COS(('OddsRatio_working_3-way'!Y160+2*PI())/3)</f>
        <v>-0.318295018927298</v>
      </c>
      <c r="AB160" s="11">
        <f>'OddsRatio_working_3-way'!X160^(1/3)*COS(('OddsRatio_working_3-way'!Y160+4*PI())/3)</f>
        <v>-0.2044466589685221</v>
      </c>
      <c r="AC160" s="11">
        <f>'OddsRatio_working_3-way'!X160^(1/3)*SIN('OddsRatio_working_3-way'!Y160/3)</f>
        <v>6.5730381268996677E-2</v>
      </c>
      <c r="AD160" s="11">
        <f>'OddsRatio_working_3-way'!X160^(1/3)*SIN(('OddsRatio_working_3-way'!Y160+2*PI())/3)</f>
        <v>0.41984238204018437</v>
      </c>
      <c r="AE160" s="11">
        <f>'OddsRatio_working_3-way'!X160^(1/3)*SIN(('OddsRatio_working_3-way'!Y160+4*PI())/3)</f>
        <v>-0.48557276330918103</v>
      </c>
      <c r="AF160" s="11">
        <f>-'OddsRatio_working_3-way'!U160/(3*'OddsRatio_working_3-way'!X160^(1/3))*COS(('OddsRatio_working_3-way'!Y160)/3)</f>
        <v>0.52274167789582016</v>
      </c>
      <c r="AG160" s="11">
        <f>-'OddsRatio_working_3-way'!U160/(3*'OddsRatio_working_3-way'!X160^(1/3))*COS(('OddsRatio_working_3-way'!Y160+2*PI())/3)</f>
        <v>-0.31829501892729795</v>
      </c>
      <c r="AH160" s="11">
        <f>-'OddsRatio_working_3-way'!U160/(3*'OddsRatio_working_3-way'!X160^(1/3))*COS(('OddsRatio_working_3-way'!Y160+4*PI())/3)</f>
        <v>-0.20444665896852207</v>
      </c>
      <c r="AI160" s="11">
        <f>'OddsRatio_working_3-way'!U160/(3*'OddsRatio_working_3-way'!X160^(1/3))*SIN(('OddsRatio_working_3-way'!Y160)/3)</f>
        <v>-6.5730381268996663E-2</v>
      </c>
      <c r="AJ160" s="11">
        <f>'OddsRatio_working_3-way'!U160/(3*'OddsRatio_working_3-way'!X160^(1/3))*SIN(('OddsRatio_working_3-way'!Y160+2*PI())/3)</f>
        <v>-0.41984238204018426</v>
      </c>
      <c r="AK160" s="11">
        <f>'OddsRatio_working_3-way'!U160/(3*'OddsRatio_working_3-way'!X160^(1/3))*SIN(('OddsRatio_working_3-way'!Y160+4*PI())/3)</f>
        <v>0.48557276330918092</v>
      </c>
      <c r="AL160" s="11">
        <f>'OddsRatio_working_3-way'!Z160+'OddsRatio_working_3-way'!AF160</f>
        <v>1.0454833557916405</v>
      </c>
      <c r="AM160" s="11">
        <f>'OddsRatio_working_3-way'!AA160+'OddsRatio_working_3-way'!AG160</f>
        <v>-0.63659003785459589</v>
      </c>
      <c r="AN160" s="11">
        <f>'OddsRatio_working_3-way'!AB160+'OddsRatio_working_3-way'!AH160</f>
        <v>-0.4088933179370442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1.0454833557916405</v>
      </c>
      <c r="AS160" s="11">
        <f>IF(('OddsRatio_working_3-way'!X160=0),IF(Q160&gt;0,-Q160^(1/3),(-Q160)^(1/3)),'OddsRatio_working_3-way'!AM160-'OddsRatio_working_3-way'!R160/3)</f>
        <v>-0.63659003785459589</v>
      </c>
      <c r="AT160" s="11">
        <f>IF(('OddsRatio_working_3-way'!X160=0),IF(Q160&gt;0,-Q160^(1/3),(-Q160)^(1/3)),'OddsRatio_working_3-way'!AN160-'OddsRatio_working_3-way'!R160/3)</f>
        <v>-0.4088933179370442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1.1299999999999999</v>
      </c>
      <c r="B161" s="4">
        <f>IF('True_Odds_Calculator_3-way'!B162="","",'True_Odds_Calculator_3-way'!B162)</f>
        <v>10</v>
      </c>
      <c r="C161" s="4">
        <f>IF('True_Odds_Calculator_3-way'!C162="","",'True_Odds_Calculator_3-way'!C162)</f>
        <v>19.54</v>
      </c>
      <c r="D161" s="9">
        <f t="shared" si="39"/>
        <v>0.86857187508921874</v>
      </c>
      <c r="E161" s="9">
        <f t="shared" si="40"/>
        <v>8.714090031870092E-2</v>
      </c>
      <c r="F161" s="9">
        <f t="shared" si="41"/>
        <v>4.4287224592080364E-2</v>
      </c>
      <c r="G161" s="9">
        <f t="shared" si="42"/>
        <v>1.1639630584779543</v>
      </c>
      <c r="H161" s="9">
        <f t="shared" si="43"/>
        <v>1.1513151976021341</v>
      </c>
      <c r="I161" s="9">
        <f t="shared" si="44"/>
        <v>11.47566752630159</v>
      </c>
      <c r="J161" s="9">
        <f t="shared" si="45"/>
        <v>22.579875104181273</v>
      </c>
      <c r="K161" s="11">
        <f t="shared" si="46"/>
        <v>0.88495575221238942</v>
      </c>
      <c r="L161" s="11">
        <f t="shared" si="47"/>
        <v>0.1</v>
      </c>
      <c r="M161" s="11">
        <f t="shared" si="48"/>
        <v>5.1177072671443197E-2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-9.8240957962337339E-2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0.12531589387777287</v>
      </c>
      <c r="Q161" s="11">
        <f>2*'OddsRatio_working_3-way'!K161*'OddsRatio_working_3-way'!L161*'OddsRatio_working_3-way'!M161</f>
        <v>9.0578889683970275E-3</v>
      </c>
      <c r="R161" s="11">
        <f t="shared" si="49"/>
        <v>0</v>
      </c>
      <c r="S161" s="11">
        <f t="shared" si="50"/>
        <v>-1.2755972302897867</v>
      </c>
      <c r="T161" s="11">
        <f t="shared" si="51"/>
        <v>-9.2200739449930375E-2</v>
      </c>
      <c r="U161" s="11">
        <f>'OddsRatio_working_3-way'!S161-'OddsRatio_working_3-way'!R161^2/3</f>
        <v>-1.2755972302897867</v>
      </c>
      <c r="V161" s="11">
        <f>'OddsRatio_working_3-way'!S161*'OddsRatio_working_3-way'!R161/3-2*'OddsRatio_working_3-way'!R161^3/27-'OddsRatio_working_3-way'!T161</f>
        <v>9.2200739449930375E-2</v>
      </c>
      <c r="W161" s="11">
        <f>'OddsRatio_working_3-way'!V161^2+4*'OddsRatio_working_3-way'!U161^3/27</f>
        <v>-0.29899322468175998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0.27726079827342792</v>
      </c>
      <c r="Y161" s="11">
        <f>IF('OddsRatio_working_3-way'!W161&gt;=0,IF('OddsRatio_working_3-way'!V161+SQRT('OddsRatio_working_3-way'!W161)&gt;0,0,PI()),ACOS('OddsRatio_working_3-way'!V161/(2*'OddsRatio_working_3-way'!X161)))</f>
        <v>1.4037497343754253</v>
      </c>
      <c r="Z161" s="11">
        <f>'OddsRatio_working_3-way'!X161^(1/3)*COS('OddsRatio_working_3-way'!Y161/3)</f>
        <v>0.58198152923897728</v>
      </c>
      <c r="AA161" s="11">
        <f>'OddsRatio_working_3-way'!X161^(1/3)*COS(('OddsRatio_working_3-way'!Y161+2*PI())/3)</f>
        <v>-0.54569143656784225</v>
      </c>
      <c r="AB161" s="11">
        <f>'OddsRatio_working_3-way'!X161^(1/3)*COS(('OddsRatio_working_3-way'!Y161+4*PI())/3)</f>
        <v>-3.6290092671135095E-2</v>
      </c>
      <c r="AC161" s="11">
        <f>'OddsRatio_working_3-way'!X161^(1/3)*SIN('OddsRatio_working_3-way'!Y161/3)</f>
        <v>0.29410300302432096</v>
      </c>
      <c r="AD161" s="11">
        <f>'OddsRatio_working_3-way'!X161^(1/3)*SIN(('OddsRatio_working_3-way'!Y161+2*PI())/3)</f>
        <v>0.3569592873421098</v>
      </c>
      <c r="AE161" s="11">
        <f>'OddsRatio_working_3-way'!X161^(1/3)*SIN(('OddsRatio_working_3-way'!Y161+4*PI())/3)</f>
        <v>-0.65106229036643093</v>
      </c>
      <c r="AF161" s="11">
        <f>-'OddsRatio_working_3-way'!U161/(3*'OddsRatio_working_3-way'!X161^(1/3))*COS(('OddsRatio_working_3-way'!Y161)/3)</f>
        <v>0.58198152923897717</v>
      </c>
      <c r="AG161" s="11">
        <f>-'OddsRatio_working_3-way'!U161/(3*'OddsRatio_working_3-way'!X161^(1/3))*COS(('OddsRatio_working_3-way'!Y161+2*PI())/3)</f>
        <v>-0.54569143656784214</v>
      </c>
      <c r="AH161" s="11">
        <f>-'OddsRatio_working_3-way'!U161/(3*'OddsRatio_working_3-way'!X161^(1/3))*COS(('OddsRatio_working_3-way'!Y161+4*PI())/3)</f>
        <v>-3.6290092671135081E-2</v>
      </c>
      <c r="AI161" s="11">
        <f>'OddsRatio_working_3-way'!U161/(3*'OddsRatio_working_3-way'!X161^(1/3))*SIN(('OddsRatio_working_3-way'!Y161)/3)</f>
        <v>-0.29410300302432091</v>
      </c>
      <c r="AJ161" s="11">
        <f>'OddsRatio_working_3-way'!U161/(3*'OddsRatio_working_3-way'!X161^(1/3))*SIN(('OddsRatio_working_3-way'!Y161+2*PI())/3)</f>
        <v>-0.35695928734210963</v>
      </c>
      <c r="AK161" s="11">
        <f>'OddsRatio_working_3-way'!U161/(3*'OddsRatio_working_3-way'!X161^(1/3))*SIN(('OddsRatio_working_3-way'!Y161+4*PI())/3)</f>
        <v>0.65106229036643071</v>
      </c>
      <c r="AL161" s="11">
        <f>'OddsRatio_working_3-way'!Z161+'OddsRatio_working_3-way'!AF161</f>
        <v>1.1639630584779543</v>
      </c>
      <c r="AM161" s="11">
        <f>'OddsRatio_working_3-way'!AA161+'OddsRatio_working_3-way'!AG161</f>
        <v>-1.0913828731356845</v>
      </c>
      <c r="AN161" s="11">
        <f>'OddsRatio_working_3-way'!AB161+'OddsRatio_working_3-way'!AH161</f>
        <v>-7.2580185342270176E-2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1.1639630584779543</v>
      </c>
      <c r="AS161" s="11">
        <f>IF(('OddsRatio_working_3-way'!X161=0),IF(Q161&gt;0,-Q161^(1/3),(-Q161)^(1/3)),'OddsRatio_working_3-way'!AM161-'OddsRatio_working_3-way'!R161/3)</f>
        <v>-1.0913828731356845</v>
      </c>
      <c r="AT161" s="11">
        <f>IF(('OddsRatio_working_3-way'!X161=0),IF(Q161&gt;0,-Q161^(1/3),(-Q161)^(1/3)),'OddsRatio_working_3-way'!AN161-'OddsRatio_working_3-way'!R161/3)</f>
        <v>-7.2580185342270176E-2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3.43</v>
      </c>
      <c r="B162" s="4">
        <f>IF('True_Odds_Calculator_3-way'!B163="","",'True_Odds_Calculator_3-way'!B163)</f>
        <v>3.48</v>
      </c>
      <c r="C162" s="4">
        <f>IF('True_Odds_Calculator_3-way'!C163="","",'True_Odds_Calculator_3-way'!C163)</f>
        <v>2.23</v>
      </c>
      <c r="D162" s="9">
        <f t="shared" si="39"/>
        <v>0.28299490971336611</v>
      </c>
      <c r="E162" s="9">
        <f t="shared" si="40"/>
        <v>0.27888053191572387</v>
      </c>
      <c r="F162" s="9">
        <f t="shared" si="41"/>
        <v>0.4381245583709098</v>
      </c>
      <c r="G162" s="9">
        <f t="shared" si="42"/>
        <v>1.0426471043669361</v>
      </c>
      <c r="H162" s="9">
        <f t="shared" si="43"/>
        <v>3.5336324636116561</v>
      </c>
      <c r="I162" s="9">
        <f t="shared" si="44"/>
        <v>3.5857648188300013</v>
      </c>
      <c r="J162" s="9">
        <f t="shared" si="45"/>
        <v>2.282455938371331</v>
      </c>
      <c r="K162" s="11">
        <f t="shared" si="46"/>
        <v>0.29154518950437314</v>
      </c>
      <c r="L162" s="11">
        <f t="shared" si="47"/>
        <v>0.28735632183908044</v>
      </c>
      <c r="M162" s="11">
        <f t="shared" si="48"/>
        <v>0.44843049327354262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-0.27847411910930608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0.23066948399011017</v>
      </c>
      <c r="Q162" s="11">
        <f>2*'OddsRatio_working_3-way'!K162*'OddsRatio_working_3-way'!L162*'OddsRatio_working_3-way'!M162</f>
        <v>7.5136639736192237E-2</v>
      </c>
      <c r="R162" s="11">
        <f t="shared" si="49"/>
        <v>0</v>
      </c>
      <c r="S162" s="11">
        <f t="shared" si="50"/>
        <v>-0.82833365171564921</v>
      </c>
      <c r="T162" s="11">
        <f t="shared" si="51"/>
        <v>-0.26981552173148182</v>
      </c>
      <c r="U162" s="11">
        <f>'OddsRatio_working_3-way'!S162-'OddsRatio_working_3-way'!R162^2/3</f>
        <v>-0.82833365171564921</v>
      </c>
      <c r="V162" s="11">
        <f>'OddsRatio_working_3-way'!S162*'OddsRatio_working_3-way'!R162/3-2*'OddsRatio_working_3-way'!R162^3/27-'OddsRatio_working_3-way'!T162</f>
        <v>0.26981552173148182</v>
      </c>
      <c r="W162" s="11">
        <f>'OddsRatio_working_3-way'!V162^2+4*'OddsRatio_working_3-way'!U162^3/27</f>
        <v>-1.1399594217672129E-2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0.14508618988803162</v>
      </c>
      <c r="Y162" s="11">
        <f>IF('OddsRatio_working_3-way'!W162&gt;=0,IF('OddsRatio_working_3-way'!V162+SQRT('OddsRatio_working_3-way'!W162)&gt;0,0,PI()),ACOS('OddsRatio_working_3-way'!V162/(2*'OddsRatio_working_3-way'!X162)))</f>
        <v>0.37680322287287726</v>
      </c>
      <c r="Z162" s="11">
        <f>'OddsRatio_working_3-way'!X162^(1/3)*COS('OddsRatio_working_3-way'!Y162/3)</f>
        <v>0.52132355218346804</v>
      </c>
      <c r="AA162" s="11">
        <f>'OddsRatio_working_3-way'!X162^(1/3)*COS(('OddsRatio_working_3-way'!Y162+2*PI())/3)</f>
        <v>-0.31766816505841489</v>
      </c>
      <c r="AB162" s="11">
        <f>'OddsRatio_working_3-way'!X162^(1/3)*COS(('OddsRatio_working_3-way'!Y162+4*PI())/3)</f>
        <v>-0.20365538712505346</v>
      </c>
      <c r="AC162" s="11">
        <f>'OddsRatio_working_3-way'!X162^(1/3)*SIN('OddsRatio_working_3-way'!Y162/3)</f>
        <v>6.5825308030883489E-2</v>
      </c>
      <c r="AD162" s="11">
        <f>'OddsRatio_working_3-way'!X162^(1/3)*SIN(('OddsRatio_working_3-way'!Y162+2*PI())/3)</f>
        <v>0.41856678576658407</v>
      </c>
      <c r="AE162" s="11">
        <f>'OddsRatio_working_3-way'!X162^(1/3)*SIN(('OddsRatio_working_3-way'!Y162+4*PI())/3)</f>
        <v>-0.48439209379746734</v>
      </c>
      <c r="AF162" s="11">
        <f>-'OddsRatio_working_3-way'!U162/(3*'OddsRatio_working_3-way'!X162^(1/3))*COS(('OddsRatio_working_3-way'!Y162)/3)</f>
        <v>0.52132355218346793</v>
      </c>
      <c r="AG162" s="11">
        <f>-'OddsRatio_working_3-way'!U162/(3*'OddsRatio_working_3-way'!X162^(1/3))*COS(('OddsRatio_working_3-way'!Y162+2*PI())/3)</f>
        <v>-0.31766816505841483</v>
      </c>
      <c r="AH162" s="11">
        <f>-'OddsRatio_working_3-way'!U162/(3*'OddsRatio_working_3-way'!X162^(1/3))*COS(('OddsRatio_working_3-way'!Y162+4*PI())/3)</f>
        <v>-0.20365538712505341</v>
      </c>
      <c r="AI162" s="11">
        <f>'OddsRatio_working_3-way'!U162/(3*'OddsRatio_working_3-way'!X162^(1/3))*SIN(('OddsRatio_working_3-way'!Y162)/3)</f>
        <v>-6.5825308030883475E-2</v>
      </c>
      <c r="AJ162" s="11">
        <f>'OddsRatio_working_3-way'!U162/(3*'OddsRatio_working_3-way'!X162^(1/3))*SIN(('OddsRatio_working_3-way'!Y162+2*PI())/3)</f>
        <v>-0.41856678576658396</v>
      </c>
      <c r="AK162" s="11">
        <f>'OddsRatio_working_3-way'!U162/(3*'OddsRatio_working_3-way'!X162^(1/3))*SIN(('OddsRatio_working_3-way'!Y162+4*PI())/3)</f>
        <v>0.48439209379746723</v>
      </c>
      <c r="AL162" s="11">
        <f>'OddsRatio_working_3-way'!Z162+'OddsRatio_working_3-way'!AF162</f>
        <v>1.0426471043669361</v>
      </c>
      <c r="AM162" s="11">
        <f>'OddsRatio_working_3-way'!AA162+'OddsRatio_working_3-way'!AG162</f>
        <v>-0.63533633011682977</v>
      </c>
      <c r="AN162" s="11">
        <f>'OddsRatio_working_3-way'!AB162+'OddsRatio_working_3-way'!AH162</f>
        <v>-0.40731077425010687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1.0426471043669361</v>
      </c>
      <c r="AS162" s="11">
        <f>IF(('OddsRatio_working_3-way'!X162=0),IF(Q162&gt;0,-Q162^(1/3),(-Q162)^(1/3)),'OddsRatio_working_3-way'!AM162-'OddsRatio_working_3-way'!R162/3)</f>
        <v>-0.63533633011682977</v>
      </c>
      <c r="AT162" s="11">
        <f>IF(('OddsRatio_working_3-way'!X162=0),IF(Q162&gt;0,-Q162^(1/3),(-Q162)^(1/3)),'OddsRatio_working_3-way'!AN162-'OddsRatio_working_3-way'!R162/3)</f>
        <v>-0.40731077425010687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5.18</v>
      </c>
      <c r="B163" s="4">
        <f>IF('True_Odds_Calculator_3-way'!B164="","",'True_Odds_Calculator_3-way'!B164)</f>
        <v>3.73</v>
      </c>
      <c r="C163" s="4">
        <f>IF('True_Odds_Calculator_3-way'!C164="","",'True_Odds_Calculator_3-way'!C164)</f>
        <v>1.76</v>
      </c>
      <c r="D163" s="9">
        <f t="shared" si="39"/>
        <v>0.18546874508509434</v>
      </c>
      <c r="E163" s="9">
        <f t="shared" si="40"/>
        <v>0.25851201497968085</v>
      </c>
      <c r="F163" s="9">
        <f t="shared" si="41"/>
        <v>0.55601923993522506</v>
      </c>
      <c r="G163" s="9">
        <f t="shared" si="42"/>
        <v>1.0506564677143224</v>
      </c>
      <c r="H163" s="9">
        <f t="shared" si="43"/>
        <v>5.3917440350458676</v>
      </c>
      <c r="I163" s="9">
        <f t="shared" si="44"/>
        <v>3.8682921568600994</v>
      </c>
      <c r="J163" s="9">
        <f t="shared" si="45"/>
        <v>1.7984989154628852</v>
      </c>
      <c r="K163" s="11">
        <f t="shared" si="46"/>
        <v>0.19305019305019305</v>
      </c>
      <c r="L163" s="11">
        <f t="shared" si="47"/>
        <v>0.26809651474530832</v>
      </c>
      <c r="M163" s="11">
        <f t="shared" si="48"/>
        <v>0.56818181818181823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-0.25503586696616198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0.22555066120749767</v>
      </c>
      <c r="Q163" s="11">
        <f>2*'OddsRatio_working_3-way'!K163*'OddsRatio_working_3-way'!L163*'OddsRatio_working_3-way'!M163</f>
        <v>5.8813731735983761E-2</v>
      </c>
      <c r="R163" s="11">
        <f t="shared" si="49"/>
        <v>0</v>
      </c>
      <c r="S163" s="11">
        <f t="shared" si="50"/>
        <v>-0.88438800350157654</v>
      </c>
      <c r="T163" s="11">
        <f t="shared" si="51"/>
        <v>-0.23060964889219732</v>
      </c>
      <c r="U163" s="11">
        <f>'OddsRatio_working_3-way'!S163-'OddsRatio_working_3-way'!R163^2/3</f>
        <v>-0.88438800350157654</v>
      </c>
      <c r="V163" s="11">
        <f>'OddsRatio_working_3-way'!S163*'OddsRatio_working_3-way'!R163/3-2*'OddsRatio_working_3-way'!R163^3/27-'OddsRatio_working_3-way'!T163</f>
        <v>0.23060964889219732</v>
      </c>
      <c r="W163" s="11">
        <f>'OddsRatio_working_3-way'!V163^2+4*'OddsRatio_working_3-way'!U163^3/27</f>
        <v>-4.9295801141712406E-2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0.16005984139056784</v>
      </c>
      <c r="Y163" s="11">
        <f>IF('OddsRatio_working_3-way'!W163&gt;=0,IF('OddsRatio_working_3-way'!V163+SQRT('OddsRatio_working_3-way'!W163)&gt;0,0,PI()),ACOS('OddsRatio_working_3-way'!V163/(2*'OddsRatio_working_3-way'!X163)))</f>
        <v>0.76643803093521023</v>
      </c>
      <c r="Z163" s="11">
        <f>'OddsRatio_working_3-way'!X163^(1/3)*COS('OddsRatio_working_3-way'!Y163/3)</f>
        <v>0.52532823385716132</v>
      </c>
      <c r="AA163" s="11">
        <f>'OddsRatio_working_3-way'!X163^(1/3)*COS(('OddsRatio_working_3-way'!Y163+2*PI())/3)</f>
        <v>-0.3814904015199152</v>
      </c>
      <c r="AB163" s="11">
        <f>'OddsRatio_working_3-way'!X163^(1/3)*COS(('OddsRatio_working_3-way'!Y163+4*PI())/3)</f>
        <v>-0.1438378323372459</v>
      </c>
      <c r="AC163" s="11">
        <f>'OddsRatio_working_3-way'!X163^(1/3)*SIN('OddsRatio_working_3-way'!Y163/3)</f>
        <v>0.13720877479122026</v>
      </c>
      <c r="AD163" s="11">
        <f>'OddsRatio_working_3-way'!X163^(1/3)*SIN(('OddsRatio_working_3-way'!Y163+2*PI())/3)</f>
        <v>0.38634320844990422</v>
      </c>
      <c r="AE163" s="11">
        <f>'OddsRatio_working_3-way'!X163^(1/3)*SIN(('OddsRatio_working_3-way'!Y163+4*PI())/3)</f>
        <v>-0.5235519832411244</v>
      </c>
      <c r="AF163" s="11">
        <f>-'OddsRatio_working_3-way'!U163/(3*'OddsRatio_working_3-way'!X163^(1/3))*COS(('OddsRatio_working_3-way'!Y163)/3)</f>
        <v>0.52532823385716121</v>
      </c>
      <c r="AG163" s="11">
        <f>-'OddsRatio_working_3-way'!U163/(3*'OddsRatio_working_3-way'!X163^(1/3))*COS(('OddsRatio_working_3-way'!Y163+2*PI())/3)</f>
        <v>-0.38149040151991509</v>
      </c>
      <c r="AH163" s="11">
        <f>-'OddsRatio_working_3-way'!U163/(3*'OddsRatio_working_3-way'!X163^(1/3))*COS(('OddsRatio_working_3-way'!Y163+4*PI())/3)</f>
        <v>-0.14383783233724587</v>
      </c>
      <c r="AI163" s="11">
        <f>'OddsRatio_working_3-way'!U163/(3*'OddsRatio_working_3-way'!X163^(1/3))*SIN(('OddsRatio_working_3-way'!Y163)/3)</f>
        <v>-0.13720877479122023</v>
      </c>
      <c r="AJ163" s="11">
        <f>'OddsRatio_working_3-way'!U163/(3*'OddsRatio_working_3-way'!X163^(1/3))*SIN(('OddsRatio_working_3-way'!Y163+2*PI())/3)</f>
        <v>-0.38634320844990416</v>
      </c>
      <c r="AK163" s="11">
        <f>'OddsRatio_working_3-way'!U163/(3*'OddsRatio_working_3-way'!X163^(1/3))*SIN(('OddsRatio_working_3-way'!Y163+4*PI())/3)</f>
        <v>0.52355198324112429</v>
      </c>
      <c r="AL163" s="11">
        <f>'OddsRatio_working_3-way'!Z163+'OddsRatio_working_3-way'!AF163</f>
        <v>1.0506564677143224</v>
      </c>
      <c r="AM163" s="11">
        <f>'OddsRatio_working_3-way'!AA163+'OddsRatio_working_3-way'!AG163</f>
        <v>-0.76298080303983029</v>
      </c>
      <c r="AN163" s="11">
        <f>'OddsRatio_working_3-way'!AB163+'OddsRatio_working_3-way'!AH163</f>
        <v>-0.28767566467449179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1.0506564677143224</v>
      </c>
      <c r="AS163" s="11">
        <f>IF(('OddsRatio_working_3-way'!X163=0),IF(Q163&gt;0,-Q163^(1/3),(-Q163)^(1/3)),'OddsRatio_working_3-way'!AM163-'OddsRatio_working_3-way'!R163/3)</f>
        <v>-0.76298080303983029</v>
      </c>
      <c r="AT163" s="11">
        <f>IF(('OddsRatio_working_3-way'!X163=0),IF(Q163&gt;0,-Q163^(1/3),(-Q163)^(1/3)),'OddsRatio_working_3-way'!AN163-'OddsRatio_working_3-way'!R163/3)</f>
        <v>-0.28767566467449179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</v>
      </c>
      <c r="B164" s="4">
        <f>IF('True_Odds_Calculator_3-way'!B165="","",'True_Odds_Calculator_3-way'!B165)</f>
        <v>3.54</v>
      </c>
      <c r="C164" s="4">
        <f>IF('True_Odds_Calculator_3-way'!C165="","",'True_Odds_Calculator_3-way'!C165)</f>
        <v>4.05</v>
      </c>
      <c r="D164" s="9">
        <f t="shared" si="39"/>
        <v>0.48841550331620748</v>
      </c>
      <c r="E164" s="9">
        <f t="shared" si="40"/>
        <v>0.27318746039746006</v>
      </c>
      <c r="F164" s="9">
        <f t="shared" si="41"/>
        <v>0.23839703628633252</v>
      </c>
      <c r="G164" s="9">
        <f t="shared" si="42"/>
        <v>1.0474370555608368</v>
      </c>
      <c r="H164" s="9">
        <f t="shared" si="43"/>
        <v>2.0474370555608368</v>
      </c>
      <c r="I164" s="9">
        <f t="shared" si="44"/>
        <v>3.6604901211245253</v>
      </c>
      <c r="J164" s="9">
        <f t="shared" si="45"/>
        <v>4.1946830194605518</v>
      </c>
      <c r="K164" s="11">
        <f t="shared" si="46"/>
        <v>0.5</v>
      </c>
      <c r="L164" s="11">
        <f t="shared" si="47"/>
        <v>0.2824858757062147</v>
      </c>
      <c r="M164" s="11">
        <f t="shared" si="48"/>
        <v>0.24691358024691359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-0.27017507149333897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0.22982492850666109</v>
      </c>
      <c r="Q164" s="11">
        <f>2*'OddsRatio_working_3-way'!K164*'OddsRatio_working_3-way'!L164*'OddsRatio_working_3-way'!M164</f>
        <v>6.9749598939806104E-2</v>
      </c>
      <c r="R164" s="11">
        <f t="shared" si="49"/>
        <v>0</v>
      </c>
      <c r="S164" s="11">
        <f t="shared" si="50"/>
        <v>-0.8506518652381565</v>
      </c>
      <c r="T164" s="11">
        <f t="shared" si="51"/>
        <v>-0.258164450755131</v>
      </c>
      <c r="U164" s="11">
        <f>'OddsRatio_working_3-way'!S164-'OddsRatio_working_3-way'!R164^2/3</f>
        <v>-0.8506518652381565</v>
      </c>
      <c r="V164" s="11">
        <f>'OddsRatio_working_3-way'!S164*'OddsRatio_working_3-way'!R164/3-2*'OddsRatio_working_3-way'!R164^3/27-'OddsRatio_working_3-way'!T164</f>
        <v>0.258164450755131</v>
      </c>
      <c r="W164" s="11">
        <f>'OddsRatio_working_3-way'!V164^2+4*'OddsRatio_working_3-way'!U164^3/27</f>
        <v>-2.4542079588203231E-2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0.15098920757946716</v>
      </c>
      <c r="Y164" s="11">
        <f>IF('OddsRatio_working_3-way'!W164&gt;=0,IF('OddsRatio_working_3-way'!V164+SQRT('OddsRatio_working_3-way'!W164)&gt;0,0,PI()),ACOS('OddsRatio_working_3-way'!V164/(2*'OddsRatio_working_3-way'!X164)))</f>
        <v>0.54541846194379429</v>
      </c>
      <c r="Z164" s="11">
        <f>'OddsRatio_working_3-way'!X164^(1/3)*COS('OddsRatio_working_3-way'!Y164/3)</f>
        <v>0.52371852778041839</v>
      </c>
      <c r="AA164" s="11">
        <f>'OddsRatio_working_3-way'!X164^(1/3)*COS(('OddsRatio_working_3-way'!Y164+2*PI())/3)</f>
        <v>-0.34523878208366293</v>
      </c>
      <c r="AB164" s="11">
        <f>'OddsRatio_working_3-way'!X164^(1/3)*COS(('OddsRatio_working_3-way'!Y164+4*PI())/3)</f>
        <v>-0.17847974569675557</v>
      </c>
      <c r="AC164" s="11">
        <f>'OddsRatio_working_3-way'!X164^(1/3)*SIN('OddsRatio_working_3-way'!Y164/3)</f>
        <v>9.6278374547783638E-2</v>
      </c>
      <c r="AD164" s="11">
        <f>'OddsRatio_working_3-way'!X164^(1/3)*SIN(('OddsRatio_working_3-way'!Y164+2*PI())/3)</f>
        <v>0.40541436221653676</v>
      </c>
      <c r="AE164" s="11">
        <f>'OddsRatio_working_3-way'!X164^(1/3)*SIN(('OddsRatio_working_3-way'!Y164+4*PI())/3)</f>
        <v>-0.50169273676432036</v>
      </c>
      <c r="AF164" s="11">
        <f>-'OddsRatio_working_3-way'!U164/(3*'OddsRatio_working_3-way'!X164^(1/3))*COS(('OddsRatio_working_3-way'!Y164)/3)</f>
        <v>0.52371852778041839</v>
      </c>
      <c r="AG164" s="11">
        <f>-'OddsRatio_working_3-way'!U164/(3*'OddsRatio_working_3-way'!X164^(1/3))*COS(('OddsRatio_working_3-way'!Y164+2*PI())/3)</f>
        <v>-0.34523878208366293</v>
      </c>
      <c r="AH164" s="11">
        <f>-'OddsRatio_working_3-way'!U164/(3*'OddsRatio_working_3-way'!X164^(1/3))*COS(('OddsRatio_working_3-way'!Y164+4*PI())/3)</f>
        <v>-0.17847974569675557</v>
      </c>
      <c r="AI164" s="11">
        <f>'OddsRatio_working_3-way'!U164/(3*'OddsRatio_working_3-way'!X164^(1/3))*SIN(('OddsRatio_working_3-way'!Y164)/3)</f>
        <v>-9.6278374547783638E-2</v>
      </c>
      <c r="AJ164" s="11">
        <f>'OddsRatio_working_3-way'!U164/(3*'OddsRatio_working_3-way'!X164^(1/3))*SIN(('OddsRatio_working_3-way'!Y164+2*PI())/3)</f>
        <v>-0.40541436221653676</v>
      </c>
      <c r="AK164" s="11">
        <f>'OddsRatio_working_3-way'!U164/(3*'OddsRatio_working_3-way'!X164^(1/3))*SIN(('OddsRatio_working_3-way'!Y164+4*PI())/3)</f>
        <v>0.50169273676432036</v>
      </c>
      <c r="AL164" s="11">
        <f>'OddsRatio_working_3-way'!Z164+'OddsRatio_working_3-way'!AF164</f>
        <v>1.0474370555608368</v>
      </c>
      <c r="AM164" s="11">
        <f>'OddsRatio_working_3-way'!AA164+'OddsRatio_working_3-way'!AG164</f>
        <v>-0.69047756416732586</v>
      </c>
      <c r="AN164" s="11">
        <f>'OddsRatio_working_3-way'!AB164+'OddsRatio_working_3-way'!AH164</f>
        <v>-0.35695949139351113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1.0474370555608368</v>
      </c>
      <c r="AS164" s="11">
        <f>IF(('OddsRatio_working_3-way'!X164=0),IF(Q164&gt;0,-Q164^(1/3),(-Q164)^(1/3)),'OddsRatio_working_3-way'!AM164-'OddsRatio_working_3-way'!R164/3)</f>
        <v>-0.69047756416732586</v>
      </c>
      <c r="AT164" s="11">
        <f>IF(('OddsRatio_working_3-way'!X164=0),IF(Q164&gt;0,-Q164^(1/3),(-Q164)^(1/3)),'OddsRatio_working_3-way'!AN164-'OddsRatio_working_3-way'!R164/3)</f>
        <v>-0.35695949139351113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6.57</v>
      </c>
      <c r="B165" s="4">
        <f>IF('True_Odds_Calculator_3-way'!B166="","",'True_Odds_Calculator_3-way'!B166)</f>
        <v>4.3899999999999997</v>
      </c>
      <c r="C165" s="4">
        <f>IF('True_Odds_Calculator_3-way'!C166="","",'True_Odds_Calculator_3-way'!C166)</f>
        <v>1.53</v>
      </c>
      <c r="D165" s="9">
        <f t="shared" si="39"/>
        <v>0.14417195084274645</v>
      </c>
      <c r="E165" s="9">
        <f t="shared" si="40"/>
        <v>0.21678559566580841</v>
      </c>
      <c r="F165" s="9">
        <f t="shared" si="41"/>
        <v>0.63904245349144528</v>
      </c>
      <c r="G165" s="9">
        <f t="shared" si="42"/>
        <v>1.0657382319804822</v>
      </c>
      <c r="H165" s="9">
        <f t="shared" si="43"/>
        <v>6.9361619521312861</v>
      </c>
      <c r="I165" s="9">
        <f t="shared" si="44"/>
        <v>4.6128526064138349</v>
      </c>
      <c r="J165" s="9">
        <f t="shared" si="45"/>
        <v>1.564841262949656</v>
      </c>
      <c r="K165" s="11">
        <f t="shared" si="46"/>
        <v>0.15220700152207001</v>
      </c>
      <c r="L165" s="11">
        <f t="shared" si="47"/>
        <v>0.22779043280182235</v>
      </c>
      <c r="M165" s="11">
        <f t="shared" si="48"/>
        <v>0.65359477124183007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-0.22678244976927631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0.21505269618182205</v>
      </c>
      <c r="Q165" s="11">
        <f>2*'OddsRatio_working_3-way'!K165*'OddsRatio_working_3-way'!L165*'OddsRatio_working_3-way'!M165</f>
        <v>4.5321959153176418E-2</v>
      </c>
      <c r="R165" s="11">
        <f t="shared" si="49"/>
        <v>0</v>
      </c>
      <c r="S165" s="11">
        <f t="shared" si="50"/>
        <v>-0.9482775073671359</v>
      </c>
      <c r="T165" s="11">
        <f t="shared" si="51"/>
        <v>-0.19984773600993386</v>
      </c>
      <c r="U165" s="11">
        <f>'OddsRatio_working_3-way'!S165-'OddsRatio_working_3-way'!R165^2/3</f>
        <v>-0.9482775073671359</v>
      </c>
      <c r="V165" s="11">
        <f>'OddsRatio_working_3-way'!S165*'OddsRatio_working_3-way'!R165/3-2*'OddsRatio_working_3-way'!R165^3/27-'OddsRatio_working_3-way'!T165</f>
        <v>0.19984773600993386</v>
      </c>
      <c r="W165" s="11">
        <f>'OddsRatio_working_3-way'!V165^2+4*'OddsRatio_working_3-way'!U165^3/27</f>
        <v>-8.6389741964503497E-2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0.17771385677037096</v>
      </c>
      <c r="Y165" s="11">
        <f>IF('OddsRatio_working_3-way'!W165&gt;=0,IF('OddsRatio_working_3-way'!V165+SQRT('OddsRatio_working_3-way'!W165)&gt;0,0,PI()),ACOS('OddsRatio_working_3-way'!V165/(2*'OddsRatio_working_3-way'!X165)))</f>
        <v>0.97366331776555592</v>
      </c>
      <c r="Z165" s="11">
        <f>'OddsRatio_working_3-way'!X165^(1/3)*COS('OddsRatio_working_3-way'!Y165/3)</f>
        <v>0.53286911599024123</v>
      </c>
      <c r="AA165" s="11">
        <f>'OddsRatio_working_3-way'!X165^(1/3)*COS(('OddsRatio_working_3-way'!Y165+2*PI())/3)</f>
        <v>-0.42169967242723699</v>
      </c>
      <c r="AB165" s="11">
        <f>'OddsRatio_working_3-way'!X165^(1/3)*COS(('OddsRatio_working_3-way'!Y165+4*PI())/3)</f>
        <v>-0.11116944356300411</v>
      </c>
      <c r="AC165" s="11">
        <f>'OddsRatio_working_3-way'!X165^(1/3)*SIN('OddsRatio_working_3-way'!Y165/3)</f>
        <v>0.17928471122628084</v>
      </c>
      <c r="AD165" s="11">
        <f>'OddsRatio_working_3-way'!X165^(1/3)*SIN(('OddsRatio_working_3-way'!Y165+2*PI())/3)</f>
        <v>0.37183583572656509</v>
      </c>
      <c r="AE165" s="11">
        <f>'OddsRatio_working_3-way'!X165^(1/3)*SIN(('OddsRatio_working_3-way'!Y165+4*PI())/3)</f>
        <v>-0.55112054695284596</v>
      </c>
      <c r="AF165" s="11">
        <f>-'OddsRatio_working_3-way'!U165/(3*'OddsRatio_working_3-way'!X165^(1/3))*COS(('OddsRatio_working_3-way'!Y165)/3)</f>
        <v>0.532869115990241</v>
      </c>
      <c r="AG165" s="11">
        <f>-'OddsRatio_working_3-way'!U165/(3*'OddsRatio_working_3-way'!X165^(1/3))*COS(('OddsRatio_working_3-way'!Y165+2*PI())/3)</f>
        <v>-0.42169967242723683</v>
      </c>
      <c r="AH165" s="11">
        <f>-'OddsRatio_working_3-way'!U165/(3*'OddsRatio_working_3-way'!X165^(1/3))*COS(('OddsRatio_working_3-way'!Y165+4*PI())/3)</f>
        <v>-0.11116944356300407</v>
      </c>
      <c r="AI165" s="11">
        <f>'OddsRatio_working_3-way'!U165/(3*'OddsRatio_working_3-way'!X165^(1/3))*SIN(('OddsRatio_working_3-way'!Y165)/3)</f>
        <v>-0.17928471122628076</v>
      </c>
      <c r="AJ165" s="11">
        <f>'OddsRatio_working_3-way'!U165/(3*'OddsRatio_working_3-way'!X165^(1/3))*SIN(('OddsRatio_working_3-way'!Y165+2*PI())/3)</f>
        <v>-0.37183583572656492</v>
      </c>
      <c r="AK165" s="11">
        <f>'OddsRatio_working_3-way'!U165/(3*'OddsRatio_working_3-way'!X165^(1/3))*SIN(('OddsRatio_working_3-way'!Y165+4*PI())/3)</f>
        <v>0.55112054695284574</v>
      </c>
      <c r="AL165" s="11">
        <f>'OddsRatio_working_3-way'!Z165+'OddsRatio_working_3-way'!AF165</f>
        <v>1.0657382319804822</v>
      </c>
      <c r="AM165" s="11">
        <f>'OddsRatio_working_3-way'!AA165+'OddsRatio_working_3-way'!AG165</f>
        <v>-0.84339934485447388</v>
      </c>
      <c r="AN165" s="11">
        <f>'OddsRatio_working_3-way'!AB165+'OddsRatio_working_3-way'!AH165</f>
        <v>-0.22233888712600819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1.0657382319804822</v>
      </c>
      <c r="AS165" s="11">
        <f>IF(('OddsRatio_working_3-way'!X165=0),IF(Q165&gt;0,-Q165^(1/3),(-Q165)^(1/3)),'OddsRatio_working_3-way'!AM165-'OddsRatio_working_3-way'!R165/3)</f>
        <v>-0.84339934485447388</v>
      </c>
      <c r="AT165" s="11">
        <f>IF(('OddsRatio_working_3-way'!X165=0),IF(Q165&gt;0,-Q165^(1/3),(-Q165)^(1/3)),'OddsRatio_working_3-way'!AN165-'OddsRatio_working_3-way'!R165/3)</f>
        <v>-0.22233888712600819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1.1499999999999999</v>
      </c>
      <c r="B166" s="4">
        <f>IF('True_Odds_Calculator_3-way'!B167="","",'True_Odds_Calculator_3-way'!B167)</f>
        <v>8.6999999999999993</v>
      </c>
      <c r="C166" s="4">
        <f>IF('True_Odds_Calculator_3-way'!C167="","",'True_Odds_Calculator_3-way'!C167)</f>
        <v>21.32</v>
      </c>
      <c r="D166" s="9">
        <f t="shared" si="39"/>
        <v>0.85512336204015704</v>
      </c>
      <c r="E166" s="9">
        <f t="shared" si="40"/>
        <v>0.10312476642050609</v>
      </c>
      <c r="F166" s="9">
        <f t="shared" si="41"/>
        <v>4.1751871539336814E-2</v>
      </c>
      <c r="G166" s="9">
        <f t="shared" si="42"/>
        <v>1.1294794364655232</v>
      </c>
      <c r="H166" s="9">
        <f t="shared" si="43"/>
        <v>1.1694219154698284</v>
      </c>
      <c r="I166" s="9">
        <f t="shared" si="44"/>
        <v>9.6969916607845281</v>
      </c>
      <c r="J166" s="9">
        <f t="shared" si="45"/>
        <v>23.951022148979433</v>
      </c>
      <c r="K166" s="11">
        <f t="shared" si="46"/>
        <v>0.86956521739130443</v>
      </c>
      <c r="L166" s="11">
        <f t="shared" si="47"/>
        <v>0.1149425287356322</v>
      </c>
      <c r="M166" s="11">
        <f t="shared" si="48"/>
        <v>4.6904315196998121E-2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-0.11002753782583374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0.13206342419784481</v>
      </c>
      <c r="Q166" s="11">
        <f>2*'OddsRatio_working_3-way'!K166*'OddsRatio_working_3-way'!L166*'OddsRatio_working_3-way'!M166</f>
        <v>9.3761749519236642E-3</v>
      </c>
      <c r="R166" s="11">
        <f t="shared" si="49"/>
        <v>0</v>
      </c>
      <c r="S166" s="11">
        <f t="shared" si="50"/>
        <v>-1.2002761018509058</v>
      </c>
      <c r="T166" s="11">
        <f t="shared" si="51"/>
        <v>-8.5216620649691571E-2</v>
      </c>
      <c r="U166" s="11">
        <f>'OddsRatio_working_3-way'!S166-'OddsRatio_working_3-way'!R166^2/3</f>
        <v>-1.2002761018509058</v>
      </c>
      <c r="V166" s="11">
        <f>'OddsRatio_working_3-way'!S166*'OddsRatio_working_3-way'!R166/3-2*'OddsRatio_working_3-way'!R166^3/27-'OddsRatio_working_3-way'!T166</f>
        <v>8.5216620649691571E-2</v>
      </c>
      <c r="W166" s="11">
        <f>'OddsRatio_working_3-way'!V166^2+4*'OddsRatio_working_3-way'!U166^3/27</f>
        <v>-0.24891487340993493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0.25306952890702211</v>
      </c>
      <c r="Y166" s="11">
        <f>IF('OddsRatio_working_3-way'!W166&gt;=0,IF('OddsRatio_working_3-way'!V166+SQRT('OddsRatio_working_3-way'!W166)&gt;0,0,PI()),ACOS('OddsRatio_working_3-way'!V166/(2*'OddsRatio_working_3-way'!X166)))</f>
        <v>1.4016245329249588</v>
      </c>
      <c r="Z166" s="11">
        <f>'OddsRatio_working_3-way'!X166^(1/3)*COS('OddsRatio_working_3-way'!Y166/3)</f>
        <v>0.56473971823276159</v>
      </c>
      <c r="AA166" s="11">
        <f>'OddsRatio_working_3-way'!X166^(1/3)*COS(('OddsRatio_working_3-way'!Y166+2*PI())/3)</f>
        <v>-0.52908997068110963</v>
      </c>
      <c r="AB166" s="11">
        <f>'OddsRatio_working_3-way'!X166^(1/3)*COS(('OddsRatio_working_3-way'!Y166+4*PI())/3)</f>
        <v>-3.5649747551651755E-2</v>
      </c>
      <c r="AC166" s="11">
        <f>'OddsRatio_working_3-way'!X166^(1/3)*SIN('OddsRatio_working_3-way'!Y166/3)</f>
        <v>0.28488784565278147</v>
      </c>
      <c r="AD166" s="11">
        <f>'OddsRatio_working_3-way'!X166^(1/3)*SIN(('OddsRatio_working_3-way'!Y166+2*PI())/3)</f>
        <v>0.3466350196892467</v>
      </c>
      <c r="AE166" s="11">
        <f>'OddsRatio_working_3-way'!X166^(1/3)*SIN(('OddsRatio_working_3-way'!Y166+4*PI())/3)</f>
        <v>-0.63152286534202817</v>
      </c>
      <c r="AF166" s="11">
        <f>-'OddsRatio_working_3-way'!U166/(3*'OddsRatio_working_3-way'!X166^(1/3))*COS(('OddsRatio_working_3-way'!Y166)/3)</f>
        <v>0.56473971823276159</v>
      </c>
      <c r="AG166" s="11">
        <f>-'OddsRatio_working_3-way'!U166/(3*'OddsRatio_working_3-way'!X166^(1/3))*COS(('OddsRatio_working_3-way'!Y166+2*PI())/3)</f>
        <v>-0.52908997068110963</v>
      </c>
      <c r="AH166" s="11">
        <f>-'OddsRatio_working_3-way'!U166/(3*'OddsRatio_working_3-way'!X166^(1/3))*COS(('OddsRatio_working_3-way'!Y166+4*PI())/3)</f>
        <v>-3.5649747551651755E-2</v>
      </c>
      <c r="AI166" s="11">
        <f>'OddsRatio_working_3-way'!U166/(3*'OddsRatio_working_3-way'!X166^(1/3))*SIN(('OddsRatio_working_3-way'!Y166)/3)</f>
        <v>-0.28488784565278147</v>
      </c>
      <c r="AJ166" s="11">
        <f>'OddsRatio_working_3-way'!U166/(3*'OddsRatio_working_3-way'!X166^(1/3))*SIN(('OddsRatio_working_3-way'!Y166+2*PI())/3)</f>
        <v>-0.3466350196892467</v>
      </c>
      <c r="AK166" s="11">
        <f>'OddsRatio_working_3-way'!U166/(3*'OddsRatio_working_3-way'!X166^(1/3))*SIN(('OddsRatio_working_3-way'!Y166+4*PI())/3)</f>
        <v>0.63152286534202817</v>
      </c>
      <c r="AL166" s="11">
        <f>'OddsRatio_working_3-way'!Z166+'OddsRatio_working_3-way'!AF166</f>
        <v>1.1294794364655232</v>
      </c>
      <c r="AM166" s="11">
        <f>'OddsRatio_working_3-way'!AA166+'OddsRatio_working_3-way'!AG166</f>
        <v>-1.0581799413622193</v>
      </c>
      <c r="AN166" s="11">
        <f>'OddsRatio_working_3-way'!AB166+'OddsRatio_working_3-way'!AH166</f>
        <v>-7.1299495103303509E-2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1.1294794364655232</v>
      </c>
      <c r="AS166" s="11">
        <f>IF(('OddsRatio_working_3-way'!X166=0),IF(Q166&gt;0,-Q166^(1/3),(-Q166)^(1/3)),'OddsRatio_working_3-way'!AM166-'OddsRatio_working_3-way'!R166/3)</f>
        <v>-1.0581799413622193</v>
      </c>
      <c r="AT166" s="11">
        <f>IF(('OddsRatio_working_3-way'!X166=0),IF(Q166&gt;0,-Q166^(1/3),(-Q166)^(1/3)),'OddsRatio_working_3-way'!AN166-'OddsRatio_working_3-way'!R166/3)</f>
        <v>-7.1299495103303509E-2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4.8499999999999996</v>
      </c>
      <c r="B167" s="4">
        <f>IF('True_Odds_Calculator_3-way'!B168="","",'True_Odds_Calculator_3-way'!B168)</f>
        <v>3.94</v>
      </c>
      <c r="C167" s="4">
        <f>IF('True_Odds_Calculator_3-way'!C168="","",'True_Odds_Calculator_3-way'!C168)</f>
        <v>1.75</v>
      </c>
      <c r="D167" s="9">
        <f t="shared" si="39"/>
        <v>0.19765941661652173</v>
      </c>
      <c r="E167" s="9">
        <f t="shared" si="40"/>
        <v>0.24391680971124635</v>
      </c>
      <c r="F167" s="9">
        <f t="shared" si="41"/>
        <v>0.55842377367223173</v>
      </c>
      <c r="G167" s="9">
        <f t="shared" si="42"/>
        <v>1.0543396064579738</v>
      </c>
      <c r="H167" s="9">
        <f t="shared" si="43"/>
        <v>5.0592074848631983</v>
      </c>
      <c r="I167" s="9">
        <f t="shared" si="44"/>
        <v>4.0997584429864435</v>
      </c>
      <c r="J167" s="9">
        <f t="shared" si="45"/>
        <v>1.7907547048434806</v>
      </c>
      <c r="K167" s="11">
        <f t="shared" si="46"/>
        <v>0.2061855670103093</v>
      </c>
      <c r="L167" s="11">
        <f t="shared" si="47"/>
        <v>0.25380710659898476</v>
      </c>
      <c r="M167" s="11">
        <f t="shared" si="48"/>
        <v>0.5714285714285714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-0.25385943796117016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0.22547341193005538</v>
      </c>
      <c r="Q167" s="11">
        <f>2*'OddsRatio_working_3-way'!K167*'OddsRatio_working_3-way'!L167*'OddsRatio_working_3-way'!M167</f>
        <v>5.9807271068980213E-2</v>
      </c>
      <c r="R167" s="11">
        <f t="shared" si="49"/>
        <v>0</v>
      </c>
      <c r="S167" s="11">
        <f t="shared" si="50"/>
        <v>-0.88818211267190839</v>
      </c>
      <c r="T167" s="11">
        <f t="shared" si="51"/>
        <v>-0.23559207232676618</v>
      </c>
      <c r="U167" s="11">
        <f>'OddsRatio_working_3-way'!S167-'OddsRatio_working_3-way'!R167^2/3</f>
        <v>-0.88818211267190839</v>
      </c>
      <c r="V167" s="11">
        <f>'OddsRatio_working_3-way'!S167*'OddsRatio_working_3-way'!R167/3-2*'OddsRatio_working_3-way'!R167^3/27-'OddsRatio_working_3-way'!T167</f>
        <v>0.23559207232676618</v>
      </c>
      <c r="W167" s="11">
        <f>'OddsRatio_working_3-way'!V167^2+4*'OddsRatio_working_3-way'!U167^3/27</f>
        <v>-4.8297556482252237E-2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0.16109095336600412</v>
      </c>
      <c r="Y167" s="11">
        <f>IF('OddsRatio_working_3-way'!W167&gt;=0,IF('OddsRatio_working_3-way'!V167+SQRT('OddsRatio_working_3-way'!W167)&gt;0,0,PI()),ACOS('OddsRatio_working_3-way'!V167/(2*'OddsRatio_working_3-way'!X167)))</f>
        <v>0.7506593062786302</v>
      </c>
      <c r="Z167" s="11">
        <f>'OddsRatio_working_3-way'!X167^(1/3)*COS('OddsRatio_working_3-way'!Y167/3)</f>
        <v>0.52716980322898688</v>
      </c>
      <c r="AA167" s="11">
        <f>'OddsRatio_working_3-way'!X167^(1/3)*COS(('OddsRatio_working_3-way'!Y167+2*PI())/3)</f>
        <v>-0.38026620727487159</v>
      </c>
      <c r="AB167" s="11">
        <f>'OddsRatio_working_3-way'!X167^(1/3)*COS(('OddsRatio_working_3-way'!Y167+4*PI())/3)</f>
        <v>-0.1469035959541154</v>
      </c>
      <c r="AC167" s="11">
        <f>'OddsRatio_working_3-way'!X167^(1/3)*SIN('OddsRatio_working_3-way'!Y167/3)</f>
        <v>0.13473196646483268</v>
      </c>
      <c r="AD167" s="11">
        <f>'OddsRatio_working_3-way'!X167^(1/3)*SIN(('OddsRatio_working_3-way'!Y167+2*PI())/3)</f>
        <v>0.38917645847193005</v>
      </c>
      <c r="AE167" s="11">
        <f>'OddsRatio_working_3-way'!X167^(1/3)*SIN(('OddsRatio_working_3-way'!Y167+4*PI())/3)</f>
        <v>-0.52390842493676271</v>
      </c>
      <c r="AF167" s="11">
        <f>-'OddsRatio_working_3-way'!U167/(3*'OddsRatio_working_3-way'!X167^(1/3))*COS(('OddsRatio_working_3-way'!Y167)/3)</f>
        <v>0.52716980322898688</v>
      </c>
      <c r="AG167" s="11">
        <f>-'OddsRatio_working_3-way'!U167/(3*'OddsRatio_working_3-way'!X167^(1/3))*COS(('OddsRatio_working_3-way'!Y167+2*PI())/3)</f>
        <v>-0.38026620727487159</v>
      </c>
      <c r="AH167" s="11">
        <f>-'OddsRatio_working_3-way'!U167/(3*'OddsRatio_working_3-way'!X167^(1/3))*COS(('OddsRatio_working_3-way'!Y167+4*PI())/3)</f>
        <v>-0.1469035959541154</v>
      </c>
      <c r="AI167" s="11">
        <f>'OddsRatio_working_3-way'!U167/(3*'OddsRatio_working_3-way'!X167^(1/3))*SIN(('OddsRatio_working_3-way'!Y167)/3)</f>
        <v>-0.13473196646483268</v>
      </c>
      <c r="AJ167" s="11">
        <f>'OddsRatio_working_3-way'!U167/(3*'OddsRatio_working_3-way'!X167^(1/3))*SIN(('OddsRatio_working_3-way'!Y167+2*PI())/3)</f>
        <v>-0.38917645847193005</v>
      </c>
      <c r="AK167" s="11">
        <f>'OddsRatio_working_3-way'!U167/(3*'OddsRatio_working_3-way'!X167^(1/3))*SIN(('OddsRatio_working_3-way'!Y167+4*PI())/3)</f>
        <v>0.52390842493676271</v>
      </c>
      <c r="AL167" s="11">
        <f>'OddsRatio_working_3-way'!Z167+'OddsRatio_working_3-way'!AF167</f>
        <v>1.0543396064579738</v>
      </c>
      <c r="AM167" s="11">
        <f>'OddsRatio_working_3-way'!AA167+'OddsRatio_working_3-way'!AG167</f>
        <v>-0.76053241454974319</v>
      </c>
      <c r="AN167" s="11">
        <f>'OddsRatio_working_3-way'!AB167+'OddsRatio_working_3-way'!AH167</f>
        <v>-0.29380719190823079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1.0543396064579738</v>
      </c>
      <c r="AS167" s="11">
        <f>IF(('OddsRatio_working_3-way'!X167=0),IF(Q167&gt;0,-Q167^(1/3),(-Q167)^(1/3)),'OddsRatio_working_3-way'!AM167-'OddsRatio_working_3-way'!R167/3)</f>
        <v>-0.76053241454974319</v>
      </c>
      <c r="AT167" s="11">
        <f>IF(('OddsRatio_working_3-way'!X167=0),IF(Q167&gt;0,-Q167^(1/3),(-Q167)^(1/3)),'OddsRatio_working_3-way'!AN167-'OddsRatio_working_3-way'!R167/3)</f>
        <v>-0.29380719190823079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1.67</v>
      </c>
      <c r="B168" s="4">
        <f>IF('True_Odds_Calculator_3-way'!B169="","",'True_Odds_Calculator_3-way'!B169)</f>
        <v>3.79</v>
      </c>
      <c r="C168" s="4">
        <f>IF('True_Odds_Calculator_3-way'!C169="","",'True_Odds_Calculator_3-way'!C169)</f>
        <v>6</v>
      </c>
      <c r="D168" s="9">
        <f t="shared" si="39"/>
        <v>0.58637935180013445</v>
      </c>
      <c r="E168" s="9">
        <f t="shared" si="40"/>
        <v>0.25397913152619472</v>
      </c>
      <c r="F168" s="9">
        <f t="shared" si="41"/>
        <v>0.15964151667367074</v>
      </c>
      <c r="G168" s="9">
        <f t="shared" si="42"/>
        <v>1.0528069399943596</v>
      </c>
      <c r="H168" s="9">
        <f t="shared" si="43"/>
        <v>1.7053806497962207</v>
      </c>
      <c r="I168" s="9">
        <f t="shared" si="44"/>
        <v>3.937331362584263</v>
      </c>
      <c r="J168" s="9">
        <f t="shared" si="45"/>
        <v>6.2640346999717984</v>
      </c>
      <c r="K168" s="11">
        <f t="shared" si="46"/>
        <v>0.5988023952095809</v>
      </c>
      <c r="L168" s="11">
        <f t="shared" si="47"/>
        <v>0.26385224274406333</v>
      </c>
      <c r="M168" s="11">
        <f t="shared" si="48"/>
        <v>0.16666666666666666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-0.24611726415243385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0.22277345046055649</v>
      </c>
      <c r="Q168" s="11">
        <f>2*'OddsRatio_working_3-way'!K168*'OddsRatio_working_3-way'!L168*'OddsRatio_working_3-way'!M168</f>
        <v>5.2665118312188293E-2</v>
      </c>
      <c r="R168" s="11">
        <f t="shared" si="49"/>
        <v>0</v>
      </c>
      <c r="S168" s="11">
        <f t="shared" si="50"/>
        <v>-0.90515166104959122</v>
      </c>
      <c r="T168" s="11">
        <f t="shared" si="51"/>
        <v>-0.21398384421976149</v>
      </c>
      <c r="U168" s="11">
        <f>'OddsRatio_working_3-way'!S168-'OddsRatio_working_3-way'!R168^2/3</f>
        <v>-0.90515166104959122</v>
      </c>
      <c r="V168" s="11">
        <f>'OddsRatio_working_3-way'!S168*'OddsRatio_working_3-way'!R168/3-2*'OddsRatio_working_3-way'!R168^3/27-'OddsRatio_working_3-way'!T168</f>
        <v>0.21398384421976149</v>
      </c>
      <c r="W168" s="11">
        <f>'OddsRatio_working_3-way'!V168^2+4*'OddsRatio_working_3-way'!U168^3/27</f>
        <v>-6.4076148490685228E-2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0.16572962474898112</v>
      </c>
      <c r="Y168" s="11">
        <f>IF('OddsRatio_working_3-way'!W168&gt;=0,IF('OddsRatio_working_3-way'!V168+SQRT('OddsRatio_working_3-way'!W168)&gt;0,0,PI()),ACOS('OddsRatio_working_3-way'!V168/(2*'OddsRatio_working_3-way'!X168)))</f>
        <v>0.86901231049215633</v>
      </c>
      <c r="Z168" s="11">
        <f>'OddsRatio_working_3-way'!X168^(1/3)*COS('OddsRatio_working_3-way'!Y168/3)</f>
        <v>0.5264034699971798</v>
      </c>
      <c r="AA168" s="11">
        <f>'OddsRatio_working_3-way'!X168^(1/3)*COS(('OddsRatio_working_3-way'!Y168+2*PI())/3)</f>
        <v>-0.39907835308865713</v>
      </c>
      <c r="AB168" s="11">
        <f>'OddsRatio_working_3-way'!X168^(1/3)*COS(('OddsRatio_working_3-way'!Y168+4*PI())/3)</f>
        <v>-0.12732511690852258</v>
      </c>
      <c r="AC168" s="11">
        <f>'OddsRatio_working_3-way'!X168^(1/3)*SIN('OddsRatio_working_3-way'!Y168/3)</f>
        <v>0.15689680406175266</v>
      </c>
      <c r="AD168" s="11">
        <f>'OddsRatio_working_3-way'!X168^(1/3)*SIN(('OddsRatio_working_3-way'!Y168+2*PI())/3)</f>
        <v>0.37743037562696097</v>
      </c>
      <c r="AE168" s="11">
        <f>'OddsRatio_working_3-way'!X168^(1/3)*SIN(('OddsRatio_working_3-way'!Y168+4*PI())/3)</f>
        <v>-0.53432717968871357</v>
      </c>
      <c r="AF168" s="11">
        <f>-'OddsRatio_working_3-way'!U168/(3*'OddsRatio_working_3-way'!X168^(1/3))*COS(('OddsRatio_working_3-way'!Y168)/3)</f>
        <v>0.52640346999717968</v>
      </c>
      <c r="AG168" s="11">
        <f>-'OddsRatio_working_3-way'!U168/(3*'OddsRatio_working_3-way'!X168^(1/3))*COS(('OddsRatio_working_3-way'!Y168+2*PI())/3)</f>
        <v>-0.39907835308865708</v>
      </c>
      <c r="AH168" s="11">
        <f>-'OddsRatio_working_3-way'!U168/(3*'OddsRatio_working_3-way'!X168^(1/3))*COS(('OddsRatio_working_3-way'!Y168+4*PI())/3)</f>
        <v>-0.12732511690852255</v>
      </c>
      <c r="AI168" s="11">
        <f>'OddsRatio_working_3-way'!U168/(3*'OddsRatio_working_3-way'!X168^(1/3))*SIN(('OddsRatio_working_3-way'!Y168)/3)</f>
        <v>-0.15689680406175263</v>
      </c>
      <c r="AJ168" s="11">
        <f>'OddsRatio_working_3-way'!U168/(3*'OddsRatio_working_3-way'!X168^(1/3))*SIN(('OddsRatio_working_3-way'!Y168+2*PI())/3)</f>
        <v>-0.37743037562696091</v>
      </c>
      <c r="AK168" s="11">
        <f>'OddsRatio_working_3-way'!U168/(3*'OddsRatio_working_3-way'!X168^(1/3))*SIN(('OddsRatio_working_3-way'!Y168+4*PI())/3)</f>
        <v>0.53432717968871346</v>
      </c>
      <c r="AL168" s="11">
        <f>'OddsRatio_working_3-way'!Z168+'OddsRatio_working_3-way'!AF168</f>
        <v>1.0528069399943596</v>
      </c>
      <c r="AM168" s="11">
        <f>'OddsRatio_working_3-way'!AA168+'OddsRatio_working_3-way'!AG168</f>
        <v>-0.79815670617731427</v>
      </c>
      <c r="AN168" s="11">
        <f>'OddsRatio_working_3-way'!AB168+'OddsRatio_working_3-way'!AH168</f>
        <v>-0.2546502338170451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1.0528069399943596</v>
      </c>
      <c r="AS168" s="11">
        <f>IF(('OddsRatio_working_3-way'!X168=0),IF(Q168&gt;0,-Q168^(1/3),(-Q168)^(1/3)),'OddsRatio_working_3-way'!AM168-'OddsRatio_working_3-way'!R168/3)</f>
        <v>-0.79815670617731427</v>
      </c>
      <c r="AT168" s="11">
        <f>IF(('OddsRatio_working_3-way'!X168=0),IF(Q168&gt;0,-Q168^(1/3),(-Q168)^(1/3)),'OddsRatio_working_3-way'!AN168-'OddsRatio_working_3-way'!R168/3)</f>
        <v>-0.2546502338170451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2.64</v>
      </c>
      <c r="B169" s="4">
        <f>IF('True_Odds_Calculator_3-way'!B170="","",'True_Odds_Calculator_3-way'!B170)</f>
        <v>3.25</v>
      </c>
      <c r="C169" s="4">
        <f>IF('True_Odds_Calculator_3-way'!C170="","",'True_Odds_Calculator_3-way'!C170)</f>
        <v>2.93</v>
      </c>
      <c r="D169" s="9">
        <f t="shared" si="39"/>
        <v>0.36906385557334181</v>
      </c>
      <c r="E169" s="9">
        <f t="shared" si="40"/>
        <v>0.2989151944802319</v>
      </c>
      <c r="F169" s="9">
        <f t="shared" si="41"/>
        <v>0.33202094994642617</v>
      </c>
      <c r="G169" s="9">
        <f t="shared" si="42"/>
        <v>1.0424135428762265</v>
      </c>
      <c r="H169" s="9">
        <f t="shared" si="43"/>
        <v>2.7095582103170113</v>
      </c>
      <c r="I169" s="9">
        <f t="shared" si="44"/>
        <v>3.3454304714715088</v>
      </c>
      <c r="J169" s="9">
        <f t="shared" si="45"/>
        <v>3.0118581377511173</v>
      </c>
      <c r="K169" s="11">
        <f t="shared" si="46"/>
        <v>0.37878787878787878</v>
      </c>
      <c r="L169" s="11">
        <f t="shared" si="47"/>
        <v>0.30769230769230771</v>
      </c>
      <c r="M169" s="11">
        <f t="shared" si="48"/>
        <v>0.34129692832764502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-0.28328838397097778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0.23150910522924179</v>
      </c>
      <c r="Q169" s="11">
        <f>2*'OddsRatio_working_3-way'!K169*'OddsRatio_working_3-way'!L169*'OddsRatio_working_3-way'!M169</f>
        <v>7.9556393549567617E-2</v>
      </c>
      <c r="R169" s="11">
        <f t="shared" si="49"/>
        <v>0</v>
      </c>
      <c r="S169" s="11">
        <f t="shared" si="50"/>
        <v>-0.8172206074392353</v>
      </c>
      <c r="T169" s="11">
        <f t="shared" si="51"/>
        <v>-0.28083182386228017</v>
      </c>
      <c r="U169" s="11">
        <f>'OddsRatio_working_3-way'!S169-'OddsRatio_working_3-way'!R169^2/3</f>
        <v>-0.8172206074392353</v>
      </c>
      <c r="V169" s="11">
        <f>'OddsRatio_working_3-way'!S169*'OddsRatio_working_3-way'!R169/3-2*'OddsRatio_working_3-way'!R169^3/27-'OddsRatio_working_3-way'!T169</f>
        <v>0.28083182386228017</v>
      </c>
      <c r="W169" s="11">
        <f>'OddsRatio_working_3-way'!V169^2+4*'OddsRatio_working_3-way'!U169^3/27</f>
        <v>-1.9898409894668345E-3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0.14217625881567006</v>
      </c>
      <c r="Y169" s="11">
        <f>IF('OddsRatio_working_3-way'!W169&gt;=0,IF('OddsRatio_working_3-way'!V169+SQRT('OddsRatio_working_3-way'!W169)&gt;0,0,PI()),ACOS('OddsRatio_working_3-way'!V169/(2*'OddsRatio_working_3-way'!X169)))</f>
        <v>0.1575250784844282</v>
      </c>
      <c r="Z169" s="11">
        <f>'OddsRatio_working_3-way'!X169^(1/3)*COS('OddsRatio_working_3-way'!Y169/3)</f>
        <v>0.52120677143811323</v>
      </c>
      <c r="AA169" s="11">
        <f>'OddsRatio_working_3-way'!X169^(1/3)*COS(('OddsRatio_working_3-way'!Y169+2*PI())/3)</f>
        <v>-0.28432632641161526</v>
      </c>
      <c r="AB169" s="11">
        <f>'OddsRatio_working_3-way'!X169^(1/3)*COS(('OddsRatio_working_3-way'!Y169+4*PI())/3)</f>
        <v>-0.23688044502649808</v>
      </c>
      <c r="AC169" s="11">
        <f>'OddsRatio_working_3-way'!X169^(1/3)*SIN('OddsRatio_working_3-way'!Y169/3)</f>
        <v>2.7392892389636599E-2</v>
      </c>
      <c r="AD169" s="11">
        <f>'OddsRatio_working_3-way'!X169^(1/3)*SIN(('OddsRatio_working_3-way'!Y169+2*PI())/3)</f>
        <v>0.43768185849505731</v>
      </c>
      <c r="AE169" s="11">
        <f>'OddsRatio_working_3-way'!X169^(1/3)*SIN(('OddsRatio_working_3-way'!Y169+4*PI())/3)</f>
        <v>-0.46507475088469385</v>
      </c>
      <c r="AF169" s="11">
        <f>-'OddsRatio_working_3-way'!U169/(3*'OddsRatio_working_3-way'!X169^(1/3))*COS(('OddsRatio_working_3-way'!Y169)/3)</f>
        <v>0.52120677143811323</v>
      </c>
      <c r="AG169" s="11">
        <f>-'OddsRatio_working_3-way'!U169/(3*'OddsRatio_working_3-way'!X169^(1/3))*COS(('OddsRatio_working_3-way'!Y169+2*PI())/3)</f>
        <v>-0.28432632641161526</v>
      </c>
      <c r="AH169" s="11">
        <f>-'OddsRatio_working_3-way'!U169/(3*'OddsRatio_working_3-way'!X169^(1/3))*COS(('OddsRatio_working_3-way'!Y169+4*PI())/3)</f>
        <v>-0.23688044502649808</v>
      </c>
      <c r="AI169" s="11">
        <f>'OddsRatio_working_3-way'!U169/(3*'OddsRatio_working_3-way'!X169^(1/3))*SIN(('OddsRatio_working_3-way'!Y169)/3)</f>
        <v>-2.7392892389636599E-2</v>
      </c>
      <c r="AJ169" s="11">
        <f>'OddsRatio_working_3-way'!U169/(3*'OddsRatio_working_3-way'!X169^(1/3))*SIN(('OddsRatio_working_3-way'!Y169+2*PI())/3)</f>
        <v>-0.43768185849505731</v>
      </c>
      <c r="AK169" s="11">
        <f>'OddsRatio_working_3-way'!U169/(3*'OddsRatio_working_3-way'!X169^(1/3))*SIN(('OddsRatio_working_3-way'!Y169+4*PI())/3)</f>
        <v>0.46507475088469385</v>
      </c>
      <c r="AL169" s="11">
        <f>'OddsRatio_working_3-way'!Z169+'OddsRatio_working_3-way'!AF169</f>
        <v>1.0424135428762265</v>
      </c>
      <c r="AM169" s="11">
        <f>'OddsRatio_working_3-way'!AA169+'OddsRatio_working_3-way'!AG169</f>
        <v>-0.56865265282323052</v>
      </c>
      <c r="AN169" s="11">
        <f>'OddsRatio_working_3-way'!AB169+'OddsRatio_working_3-way'!AH169</f>
        <v>-0.47376089005299615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1.0424135428762265</v>
      </c>
      <c r="AS169" s="11">
        <f>IF(('OddsRatio_working_3-way'!X169=0),IF(Q169&gt;0,-Q169^(1/3),(-Q169)^(1/3)),'OddsRatio_working_3-way'!AM169-'OddsRatio_working_3-way'!R169/3)</f>
        <v>-0.56865265282323052</v>
      </c>
      <c r="AT169" s="11">
        <f>IF(('OddsRatio_working_3-way'!X169=0),IF(Q169&gt;0,-Q169^(1/3),(-Q169)^(1/3)),'OddsRatio_working_3-way'!AN169-'OddsRatio_working_3-way'!R169/3)</f>
        <v>-0.47376089005299615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1.73</v>
      </c>
      <c r="B170" s="4">
        <f>IF('True_Odds_Calculator_3-way'!B171="","",'True_Odds_Calculator_3-way'!B171)</f>
        <v>3.94</v>
      </c>
      <c r="C170" s="4">
        <f>IF('True_Odds_Calculator_3-way'!C171="","",'True_Odds_Calculator_3-way'!C171)</f>
        <v>5.0199999999999996</v>
      </c>
      <c r="D170" s="9">
        <f t="shared" si="39"/>
        <v>0.56512362452155229</v>
      </c>
      <c r="E170" s="9">
        <f t="shared" si="40"/>
        <v>0.24395121994887384</v>
      </c>
      <c r="F170" s="9">
        <f t="shared" si="41"/>
        <v>0.19092515552957379</v>
      </c>
      <c r="G170" s="9">
        <f t="shared" si="42"/>
        <v>1.0541429104182218</v>
      </c>
      <c r="H170" s="9">
        <f t="shared" si="43"/>
        <v>1.7695243246053018</v>
      </c>
      <c r="I170" s="9">
        <f t="shared" si="44"/>
        <v>4.0991801566295729</v>
      </c>
      <c r="J170" s="9">
        <f t="shared" si="45"/>
        <v>5.237654499881252</v>
      </c>
      <c r="K170" s="11">
        <f t="shared" si="46"/>
        <v>0.5780346820809249</v>
      </c>
      <c r="L170" s="11">
        <f t="shared" si="47"/>
        <v>0.25380710659898476</v>
      </c>
      <c r="M170" s="11">
        <f t="shared" si="48"/>
        <v>0.19920318725099603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-0.25214490764970399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0.22473995920896678</v>
      </c>
      <c r="Q170" s="11">
        <f>2*'OddsRatio_working_3-way'!K170*'OddsRatio_working_3-way'!L170*'OddsRatio_working_3-way'!M170</f>
        <v>5.8449924371642863E-2</v>
      </c>
      <c r="R170" s="11">
        <f t="shared" si="49"/>
        <v>0</v>
      </c>
      <c r="S170" s="11">
        <f t="shared" si="50"/>
        <v>-0.89131270309527755</v>
      </c>
      <c r="T170" s="11">
        <f t="shared" si="51"/>
        <v>-0.23181084605858976</v>
      </c>
      <c r="U170" s="11">
        <f>'OddsRatio_working_3-way'!S170-'OddsRatio_working_3-way'!R170^2/3</f>
        <v>-0.89131270309527755</v>
      </c>
      <c r="V170" s="11">
        <f>'OddsRatio_working_3-way'!S170*'OddsRatio_working_3-way'!R170/3-2*'OddsRatio_working_3-way'!R170^3/27-'OddsRatio_working_3-way'!T170</f>
        <v>0.23181084605858976</v>
      </c>
      <c r="W170" s="11">
        <f>'OddsRatio_working_3-way'!V170^2+4*'OddsRatio_working_3-way'!U170^3/27</f>
        <v>-5.1166395285613508E-2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0.16194340341305408</v>
      </c>
      <c r="Y170" s="11">
        <f>IF('OddsRatio_working_3-way'!W170&gt;=0,IF('OddsRatio_working_3-way'!V170+SQRT('OddsRatio_working_3-way'!W170)&gt;0,0,PI()),ACOS('OddsRatio_working_3-way'!V170/(2*'OddsRatio_working_3-way'!X170)))</f>
        <v>0.77314809227876435</v>
      </c>
      <c r="Z170" s="11">
        <f>'OddsRatio_working_3-way'!X170^(1/3)*COS('OddsRatio_working_3-way'!Y170/3)</f>
        <v>0.52707145520911092</v>
      </c>
      <c r="AA170" s="11">
        <f>'OddsRatio_working_3-way'!X170^(1/3)*COS(('OddsRatio_working_3-way'!Y170+2*PI())/3)</f>
        <v>-0.38384755828480088</v>
      </c>
      <c r="AB170" s="11">
        <f>'OddsRatio_working_3-way'!X170^(1/3)*COS(('OddsRatio_working_3-way'!Y170+4*PI())/3)</f>
        <v>-0.1432238969243097</v>
      </c>
      <c r="AC170" s="11">
        <f>'OddsRatio_working_3-way'!X170^(1/3)*SIN('OddsRatio_working_3-way'!Y170/3)</f>
        <v>0.13892413565987291</v>
      </c>
      <c r="AD170" s="11">
        <f>'OddsRatio_working_3-way'!X170^(1/3)*SIN(('OddsRatio_working_3-way'!Y170+2*PI())/3)</f>
        <v>0.38699520199078563</v>
      </c>
      <c r="AE170" s="11">
        <f>'OddsRatio_working_3-way'!X170^(1/3)*SIN(('OddsRatio_working_3-way'!Y170+4*PI())/3)</f>
        <v>-0.52591933765065846</v>
      </c>
      <c r="AF170" s="11">
        <f>-'OddsRatio_working_3-way'!U170/(3*'OddsRatio_working_3-way'!X170^(1/3))*COS(('OddsRatio_working_3-way'!Y170)/3)</f>
        <v>0.52707145520911081</v>
      </c>
      <c r="AG170" s="11">
        <f>-'OddsRatio_working_3-way'!U170/(3*'OddsRatio_working_3-way'!X170^(1/3))*COS(('OddsRatio_working_3-way'!Y170+2*PI())/3)</f>
        <v>-0.38384755828480083</v>
      </c>
      <c r="AH170" s="11">
        <f>-'OddsRatio_working_3-way'!U170/(3*'OddsRatio_working_3-way'!X170^(1/3))*COS(('OddsRatio_working_3-way'!Y170+4*PI())/3)</f>
        <v>-0.14322389692430967</v>
      </c>
      <c r="AI170" s="11">
        <f>'OddsRatio_working_3-way'!U170/(3*'OddsRatio_working_3-way'!X170^(1/3))*SIN(('OddsRatio_working_3-way'!Y170)/3)</f>
        <v>-0.13892413565987288</v>
      </c>
      <c r="AJ170" s="11">
        <f>'OddsRatio_working_3-way'!U170/(3*'OddsRatio_working_3-way'!X170^(1/3))*SIN(('OddsRatio_working_3-way'!Y170+2*PI())/3)</f>
        <v>-0.38699520199078552</v>
      </c>
      <c r="AK170" s="11">
        <f>'OddsRatio_working_3-way'!U170/(3*'OddsRatio_working_3-way'!X170^(1/3))*SIN(('OddsRatio_working_3-way'!Y170+4*PI())/3)</f>
        <v>0.52591933765065835</v>
      </c>
      <c r="AL170" s="11">
        <f>'OddsRatio_working_3-way'!Z170+'OddsRatio_working_3-way'!AF170</f>
        <v>1.0541429104182218</v>
      </c>
      <c r="AM170" s="11">
        <f>'OddsRatio_working_3-way'!AA170+'OddsRatio_working_3-way'!AG170</f>
        <v>-0.76769511656960177</v>
      </c>
      <c r="AN170" s="11">
        <f>'OddsRatio_working_3-way'!AB170+'OddsRatio_working_3-way'!AH170</f>
        <v>-0.2864477938486194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1.0541429104182218</v>
      </c>
      <c r="AS170" s="11">
        <f>IF(('OddsRatio_working_3-way'!X170=0),IF(Q170&gt;0,-Q170^(1/3),(-Q170)^(1/3)),'OddsRatio_working_3-way'!AM170-'OddsRatio_working_3-way'!R170/3)</f>
        <v>-0.76769511656960177</v>
      </c>
      <c r="AT170" s="11">
        <f>IF(('OddsRatio_working_3-way'!X170=0),IF(Q170&gt;0,-Q170^(1/3),(-Q170)^(1/3)),'OddsRatio_working_3-way'!AN170-'OddsRatio_working_3-way'!R170/3)</f>
        <v>-0.2864477938486194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2.79</v>
      </c>
      <c r="B171" s="4">
        <f>IF('True_Odds_Calculator_3-way'!B172="","",'True_Odds_Calculator_3-way'!B172)</f>
        <v>3.06</v>
      </c>
      <c r="C171" s="4">
        <f>IF('True_Odds_Calculator_3-way'!C172="","",'True_Odds_Calculator_3-way'!C172)</f>
        <v>2.92</v>
      </c>
      <c r="D171" s="9">
        <f t="shared" si="39"/>
        <v>0.34898687946401147</v>
      </c>
      <c r="E171" s="9">
        <f t="shared" si="40"/>
        <v>0.31778152504378337</v>
      </c>
      <c r="F171" s="9">
        <f t="shared" si="41"/>
        <v>0.33323159549220505</v>
      </c>
      <c r="G171" s="9">
        <f t="shared" si="42"/>
        <v>1.0421437083965428</v>
      </c>
      <c r="H171" s="9">
        <f t="shared" si="43"/>
        <v>2.8654372380298123</v>
      </c>
      <c r="I171" s="9">
        <f t="shared" si="44"/>
        <v>3.146816039296878</v>
      </c>
      <c r="J171" s="9">
        <f t="shared" si="45"/>
        <v>3.0009159201213618</v>
      </c>
      <c r="K171" s="11">
        <f t="shared" si="46"/>
        <v>0.35842293906810035</v>
      </c>
      <c r="L171" s="11">
        <f t="shared" si="47"/>
        <v>0.32679738562091504</v>
      </c>
      <c r="M171" s="11">
        <f t="shared" si="48"/>
        <v>0.34246575342465752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-0.2839965072295918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0.23145540764873074</v>
      </c>
      <c r="Q171" s="11">
        <f>2*'OddsRatio_working_3-way'!K171*'OddsRatio_working_3-way'!L171*'OddsRatio_working_3-way'!M171</f>
        <v>8.0227177694534052E-2</v>
      </c>
      <c r="R171" s="11">
        <f t="shared" si="49"/>
        <v>0</v>
      </c>
      <c r="S171" s="11">
        <f t="shared" si="50"/>
        <v>-0.81499385294064486</v>
      </c>
      <c r="T171" s="11">
        <f t="shared" si="51"/>
        <v>-0.28249353654788384</v>
      </c>
      <c r="U171" s="11">
        <f>'OddsRatio_working_3-way'!S171-'OddsRatio_working_3-way'!R171^2/3</f>
        <v>-0.81499385294064486</v>
      </c>
      <c r="V171" s="11">
        <f>'OddsRatio_working_3-way'!S171*'OddsRatio_working_3-way'!R171/3-2*'OddsRatio_working_3-way'!R171^3/27-'OddsRatio_working_3-way'!T171</f>
        <v>0.28249353654788384</v>
      </c>
      <c r="W171" s="11">
        <f>'OddsRatio_working_3-way'!V171^2+4*'OddsRatio_working_3-way'!U171^3/27</f>
        <v>-3.9460566065266378E-4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0.14159555417807373</v>
      </c>
      <c r="Y171" s="11">
        <f>IF('OddsRatio_working_3-way'!W171&gt;=0,IF('OddsRatio_working_3-way'!V171+SQRT('OddsRatio_working_3-way'!W171)&gt;0,0,PI()),ACOS('OddsRatio_working_3-way'!V171/(2*'OddsRatio_working_3-way'!X171)))</f>
        <v>7.020351221052934E-2</v>
      </c>
      <c r="Z171" s="11">
        <f>'OddsRatio_working_3-way'!X171^(1/3)*COS('OddsRatio_working_3-way'!Y171/3)</f>
        <v>0.5210718541982714</v>
      </c>
      <c r="AA171" s="11">
        <f>'OddsRatio_working_3-way'!X171^(1/3)*COS(('OddsRatio_working_3-way'!Y171+2*PI())/3)</f>
        <v>-0.27109790167507491</v>
      </c>
      <c r="AB171" s="11">
        <f>'OddsRatio_working_3-way'!X171^(1/3)*COS(('OddsRatio_working_3-way'!Y171+4*PI())/3)</f>
        <v>-0.24997395252319657</v>
      </c>
      <c r="AC171" s="11">
        <f>'OddsRatio_working_3-way'!X171^(1/3)*SIN('OddsRatio_working_3-way'!Y171/3)</f>
        <v>1.2195917729185117E-2</v>
      </c>
      <c r="AD171" s="11">
        <f>'OddsRatio_working_3-way'!X171^(1/3)*SIN(('OddsRatio_working_3-way'!Y171+2*PI())/3)</f>
        <v>0.44516350406817162</v>
      </c>
      <c r="AE171" s="11">
        <f>'OddsRatio_working_3-way'!X171^(1/3)*SIN(('OddsRatio_working_3-way'!Y171+4*PI())/3)</f>
        <v>-0.45735942179735656</v>
      </c>
      <c r="AF171" s="11">
        <f>-'OddsRatio_working_3-way'!U171/(3*'OddsRatio_working_3-way'!X171^(1/3))*COS(('OddsRatio_working_3-way'!Y171)/3)</f>
        <v>0.5210718541982714</v>
      </c>
      <c r="AG171" s="11">
        <f>-'OddsRatio_working_3-way'!U171/(3*'OddsRatio_working_3-way'!X171^(1/3))*COS(('OddsRatio_working_3-way'!Y171+2*PI())/3)</f>
        <v>-0.27109790167507491</v>
      </c>
      <c r="AH171" s="11">
        <f>-'OddsRatio_working_3-way'!U171/(3*'OddsRatio_working_3-way'!X171^(1/3))*COS(('OddsRatio_working_3-way'!Y171+4*PI())/3)</f>
        <v>-0.24997395252319657</v>
      </c>
      <c r="AI171" s="11">
        <f>'OddsRatio_working_3-way'!U171/(3*'OddsRatio_working_3-way'!X171^(1/3))*SIN(('OddsRatio_working_3-way'!Y171)/3)</f>
        <v>-1.2195917729185117E-2</v>
      </c>
      <c r="AJ171" s="11">
        <f>'OddsRatio_working_3-way'!U171/(3*'OddsRatio_working_3-way'!X171^(1/3))*SIN(('OddsRatio_working_3-way'!Y171+2*PI())/3)</f>
        <v>-0.44516350406817162</v>
      </c>
      <c r="AK171" s="11">
        <f>'OddsRatio_working_3-way'!U171/(3*'OddsRatio_working_3-way'!X171^(1/3))*SIN(('OddsRatio_working_3-way'!Y171+4*PI())/3)</f>
        <v>0.45735942179735656</v>
      </c>
      <c r="AL171" s="11">
        <f>'OddsRatio_working_3-way'!Z171+'OddsRatio_working_3-way'!AF171</f>
        <v>1.0421437083965428</v>
      </c>
      <c r="AM171" s="11">
        <f>'OddsRatio_working_3-way'!AA171+'OddsRatio_working_3-way'!AG171</f>
        <v>-0.54219580335014983</v>
      </c>
      <c r="AN171" s="11">
        <f>'OddsRatio_working_3-way'!AB171+'OddsRatio_working_3-way'!AH171</f>
        <v>-0.49994790504639314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1.0421437083965428</v>
      </c>
      <c r="AS171" s="11">
        <f>IF(('OddsRatio_working_3-way'!X171=0),IF(Q171&gt;0,-Q171^(1/3),(-Q171)^(1/3)),'OddsRatio_working_3-way'!AM171-'OddsRatio_working_3-way'!R171/3)</f>
        <v>-0.54219580335014983</v>
      </c>
      <c r="AT171" s="11">
        <f>IF(('OddsRatio_working_3-way'!X171=0),IF(Q171&gt;0,-Q171^(1/3),(-Q171)^(1/3)),'OddsRatio_working_3-way'!AN171-'OddsRatio_working_3-way'!R171/3)</f>
        <v>-0.49994790504639314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2.5299999999999998</v>
      </c>
      <c r="B172" s="4">
        <f>IF('True_Odds_Calculator_3-way'!B173="","",'True_Odds_Calculator_3-way'!B173)</f>
        <v>2.93</v>
      </c>
      <c r="C172" s="4">
        <f>IF('True_Odds_Calculator_3-way'!C173="","",'True_Odds_Calculator_3-way'!C173)</f>
        <v>3.44</v>
      </c>
      <c r="D172" s="9">
        <f t="shared" si="39"/>
        <v>0.38551528916230932</v>
      </c>
      <c r="E172" s="9">
        <f t="shared" si="40"/>
        <v>0.33215476053922249</v>
      </c>
      <c r="F172" s="9">
        <f t="shared" si="41"/>
        <v>0.28232995029846847</v>
      </c>
      <c r="G172" s="9">
        <f t="shared" si="42"/>
        <v>1.0417848663907887</v>
      </c>
      <c r="H172" s="9">
        <f t="shared" si="43"/>
        <v>2.5939308455779062</v>
      </c>
      <c r="I172" s="9">
        <f t="shared" si="44"/>
        <v>3.0106447921342228</v>
      </c>
      <c r="J172" s="9">
        <f t="shared" si="45"/>
        <v>3.5419550739935244</v>
      </c>
      <c r="K172" s="11">
        <f t="shared" si="46"/>
        <v>0.39525691699604748</v>
      </c>
      <c r="L172" s="11">
        <f t="shared" si="47"/>
        <v>0.34129692832764502</v>
      </c>
      <c r="M172" s="11">
        <f t="shared" si="48"/>
        <v>0.29069767441860467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-0.28254783380448989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0.23136913745899274</v>
      </c>
      <c r="Q172" s="11">
        <f>2*'OddsRatio_working_3-way'!K172*'OddsRatio_working_3-way'!L172*'OddsRatio_working_3-way'!M172</f>
        <v>7.8430216087794158E-2</v>
      </c>
      <c r="R172" s="11">
        <f t="shared" si="49"/>
        <v>0</v>
      </c>
      <c r="S172" s="11">
        <f t="shared" si="50"/>
        <v>-0.81886714310855246</v>
      </c>
      <c r="T172" s="11">
        <f t="shared" si="51"/>
        <v>-0.27758208240967885</v>
      </c>
      <c r="U172" s="11">
        <f>'OddsRatio_working_3-way'!S172-'OddsRatio_working_3-way'!R172^2/3</f>
        <v>-0.81886714310855246</v>
      </c>
      <c r="V172" s="11">
        <f>'OddsRatio_working_3-way'!S172*'OddsRatio_working_3-way'!R172/3-2*'OddsRatio_working_3-way'!R172^3/27-'OddsRatio_working_3-way'!T172</f>
        <v>0.27758208240967885</v>
      </c>
      <c r="W172" s="11">
        <f>'OddsRatio_working_3-way'!V172^2+4*'OddsRatio_working_3-way'!U172^3/27</f>
        <v>-4.2942551846551769E-3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0.14260616015757255</v>
      </c>
      <c r="Y172" s="11">
        <f>IF('OddsRatio_working_3-way'!W172&gt;=0,IF('OddsRatio_working_3-way'!V172+SQRT('OddsRatio_working_3-way'!W172)&gt;0,0,PI()),ACOS('OddsRatio_working_3-way'!V172/(2*'OddsRatio_working_3-way'!X172)))</f>
        <v>0.23183174170515874</v>
      </c>
      <c r="Z172" s="11">
        <f>'OddsRatio_working_3-way'!X172^(1/3)*COS('OddsRatio_working_3-way'!Y172/3)</f>
        <v>0.52089243319539436</v>
      </c>
      <c r="AA172" s="11">
        <f>'OddsRatio_working_3-way'!X172^(1/3)*COS(('OddsRatio_working_3-way'!Y172+2*PI())/3)</f>
        <v>-0.29537601128610452</v>
      </c>
      <c r="AB172" s="11">
        <f>'OddsRatio_working_3-way'!X172^(1/3)*COS(('OddsRatio_working_3-way'!Y172+4*PI())/3)</f>
        <v>-0.22551642190929003</v>
      </c>
      <c r="AC172" s="11">
        <f>'OddsRatio_working_3-way'!X172^(1/3)*SIN('OddsRatio_working_3-way'!Y172/3)</f>
        <v>4.0333452732180496E-2</v>
      </c>
      <c r="AD172" s="11">
        <f>'OddsRatio_working_3-way'!X172^(1/3)*SIN(('OddsRatio_working_3-way'!Y172+2*PI())/3)</f>
        <v>0.43093935342020984</v>
      </c>
      <c r="AE172" s="11">
        <f>'OddsRatio_working_3-way'!X172^(1/3)*SIN(('OddsRatio_working_3-way'!Y172+4*PI())/3)</f>
        <v>-0.47127280615239042</v>
      </c>
      <c r="AF172" s="11">
        <f>-'OddsRatio_working_3-way'!U172/(3*'OddsRatio_working_3-way'!X172^(1/3))*COS(('OddsRatio_working_3-way'!Y172)/3)</f>
        <v>0.52089243319539447</v>
      </c>
      <c r="AG172" s="11">
        <f>-'OddsRatio_working_3-way'!U172/(3*'OddsRatio_working_3-way'!X172^(1/3))*COS(('OddsRatio_working_3-way'!Y172+2*PI())/3)</f>
        <v>-0.29537601128610458</v>
      </c>
      <c r="AH172" s="11">
        <f>-'OddsRatio_working_3-way'!U172/(3*'OddsRatio_working_3-way'!X172^(1/3))*COS(('OddsRatio_working_3-way'!Y172+4*PI())/3)</f>
        <v>-0.22551642190929008</v>
      </c>
      <c r="AI172" s="11">
        <f>'OddsRatio_working_3-way'!U172/(3*'OddsRatio_working_3-way'!X172^(1/3))*SIN(('OddsRatio_working_3-way'!Y172)/3)</f>
        <v>-4.0333452732180503E-2</v>
      </c>
      <c r="AJ172" s="11">
        <f>'OddsRatio_working_3-way'!U172/(3*'OddsRatio_working_3-way'!X172^(1/3))*SIN(('OddsRatio_working_3-way'!Y172+2*PI())/3)</f>
        <v>-0.43093935342020995</v>
      </c>
      <c r="AK172" s="11">
        <f>'OddsRatio_working_3-way'!U172/(3*'OddsRatio_working_3-way'!X172^(1/3))*SIN(('OddsRatio_working_3-way'!Y172+4*PI())/3)</f>
        <v>0.47127280615239053</v>
      </c>
      <c r="AL172" s="11">
        <f>'OddsRatio_working_3-way'!Z172+'OddsRatio_working_3-way'!AF172</f>
        <v>1.0417848663907887</v>
      </c>
      <c r="AM172" s="11">
        <f>'OddsRatio_working_3-way'!AA172+'OddsRatio_working_3-way'!AG172</f>
        <v>-0.59075202257220916</v>
      </c>
      <c r="AN172" s="11">
        <f>'OddsRatio_working_3-way'!AB172+'OddsRatio_working_3-way'!AH172</f>
        <v>-0.45103284381858011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1.0417848663907887</v>
      </c>
      <c r="AS172" s="11">
        <f>IF(('OddsRatio_working_3-way'!X172=0),IF(Q172&gt;0,-Q172^(1/3),(-Q172)^(1/3)),'OddsRatio_working_3-way'!AM172-'OddsRatio_working_3-way'!R172/3)</f>
        <v>-0.59075202257220916</v>
      </c>
      <c r="AT172" s="11">
        <f>IF(('OddsRatio_working_3-way'!X172=0),IF(Q172&gt;0,-Q172^(1/3),(-Q172)^(1/3)),'OddsRatio_working_3-way'!AN172-'OddsRatio_working_3-way'!R172/3)</f>
        <v>-0.45103284381858011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1.59</v>
      </c>
      <c r="B173" s="4">
        <f>IF('True_Odds_Calculator_3-way'!B174="","",'True_Odds_Calculator_3-way'!B174)</f>
        <v>4.24</v>
      </c>
      <c r="C173" s="4">
        <f>IF('True_Odds_Calculator_3-way'!C174="","",'True_Odds_Calculator_3-way'!C174)</f>
        <v>5.01</v>
      </c>
      <c r="D173" s="9">
        <f t="shared" si="39"/>
        <v>0.60200447589628325</v>
      </c>
      <c r="E173" s="9">
        <f t="shared" si="40"/>
        <v>0.21595744043110296</v>
      </c>
      <c r="F173" s="9">
        <f t="shared" si="41"/>
        <v>0.18203808367261412</v>
      </c>
      <c r="G173" s="9">
        <f t="shared" si="42"/>
        <v>1.1205376569953822</v>
      </c>
      <c r="H173" s="9">
        <f t="shared" si="43"/>
        <v>1.661117217627275</v>
      </c>
      <c r="I173" s="9">
        <f t="shared" si="44"/>
        <v>4.6305420086650386</v>
      </c>
      <c r="J173" s="9">
        <f t="shared" si="45"/>
        <v>5.4933560045514831</v>
      </c>
      <c r="K173" s="11">
        <f t="shared" si="46"/>
        <v>0.62893081761006286</v>
      </c>
      <c r="L173" s="11">
        <f t="shared" si="47"/>
        <v>0.23584905660377356</v>
      </c>
      <c r="M173" s="11">
        <f t="shared" si="48"/>
        <v>0.19960079840319361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-0.22695548738763138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0.23212149333704724</v>
      </c>
      <c r="Q173" s="11">
        <f>2*'OddsRatio_working_3-way'!K173*'OddsRatio_working_3-way'!L173*'OddsRatio_working_3-way'!M173</f>
        <v>5.9214666667614095E-2</v>
      </c>
      <c r="R173" s="11">
        <f t="shared" si="49"/>
        <v>0</v>
      </c>
      <c r="S173" s="11">
        <f t="shared" si="50"/>
        <v>-1.0227621989178544</v>
      </c>
      <c r="T173" s="11">
        <f t="shared" si="51"/>
        <v>-0.2609087242137384</v>
      </c>
      <c r="U173" s="11">
        <f>'OddsRatio_working_3-way'!S173-'OddsRatio_working_3-way'!R173^2/3</f>
        <v>-1.0227621989178544</v>
      </c>
      <c r="V173" s="11">
        <f>'OddsRatio_working_3-way'!S173*'OddsRatio_working_3-way'!R173/3-2*'OddsRatio_working_3-way'!R173^3/27-'OddsRatio_working_3-way'!T173</f>
        <v>0.2609087242137384</v>
      </c>
      <c r="W173" s="11">
        <f>'OddsRatio_working_3-way'!V173^2+4*'OddsRatio_working_3-way'!U173^3/27</f>
        <v>-9.0423340347741826E-2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0.19905822183382832</v>
      </c>
      <c r="Y173" s="11">
        <f>IF('OddsRatio_working_3-way'!W173&gt;=0,IF('OddsRatio_working_3-way'!V173+SQRT('OddsRatio_working_3-way'!W173)&gt;0,0,PI()),ACOS('OddsRatio_working_3-way'!V173/(2*'OddsRatio_working_3-way'!X173)))</f>
        <v>0.85614007111041301</v>
      </c>
      <c r="Z173" s="11">
        <f>'OddsRatio_working_3-way'!X173^(1/3)*COS('OddsRatio_working_3-way'!Y173/3)</f>
        <v>0.56026882849769111</v>
      </c>
      <c r="AA173" s="11">
        <f>'OddsRatio_working_3-way'!X173^(1/3)*COS(('OddsRatio_working_3-way'!Y173+2*PI())/3)</f>
        <v>-0.42248847843330128</v>
      </c>
      <c r="AB173" s="11">
        <f>'OddsRatio_working_3-way'!X173^(1/3)*COS(('OddsRatio_working_3-way'!Y173+4*PI())/3)</f>
        <v>-0.13778035006439004</v>
      </c>
      <c r="AC173" s="11">
        <f>'OddsRatio_working_3-way'!X173^(1/3)*SIN('OddsRatio_working_3-way'!Y173/3)</f>
        <v>0.16437631455426552</v>
      </c>
      <c r="AD173" s="11">
        <f>'OddsRatio_working_3-way'!X173^(1/3)*SIN(('OddsRatio_working_3-way'!Y173+2*PI())/3)</f>
        <v>0.40301888115041462</v>
      </c>
      <c r="AE173" s="11">
        <f>'OddsRatio_working_3-way'!X173^(1/3)*SIN(('OddsRatio_working_3-way'!Y173+4*PI())/3)</f>
        <v>-0.56739519570468011</v>
      </c>
      <c r="AF173" s="11">
        <f>-'OddsRatio_working_3-way'!U173/(3*'OddsRatio_working_3-way'!X173^(1/3))*COS(('OddsRatio_working_3-way'!Y173)/3)</f>
        <v>0.56026882849769111</v>
      </c>
      <c r="AG173" s="11">
        <f>-'OddsRatio_working_3-way'!U173/(3*'OddsRatio_working_3-way'!X173^(1/3))*COS(('OddsRatio_working_3-way'!Y173+2*PI())/3)</f>
        <v>-0.42248847843330128</v>
      </c>
      <c r="AH173" s="11">
        <f>-'OddsRatio_working_3-way'!U173/(3*'OddsRatio_working_3-way'!X173^(1/3))*COS(('OddsRatio_working_3-way'!Y173+4*PI())/3)</f>
        <v>-0.13778035006439004</v>
      </c>
      <c r="AI173" s="11">
        <f>'OddsRatio_working_3-way'!U173/(3*'OddsRatio_working_3-way'!X173^(1/3))*SIN(('OddsRatio_working_3-way'!Y173)/3)</f>
        <v>-0.16437631455426552</v>
      </c>
      <c r="AJ173" s="11">
        <f>'OddsRatio_working_3-way'!U173/(3*'OddsRatio_working_3-way'!X173^(1/3))*SIN(('OddsRatio_working_3-way'!Y173+2*PI())/3)</f>
        <v>-0.40301888115041462</v>
      </c>
      <c r="AK173" s="11">
        <f>'OddsRatio_working_3-way'!U173/(3*'OddsRatio_working_3-way'!X173^(1/3))*SIN(('OddsRatio_working_3-way'!Y173+4*PI())/3)</f>
        <v>0.56739519570468011</v>
      </c>
      <c r="AL173" s="11">
        <f>'OddsRatio_working_3-way'!Z173+'OddsRatio_working_3-way'!AF173</f>
        <v>1.1205376569953822</v>
      </c>
      <c r="AM173" s="11">
        <f>'OddsRatio_working_3-way'!AA173+'OddsRatio_working_3-way'!AG173</f>
        <v>-0.84497695686660257</v>
      </c>
      <c r="AN173" s="11">
        <f>'OddsRatio_working_3-way'!AB173+'OddsRatio_working_3-way'!AH173</f>
        <v>-0.27556070012878009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1.1205376569953822</v>
      </c>
      <c r="AS173" s="11">
        <f>IF(('OddsRatio_working_3-way'!X173=0),IF(Q173&gt;0,-Q173^(1/3),(-Q173)^(1/3)),'OddsRatio_working_3-way'!AM173-'OddsRatio_working_3-way'!R173/3)</f>
        <v>-0.84497695686660257</v>
      </c>
      <c r="AT173" s="11">
        <f>IF(('OddsRatio_working_3-way'!X173=0),IF(Q173&gt;0,-Q173^(1/3),(-Q173)^(1/3)),'OddsRatio_working_3-way'!AN173-'OddsRatio_working_3-way'!R173/3)</f>
        <v>-0.27556070012878009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2.8</v>
      </c>
      <c r="B174" s="4">
        <f>IF('True_Odds_Calculator_3-way'!B175="","",'True_Odds_Calculator_3-way'!B175)</f>
        <v>3.62</v>
      </c>
      <c r="C174" s="4">
        <f>IF('True_Odds_Calculator_3-way'!C175="","",'True_Odds_Calculator_3-way'!C175)</f>
        <v>2.3199999999999998</v>
      </c>
      <c r="D174" s="9">
        <f t="shared" si="39"/>
        <v>0.3352304427897303</v>
      </c>
      <c r="E174" s="9">
        <f t="shared" si="40"/>
        <v>0.25730755922584037</v>
      </c>
      <c r="F174" s="9">
        <f t="shared" si="41"/>
        <v>0.40746199798442917</v>
      </c>
      <c r="G174" s="9">
        <f t="shared" si="42"/>
        <v>1.1016792436837897</v>
      </c>
      <c r="H174" s="9">
        <f t="shared" si="43"/>
        <v>2.9830226386308216</v>
      </c>
      <c r="I174" s="9">
        <f t="shared" si="44"/>
        <v>3.8863996184515281</v>
      </c>
      <c r="J174" s="9">
        <f t="shared" si="45"/>
        <v>2.4542166016626026</v>
      </c>
      <c r="K174" s="11">
        <f t="shared" si="46"/>
        <v>0.35714285714285715</v>
      </c>
      <c r="L174" s="11">
        <f t="shared" si="47"/>
        <v>0.27624309392265195</v>
      </c>
      <c r="M174" s="11">
        <f t="shared" si="48"/>
        <v>0.43103448275862072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-0.26472389298641907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0.24409411316441229</v>
      </c>
      <c r="Q174" s="11">
        <f>2*'OddsRatio_working_3-way'!K174*'OddsRatio_working_3-way'!L174*'OddsRatio_working_3-way'!M174</f>
        <v>8.5050213646136685E-2</v>
      </c>
      <c r="R174" s="11">
        <f t="shared" si="49"/>
        <v>0</v>
      </c>
      <c r="S174" s="11">
        <f t="shared" si="50"/>
        <v>-0.92207057855912866</v>
      </c>
      <c r="T174" s="11">
        <f t="shared" si="51"/>
        <v>-0.32127894723314587</v>
      </c>
      <c r="U174" s="11">
        <f>'OddsRatio_working_3-way'!S174-'OddsRatio_working_3-way'!R174^2/3</f>
        <v>-0.92207057855912866</v>
      </c>
      <c r="V174" s="11">
        <f>'OddsRatio_working_3-way'!S174*'OddsRatio_working_3-way'!R174/3-2*'OddsRatio_working_3-way'!R174^3/27-'OddsRatio_working_3-way'!T174</f>
        <v>0.32127894723314587</v>
      </c>
      <c r="W174" s="11">
        <f>'OddsRatio_working_3-way'!V174^2+4*'OddsRatio_working_3-way'!U174^3/27</f>
        <v>-1.2921683233693859E-2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0.17039794978881964</v>
      </c>
      <c r="Y174" s="11">
        <f>IF('OddsRatio_working_3-way'!W174&gt;=0,IF('OddsRatio_working_3-way'!V174+SQRT('OddsRatio_working_3-way'!W174)&gt;0,0,PI()),ACOS('OddsRatio_working_3-way'!V174/(2*'OddsRatio_working_3-way'!X174)))</f>
        <v>0.3400701823388721</v>
      </c>
      <c r="Z174" s="11">
        <f>'OddsRatio_working_3-way'!X174^(1/3)*COS('OddsRatio_working_3-way'!Y174/3)</f>
        <v>0.55083962184189483</v>
      </c>
      <c r="AA174" s="11">
        <f>'OddsRatio_working_3-way'!X174^(1/3)*COS(('OddsRatio_working_3-way'!Y174+2*PI())/3)</f>
        <v>-0.32972844648280686</v>
      </c>
      <c r="AB174" s="11">
        <f>'OddsRatio_working_3-way'!X174^(1/3)*COS(('OddsRatio_working_3-way'!Y174+4*PI())/3)</f>
        <v>-0.22111117535908792</v>
      </c>
      <c r="AC174" s="11">
        <f>'OddsRatio_working_3-way'!X174^(1/3)*SIN('OddsRatio_working_3-way'!Y174/3)</f>
        <v>6.2710210721921733E-2</v>
      </c>
      <c r="AD174" s="11">
        <f>'OddsRatio_working_3-way'!X174^(1/3)*SIN(('OddsRatio_working_3-way'!Y174+2*PI())/3)</f>
        <v>0.44568600056513369</v>
      </c>
      <c r="AE174" s="11">
        <f>'OddsRatio_working_3-way'!X174^(1/3)*SIN(('OddsRatio_working_3-way'!Y174+4*PI())/3)</f>
        <v>-0.50839621128705537</v>
      </c>
      <c r="AF174" s="11">
        <f>-'OddsRatio_working_3-way'!U174/(3*'OddsRatio_working_3-way'!X174^(1/3))*COS(('OddsRatio_working_3-way'!Y174)/3)</f>
        <v>0.55083962184189483</v>
      </c>
      <c r="AG174" s="11">
        <f>-'OddsRatio_working_3-way'!U174/(3*'OddsRatio_working_3-way'!X174^(1/3))*COS(('OddsRatio_working_3-way'!Y174+2*PI())/3)</f>
        <v>-0.32972844648280686</v>
      </c>
      <c r="AH174" s="11">
        <f>-'OddsRatio_working_3-way'!U174/(3*'OddsRatio_working_3-way'!X174^(1/3))*COS(('OddsRatio_working_3-way'!Y174+4*PI())/3)</f>
        <v>-0.22111117535908792</v>
      </c>
      <c r="AI174" s="11">
        <f>'OddsRatio_working_3-way'!U174/(3*'OddsRatio_working_3-way'!X174^(1/3))*SIN(('OddsRatio_working_3-way'!Y174)/3)</f>
        <v>-6.2710210721921733E-2</v>
      </c>
      <c r="AJ174" s="11">
        <f>'OddsRatio_working_3-way'!U174/(3*'OddsRatio_working_3-way'!X174^(1/3))*SIN(('OddsRatio_working_3-way'!Y174+2*PI())/3)</f>
        <v>-0.44568600056513369</v>
      </c>
      <c r="AK174" s="11">
        <f>'OddsRatio_working_3-way'!U174/(3*'OddsRatio_working_3-way'!X174^(1/3))*SIN(('OddsRatio_working_3-way'!Y174+4*PI())/3)</f>
        <v>0.50839621128705537</v>
      </c>
      <c r="AL174" s="11">
        <f>'OddsRatio_working_3-way'!Z174+'OddsRatio_working_3-way'!AF174</f>
        <v>1.1016792436837897</v>
      </c>
      <c r="AM174" s="11">
        <f>'OddsRatio_working_3-way'!AA174+'OddsRatio_working_3-way'!AG174</f>
        <v>-0.65945689296561372</v>
      </c>
      <c r="AN174" s="11">
        <f>'OddsRatio_working_3-way'!AB174+'OddsRatio_working_3-way'!AH174</f>
        <v>-0.44222235071817584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1.1016792436837897</v>
      </c>
      <c r="AS174" s="11">
        <f>IF(('OddsRatio_working_3-way'!X174=0),IF(Q174&gt;0,-Q174^(1/3),(-Q174)^(1/3)),'OddsRatio_working_3-way'!AM174-'OddsRatio_working_3-way'!R174/3)</f>
        <v>-0.65945689296561372</v>
      </c>
      <c r="AT174" s="11">
        <f>IF(('OddsRatio_working_3-way'!X174=0),IF(Q174&gt;0,-Q174^(1/3),(-Q174)^(1/3)),'OddsRatio_working_3-way'!AN174-'OddsRatio_working_3-way'!R174/3)</f>
        <v>-0.44222235071817584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1.96</v>
      </c>
      <c r="B175" s="4">
        <f>IF('True_Odds_Calculator_3-way'!B176="","",'True_Odds_Calculator_3-way'!B176)</f>
        <v>3.85</v>
      </c>
      <c r="C175" s="4">
        <f>IF('True_Odds_Calculator_3-way'!C176="","",'True_Odds_Calculator_3-way'!C176)</f>
        <v>3.39</v>
      </c>
      <c r="D175" s="9">
        <f t="shared" si="39"/>
        <v>0.48488889499418647</v>
      </c>
      <c r="E175" s="9">
        <f t="shared" si="40"/>
        <v>0.24074419308031259</v>
      </c>
      <c r="F175" s="9">
        <f t="shared" si="41"/>
        <v>0.27436691192550106</v>
      </c>
      <c r="G175" s="9">
        <f t="shared" si="42"/>
        <v>1.1065917847444668</v>
      </c>
      <c r="H175" s="9">
        <f t="shared" si="43"/>
        <v>2.0623281133546878</v>
      </c>
      <c r="I175" s="9">
        <f t="shared" si="44"/>
        <v>4.1537865865217301</v>
      </c>
      <c r="J175" s="9">
        <f t="shared" si="45"/>
        <v>3.644754365539276</v>
      </c>
      <c r="K175" s="11">
        <f t="shared" si="46"/>
        <v>0.51020408163265307</v>
      </c>
      <c r="L175" s="11">
        <f t="shared" si="47"/>
        <v>0.25974025974025972</v>
      </c>
      <c r="M175" s="11">
        <f t="shared" si="48"/>
        <v>0.29498525073746312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-0.25562156824573301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0.24236795051315546</v>
      </c>
      <c r="Q175" s="11">
        <f>2*'OddsRatio_working_3-way'!K175*'OddsRatio_working_3-way'!L175*'OddsRatio_working_3-way'!M175</f>
        <v>7.8183209842953377E-2</v>
      </c>
      <c r="R175" s="11">
        <f t="shared" si="49"/>
        <v>0</v>
      </c>
      <c r="S175" s="11">
        <f t="shared" si="50"/>
        <v>-0.94815141060461439</v>
      </c>
      <c r="T175" s="11">
        <f t="shared" si="51"/>
        <v>-0.30585529374342402</v>
      </c>
      <c r="U175" s="11">
        <f>'OddsRatio_working_3-way'!S175-'OddsRatio_working_3-way'!R175^2/3</f>
        <v>-0.94815141060461439</v>
      </c>
      <c r="V175" s="11">
        <f>'OddsRatio_working_3-way'!S175*'OddsRatio_working_3-way'!R175/3-2*'OddsRatio_working_3-way'!R175^3/27-'OddsRatio_working_3-way'!T175</f>
        <v>0.30585529374342402</v>
      </c>
      <c r="W175" s="11">
        <f>'OddsRatio_working_3-way'!V175^2+4*'OddsRatio_working_3-way'!U175^3/27</f>
        <v>-3.2731009978114345E-2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0.17767841082204566</v>
      </c>
      <c r="Y175" s="11">
        <f>IF('OddsRatio_working_3-way'!W175&gt;=0,IF('OddsRatio_working_3-way'!V175+SQRT('OddsRatio_working_3-way'!W175)&gt;0,0,PI()),ACOS('OddsRatio_working_3-way'!V175/(2*'OddsRatio_working_3-way'!X175)))</f>
        <v>0.53415508981001625</v>
      </c>
      <c r="Z175" s="11">
        <f>'OddsRatio_working_3-way'!X175^(1/3)*COS('OddsRatio_working_3-way'!Y175/3)</f>
        <v>0.55329589237223353</v>
      </c>
      <c r="AA175" s="11">
        <f>'OddsRatio_working_3-way'!X175^(1/3)*COS(('OddsRatio_working_3-way'!Y175+2*PI())/3)</f>
        <v>-0.36287783812716023</v>
      </c>
      <c r="AB175" s="11">
        <f>'OddsRatio_working_3-way'!X175^(1/3)*COS(('OddsRatio_working_3-way'!Y175+4*PI())/3)</f>
        <v>-0.19041805424507363</v>
      </c>
      <c r="AC175" s="11">
        <f>'OddsRatio_working_3-way'!X175^(1/3)*SIN('OddsRatio_working_3-way'!Y175/3)</f>
        <v>9.9569702648707584E-2</v>
      </c>
      <c r="AD175" s="11">
        <f>'OddsRatio_working_3-way'!X175^(1/3)*SIN(('OddsRatio_working_3-way'!Y175+2*PI())/3)</f>
        <v>0.42938344727958105</v>
      </c>
      <c r="AE175" s="11">
        <f>'OddsRatio_working_3-way'!X175^(1/3)*SIN(('OddsRatio_working_3-way'!Y175+4*PI())/3)</f>
        <v>-0.52895314992828846</v>
      </c>
      <c r="AF175" s="11">
        <f>-'OddsRatio_working_3-way'!U175/(3*'OddsRatio_working_3-way'!X175^(1/3))*COS(('OddsRatio_working_3-way'!Y175)/3)</f>
        <v>0.55329589237223331</v>
      </c>
      <c r="AG175" s="11">
        <f>-'OddsRatio_working_3-way'!U175/(3*'OddsRatio_working_3-way'!X175^(1/3))*COS(('OddsRatio_working_3-way'!Y175+2*PI())/3)</f>
        <v>-0.36287783812716007</v>
      </c>
      <c r="AH175" s="11">
        <f>-'OddsRatio_working_3-way'!U175/(3*'OddsRatio_working_3-way'!X175^(1/3))*COS(('OddsRatio_working_3-way'!Y175+4*PI())/3)</f>
        <v>-0.19041805424507355</v>
      </c>
      <c r="AI175" s="11">
        <f>'OddsRatio_working_3-way'!U175/(3*'OddsRatio_working_3-way'!X175^(1/3))*SIN(('OddsRatio_working_3-way'!Y175)/3)</f>
        <v>-9.9569702648707542E-2</v>
      </c>
      <c r="AJ175" s="11">
        <f>'OddsRatio_working_3-way'!U175/(3*'OddsRatio_working_3-way'!X175^(1/3))*SIN(('OddsRatio_working_3-way'!Y175+2*PI())/3)</f>
        <v>-0.42938344727958089</v>
      </c>
      <c r="AK175" s="11">
        <f>'OddsRatio_working_3-way'!U175/(3*'OddsRatio_working_3-way'!X175^(1/3))*SIN(('OddsRatio_working_3-way'!Y175+4*PI())/3)</f>
        <v>0.52895314992828824</v>
      </c>
      <c r="AL175" s="11">
        <f>'OddsRatio_working_3-way'!Z175+'OddsRatio_working_3-way'!AF175</f>
        <v>1.1065917847444668</v>
      </c>
      <c r="AM175" s="11">
        <f>'OddsRatio_working_3-way'!AA175+'OddsRatio_working_3-way'!AG175</f>
        <v>-0.72575567625432025</v>
      </c>
      <c r="AN175" s="11">
        <f>'OddsRatio_working_3-way'!AB175+'OddsRatio_working_3-way'!AH175</f>
        <v>-0.38083610849014715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1.1065917847444668</v>
      </c>
      <c r="AS175" s="11">
        <f>IF(('OddsRatio_working_3-way'!X175=0),IF(Q175&gt;0,-Q175^(1/3),(-Q175)^(1/3)),'OddsRatio_working_3-way'!AM175-'OddsRatio_working_3-way'!R175/3)</f>
        <v>-0.72575567625432025</v>
      </c>
      <c r="AT175" s="11">
        <f>IF(('OddsRatio_working_3-way'!X175=0),IF(Q175&gt;0,-Q175^(1/3),(-Q175)^(1/3)),'OddsRatio_working_3-way'!AN175-'OddsRatio_working_3-way'!R175/3)</f>
        <v>-0.38083610849014715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5.77</v>
      </c>
      <c r="B176" s="4">
        <f>IF('True_Odds_Calculator_3-way'!B177="","",'True_Odds_Calculator_3-way'!B177)</f>
        <v>4.3899999999999997</v>
      </c>
      <c r="C176" s="4">
        <f>IF('True_Odds_Calculator_3-way'!C177="","",'True_Odds_Calculator_3-way'!C177)</f>
        <v>1.51</v>
      </c>
      <c r="D176" s="9">
        <f t="shared" si="39"/>
        <v>0.15701785487255263</v>
      </c>
      <c r="E176" s="9">
        <f t="shared" si="40"/>
        <v>0.2076630597232825</v>
      </c>
      <c r="F176" s="9">
        <f t="shared" si="41"/>
        <v>0.63531908540416471</v>
      </c>
      <c r="G176" s="9">
        <f t="shared" si="42"/>
        <v>1.1255141444392245</v>
      </c>
      <c r="H176" s="9">
        <f t="shared" si="43"/>
        <v>6.3687024689751013</v>
      </c>
      <c r="I176" s="9">
        <f t="shared" si="44"/>
        <v>4.8154929496489709</v>
      </c>
      <c r="J176" s="9">
        <f t="shared" si="45"/>
        <v>1.5740122136640045</v>
      </c>
      <c r="K176" s="11">
        <f t="shared" si="46"/>
        <v>0.1733102253032929</v>
      </c>
      <c r="L176" s="11">
        <f t="shared" si="47"/>
        <v>0.22779043280182235</v>
      </c>
      <c r="M176" s="11">
        <f t="shared" si="48"/>
        <v>0.66225165562913912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-0.2156110292013963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0.22667405653721576</v>
      </c>
      <c r="Q176" s="11">
        <f>2*'OddsRatio_working_3-way'!K176*'OddsRatio_working_3-way'!L176*'OddsRatio_working_3-way'!M176</f>
        <v>5.2289286398435011E-2</v>
      </c>
      <c r="R176" s="11">
        <f t="shared" si="49"/>
        <v>0</v>
      </c>
      <c r="S176" s="11">
        <f t="shared" si="50"/>
        <v>-1.0513101179322593</v>
      </c>
      <c r="T176" s="11">
        <f t="shared" si="51"/>
        <v>-0.24251675154146698</v>
      </c>
      <c r="U176" s="11">
        <f>'OddsRatio_working_3-way'!S176-'OddsRatio_working_3-way'!R176^2/3</f>
        <v>-1.0513101179322593</v>
      </c>
      <c r="V176" s="11">
        <f>'OddsRatio_working_3-way'!S176*'OddsRatio_working_3-way'!R176/3-2*'OddsRatio_working_3-way'!R176^3/27-'OddsRatio_working_3-way'!T176</f>
        <v>0.24251675154146698</v>
      </c>
      <c r="W176" s="11">
        <f>'OddsRatio_working_3-way'!V176^2+4*'OddsRatio_working_3-way'!U176^3/27</f>
        <v>-0.11332838433258685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0.20745045137984905</v>
      </c>
      <c r="Y176" s="11">
        <f>IF('OddsRatio_working_3-way'!W176&gt;=0,IF('OddsRatio_working_3-way'!V176+SQRT('OddsRatio_working_3-way'!W176)&gt;0,0,PI()),ACOS('OddsRatio_working_3-way'!V176/(2*'OddsRatio_working_3-way'!X176)))</f>
        <v>0.94651131966930058</v>
      </c>
      <c r="Z176" s="11">
        <f>'OddsRatio_working_3-way'!X176^(1/3)*COS('OddsRatio_working_3-way'!Y176/3)</f>
        <v>0.56275707221961224</v>
      </c>
      <c r="AA176" s="11">
        <f>'OddsRatio_working_3-way'!X176^(1/3)*COS(('OddsRatio_working_3-way'!Y176+2*PI())/3)</f>
        <v>-0.44045678016967876</v>
      </c>
      <c r="AB176" s="11">
        <f>'OddsRatio_working_3-way'!X176^(1/3)*COS(('OddsRatio_working_3-way'!Y176+4*PI())/3)</f>
        <v>-0.12230029204993366</v>
      </c>
      <c r="AC176" s="11">
        <f>'OddsRatio_working_3-way'!X176^(1/3)*SIN('OddsRatio_working_3-way'!Y176/3)</f>
        <v>0.18368773406036096</v>
      </c>
      <c r="AD176" s="11">
        <f>'OddsRatio_working_3-way'!X176^(1/3)*SIN(('OddsRatio_working_3-way'!Y176+2*PI())/3)</f>
        <v>0.39551805367135778</v>
      </c>
      <c r="AE176" s="11">
        <f>'OddsRatio_working_3-way'!X176^(1/3)*SIN(('OddsRatio_working_3-way'!Y176+4*PI())/3)</f>
        <v>-0.57920578773171871</v>
      </c>
      <c r="AF176" s="11">
        <f>-'OddsRatio_working_3-way'!U176/(3*'OddsRatio_working_3-way'!X176^(1/3))*COS(('OddsRatio_working_3-way'!Y176)/3)</f>
        <v>0.56275707221961213</v>
      </c>
      <c r="AG176" s="11">
        <f>-'OddsRatio_working_3-way'!U176/(3*'OddsRatio_working_3-way'!X176^(1/3))*COS(('OddsRatio_working_3-way'!Y176+2*PI())/3)</f>
        <v>-0.44045678016967871</v>
      </c>
      <c r="AH176" s="11">
        <f>-'OddsRatio_working_3-way'!U176/(3*'OddsRatio_working_3-way'!X176^(1/3))*COS(('OddsRatio_working_3-way'!Y176+4*PI())/3)</f>
        <v>-0.12230029204993365</v>
      </c>
      <c r="AI176" s="11">
        <f>'OddsRatio_working_3-way'!U176/(3*'OddsRatio_working_3-way'!X176^(1/3))*SIN(('OddsRatio_working_3-way'!Y176)/3)</f>
        <v>-0.18368773406036093</v>
      </c>
      <c r="AJ176" s="11">
        <f>'OddsRatio_working_3-way'!U176/(3*'OddsRatio_working_3-way'!X176^(1/3))*SIN(('OddsRatio_working_3-way'!Y176+2*PI())/3)</f>
        <v>-0.39551805367135773</v>
      </c>
      <c r="AK176" s="11">
        <f>'OddsRatio_working_3-way'!U176/(3*'OddsRatio_working_3-way'!X176^(1/3))*SIN(('OddsRatio_working_3-way'!Y176+4*PI())/3)</f>
        <v>0.5792057877317186</v>
      </c>
      <c r="AL176" s="11">
        <f>'OddsRatio_working_3-way'!Z176+'OddsRatio_working_3-way'!AF176</f>
        <v>1.1255141444392245</v>
      </c>
      <c r="AM176" s="11">
        <f>'OddsRatio_working_3-way'!AA176+'OddsRatio_working_3-way'!AG176</f>
        <v>-0.88091356033935742</v>
      </c>
      <c r="AN176" s="11">
        <f>'OddsRatio_working_3-way'!AB176+'OddsRatio_working_3-way'!AH176</f>
        <v>-0.24460058409986729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1.1255141444392245</v>
      </c>
      <c r="AS176" s="11">
        <f>IF(('OddsRatio_working_3-way'!X176=0),IF(Q176&gt;0,-Q176^(1/3),(-Q176)^(1/3)),'OddsRatio_working_3-way'!AM176-'OddsRatio_working_3-way'!R176/3)</f>
        <v>-0.88091356033935742</v>
      </c>
      <c r="AT176" s="11">
        <f>IF(('OddsRatio_working_3-way'!X176=0),IF(Q176&gt;0,-Q176^(1/3),(-Q176)^(1/3)),'OddsRatio_working_3-way'!AN176-'OddsRatio_working_3-way'!R176/3)</f>
        <v>-0.24460058409986729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1.85</v>
      </c>
      <c r="B177" s="4">
        <f>IF('True_Odds_Calculator_3-way'!B178="","",'True_Odds_Calculator_3-way'!B178)</f>
        <v>3.77</v>
      </c>
      <c r="C177" s="4">
        <f>IF('True_Odds_Calculator_3-way'!C178="","",'True_Odds_Calculator_3-way'!C178)</f>
        <v>3.85</v>
      </c>
      <c r="D177" s="9">
        <f t="shared" si="39"/>
        <v>0.51448101303903193</v>
      </c>
      <c r="E177" s="9">
        <f t="shared" si="40"/>
        <v>0.24537634998928948</v>
      </c>
      <c r="F177" s="9">
        <f t="shared" si="41"/>
        <v>0.24014263697167881</v>
      </c>
      <c r="G177" s="9">
        <f t="shared" si="42"/>
        <v>1.1102427372689831</v>
      </c>
      <c r="H177" s="9">
        <f t="shared" si="43"/>
        <v>1.9437063266786356</v>
      </c>
      <c r="I177" s="9">
        <f t="shared" si="44"/>
        <v>4.0753723822350825</v>
      </c>
      <c r="J177" s="9">
        <f t="shared" si="45"/>
        <v>4.164191801216603</v>
      </c>
      <c r="K177" s="11">
        <f t="shared" si="46"/>
        <v>0.54054054054054046</v>
      </c>
      <c r="L177" s="11">
        <f t="shared" si="47"/>
        <v>0.26525198938992045</v>
      </c>
      <c r="M177" s="11">
        <f t="shared" si="48"/>
        <v>0.25974025974025972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-0.24990200852269828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0.24095196508989605</v>
      </c>
      <c r="Q177" s="11">
        <f>2*'OddsRatio_working_3-way'!K177*'OddsRatio_working_3-way'!L177*'OddsRatio_working_3-way'!M177</f>
        <v>7.4482833103522744E-2</v>
      </c>
      <c r="R177" s="11">
        <f t="shared" si="49"/>
        <v>0</v>
      </c>
      <c r="S177" s="11">
        <f t="shared" si="50"/>
        <v>-0.96418578831874691</v>
      </c>
      <c r="T177" s="11">
        <f t="shared" si="51"/>
        <v>-0.29804815713098826</v>
      </c>
      <c r="U177" s="11">
        <f>'OddsRatio_working_3-way'!S177-'OddsRatio_working_3-way'!R177^2/3</f>
        <v>-0.96418578831874691</v>
      </c>
      <c r="V177" s="11">
        <f>'OddsRatio_working_3-way'!S177*'OddsRatio_working_3-way'!R177/3-2*'OddsRatio_working_3-way'!R177^3/27-'OddsRatio_working_3-way'!T177</f>
        <v>0.29804815713098826</v>
      </c>
      <c r="W177" s="11">
        <f>'OddsRatio_working_3-way'!V177^2+4*'OddsRatio_working_3-way'!U177^3/27</f>
        <v>-4.3961281342646527E-2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0.18220454529993535</v>
      </c>
      <c r="Y177" s="11">
        <f>IF('OddsRatio_working_3-way'!W177&gt;=0,IF('OddsRatio_working_3-way'!V177+SQRT('OddsRatio_working_3-way'!W177)&gt;0,0,PI()),ACOS('OddsRatio_working_3-way'!V177/(2*'OddsRatio_working_3-way'!X177)))</f>
        <v>0.61305444104001849</v>
      </c>
      <c r="Z177" s="11">
        <f>'OddsRatio_working_3-way'!X177^(1/3)*COS('OddsRatio_working_3-way'!Y177/3)</f>
        <v>0.55512136863449157</v>
      </c>
      <c r="AA177" s="11">
        <f>'OddsRatio_working_3-way'!X177^(1/3)*COS(('OddsRatio_working_3-way'!Y177+2*PI())/3)</f>
        <v>-0.37719324246825081</v>
      </c>
      <c r="AB177" s="11">
        <f>'OddsRatio_working_3-way'!X177^(1/3)*COS(('OddsRatio_working_3-way'!Y177+4*PI())/3)</f>
        <v>-0.17792812616624068</v>
      </c>
      <c r="AC177" s="11">
        <f>'OddsRatio_working_3-way'!X177^(1/3)*SIN('OddsRatio_working_3-way'!Y177/3)</f>
        <v>0.11504576853706756</v>
      </c>
      <c r="AD177" s="11">
        <f>'OddsRatio_working_3-way'!X177^(1/3)*SIN(('OddsRatio_working_3-way'!Y177+2*PI())/3)</f>
        <v>0.42322632315252207</v>
      </c>
      <c r="AE177" s="11">
        <f>'OddsRatio_working_3-way'!X177^(1/3)*SIN(('OddsRatio_working_3-way'!Y177+4*PI())/3)</f>
        <v>-0.53827209168958967</v>
      </c>
      <c r="AF177" s="11">
        <f>-'OddsRatio_working_3-way'!U177/(3*'OddsRatio_working_3-way'!X177^(1/3))*COS(('OddsRatio_working_3-way'!Y177)/3)</f>
        <v>0.55512136863449146</v>
      </c>
      <c r="AG177" s="11">
        <f>-'OddsRatio_working_3-way'!U177/(3*'OddsRatio_working_3-way'!X177^(1/3))*COS(('OddsRatio_working_3-way'!Y177+2*PI())/3)</f>
        <v>-0.37719324246825076</v>
      </c>
      <c r="AH177" s="11">
        <f>-'OddsRatio_working_3-way'!U177/(3*'OddsRatio_working_3-way'!X177^(1/3))*COS(('OddsRatio_working_3-way'!Y177+4*PI())/3)</f>
        <v>-0.17792812616624065</v>
      </c>
      <c r="AI177" s="11">
        <f>'OddsRatio_working_3-way'!U177/(3*'OddsRatio_working_3-way'!X177^(1/3))*SIN(('OddsRatio_working_3-way'!Y177)/3)</f>
        <v>-0.11504576853706754</v>
      </c>
      <c r="AJ177" s="11">
        <f>'OddsRatio_working_3-way'!U177/(3*'OddsRatio_working_3-way'!X177^(1/3))*SIN(('OddsRatio_working_3-way'!Y177+2*PI())/3)</f>
        <v>-0.42322632315252195</v>
      </c>
      <c r="AK177" s="11">
        <f>'OddsRatio_working_3-way'!U177/(3*'OddsRatio_working_3-way'!X177^(1/3))*SIN(('OddsRatio_working_3-way'!Y177+4*PI())/3)</f>
        <v>0.53827209168958956</v>
      </c>
      <c r="AL177" s="11">
        <f>'OddsRatio_working_3-way'!Z177+'OddsRatio_working_3-way'!AF177</f>
        <v>1.1102427372689831</v>
      </c>
      <c r="AM177" s="11">
        <f>'OddsRatio_working_3-way'!AA177+'OddsRatio_working_3-way'!AG177</f>
        <v>-0.75438648493650162</v>
      </c>
      <c r="AN177" s="11">
        <f>'OddsRatio_working_3-way'!AB177+'OddsRatio_working_3-way'!AH177</f>
        <v>-0.3558562523324813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1.1102427372689831</v>
      </c>
      <c r="AS177" s="11">
        <f>IF(('OddsRatio_working_3-way'!X177=0),IF(Q177&gt;0,-Q177^(1/3),(-Q177)^(1/3)),'OddsRatio_working_3-way'!AM177-'OddsRatio_working_3-way'!R177/3)</f>
        <v>-0.75438648493650162</v>
      </c>
      <c r="AT177" s="11">
        <f>IF(('OddsRatio_working_3-way'!X177=0),IF(Q177&gt;0,-Q177^(1/3),(-Q177)^(1/3)),'OddsRatio_working_3-way'!AN177-'OddsRatio_working_3-way'!R177/3)</f>
        <v>-0.3558562523324813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3.88</v>
      </c>
      <c r="B178" s="4">
        <f>IF('True_Odds_Calculator_3-way'!B179="","",'True_Odds_Calculator_3-way'!B179)</f>
        <v>4</v>
      </c>
      <c r="C178" s="4">
        <f>IF('True_Odds_Calculator_3-way'!C179="","",'True_Odds_Calculator_3-way'!C179)</f>
        <v>1.79</v>
      </c>
      <c r="D178" s="9">
        <f t="shared" si="39"/>
        <v>0.23767490704966368</v>
      </c>
      <c r="E178" s="9">
        <f t="shared" si="40"/>
        <v>0.23035792268214236</v>
      </c>
      <c r="F178" s="9">
        <f t="shared" si="41"/>
        <v>0.53196717026819385</v>
      </c>
      <c r="G178" s="9">
        <f t="shared" si="42"/>
        <v>1.1136901918496092</v>
      </c>
      <c r="H178" s="9">
        <f t="shared" si="43"/>
        <v>4.2074277525268737</v>
      </c>
      <c r="I178" s="9">
        <f t="shared" si="44"/>
        <v>4.3410705755488275</v>
      </c>
      <c r="J178" s="9">
        <f t="shared" si="45"/>
        <v>1.8798152515611914</v>
      </c>
      <c r="K178" s="11">
        <f t="shared" si="46"/>
        <v>0.25773195876288663</v>
      </c>
      <c r="L178" s="11">
        <f t="shared" si="47"/>
        <v>0.25</v>
      </c>
      <c r="M178" s="11">
        <f t="shared" si="48"/>
        <v>0.55865921787709494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-0.24569486839831822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0.24009387778609692</v>
      </c>
      <c r="Q178" s="11">
        <f>2*'OddsRatio_working_3-way'!K178*'OddsRatio_working_3-way'!L178*'OddsRatio_working_3-way'!M178</f>
        <v>7.1992167252202963E-2</v>
      </c>
      <c r="R178" s="11">
        <f t="shared" si="49"/>
        <v>0</v>
      </c>
      <c r="S178" s="11">
        <f t="shared" si="50"/>
        <v>-0.97720346929207724</v>
      </c>
      <c r="T178" s="11">
        <f t="shared" si="51"/>
        <v>-0.29301453352086271</v>
      </c>
      <c r="U178" s="11">
        <f>'OddsRatio_working_3-way'!S178-'OddsRatio_working_3-way'!R178^2/3</f>
        <v>-0.97720346929207724</v>
      </c>
      <c r="V178" s="11">
        <f>'OddsRatio_working_3-way'!S178*'OddsRatio_working_3-way'!R178/3-2*'OddsRatio_working_3-way'!R178^3/27-'OddsRatio_working_3-way'!T178</f>
        <v>0.29301453352086271</v>
      </c>
      <c r="W178" s="11">
        <f>'OddsRatio_working_3-way'!V178^2+4*'OddsRatio_working_3-way'!U178^3/27</f>
        <v>-5.2388054459742442E-2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0.18590694669255317</v>
      </c>
      <c r="Y178" s="11">
        <f>IF('OddsRatio_working_3-way'!W178&gt;=0,IF('OddsRatio_working_3-way'!V178+SQRT('OddsRatio_working_3-way'!W178)&gt;0,0,PI()),ACOS('OddsRatio_working_3-way'!V178/(2*'OddsRatio_working_3-way'!X178)))</f>
        <v>0.66313255400758742</v>
      </c>
      <c r="Z178" s="11">
        <f>'OddsRatio_working_3-way'!X178^(1/3)*COS('OddsRatio_working_3-way'!Y178/3)</f>
        <v>0.55684509592480458</v>
      </c>
      <c r="AA178" s="11">
        <f>'OddsRatio_working_3-way'!X178^(1/3)*COS(('OddsRatio_working_3-way'!Y178+2*PI())/3)</f>
        <v>-0.38679007853032982</v>
      </c>
      <c r="AB178" s="11">
        <f>'OddsRatio_working_3-way'!X178^(1/3)*COS(('OddsRatio_working_3-way'!Y178+4*PI())/3)</f>
        <v>-0.17005501739447471</v>
      </c>
      <c r="AC178" s="11">
        <f>'OddsRatio_working_3-way'!X178^(1/3)*SIN('OddsRatio_working_3-way'!Y178/3)</f>
        <v>0.12513204588961593</v>
      </c>
      <c r="AD178" s="11">
        <f>'OddsRatio_working_3-way'!X178^(1/3)*SIN(('OddsRatio_working_3-way'!Y178+2*PI())/3)</f>
        <v>0.41967597609885543</v>
      </c>
      <c r="AE178" s="11">
        <f>'OddsRatio_working_3-way'!X178^(1/3)*SIN(('OddsRatio_working_3-way'!Y178+4*PI())/3)</f>
        <v>-0.54480802198847145</v>
      </c>
      <c r="AF178" s="11">
        <f>-'OddsRatio_working_3-way'!U178/(3*'OddsRatio_working_3-way'!X178^(1/3))*COS(('OddsRatio_working_3-way'!Y178)/3)</f>
        <v>0.55684509592480447</v>
      </c>
      <c r="AG178" s="11">
        <f>-'OddsRatio_working_3-way'!U178/(3*'OddsRatio_working_3-way'!X178^(1/3))*COS(('OddsRatio_working_3-way'!Y178+2*PI())/3)</f>
        <v>-0.38679007853032976</v>
      </c>
      <c r="AH178" s="11">
        <f>-'OddsRatio_working_3-way'!U178/(3*'OddsRatio_working_3-way'!X178^(1/3))*COS(('OddsRatio_working_3-way'!Y178+4*PI())/3)</f>
        <v>-0.17005501739447468</v>
      </c>
      <c r="AI178" s="11">
        <f>'OddsRatio_working_3-way'!U178/(3*'OddsRatio_working_3-way'!X178^(1/3))*SIN(('OddsRatio_working_3-way'!Y178)/3)</f>
        <v>-0.12513204588961591</v>
      </c>
      <c r="AJ178" s="11">
        <f>'OddsRatio_working_3-way'!U178/(3*'OddsRatio_working_3-way'!X178^(1/3))*SIN(('OddsRatio_working_3-way'!Y178+2*PI())/3)</f>
        <v>-0.41967597609885537</v>
      </c>
      <c r="AK178" s="11">
        <f>'OddsRatio_working_3-way'!U178/(3*'OddsRatio_working_3-way'!X178^(1/3))*SIN(('OddsRatio_working_3-way'!Y178+4*PI())/3)</f>
        <v>0.54480802198847134</v>
      </c>
      <c r="AL178" s="11">
        <f>'OddsRatio_working_3-way'!Z178+'OddsRatio_working_3-way'!AF178</f>
        <v>1.1136901918496092</v>
      </c>
      <c r="AM178" s="11">
        <f>'OddsRatio_working_3-way'!AA178+'OddsRatio_working_3-way'!AG178</f>
        <v>-0.77358015706065952</v>
      </c>
      <c r="AN178" s="11">
        <f>'OddsRatio_working_3-way'!AB178+'OddsRatio_working_3-way'!AH178</f>
        <v>-0.34011003478894941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1.1136901918496092</v>
      </c>
      <c r="AS178" s="11">
        <f>IF(('OddsRatio_working_3-way'!X178=0),IF(Q178&gt;0,-Q178^(1/3),(-Q178)^(1/3)),'OddsRatio_working_3-way'!AM178-'OddsRatio_working_3-way'!R178/3)</f>
        <v>-0.77358015706065952</v>
      </c>
      <c r="AT178" s="11">
        <f>IF(('OddsRatio_working_3-way'!X178=0),IF(Q178&gt;0,-Q178^(1/3),(-Q178)^(1/3)),'OddsRatio_working_3-way'!AN178-'OddsRatio_working_3-way'!R178/3)</f>
        <v>-0.34011003478894941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2.69</v>
      </c>
      <c r="B179" s="4">
        <f>IF('True_Odds_Calculator_3-way'!B180="","",'True_Odds_Calculator_3-way'!B180)</f>
        <v>3.48</v>
      </c>
      <c r="C179" s="4">
        <f>IF('True_Odds_Calculator_3-way'!C180="","",'True_Odds_Calculator_3-way'!C180)</f>
        <v>2.4700000000000002</v>
      </c>
      <c r="D179" s="9">
        <f t="shared" si="39"/>
        <v>0.34972786642593651</v>
      </c>
      <c r="E179" s="9">
        <f t="shared" si="40"/>
        <v>0.26820169492990331</v>
      </c>
      <c r="F179" s="9">
        <f t="shared" si="41"/>
        <v>0.38207043864415996</v>
      </c>
      <c r="G179" s="9">
        <f t="shared" si="42"/>
        <v>1.1002166179409669</v>
      </c>
      <c r="H179" s="9">
        <f t="shared" si="43"/>
        <v>2.8593660843202344</v>
      </c>
      <c r="I179" s="9">
        <f t="shared" si="44"/>
        <v>3.7285372124935976</v>
      </c>
      <c r="J179" s="9">
        <f t="shared" si="45"/>
        <v>2.6173184283732214</v>
      </c>
      <c r="K179" s="11">
        <f t="shared" si="46"/>
        <v>0.37174721189591081</v>
      </c>
      <c r="L179" s="11">
        <f t="shared" si="47"/>
        <v>0.28735632183908044</v>
      </c>
      <c r="M179" s="11">
        <f t="shared" si="48"/>
        <v>0.40485829959514169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-0.26645706690775117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0.24392180593477319</v>
      </c>
      <c r="Q179" s="11">
        <f>2*'OddsRatio_working_3-way'!K179*'OddsRatio_working_3-way'!L179*'OddsRatio_working_3-way'!M179</f>
        <v>8.6497094303111074E-2</v>
      </c>
      <c r="R179" s="11">
        <f t="shared" si="49"/>
        <v>0</v>
      </c>
      <c r="S179" s="11">
        <f t="shared" si="50"/>
        <v>-0.91542629649683938</v>
      </c>
      <c r="T179" s="11">
        <f t="shared" si="51"/>
        <v>-0.32461925407689346</v>
      </c>
      <c r="U179" s="11">
        <f>'OddsRatio_working_3-way'!S179-'OddsRatio_working_3-way'!R179^2/3</f>
        <v>-0.91542629649683938</v>
      </c>
      <c r="V179" s="11">
        <f>'OddsRatio_working_3-way'!S179*'OddsRatio_working_3-way'!R179/3-2*'OddsRatio_working_3-way'!R179^3/27-'OddsRatio_working_3-way'!T179</f>
        <v>0.32461925407689346</v>
      </c>
      <c r="W179" s="11">
        <f>'OddsRatio_working_3-way'!V179^2+4*'OddsRatio_working_3-way'!U179^3/27</f>
        <v>-8.2715387235182819E-3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0.16855948418952654</v>
      </c>
      <c r="Y179" s="11">
        <f>IF('OddsRatio_working_3-way'!W179&gt;=0,IF('OddsRatio_working_3-way'!V179+SQRT('OddsRatio_working_3-way'!W179)&gt;0,0,PI()),ACOS('OddsRatio_working_3-way'!V179/(2*'OddsRatio_working_3-way'!X179)))</f>
        <v>0.27316469095550566</v>
      </c>
      <c r="Z179" s="11">
        <f>'OddsRatio_working_3-way'!X179^(1/3)*COS('OddsRatio_working_3-way'!Y179/3)</f>
        <v>0.55010830897048346</v>
      </c>
      <c r="AA179" s="11">
        <f>'OddsRatio_working_3-way'!X179^(1/3)*COS(('OddsRatio_working_3-way'!Y179+2*PI())/3)</f>
        <v>-0.31855369960281971</v>
      </c>
      <c r="AB179" s="11">
        <f>'OddsRatio_working_3-way'!X179^(1/3)*COS(('OddsRatio_working_3-way'!Y179+4*PI())/3)</f>
        <v>-0.23155460936766395</v>
      </c>
      <c r="AC179" s="11">
        <f>'OddsRatio_working_3-way'!X179^(1/3)*SIN('OddsRatio_working_3-way'!Y179/3)</f>
        <v>5.0228948166519898E-2</v>
      </c>
      <c r="AD179" s="11">
        <f>'OddsRatio_working_3-way'!X179^(1/3)*SIN(('OddsRatio_working_3-way'!Y179+2*PI())/3)</f>
        <v>0.4512932963180778</v>
      </c>
      <c r="AE179" s="11">
        <f>'OddsRatio_working_3-way'!X179^(1/3)*SIN(('OddsRatio_working_3-way'!Y179+4*PI())/3)</f>
        <v>-0.50152224448459759</v>
      </c>
      <c r="AF179" s="11">
        <f>-'OddsRatio_working_3-way'!U179/(3*'OddsRatio_working_3-way'!X179^(1/3))*COS(('OddsRatio_working_3-way'!Y179)/3)</f>
        <v>0.55010830897048335</v>
      </c>
      <c r="AG179" s="11">
        <f>-'OddsRatio_working_3-way'!U179/(3*'OddsRatio_working_3-way'!X179^(1/3))*COS(('OddsRatio_working_3-way'!Y179+2*PI())/3)</f>
        <v>-0.31855369960281965</v>
      </c>
      <c r="AH179" s="11">
        <f>-'OddsRatio_working_3-way'!U179/(3*'OddsRatio_working_3-way'!X179^(1/3))*COS(('OddsRatio_working_3-way'!Y179+4*PI())/3)</f>
        <v>-0.23155460936766392</v>
      </c>
      <c r="AI179" s="11">
        <f>'OddsRatio_working_3-way'!U179/(3*'OddsRatio_working_3-way'!X179^(1/3))*SIN(('OddsRatio_working_3-way'!Y179)/3)</f>
        <v>-5.0228948166519884E-2</v>
      </c>
      <c r="AJ179" s="11">
        <f>'OddsRatio_working_3-way'!U179/(3*'OddsRatio_working_3-way'!X179^(1/3))*SIN(('OddsRatio_working_3-way'!Y179+2*PI())/3)</f>
        <v>-0.45129329631807774</v>
      </c>
      <c r="AK179" s="11">
        <f>'OddsRatio_working_3-way'!U179/(3*'OddsRatio_working_3-way'!X179^(1/3))*SIN(('OddsRatio_working_3-way'!Y179+4*PI())/3)</f>
        <v>0.50152224448459748</v>
      </c>
      <c r="AL179" s="11">
        <f>'OddsRatio_working_3-way'!Z179+'OddsRatio_working_3-way'!AF179</f>
        <v>1.1002166179409669</v>
      </c>
      <c r="AM179" s="11">
        <f>'OddsRatio_working_3-way'!AA179+'OddsRatio_working_3-way'!AG179</f>
        <v>-0.6371073992056393</v>
      </c>
      <c r="AN179" s="11">
        <f>'OddsRatio_working_3-way'!AB179+'OddsRatio_working_3-way'!AH179</f>
        <v>-0.46310921873532784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1.1002166179409669</v>
      </c>
      <c r="AS179" s="11">
        <f>IF(('OddsRatio_working_3-way'!X179=0),IF(Q179&gt;0,-Q179^(1/3),(-Q179)^(1/3)),'OddsRatio_working_3-way'!AM179-'OddsRatio_working_3-way'!R179/3)</f>
        <v>-0.6371073992056393</v>
      </c>
      <c r="AT179" s="11">
        <f>IF(('OddsRatio_working_3-way'!X179=0),IF(Q179&gt;0,-Q179^(1/3),(-Q179)^(1/3)),'OddsRatio_working_3-way'!AN179-'OddsRatio_working_3-way'!R179/3)</f>
        <v>-0.46310921873532784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3.74</v>
      </c>
      <c r="C180" s="4">
        <f>IF('True_Odds_Calculator_3-way'!C181="","",'True_Odds_Calculator_3-way'!C181)</f>
        <v>3.22</v>
      </c>
      <c r="D180" s="9">
        <f t="shared" si="39"/>
        <v>0.46116245341240414</v>
      </c>
      <c r="E180" s="9">
        <f t="shared" si="40"/>
        <v>0.24873829149674739</v>
      </c>
      <c r="F180" s="9">
        <f t="shared" si="41"/>
        <v>0.29009925509084866</v>
      </c>
      <c r="G180" s="9">
        <f t="shared" si="42"/>
        <v>1.1022955237141008</v>
      </c>
      <c r="H180" s="9">
        <f t="shared" si="43"/>
        <v>2.1684332551369465</v>
      </c>
      <c r="I180" s="9">
        <f t="shared" si="44"/>
        <v>4.0202897349766369</v>
      </c>
      <c r="J180" s="9">
        <f t="shared" si="45"/>
        <v>3.4470960626453038</v>
      </c>
      <c r="K180" s="11">
        <f t="shared" si="46"/>
        <v>0.4854368932038835</v>
      </c>
      <c r="L180" s="11">
        <f t="shared" si="47"/>
        <v>0.26737967914438499</v>
      </c>
      <c r="M180" s="11">
        <f t="shared" si="48"/>
        <v>0.3105590062111801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-0.25990504417738558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0.24266201357552886</v>
      </c>
      <c r="Q180" s="11">
        <f>2*'OddsRatio_working_3-way'!K180*'OddsRatio_working_3-way'!L180*'OddsRatio_working_3-way'!M180</f>
        <v>8.0618609161305241E-2</v>
      </c>
      <c r="R180" s="11">
        <f t="shared" si="49"/>
        <v>0</v>
      </c>
      <c r="S180" s="11">
        <f t="shared" si="50"/>
        <v>-0.93365642188118392</v>
      </c>
      <c r="T180" s="11">
        <f t="shared" si="51"/>
        <v>-0.31018485776783511</v>
      </c>
      <c r="U180" s="11">
        <f>'OddsRatio_working_3-way'!S180-'OddsRatio_working_3-way'!R180^2/3</f>
        <v>-0.93365642188118392</v>
      </c>
      <c r="V180" s="11">
        <f>'OddsRatio_working_3-way'!S180*'OddsRatio_working_3-way'!R180/3-2*'OddsRatio_working_3-way'!R180^3/27-'OddsRatio_working_3-way'!T180</f>
        <v>0.31018485776783511</v>
      </c>
      <c r="W180" s="11">
        <f>'OddsRatio_working_3-way'!V180^2+4*'OddsRatio_working_3-way'!U180^3/27</f>
        <v>-2.4360415852120718E-2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0.17361959987323783</v>
      </c>
      <c r="Y180" s="11">
        <f>IF('OddsRatio_working_3-way'!W180&gt;=0,IF('OddsRatio_working_3-way'!V180+SQRT('OddsRatio_working_3-way'!W180)&gt;0,0,PI()),ACOS('OddsRatio_working_3-way'!V180/(2*'OddsRatio_working_3-way'!X180)))</f>
        <v>0.46618687853685659</v>
      </c>
      <c r="Z180" s="11">
        <f>'OddsRatio_working_3-way'!X180^(1/3)*COS('OddsRatio_working_3-way'!Y180/3)</f>
        <v>0.55114776185705039</v>
      </c>
      <c r="AA180" s="11">
        <f>'OddsRatio_working_3-way'!X180^(1/3)*COS(('OddsRatio_working_3-way'!Y180+2*PI())/3)</f>
        <v>-0.35034830115542487</v>
      </c>
      <c r="AB180" s="11">
        <f>'OddsRatio_working_3-way'!X180^(1/3)*COS(('OddsRatio_working_3-way'!Y180+4*PI())/3)</f>
        <v>-0.20079946070162547</v>
      </c>
      <c r="AC180" s="11">
        <f>'OddsRatio_working_3-way'!X180^(1/3)*SIN('OddsRatio_working_3-way'!Y180/3)</f>
        <v>8.634206329299754E-2</v>
      </c>
      <c r="AD180" s="11">
        <f>'OddsRatio_working_3-way'!X180^(1/3)*SIN(('OddsRatio_working_3-way'!Y180+2*PI())/3)</f>
        <v>0.43413693136064302</v>
      </c>
      <c r="AE180" s="11">
        <f>'OddsRatio_working_3-way'!X180^(1/3)*SIN(('OddsRatio_working_3-way'!Y180+4*PI())/3)</f>
        <v>-0.52047899465364045</v>
      </c>
      <c r="AF180" s="11">
        <f>-'OddsRatio_working_3-way'!U180/(3*'OddsRatio_working_3-way'!X180^(1/3))*COS(('OddsRatio_working_3-way'!Y180)/3)</f>
        <v>0.5511477618570505</v>
      </c>
      <c r="AG180" s="11">
        <f>-'OddsRatio_working_3-way'!U180/(3*'OddsRatio_working_3-way'!X180^(1/3))*COS(('OddsRatio_working_3-way'!Y180+2*PI())/3)</f>
        <v>-0.35034830115542492</v>
      </c>
      <c r="AH180" s="11">
        <f>-'OddsRatio_working_3-way'!U180/(3*'OddsRatio_working_3-way'!X180^(1/3))*COS(('OddsRatio_working_3-way'!Y180+4*PI())/3)</f>
        <v>-0.20079946070162549</v>
      </c>
      <c r="AI180" s="11">
        <f>'OddsRatio_working_3-way'!U180/(3*'OddsRatio_working_3-way'!X180^(1/3))*SIN(('OddsRatio_working_3-way'!Y180)/3)</f>
        <v>-8.6342063292997553E-2</v>
      </c>
      <c r="AJ180" s="11">
        <f>'OddsRatio_working_3-way'!U180/(3*'OddsRatio_working_3-way'!X180^(1/3))*SIN(('OddsRatio_working_3-way'!Y180+2*PI())/3)</f>
        <v>-0.43413693136064313</v>
      </c>
      <c r="AK180" s="11">
        <f>'OddsRatio_working_3-way'!U180/(3*'OddsRatio_working_3-way'!X180^(1/3))*SIN(('OddsRatio_working_3-way'!Y180+4*PI())/3)</f>
        <v>0.52047899465364056</v>
      </c>
      <c r="AL180" s="11">
        <f>'OddsRatio_working_3-way'!Z180+'OddsRatio_working_3-way'!AF180</f>
        <v>1.1022955237141008</v>
      </c>
      <c r="AM180" s="11">
        <f>'OddsRatio_working_3-way'!AA180+'OddsRatio_working_3-way'!AG180</f>
        <v>-0.70069660231084985</v>
      </c>
      <c r="AN180" s="11">
        <f>'OddsRatio_working_3-way'!AB180+'OddsRatio_working_3-way'!AH180</f>
        <v>-0.40159892140325093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1.1022955237141008</v>
      </c>
      <c r="AS180" s="11">
        <f>IF(('OddsRatio_working_3-way'!X180=0),IF(Q180&gt;0,-Q180^(1/3),(-Q180)^(1/3)),'OddsRatio_working_3-way'!AM180-'OddsRatio_working_3-way'!R180/3)</f>
        <v>-0.70069660231084985</v>
      </c>
      <c r="AT180" s="11">
        <f>IF(('OddsRatio_working_3-way'!X180=0),IF(Q180&gt;0,-Q180^(1/3),(-Q180)^(1/3)),'OddsRatio_working_3-way'!AN180-'OddsRatio_working_3-way'!R180/3)</f>
        <v>-0.40159892140325093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2.44</v>
      </c>
      <c r="B181" s="4">
        <f>IF('True_Odds_Calculator_3-way'!B182="","",'True_Odds_Calculator_3-way'!B182)</f>
        <v>3.24</v>
      </c>
      <c r="C181" s="4">
        <f>IF('True_Odds_Calculator_3-way'!C182="","",'True_Odds_Calculator_3-way'!C182)</f>
        <v>2.88</v>
      </c>
      <c r="D181" s="9">
        <f t="shared" si="39"/>
        <v>0.38641448516917798</v>
      </c>
      <c r="E181" s="9">
        <f t="shared" si="40"/>
        <v>0.28817958552973583</v>
      </c>
      <c r="F181" s="9">
        <f t="shared" si="41"/>
        <v>0.32540592930108631</v>
      </c>
      <c r="G181" s="9">
        <f t="shared" si="42"/>
        <v>1.1027046560619882</v>
      </c>
      <c r="H181" s="9">
        <f t="shared" si="43"/>
        <v>2.5878947047292629</v>
      </c>
      <c r="I181" s="9">
        <f t="shared" si="44"/>
        <v>3.4700584295788537</v>
      </c>
      <c r="J181" s="9">
        <f t="shared" si="45"/>
        <v>3.0730847533965377</v>
      </c>
      <c r="K181" s="11">
        <f t="shared" si="46"/>
        <v>0.4098360655737705</v>
      </c>
      <c r="L181" s="11">
        <f t="shared" si="47"/>
        <v>0.30864197530864196</v>
      </c>
      <c r="M181" s="11">
        <f t="shared" si="48"/>
        <v>0.34722222222222221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-0.26634284557781829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0.2442010164384178</v>
      </c>
      <c r="Q181" s="11">
        <f>2*'OddsRatio_working_3-way'!K181*'OddsRatio_working_3-way'!L181*'OddsRatio_working_3-way'!M181</f>
        <v>8.7842092244035164E-2</v>
      </c>
      <c r="R181" s="11">
        <f t="shared" si="49"/>
        <v>0</v>
      </c>
      <c r="S181" s="11">
        <f t="shared" si="50"/>
        <v>-0.91686719013846674</v>
      </c>
      <c r="T181" s="11">
        <f t="shared" si="51"/>
        <v>-0.32980834177642682</v>
      </c>
      <c r="U181" s="11">
        <f>'OddsRatio_working_3-way'!S181-'OddsRatio_working_3-way'!R181^2/3</f>
        <v>-0.91686719013846674</v>
      </c>
      <c r="V181" s="11">
        <f>'OddsRatio_working_3-way'!S181*'OddsRatio_working_3-way'!R181/3-2*'OddsRatio_working_3-way'!R181^3/27-'OddsRatio_working_3-way'!T181</f>
        <v>0.32980834177642682</v>
      </c>
      <c r="W181" s="11">
        <f>'OddsRatio_working_3-way'!V181^2+4*'OddsRatio_working_3-way'!U181^3/27</f>
        <v>-5.413157911882821E-3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0.16895761318833724</v>
      </c>
      <c r="Y181" s="11">
        <f>IF('OddsRatio_working_3-way'!W181&gt;=0,IF('OddsRatio_working_3-way'!V181+SQRT('OddsRatio_working_3-way'!W181)&gt;0,0,PI()),ACOS('OddsRatio_working_3-way'!V181/(2*'OddsRatio_working_3-way'!X181)))</f>
        <v>0.21948771434006131</v>
      </c>
      <c r="Z181" s="11">
        <f>'OddsRatio_working_3-way'!X181^(1/3)*COS('OddsRatio_working_3-way'!Y181/3)</f>
        <v>0.5513523280309941</v>
      </c>
      <c r="AA181" s="11">
        <f>'OddsRatio_working_3-way'!X181^(1/3)*COS(('OddsRatio_working_3-way'!Y181+2*PI())/3)</f>
        <v>-0.31067266835120083</v>
      </c>
      <c r="AB181" s="11">
        <f>'OddsRatio_working_3-way'!X181^(1/3)*COS(('OddsRatio_working_3-way'!Y181+4*PI())/3)</f>
        <v>-0.24067965967979343</v>
      </c>
      <c r="AC181" s="11">
        <f>'OddsRatio_working_3-way'!X181^(1/3)*SIN('OddsRatio_working_3-way'!Y181/3)</f>
        <v>4.0410482397829003E-2</v>
      </c>
      <c r="AD181" s="11">
        <f>'OddsRatio_working_3-way'!X181^(1/3)*SIN(('OddsRatio_working_3-way'!Y181+2*PI())/3)</f>
        <v>0.45727988131161745</v>
      </c>
      <c r="AE181" s="11">
        <f>'OddsRatio_working_3-way'!X181^(1/3)*SIN(('OddsRatio_working_3-way'!Y181+4*PI())/3)</f>
        <v>-0.49769036370944642</v>
      </c>
      <c r="AF181" s="11">
        <f>-'OddsRatio_working_3-way'!U181/(3*'OddsRatio_working_3-way'!X181^(1/3))*COS(('OddsRatio_working_3-way'!Y181)/3)</f>
        <v>0.5513523280309941</v>
      </c>
      <c r="AG181" s="11">
        <f>-'OddsRatio_working_3-way'!U181/(3*'OddsRatio_working_3-way'!X181^(1/3))*COS(('OddsRatio_working_3-way'!Y181+2*PI())/3)</f>
        <v>-0.31067266835120083</v>
      </c>
      <c r="AH181" s="11">
        <f>-'OddsRatio_working_3-way'!U181/(3*'OddsRatio_working_3-way'!X181^(1/3))*COS(('OddsRatio_working_3-way'!Y181+4*PI())/3)</f>
        <v>-0.24067965967979343</v>
      </c>
      <c r="AI181" s="11">
        <f>'OddsRatio_working_3-way'!U181/(3*'OddsRatio_working_3-way'!X181^(1/3))*SIN(('OddsRatio_working_3-way'!Y181)/3)</f>
        <v>-4.0410482397829003E-2</v>
      </c>
      <c r="AJ181" s="11">
        <f>'OddsRatio_working_3-way'!U181/(3*'OddsRatio_working_3-way'!X181^(1/3))*SIN(('OddsRatio_working_3-way'!Y181+2*PI())/3)</f>
        <v>-0.45727988131161745</v>
      </c>
      <c r="AK181" s="11">
        <f>'OddsRatio_working_3-way'!U181/(3*'OddsRatio_working_3-way'!X181^(1/3))*SIN(('OddsRatio_working_3-way'!Y181+4*PI())/3)</f>
        <v>0.49769036370944642</v>
      </c>
      <c r="AL181" s="11">
        <f>'OddsRatio_working_3-way'!Z181+'OddsRatio_working_3-way'!AF181</f>
        <v>1.1027046560619882</v>
      </c>
      <c r="AM181" s="11">
        <f>'OddsRatio_working_3-way'!AA181+'OddsRatio_working_3-way'!AG181</f>
        <v>-0.62134533670240166</v>
      </c>
      <c r="AN181" s="11">
        <f>'OddsRatio_working_3-way'!AB181+'OddsRatio_working_3-way'!AH181</f>
        <v>-0.48135931935958687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1.1027046560619882</v>
      </c>
      <c r="AS181" s="11">
        <f>IF(('OddsRatio_working_3-way'!X181=0),IF(Q181&gt;0,-Q181^(1/3),(-Q181)^(1/3)),'OddsRatio_working_3-way'!AM181-'OddsRatio_working_3-way'!R181/3)</f>
        <v>-0.62134533670240166</v>
      </c>
      <c r="AT181" s="11">
        <f>IF(('OddsRatio_working_3-way'!X181=0),IF(Q181&gt;0,-Q181^(1/3),(-Q181)^(1/3)),'OddsRatio_working_3-way'!AN181-'OddsRatio_working_3-way'!R181/3)</f>
        <v>-0.48135931935958687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2.08</v>
      </c>
      <c r="B182" s="4">
        <f>IF('True_Odds_Calculator_3-way'!B183="","",'True_Odds_Calculator_3-way'!B183)</f>
        <v>3.65</v>
      </c>
      <c r="C182" s="4">
        <f>IF('True_Odds_Calculator_3-way'!C183="","",'True_Odds_Calculator_3-way'!C183)</f>
        <v>3.23</v>
      </c>
      <c r="D182" s="9">
        <f t="shared" si="39"/>
        <v>0.4562407536771832</v>
      </c>
      <c r="E182" s="9">
        <f t="shared" si="40"/>
        <v>0.25481693131055372</v>
      </c>
      <c r="F182" s="9">
        <f t="shared" si="41"/>
        <v>0.28894231501226308</v>
      </c>
      <c r="G182" s="9">
        <f t="shared" si="42"/>
        <v>1.1035418900532492</v>
      </c>
      <c r="H182" s="9">
        <f t="shared" si="43"/>
        <v>2.1918252412575097</v>
      </c>
      <c r="I182" s="9">
        <f t="shared" si="44"/>
        <v>3.9243860086411106</v>
      </c>
      <c r="J182" s="9">
        <f t="shared" si="45"/>
        <v>3.4608984148187458</v>
      </c>
      <c r="K182" s="11">
        <f t="shared" si="46"/>
        <v>0.48076923076923073</v>
      </c>
      <c r="L182" s="11">
        <f t="shared" si="47"/>
        <v>0.27397260273972601</v>
      </c>
      <c r="M182" s="11">
        <f t="shared" si="48"/>
        <v>0.30959752321981426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-0.26026500112551276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0.24304547397129778</v>
      </c>
      <c r="Q182" s="11">
        <f>2*'OddsRatio_working_3-way'!K182*'OddsRatio_working_3-way'!L182*'OddsRatio_working_3-way'!M182</f>
        <v>8.1558883882985822E-2</v>
      </c>
      <c r="R182" s="11">
        <f t="shared" si="49"/>
        <v>0</v>
      </c>
      <c r="S182" s="11">
        <f t="shared" si="50"/>
        <v>-0.93383848354658006</v>
      </c>
      <c r="T182" s="11">
        <f t="shared" si="51"/>
        <v>-0.31336861863979193</v>
      </c>
      <c r="U182" s="11">
        <f>'OddsRatio_working_3-way'!S182-'OddsRatio_working_3-way'!R182^2/3</f>
        <v>-0.93383848354658006</v>
      </c>
      <c r="V182" s="11">
        <f>'OddsRatio_working_3-way'!S182*'OddsRatio_working_3-way'!R182/3-2*'OddsRatio_working_3-way'!R182^3/27-'OddsRatio_working_3-way'!T182</f>
        <v>0.31336861863979193</v>
      </c>
      <c r="W182" s="11">
        <f>'OddsRatio_working_3-way'!V182^2+4*'OddsRatio_working_3-way'!U182^3/27</f>
        <v>-2.2445720340888486E-2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0.17367038570889096</v>
      </c>
      <c r="Y182" s="11">
        <f>IF('OddsRatio_working_3-way'!W182&gt;=0,IF('OddsRatio_working_3-way'!V182+SQRT('OddsRatio_working_3-way'!W182)&gt;0,0,PI()),ACOS('OddsRatio_working_3-way'!V182/(2*'OddsRatio_working_3-way'!X182)))</f>
        <v>0.44596792145658548</v>
      </c>
      <c r="Z182" s="11">
        <f>'OddsRatio_working_3-way'!X182^(1/3)*COS('OddsRatio_working_3-way'!Y182/3)</f>
        <v>0.55177094502662449</v>
      </c>
      <c r="AA182" s="11">
        <f>'OddsRatio_working_3-way'!X182^(1/3)*COS(('OddsRatio_working_3-way'!Y182+2*PI())/3)</f>
        <v>-0.34744830542931876</v>
      </c>
      <c r="AB182" s="11">
        <f>'OddsRatio_working_3-way'!X182^(1/3)*COS(('OddsRatio_working_3-way'!Y182+4*PI())/3)</f>
        <v>-0.20432263959730584</v>
      </c>
      <c r="AC182" s="11">
        <f>'OddsRatio_working_3-way'!X182^(1/3)*SIN('OddsRatio_working_3-way'!Y182/3)</f>
        <v>8.2633641696057344E-2</v>
      </c>
      <c r="AD182" s="11">
        <f>'OddsRatio_working_3-way'!X182^(1/3)*SIN(('OddsRatio_working_3-way'!Y182+2*PI())/3)</f>
        <v>0.43653083461517522</v>
      </c>
      <c r="AE182" s="11">
        <f>'OddsRatio_working_3-way'!X182^(1/3)*SIN(('OddsRatio_working_3-way'!Y182+4*PI())/3)</f>
        <v>-0.5191644763112323</v>
      </c>
      <c r="AF182" s="11">
        <f>-'OddsRatio_working_3-way'!U182/(3*'OddsRatio_working_3-way'!X182^(1/3))*COS(('OddsRatio_working_3-way'!Y182)/3)</f>
        <v>0.5517709450266246</v>
      </c>
      <c r="AG182" s="11">
        <f>-'OddsRatio_working_3-way'!U182/(3*'OddsRatio_working_3-way'!X182^(1/3))*COS(('OddsRatio_working_3-way'!Y182+2*PI())/3)</f>
        <v>-0.34744830542931882</v>
      </c>
      <c r="AH182" s="11">
        <f>-'OddsRatio_working_3-way'!U182/(3*'OddsRatio_working_3-way'!X182^(1/3))*COS(('OddsRatio_working_3-way'!Y182+4*PI())/3)</f>
        <v>-0.2043226395973059</v>
      </c>
      <c r="AI182" s="11">
        <f>'OddsRatio_working_3-way'!U182/(3*'OddsRatio_working_3-way'!X182^(1/3))*SIN(('OddsRatio_working_3-way'!Y182)/3)</f>
        <v>-8.2633641696057358E-2</v>
      </c>
      <c r="AJ182" s="11">
        <f>'OddsRatio_working_3-way'!U182/(3*'OddsRatio_working_3-way'!X182^(1/3))*SIN(('OddsRatio_working_3-way'!Y182+2*PI())/3)</f>
        <v>-0.43653083461517528</v>
      </c>
      <c r="AK182" s="11">
        <f>'OddsRatio_working_3-way'!U182/(3*'OddsRatio_working_3-way'!X182^(1/3))*SIN(('OddsRatio_working_3-way'!Y182+4*PI())/3)</f>
        <v>0.51916447631123241</v>
      </c>
      <c r="AL182" s="11">
        <f>'OddsRatio_working_3-way'!Z182+'OddsRatio_working_3-way'!AF182</f>
        <v>1.1035418900532492</v>
      </c>
      <c r="AM182" s="11">
        <f>'OddsRatio_working_3-way'!AA182+'OddsRatio_working_3-way'!AG182</f>
        <v>-0.69489661085863763</v>
      </c>
      <c r="AN182" s="11">
        <f>'OddsRatio_working_3-way'!AB182+'OddsRatio_working_3-way'!AH182</f>
        <v>-0.40864527919461174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1.1035418900532492</v>
      </c>
      <c r="AS182" s="11">
        <f>IF(('OddsRatio_working_3-way'!X182=0),IF(Q182&gt;0,-Q182^(1/3),(-Q182)^(1/3)),'OddsRatio_working_3-way'!AM182-'OddsRatio_working_3-way'!R182/3)</f>
        <v>-0.69489661085863763</v>
      </c>
      <c r="AT182" s="11">
        <f>IF(('OddsRatio_working_3-way'!X182=0),IF(Q182&gt;0,-Q182^(1/3),(-Q182)^(1/3)),'OddsRatio_working_3-way'!AN182-'OddsRatio_working_3-way'!R182/3)</f>
        <v>-0.40864527919461174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3.56</v>
      </c>
      <c r="B183" s="4">
        <f>IF('True_Odds_Calculator_3-way'!B184="","",'True_Odds_Calculator_3-way'!B184)</f>
        <v>3.45</v>
      </c>
      <c r="C183" s="4">
        <f>IF('True_Odds_Calculator_3-way'!C184="","",'True_Odds_Calculator_3-way'!C184)</f>
        <v>2.21</v>
      </c>
      <c r="D183" s="9">
        <f t="shared" si="39"/>
        <v>0.27375460515188382</v>
      </c>
      <c r="E183" s="9">
        <f t="shared" si="40"/>
        <v>0.28257252283797213</v>
      </c>
      <c r="F183" s="9">
        <f t="shared" si="41"/>
        <v>0.44367287201014427</v>
      </c>
      <c r="G183" s="9">
        <f t="shared" si="42"/>
        <v>1.0362916350033617</v>
      </c>
      <c r="H183" s="9">
        <f t="shared" si="43"/>
        <v>3.6529065856086058</v>
      </c>
      <c r="I183" s="9">
        <f t="shared" si="44"/>
        <v>3.5389145057582359</v>
      </c>
      <c r="J183" s="9">
        <f t="shared" si="45"/>
        <v>2.2539128783540674</v>
      </c>
      <c r="K183" s="11">
        <f t="shared" si="46"/>
        <v>0.2808988764044944</v>
      </c>
      <c r="L183" s="11">
        <f t="shared" si="47"/>
        <v>0.28985507246376813</v>
      </c>
      <c r="M183" s="11">
        <f t="shared" si="48"/>
        <v>0.45248868778280543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-0.27959542014543626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0.22915483129857112</v>
      </c>
      <c r="Q183" s="11">
        <f>2*'OddsRatio_working_3-way'!K183*'OddsRatio_working_3-way'!L183*'OddsRatio_working_3-way'!M183</f>
        <v>7.3683225497932825E-2</v>
      </c>
      <c r="R183" s="11">
        <f t="shared" si="49"/>
        <v>0</v>
      </c>
      <c r="S183" s="11">
        <f t="shared" si="50"/>
        <v>-0.81959436667228802</v>
      </c>
      <c r="T183" s="11">
        <f t="shared" si="51"/>
        <v>-0.26353516613256844</v>
      </c>
      <c r="U183" s="11">
        <f>'OddsRatio_working_3-way'!S183-'OddsRatio_working_3-way'!R183^2/3</f>
        <v>-0.81959436667228802</v>
      </c>
      <c r="V183" s="11">
        <f>'OddsRatio_working_3-way'!S183*'OddsRatio_working_3-way'!R183/3-2*'OddsRatio_working_3-way'!R183^3/27-'OddsRatio_working_3-way'!T183</f>
        <v>0.26353516613256844</v>
      </c>
      <c r="W183" s="11">
        <f>'OddsRatio_working_3-way'!V183^2+4*'OddsRatio_working_3-way'!U183^3/27</f>
        <v>-1.2112203048376236E-2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0.14279617189975427</v>
      </c>
      <c r="Y183" s="11">
        <f>IF('OddsRatio_working_3-way'!W183&gt;=0,IF('OddsRatio_working_3-way'!V183+SQRT('OddsRatio_working_3-way'!W183)&gt;0,0,PI()),ACOS('OddsRatio_working_3-way'!V183/(2*'OddsRatio_working_3-way'!X183)))</f>
        <v>0.39559636180523317</v>
      </c>
      <c r="Z183" s="11">
        <f>'OddsRatio_working_3-way'!X183^(1/3)*COS('OddsRatio_working_3-way'!Y183/3)</f>
        <v>0.51814581750168076</v>
      </c>
      <c r="AA183" s="11">
        <f>'OddsRatio_working_3-way'!X183^(1/3)*COS(('OddsRatio_working_3-way'!Y183+2*PI())/3)</f>
        <v>-0.3185899275119326</v>
      </c>
      <c r="AB183" s="11">
        <f>'OddsRatio_working_3-way'!X183^(1/3)*COS(('OddsRatio_working_3-way'!Y183+4*PI())/3)</f>
        <v>-0.19955588998974844</v>
      </c>
      <c r="AC183" s="11">
        <f>'OddsRatio_working_3-way'!X183^(1/3)*SIN('OddsRatio_working_3-way'!Y183/3)</f>
        <v>6.8724333606161273E-2</v>
      </c>
      <c r="AD183" s="11">
        <f>'OddsRatio_working_3-way'!X183^(1/3)*SIN(('OddsRatio_working_3-way'!Y183+2*PI())/3)</f>
        <v>0.41436527401803047</v>
      </c>
      <c r="AE183" s="11">
        <f>'OddsRatio_working_3-way'!X183^(1/3)*SIN(('OddsRatio_working_3-way'!Y183+4*PI())/3)</f>
        <v>-0.48308960762419162</v>
      </c>
      <c r="AF183" s="11">
        <f>-'OddsRatio_working_3-way'!U183/(3*'OddsRatio_working_3-way'!X183^(1/3))*COS(('OddsRatio_working_3-way'!Y183)/3)</f>
        <v>0.51814581750168087</v>
      </c>
      <c r="AG183" s="11">
        <f>-'OddsRatio_working_3-way'!U183/(3*'OddsRatio_working_3-way'!X183^(1/3))*COS(('OddsRatio_working_3-way'!Y183+2*PI())/3)</f>
        <v>-0.31858992751193271</v>
      </c>
      <c r="AH183" s="11">
        <f>-'OddsRatio_working_3-way'!U183/(3*'OddsRatio_working_3-way'!X183^(1/3))*COS(('OddsRatio_working_3-way'!Y183+4*PI())/3)</f>
        <v>-0.19955588998974849</v>
      </c>
      <c r="AI183" s="11">
        <f>'OddsRatio_working_3-way'!U183/(3*'OddsRatio_working_3-way'!X183^(1/3))*SIN(('OddsRatio_working_3-way'!Y183)/3)</f>
        <v>-6.8724333606161286E-2</v>
      </c>
      <c r="AJ183" s="11">
        <f>'OddsRatio_working_3-way'!U183/(3*'OddsRatio_working_3-way'!X183^(1/3))*SIN(('OddsRatio_working_3-way'!Y183+2*PI())/3)</f>
        <v>-0.41436527401803058</v>
      </c>
      <c r="AK183" s="11">
        <f>'OddsRatio_working_3-way'!U183/(3*'OddsRatio_working_3-way'!X183^(1/3))*SIN(('OddsRatio_working_3-way'!Y183+4*PI())/3)</f>
        <v>0.48308960762419167</v>
      </c>
      <c r="AL183" s="11">
        <f>'OddsRatio_working_3-way'!Z183+'OddsRatio_working_3-way'!AF183</f>
        <v>1.0362916350033617</v>
      </c>
      <c r="AM183" s="11">
        <f>'OddsRatio_working_3-way'!AA183+'OddsRatio_working_3-way'!AG183</f>
        <v>-0.63717985502386532</v>
      </c>
      <c r="AN183" s="11">
        <f>'OddsRatio_working_3-way'!AB183+'OddsRatio_working_3-way'!AH183</f>
        <v>-0.39911177997949693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1.0362916350033617</v>
      </c>
      <c r="AS183" s="11">
        <f>IF(('OddsRatio_working_3-way'!X183=0),IF(Q183&gt;0,-Q183^(1/3),(-Q183)^(1/3)),'OddsRatio_working_3-way'!AM183-'OddsRatio_working_3-way'!R183/3)</f>
        <v>-0.63717985502386532</v>
      </c>
      <c r="AT183" s="11">
        <f>IF(('OddsRatio_working_3-way'!X183=0),IF(Q183&gt;0,-Q183^(1/3),(-Q183)^(1/3)),'OddsRatio_working_3-way'!AN183-'OddsRatio_working_3-way'!R183/3)</f>
        <v>-0.39911177997949693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1.51</v>
      </c>
      <c r="B184" s="4">
        <f>IF('True_Odds_Calculator_3-way'!B185="","",'True_Odds_Calculator_3-way'!B185)</f>
        <v>4.58</v>
      </c>
      <c r="C184" s="4">
        <f>IF('True_Odds_Calculator_3-way'!C185="","",'True_Odds_Calculator_3-way'!C185)</f>
        <v>6.99</v>
      </c>
      <c r="D184" s="9">
        <f t="shared" si="39"/>
        <v>0.65189022446350176</v>
      </c>
      <c r="E184" s="9">
        <f t="shared" si="40"/>
        <v>0.21059393422647499</v>
      </c>
      <c r="F184" s="9">
        <f t="shared" si="41"/>
        <v>0.13751584131002323</v>
      </c>
      <c r="G184" s="9">
        <f t="shared" si="42"/>
        <v>1.0470600136521651</v>
      </c>
      <c r="H184" s="9">
        <f t="shared" si="43"/>
        <v>1.5340006069626042</v>
      </c>
      <c r="I184" s="9">
        <f t="shared" si="44"/>
        <v>4.7484748488747508</v>
      </c>
      <c r="J184" s="9">
        <f t="shared" si="45"/>
        <v>7.2718894817764692</v>
      </c>
      <c r="K184" s="11">
        <f t="shared" si="46"/>
        <v>0.66225165562913912</v>
      </c>
      <c r="L184" s="11">
        <f t="shared" si="47"/>
        <v>0.2183406113537118</v>
      </c>
      <c r="M184" s="11">
        <f t="shared" si="48"/>
        <v>0.14306151645207438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-0.22623532827175485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0.20851674221881919</v>
      </c>
      <c r="Q184" s="11">
        <f>2*'OddsRatio_working_3-way'!K184*'OddsRatio_working_3-way'!L184*'OddsRatio_working_3-way'!M184</f>
        <v>4.1372369487860952E-2</v>
      </c>
      <c r="R184" s="11">
        <f t="shared" si="49"/>
        <v>0</v>
      </c>
      <c r="S184" s="11">
        <f t="shared" si="50"/>
        <v>-0.92168072869834006</v>
      </c>
      <c r="T184" s="11">
        <f t="shared" si="51"/>
        <v>-0.18287316045601987</v>
      </c>
      <c r="U184" s="11">
        <f>'OddsRatio_working_3-way'!S184-'OddsRatio_working_3-way'!R184^2/3</f>
        <v>-0.92168072869834006</v>
      </c>
      <c r="V184" s="11">
        <f>'OddsRatio_working_3-way'!S184*'OddsRatio_working_3-way'!R184/3-2*'OddsRatio_working_3-way'!R184^3/27-'OddsRatio_working_3-way'!T184</f>
        <v>0.18287316045601987</v>
      </c>
      <c r="W184" s="11">
        <f>'OddsRatio_working_3-way'!V184^2+4*'OddsRatio_working_3-way'!U184^3/27</f>
        <v>-8.2552000909530854E-2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0.1702898952703184</v>
      </c>
      <c r="Y184" s="11">
        <f>IF('OddsRatio_working_3-way'!W184&gt;=0,IF('OddsRatio_working_3-way'!V184+SQRT('OddsRatio_working_3-way'!W184)&gt;0,0,PI()),ACOS('OddsRatio_working_3-way'!V184/(2*'OddsRatio_working_3-way'!X184)))</f>
        <v>1.0039828226100345</v>
      </c>
      <c r="Z184" s="11">
        <f>'OddsRatio_working_3-way'!X184^(1/3)*COS('OddsRatio_working_3-way'!Y184/3)</f>
        <v>0.52353000682608253</v>
      </c>
      <c r="AA184" s="11">
        <f>'OddsRatio_working_3-way'!X184^(1/3)*COS(('OddsRatio_working_3-way'!Y184+2*PI())/3)</f>
        <v>-0.41942739949751179</v>
      </c>
      <c r="AB184" s="11">
        <f>'OddsRatio_working_3-way'!X184^(1/3)*COS(('OddsRatio_working_3-way'!Y184+4*PI())/3)</f>
        <v>-0.10410260732857089</v>
      </c>
      <c r="AC184" s="11">
        <f>'OddsRatio_working_3-way'!X184^(1/3)*SIN('OddsRatio_working_3-way'!Y184/3)</f>
        <v>0.18205285364090093</v>
      </c>
      <c r="AD184" s="11">
        <f>'OddsRatio_working_3-way'!X184^(1/3)*SIN(('OddsRatio_working_3-way'!Y184+2*PI())/3)</f>
        <v>0.36236385873437765</v>
      </c>
      <c r="AE184" s="11">
        <f>'OddsRatio_working_3-way'!X184^(1/3)*SIN(('OddsRatio_working_3-way'!Y184+4*PI())/3)</f>
        <v>-0.54441671237527844</v>
      </c>
      <c r="AF184" s="11">
        <f>-'OddsRatio_working_3-way'!U184/(3*'OddsRatio_working_3-way'!X184^(1/3))*COS(('OddsRatio_working_3-way'!Y184)/3)</f>
        <v>0.52353000682608253</v>
      </c>
      <c r="AG184" s="11">
        <f>-'OddsRatio_working_3-way'!U184/(3*'OddsRatio_working_3-way'!X184^(1/3))*COS(('OddsRatio_working_3-way'!Y184+2*PI())/3)</f>
        <v>-0.41942739949751179</v>
      </c>
      <c r="AH184" s="11">
        <f>-'OddsRatio_working_3-way'!U184/(3*'OddsRatio_working_3-way'!X184^(1/3))*COS(('OddsRatio_working_3-way'!Y184+4*PI())/3)</f>
        <v>-0.10410260732857089</v>
      </c>
      <c r="AI184" s="11">
        <f>'OddsRatio_working_3-way'!U184/(3*'OddsRatio_working_3-way'!X184^(1/3))*SIN(('OddsRatio_working_3-way'!Y184)/3)</f>
        <v>-0.18205285364090093</v>
      </c>
      <c r="AJ184" s="11">
        <f>'OddsRatio_working_3-way'!U184/(3*'OddsRatio_working_3-way'!X184^(1/3))*SIN(('OddsRatio_working_3-way'!Y184+2*PI())/3)</f>
        <v>-0.36236385873437765</v>
      </c>
      <c r="AK184" s="11">
        <f>'OddsRatio_working_3-way'!U184/(3*'OddsRatio_working_3-way'!X184^(1/3))*SIN(('OddsRatio_working_3-way'!Y184+4*PI())/3)</f>
        <v>0.54441671237527844</v>
      </c>
      <c r="AL184" s="11">
        <f>'OddsRatio_working_3-way'!Z184+'OddsRatio_working_3-way'!AF184</f>
        <v>1.0470600136521651</v>
      </c>
      <c r="AM184" s="11">
        <f>'OddsRatio_working_3-way'!AA184+'OddsRatio_working_3-way'!AG184</f>
        <v>-0.83885479899502358</v>
      </c>
      <c r="AN184" s="11">
        <f>'OddsRatio_working_3-way'!AB184+'OddsRatio_working_3-way'!AH184</f>
        <v>-0.20820521465714178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1.0470600136521651</v>
      </c>
      <c r="AS184" s="11">
        <f>IF(('OddsRatio_working_3-way'!X184=0),IF(Q184&gt;0,-Q184^(1/3),(-Q184)^(1/3)),'OddsRatio_working_3-way'!AM184-'OddsRatio_working_3-way'!R184/3)</f>
        <v>-0.83885479899502358</v>
      </c>
      <c r="AT184" s="11">
        <f>IF(('OddsRatio_working_3-way'!X184=0),IF(Q184&gt;0,-Q184^(1/3),(-Q184)^(1/3)),'OddsRatio_working_3-way'!AN184-'OddsRatio_working_3-way'!R184/3)</f>
        <v>-0.20820521465714178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2.33</v>
      </c>
      <c r="B185" s="4">
        <f>IF('True_Odds_Calculator_3-way'!B186="","",'True_Odds_Calculator_3-way'!B186)</f>
        <v>3.6</v>
      </c>
      <c r="C185" s="4">
        <f>IF('True_Odds_Calculator_3-way'!C186="","",'True_Odds_Calculator_3-way'!C186)</f>
        <v>3.17</v>
      </c>
      <c r="D185" s="9">
        <f t="shared" si="39"/>
        <v>0.42085863844279908</v>
      </c>
      <c r="E185" s="9">
        <f t="shared" si="40"/>
        <v>0.27099462927763707</v>
      </c>
      <c r="F185" s="9">
        <f t="shared" si="41"/>
        <v>0.30814673227956385</v>
      </c>
      <c r="G185" s="9">
        <f t="shared" si="42"/>
        <v>1.0346577044514167</v>
      </c>
      <c r="H185" s="9">
        <f t="shared" si="43"/>
        <v>2.3760947469203839</v>
      </c>
      <c r="I185" s="9">
        <f t="shared" si="44"/>
        <v>3.6901100315736834</v>
      </c>
      <c r="J185" s="9">
        <f t="shared" si="45"/>
        <v>3.2452072186595746</v>
      </c>
      <c r="K185" s="11">
        <f t="shared" si="46"/>
        <v>0.42918454935622319</v>
      </c>
      <c r="L185" s="11">
        <f t="shared" si="47"/>
        <v>0.27777777777777779</v>
      </c>
      <c r="M185" s="11">
        <f t="shared" si="48"/>
        <v>0.31545741324921134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-0.28220651704628363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0.22940989757036112</v>
      </c>
      <c r="Q185" s="11">
        <f>2*'OddsRatio_working_3-way'!K185*'OddsRatio_working_3-way'!L185*'OddsRatio_working_3-way'!M185</f>
        <v>7.5216359859134801E-2</v>
      </c>
      <c r="R185" s="11">
        <f t="shared" si="49"/>
        <v>0</v>
      </c>
      <c r="S185" s="11">
        <f t="shared" si="50"/>
        <v>-0.81291495310413564</v>
      </c>
      <c r="T185" s="11">
        <f t="shared" si="51"/>
        <v>-0.26652949282102811</v>
      </c>
      <c r="U185" s="11">
        <f>'OddsRatio_working_3-way'!S185-'OddsRatio_working_3-way'!R185^2/3</f>
        <v>-0.81291495310413564</v>
      </c>
      <c r="V185" s="11">
        <f>'OddsRatio_working_3-way'!S185*'OddsRatio_working_3-way'!R185/3-2*'OddsRatio_working_3-way'!R185^3/27-'OddsRatio_working_3-way'!T185</f>
        <v>0.26652949282102811</v>
      </c>
      <c r="W185" s="11">
        <f>'OddsRatio_working_3-way'!V185^2+4*'OddsRatio_working_3-way'!U185^3/27</f>
        <v>-8.5470923536724863E-3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0.14105412338629714</v>
      </c>
      <c r="Y185" s="11">
        <f>IF('OddsRatio_working_3-way'!W185&gt;=0,IF('OddsRatio_working_3-way'!V185+SQRT('OddsRatio_working_3-way'!W185)&gt;0,0,PI()),ACOS('OddsRatio_working_3-way'!V185/(2*'OddsRatio_working_3-way'!X185)))</f>
        <v>0.33388167714776351</v>
      </c>
      <c r="Z185" s="11">
        <f>'OddsRatio_working_3-way'!X185^(1/3)*COS('OddsRatio_working_3-way'!Y185/3)</f>
        <v>0.51732885222570835</v>
      </c>
      <c r="AA185" s="11">
        <f>'OddsRatio_working_3-way'!X185^(1/3)*COS(('OddsRatio_working_3-way'!Y185+2*PI())/3)</f>
        <v>-0.30873320148391092</v>
      </c>
      <c r="AB185" s="11">
        <f>'OddsRatio_working_3-way'!X185^(1/3)*COS(('OddsRatio_working_3-way'!Y185+4*PI())/3)</f>
        <v>-0.20859565074179751</v>
      </c>
      <c r="AC185" s="11">
        <f>'OddsRatio_working_3-way'!X185^(1/3)*SIN('OddsRatio_working_3-way'!Y185/3)</f>
        <v>5.7814441876949021E-2</v>
      </c>
      <c r="AD185" s="11">
        <f>'OddsRatio_working_3-way'!X185^(1/3)*SIN(('OddsRatio_working_3-way'!Y185+2*PI())/3)</f>
        <v>0.41911270719963467</v>
      </c>
      <c r="AE185" s="11">
        <f>'OddsRatio_working_3-way'!X185^(1/3)*SIN(('OddsRatio_working_3-way'!Y185+4*PI())/3)</f>
        <v>-0.47692714907658373</v>
      </c>
      <c r="AF185" s="11">
        <f>-'OddsRatio_working_3-way'!U185/(3*'OddsRatio_working_3-way'!X185^(1/3))*COS(('OddsRatio_working_3-way'!Y185)/3)</f>
        <v>0.51732885222570835</v>
      </c>
      <c r="AG185" s="11">
        <f>-'OddsRatio_working_3-way'!U185/(3*'OddsRatio_working_3-way'!X185^(1/3))*COS(('OddsRatio_working_3-way'!Y185+2*PI())/3)</f>
        <v>-0.30873320148391092</v>
      </c>
      <c r="AH185" s="11">
        <f>-'OddsRatio_working_3-way'!U185/(3*'OddsRatio_working_3-way'!X185^(1/3))*COS(('OddsRatio_working_3-way'!Y185+4*PI())/3)</f>
        <v>-0.20859565074179751</v>
      </c>
      <c r="AI185" s="11">
        <f>'OddsRatio_working_3-way'!U185/(3*'OddsRatio_working_3-way'!X185^(1/3))*SIN(('OddsRatio_working_3-way'!Y185)/3)</f>
        <v>-5.7814441876949021E-2</v>
      </c>
      <c r="AJ185" s="11">
        <f>'OddsRatio_working_3-way'!U185/(3*'OddsRatio_working_3-way'!X185^(1/3))*SIN(('OddsRatio_working_3-way'!Y185+2*PI())/3)</f>
        <v>-0.41911270719963467</v>
      </c>
      <c r="AK185" s="11">
        <f>'OddsRatio_working_3-way'!U185/(3*'OddsRatio_working_3-way'!X185^(1/3))*SIN(('OddsRatio_working_3-way'!Y185+4*PI())/3)</f>
        <v>0.47692714907658373</v>
      </c>
      <c r="AL185" s="11">
        <f>'OddsRatio_working_3-way'!Z185+'OddsRatio_working_3-way'!AF185</f>
        <v>1.0346577044514167</v>
      </c>
      <c r="AM185" s="11">
        <f>'OddsRatio_working_3-way'!AA185+'OddsRatio_working_3-way'!AG185</f>
        <v>-0.61746640296782185</v>
      </c>
      <c r="AN185" s="11">
        <f>'OddsRatio_working_3-way'!AB185+'OddsRatio_working_3-way'!AH185</f>
        <v>-0.41719130148359501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1.0346577044514167</v>
      </c>
      <c r="AS185" s="11">
        <f>IF(('OddsRatio_working_3-way'!X185=0),IF(Q185&gt;0,-Q185^(1/3),(-Q185)^(1/3)),'OddsRatio_working_3-way'!AM185-'OddsRatio_working_3-way'!R185/3)</f>
        <v>-0.61746640296782185</v>
      </c>
      <c r="AT185" s="11">
        <f>IF(('OddsRatio_working_3-way'!X185=0),IF(Q185&gt;0,-Q185^(1/3),(-Q185)^(1/3)),'OddsRatio_working_3-way'!AN185-'OddsRatio_working_3-way'!R185/3)</f>
        <v>-0.41719130148359501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3.08</v>
      </c>
      <c r="B186" s="4">
        <f>IF('True_Odds_Calculator_3-way'!B187="","",'True_Odds_Calculator_3-way'!B187)</f>
        <v>3.14</v>
      </c>
      <c r="C186" s="4">
        <f>IF('True_Odds_Calculator_3-way'!C187="","",'True_Odds_Calculator_3-way'!C187)</f>
        <v>2.64</v>
      </c>
      <c r="D186" s="9">
        <f t="shared" si="39"/>
        <v>0.31751836578627429</v>
      </c>
      <c r="E186" s="9">
        <f t="shared" si="40"/>
        <v>0.31138807796914769</v>
      </c>
      <c r="F186" s="9">
        <f t="shared" si="41"/>
        <v>0.37109355624457829</v>
      </c>
      <c r="G186" s="9">
        <f t="shared" si="42"/>
        <v>1.033376981147351</v>
      </c>
      <c r="H186" s="9">
        <f t="shared" si="43"/>
        <v>3.1494241207864899</v>
      </c>
      <c r="I186" s="9">
        <f t="shared" si="44"/>
        <v>3.2114267396553311</v>
      </c>
      <c r="J186" s="9">
        <f t="shared" si="45"/>
        <v>2.6947382490816563</v>
      </c>
      <c r="K186" s="11">
        <f t="shared" si="46"/>
        <v>0.32467532467532467</v>
      </c>
      <c r="L186" s="11">
        <f t="shared" si="47"/>
        <v>0.31847133757961782</v>
      </c>
      <c r="M186" s="11">
        <f t="shared" si="48"/>
        <v>0.37878787878787878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-0.28591481863051083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0.22951618927299294</v>
      </c>
      <c r="Q186" s="11">
        <f>2*'OddsRatio_working_3-way'!K186*'OddsRatio_working_3-way'!L186*'OddsRatio_working_3-way'!M186</f>
        <v>7.8333170400338895E-2</v>
      </c>
      <c r="R186" s="11">
        <f t="shared" si="49"/>
        <v>0</v>
      </c>
      <c r="S186" s="11">
        <f t="shared" si="50"/>
        <v>-0.80274324490189464</v>
      </c>
      <c r="T186" s="11">
        <f t="shared" si="51"/>
        <v>-0.27397380372078317</v>
      </c>
      <c r="U186" s="11">
        <f>'OddsRatio_working_3-way'!S186-'OddsRatio_working_3-way'!R186^2/3</f>
        <v>-0.80274324490189464</v>
      </c>
      <c r="V186" s="11">
        <f>'OddsRatio_working_3-way'!S186*'OddsRatio_working_3-way'!R186/3-2*'OddsRatio_working_3-way'!R186^3/27-'OddsRatio_working_3-way'!T186</f>
        <v>0.27397380372078317</v>
      </c>
      <c r="W186" s="11">
        <f>'OddsRatio_working_3-way'!V186^2+4*'OddsRatio_working_3-way'!U186^3/27</f>
        <v>-1.5731862522254669E-3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0.13841498417572037</v>
      </c>
      <c r="Y186" s="11">
        <f>IF('OddsRatio_working_3-way'!W186&gt;=0,IF('OddsRatio_working_3-way'!V186+SQRT('OddsRatio_working_3-way'!W186)&gt;0,0,PI()),ACOS('OddsRatio_working_3-way'!V186/(2*'OddsRatio_working_3-way'!X186)))</f>
        <v>0.14377195292909462</v>
      </c>
      <c r="Z186" s="11">
        <f>'OddsRatio_working_3-way'!X186^(1/3)*COS('OddsRatio_working_3-way'!Y186/3)</f>
        <v>0.5166884905736755</v>
      </c>
      <c r="AA186" s="11">
        <f>'OddsRatio_working_3-way'!X186^(1/3)*COS(('OddsRatio_working_3-way'!Y186+2*PI())/3)</f>
        <v>-0.27980500032938654</v>
      </c>
      <c r="AB186" s="11">
        <f>'OddsRatio_working_3-way'!X186^(1/3)*COS(('OddsRatio_working_3-way'!Y186+4*PI())/3)</f>
        <v>-0.23688349024428909</v>
      </c>
      <c r="AC186" s="11">
        <f>'OddsRatio_working_3-way'!X186^(1/3)*SIN('OddsRatio_working_3-way'!Y186/3)</f>
        <v>2.4780745401656236E-2</v>
      </c>
      <c r="AD186" s="11">
        <f>'OddsRatio_working_3-way'!X186^(1/3)*SIN(('OddsRatio_working_3-way'!Y186+2*PI())/3)</f>
        <v>0.43507498597901129</v>
      </c>
      <c r="AE186" s="11">
        <f>'OddsRatio_working_3-way'!X186^(1/3)*SIN(('OddsRatio_working_3-way'!Y186+4*PI())/3)</f>
        <v>-0.45985573138066754</v>
      </c>
      <c r="AF186" s="11">
        <f>-'OddsRatio_working_3-way'!U186/(3*'OddsRatio_working_3-way'!X186^(1/3))*COS(('OddsRatio_working_3-way'!Y186)/3)</f>
        <v>0.5166884905736755</v>
      </c>
      <c r="AG186" s="11">
        <f>-'OddsRatio_working_3-way'!U186/(3*'OddsRatio_working_3-way'!X186^(1/3))*COS(('OddsRatio_working_3-way'!Y186+2*PI())/3)</f>
        <v>-0.27980500032938654</v>
      </c>
      <c r="AH186" s="11">
        <f>-'OddsRatio_working_3-way'!U186/(3*'OddsRatio_working_3-way'!X186^(1/3))*COS(('OddsRatio_working_3-way'!Y186+4*PI())/3)</f>
        <v>-0.23688349024428909</v>
      </c>
      <c r="AI186" s="11">
        <f>'OddsRatio_working_3-way'!U186/(3*'OddsRatio_working_3-way'!X186^(1/3))*SIN(('OddsRatio_working_3-way'!Y186)/3)</f>
        <v>-2.4780745401656236E-2</v>
      </c>
      <c r="AJ186" s="11">
        <f>'OddsRatio_working_3-way'!U186/(3*'OddsRatio_working_3-way'!X186^(1/3))*SIN(('OddsRatio_working_3-way'!Y186+2*PI())/3)</f>
        <v>-0.43507498597901129</v>
      </c>
      <c r="AK186" s="11">
        <f>'OddsRatio_working_3-way'!U186/(3*'OddsRatio_working_3-way'!X186^(1/3))*SIN(('OddsRatio_working_3-way'!Y186+4*PI())/3)</f>
        <v>0.45985573138066754</v>
      </c>
      <c r="AL186" s="11">
        <f>'OddsRatio_working_3-way'!Z186+'OddsRatio_working_3-way'!AF186</f>
        <v>1.033376981147351</v>
      </c>
      <c r="AM186" s="11">
        <f>'OddsRatio_working_3-way'!AA186+'OddsRatio_working_3-way'!AG186</f>
        <v>-0.55961000065877309</v>
      </c>
      <c r="AN186" s="11">
        <f>'OddsRatio_working_3-way'!AB186+'OddsRatio_working_3-way'!AH186</f>
        <v>-0.47376698048857818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1.033376981147351</v>
      </c>
      <c r="AS186" s="11">
        <f>IF(('OddsRatio_working_3-way'!X186=0),IF(Q186&gt;0,-Q186^(1/3),(-Q186)^(1/3)),'OddsRatio_working_3-way'!AM186-'OddsRatio_working_3-way'!R186/3)</f>
        <v>-0.55961000065877309</v>
      </c>
      <c r="AT186" s="11">
        <f>IF(('OddsRatio_working_3-way'!X186=0),IF(Q186&gt;0,-Q186^(1/3),(-Q186)^(1/3)),'OddsRatio_working_3-way'!AN186-'OddsRatio_working_3-way'!R186/3)</f>
        <v>-0.47376698048857818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1.68</v>
      </c>
      <c r="B187" s="4">
        <f>IF('True_Odds_Calculator_3-way'!B188="","",'True_Odds_Calculator_3-way'!B188)</f>
        <v>3.75</v>
      </c>
      <c r="C187" s="4">
        <f>IF('True_Odds_Calculator_3-way'!C188="","",'True_Odds_Calculator_3-way'!C188)</f>
        <v>5.47</v>
      </c>
      <c r="D187" s="9">
        <f t="shared" si="39"/>
        <v>0.57654504580638388</v>
      </c>
      <c r="E187" s="9">
        <f t="shared" si="40"/>
        <v>0.25187124671148919</v>
      </c>
      <c r="F187" s="9">
        <f t="shared" si="41"/>
        <v>0.17158370748212706</v>
      </c>
      <c r="G187" s="9">
        <f t="shared" si="42"/>
        <v>1.0801027228378381</v>
      </c>
      <c r="H187" s="9">
        <f t="shared" si="43"/>
        <v>1.7344698515297299</v>
      </c>
      <c r="I187" s="9">
        <f t="shared" si="44"/>
        <v>3.9702824878040541</v>
      </c>
      <c r="J187" s="9">
        <f t="shared" si="45"/>
        <v>5.8280591710851368</v>
      </c>
      <c r="K187" s="11">
        <f t="shared" si="46"/>
        <v>0.59523809523809523</v>
      </c>
      <c r="L187" s="11">
        <f t="shared" si="47"/>
        <v>0.26666666666666666</v>
      </c>
      <c r="M187" s="11">
        <f t="shared" si="48"/>
        <v>0.18281535648994515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-0.24256115608949258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0.22924465337628039</v>
      </c>
      <c r="Q187" s="11">
        <f>2*'OddsRatio_working_3-way'!K187*'OddsRatio_working_3-way'!L187*'OddsRatio_working_3-way'!M187</f>
        <v>5.8036621107919094E-2</v>
      </c>
      <c r="R187" s="11">
        <f t="shared" si="49"/>
        <v>0</v>
      </c>
      <c r="S187" s="11">
        <f t="shared" si="50"/>
        <v>-0.94510043187500692</v>
      </c>
      <c r="T187" s="11">
        <f t="shared" si="51"/>
        <v>-0.23926593212025493</v>
      </c>
      <c r="U187" s="11">
        <f>'OddsRatio_working_3-way'!S187-'OddsRatio_working_3-way'!R187^2/3</f>
        <v>-0.94510043187500692</v>
      </c>
      <c r="V187" s="11">
        <f>'OddsRatio_working_3-way'!S187*'OddsRatio_working_3-way'!R187/3-2*'OddsRatio_working_3-way'!R187^3/27-'OddsRatio_working_3-way'!T187</f>
        <v>0.23926593212025493</v>
      </c>
      <c r="W187" s="11">
        <f>'OddsRatio_working_3-way'!V187^2+4*'OddsRatio_working_3-way'!U187^3/27</f>
        <v>-6.7815179374321716E-2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0.17682149589889812</v>
      </c>
      <c r="Y187" s="11">
        <f>IF('OddsRatio_working_3-way'!W187&gt;=0,IF('OddsRatio_working_3-way'!V187+SQRT('OddsRatio_working_3-way'!W187)&gt;0,0,PI()),ACOS('OddsRatio_working_3-way'!V187/(2*'OddsRatio_working_3-way'!X187)))</f>
        <v>0.82769514910247211</v>
      </c>
      <c r="Z187" s="11">
        <f>'OddsRatio_working_3-way'!X187^(1/3)*COS('OddsRatio_working_3-way'!Y187/3)</f>
        <v>0.54005136141891907</v>
      </c>
      <c r="AA187" s="11">
        <f>'OddsRatio_working_3-way'!X187^(1/3)*COS(('OddsRatio_working_3-way'!Y187+2*PI())/3)</f>
        <v>-0.40243981606113111</v>
      </c>
      <c r="AB187" s="11">
        <f>'OddsRatio_working_3-way'!X187^(1/3)*COS(('OddsRatio_working_3-way'!Y187+4*PI())/3)</f>
        <v>-0.13761154535778783</v>
      </c>
      <c r="AC187" s="11">
        <f>'OddsRatio_working_3-way'!X187^(1/3)*SIN('OddsRatio_working_3-way'!Y187/3)</f>
        <v>0.15289867337959831</v>
      </c>
      <c r="AD187" s="11">
        <f>'OddsRatio_working_3-way'!X187^(1/3)*SIN(('OddsRatio_working_3-way'!Y187+2*PI())/3)</f>
        <v>0.39124886164735612</v>
      </c>
      <c r="AE187" s="11">
        <f>'OddsRatio_working_3-way'!X187^(1/3)*SIN(('OddsRatio_working_3-way'!Y187+4*PI())/3)</f>
        <v>-0.54414753502695434</v>
      </c>
      <c r="AF187" s="11">
        <f>-'OddsRatio_working_3-way'!U187/(3*'OddsRatio_working_3-way'!X187^(1/3))*COS(('OddsRatio_working_3-way'!Y187)/3)</f>
        <v>0.54005136141891907</v>
      </c>
      <c r="AG187" s="11">
        <f>-'OddsRatio_working_3-way'!U187/(3*'OddsRatio_working_3-way'!X187^(1/3))*COS(('OddsRatio_working_3-way'!Y187+2*PI())/3)</f>
        <v>-0.40243981606113111</v>
      </c>
      <c r="AH187" s="11">
        <f>-'OddsRatio_working_3-way'!U187/(3*'OddsRatio_working_3-way'!X187^(1/3))*COS(('OddsRatio_working_3-way'!Y187+4*PI())/3)</f>
        <v>-0.13761154535778783</v>
      </c>
      <c r="AI187" s="11">
        <f>'OddsRatio_working_3-way'!U187/(3*'OddsRatio_working_3-way'!X187^(1/3))*SIN(('OddsRatio_working_3-way'!Y187)/3)</f>
        <v>-0.15289867337959831</v>
      </c>
      <c r="AJ187" s="11">
        <f>'OddsRatio_working_3-way'!U187/(3*'OddsRatio_working_3-way'!X187^(1/3))*SIN(('OddsRatio_working_3-way'!Y187+2*PI())/3)</f>
        <v>-0.39124886164735612</v>
      </c>
      <c r="AK187" s="11">
        <f>'OddsRatio_working_3-way'!U187/(3*'OddsRatio_working_3-way'!X187^(1/3))*SIN(('OddsRatio_working_3-way'!Y187+4*PI())/3)</f>
        <v>0.54414753502695434</v>
      </c>
      <c r="AL187" s="11">
        <f>'OddsRatio_working_3-way'!Z187+'OddsRatio_working_3-way'!AF187</f>
        <v>1.0801027228378381</v>
      </c>
      <c r="AM187" s="11">
        <f>'OddsRatio_working_3-way'!AA187+'OddsRatio_working_3-way'!AG187</f>
        <v>-0.80487963212226221</v>
      </c>
      <c r="AN187" s="11">
        <f>'OddsRatio_working_3-way'!AB187+'OddsRatio_working_3-way'!AH187</f>
        <v>-0.27522309071557566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1.0801027228378381</v>
      </c>
      <c r="AS187" s="11">
        <f>IF(('OddsRatio_working_3-way'!X187=0),IF(Q187&gt;0,-Q187^(1/3),(-Q187)^(1/3)),'OddsRatio_working_3-way'!AM187-'OddsRatio_working_3-way'!R187/3)</f>
        <v>-0.80487963212226221</v>
      </c>
      <c r="AT187" s="11">
        <f>IF(('OddsRatio_working_3-way'!X187=0),IF(Q187&gt;0,-Q187^(1/3),(-Q187)^(1/3)),'OddsRatio_working_3-way'!AN187-'OddsRatio_working_3-way'!R187/3)</f>
        <v>-0.27522309071557566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1.88</v>
      </c>
      <c r="B188" s="4">
        <f>IF('True_Odds_Calculator_3-way'!B189="","",'True_Odds_Calculator_3-way'!B189)</f>
        <v>3.47</v>
      </c>
      <c r="C188" s="4">
        <f>IF('True_Odds_Calculator_3-way'!C189="","",'True_Odds_Calculator_3-way'!C189)</f>
        <v>4.49</v>
      </c>
      <c r="D188" s="9">
        <f t="shared" si="39"/>
        <v>0.51472655202303896</v>
      </c>
      <c r="E188" s="9">
        <f t="shared" si="40"/>
        <v>0.2742574106029505</v>
      </c>
      <c r="F188" s="9">
        <f t="shared" si="41"/>
        <v>0.21101603737401062</v>
      </c>
      <c r="G188" s="9">
        <f t="shared" si="42"/>
        <v>1.0713399139921129</v>
      </c>
      <c r="H188" s="9">
        <f t="shared" si="43"/>
        <v>1.9427791243130592</v>
      </c>
      <c r="I188" s="9">
        <f t="shared" si="44"/>
        <v>3.6462095875605187</v>
      </c>
      <c r="J188" s="9">
        <f t="shared" si="45"/>
        <v>4.7389762998324745</v>
      </c>
      <c r="K188" s="11">
        <f t="shared" si="46"/>
        <v>0.53191489361702127</v>
      </c>
      <c r="L188" s="11">
        <f t="shared" si="47"/>
        <v>0.28818443804034583</v>
      </c>
      <c r="M188" s="11">
        <f t="shared" si="48"/>
        <v>0.22271714922048996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-0.25898307751154936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0.23351911531488007</v>
      </c>
      <c r="Q188" s="11">
        <f>2*'OddsRatio_working_3-way'!K188*'OddsRatio_working_3-way'!L188*'OddsRatio_working_3-way'!M188</f>
        <v>6.8280443074526326E-2</v>
      </c>
      <c r="R188" s="11">
        <f t="shared" si="49"/>
        <v>0</v>
      </c>
      <c r="S188" s="11">
        <f t="shared" si="50"/>
        <v>-0.90167711944216222</v>
      </c>
      <c r="T188" s="11">
        <f t="shared" si="51"/>
        <v>-0.26364828053864392</v>
      </c>
      <c r="U188" s="11">
        <f>'OddsRatio_working_3-way'!S188-'OddsRatio_working_3-way'!R188^2/3</f>
        <v>-0.90167711944216222</v>
      </c>
      <c r="V188" s="11">
        <f>'OddsRatio_working_3-way'!S188*'OddsRatio_working_3-way'!R188/3-2*'OddsRatio_working_3-way'!R188^3/27-'OddsRatio_working_3-way'!T188</f>
        <v>0.26364828053864392</v>
      </c>
      <c r="W188" s="11">
        <f>'OddsRatio_working_3-way'!V188^2+4*'OddsRatio_working_3-way'!U188^3/27</f>
        <v>-3.9094472958901033E-2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0.16477627923178484</v>
      </c>
      <c r="Y188" s="11">
        <f>IF('OddsRatio_working_3-way'!W188&gt;=0,IF('OddsRatio_working_3-way'!V188+SQRT('OddsRatio_working_3-way'!W188)&gt;0,0,PI()),ACOS('OddsRatio_working_3-way'!V188/(2*'OddsRatio_working_3-way'!X188)))</f>
        <v>0.64346958170878965</v>
      </c>
      <c r="Z188" s="11">
        <f>'OddsRatio_working_3-way'!X188^(1/3)*COS('OddsRatio_working_3-way'!Y188/3)</f>
        <v>0.53566995699605646</v>
      </c>
      <c r="AA188" s="11">
        <f>'OddsRatio_working_3-way'!X188^(1/3)*COS(('OddsRatio_working_3-way'!Y188+2*PI())/3)</f>
        <v>-0.36889215409393911</v>
      </c>
      <c r="AB188" s="11">
        <f>'OddsRatio_working_3-way'!X188^(1/3)*COS(('OddsRatio_working_3-way'!Y188+4*PI())/3)</f>
        <v>-0.16677780290211747</v>
      </c>
      <c r="AC188" s="11">
        <f>'OddsRatio_working_3-way'!X188^(1/3)*SIN('OddsRatio_working_3-way'!Y188/3)</f>
        <v>0.11669077506768506</v>
      </c>
      <c r="AD188" s="11">
        <f>'OddsRatio_working_3-way'!X188^(1/3)*SIN(('OddsRatio_working_3-way'!Y188+2*PI())/3)</f>
        <v>0.40555840326886028</v>
      </c>
      <c r="AE188" s="11">
        <f>'OddsRatio_working_3-way'!X188^(1/3)*SIN(('OddsRatio_working_3-way'!Y188+4*PI())/3)</f>
        <v>-0.52224917833654516</v>
      </c>
      <c r="AF188" s="11">
        <f>-'OddsRatio_working_3-way'!U188/(3*'OddsRatio_working_3-way'!X188^(1/3))*COS(('OddsRatio_working_3-way'!Y188)/3)</f>
        <v>0.53566995699605646</v>
      </c>
      <c r="AG188" s="11">
        <f>-'OddsRatio_working_3-way'!U188/(3*'OddsRatio_working_3-way'!X188^(1/3))*COS(('OddsRatio_working_3-way'!Y188+2*PI())/3)</f>
        <v>-0.36889215409393911</v>
      </c>
      <c r="AH188" s="11">
        <f>-'OddsRatio_working_3-way'!U188/(3*'OddsRatio_working_3-way'!X188^(1/3))*COS(('OddsRatio_working_3-way'!Y188+4*PI())/3)</f>
        <v>-0.16677780290211747</v>
      </c>
      <c r="AI188" s="11">
        <f>'OddsRatio_working_3-way'!U188/(3*'OddsRatio_working_3-way'!X188^(1/3))*SIN(('OddsRatio_working_3-way'!Y188)/3)</f>
        <v>-0.11669077506768506</v>
      </c>
      <c r="AJ188" s="11">
        <f>'OddsRatio_working_3-way'!U188/(3*'OddsRatio_working_3-way'!X188^(1/3))*SIN(('OddsRatio_working_3-way'!Y188+2*PI())/3)</f>
        <v>-0.40555840326886028</v>
      </c>
      <c r="AK188" s="11">
        <f>'OddsRatio_working_3-way'!U188/(3*'OddsRatio_working_3-way'!X188^(1/3))*SIN(('OddsRatio_working_3-way'!Y188+4*PI())/3)</f>
        <v>0.52224917833654516</v>
      </c>
      <c r="AL188" s="11">
        <f>'OddsRatio_working_3-way'!Z188+'OddsRatio_working_3-way'!AF188</f>
        <v>1.0713399139921129</v>
      </c>
      <c r="AM188" s="11">
        <f>'OddsRatio_working_3-way'!AA188+'OddsRatio_working_3-way'!AG188</f>
        <v>-0.73778430818787821</v>
      </c>
      <c r="AN188" s="11">
        <f>'OddsRatio_working_3-way'!AB188+'OddsRatio_working_3-way'!AH188</f>
        <v>-0.33355560580423493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1.0713399139921129</v>
      </c>
      <c r="AS188" s="11">
        <f>IF(('OddsRatio_working_3-way'!X188=0),IF(Q188&gt;0,-Q188^(1/3),(-Q188)^(1/3)),'OddsRatio_working_3-way'!AM188-'OddsRatio_working_3-way'!R188/3)</f>
        <v>-0.73778430818787821</v>
      </c>
      <c r="AT188" s="11">
        <f>IF(('OddsRatio_working_3-way'!X188=0),IF(Q188&gt;0,-Q188^(1/3),(-Q188)^(1/3)),'OddsRatio_working_3-way'!AN188-'OddsRatio_working_3-way'!R188/3)</f>
        <v>-0.33355560580423493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4.1500000000000004</v>
      </c>
      <c r="B189" s="4">
        <f>IF('True_Odds_Calculator_3-way'!B190="","",'True_Odds_Calculator_3-way'!B190)</f>
        <v>3.23</v>
      </c>
      <c r="C189" s="4">
        <f>IF('True_Odds_Calculator_3-way'!C190="","",'True_Odds_Calculator_3-way'!C190)</f>
        <v>2.04</v>
      </c>
      <c r="D189" s="9">
        <f t="shared" si="39"/>
        <v>0.2295205179098247</v>
      </c>
      <c r="E189" s="9">
        <f t="shared" si="40"/>
        <v>0.29616656186644075</v>
      </c>
      <c r="F189" s="9">
        <f t="shared" si="41"/>
        <v>0.47431292022373461</v>
      </c>
      <c r="G189" s="9">
        <f t="shared" si="42"/>
        <v>1.0656853827643702</v>
      </c>
      <c r="H189" s="9">
        <f t="shared" si="43"/>
        <v>4.356908955707766</v>
      </c>
      <c r="I189" s="9">
        <f t="shared" si="44"/>
        <v>3.3764784035645454</v>
      </c>
      <c r="J189" s="9">
        <f t="shared" si="45"/>
        <v>2.108312798074945</v>
      </c>
      <c r="K189" s="11">
        <f t="shared" si="46"/>
        <v>0.24096385542168672</v>
      </c>
      <c r="L189" s="11">
        <f t="shared" si="47"/>
        <v>0.30959752321981426</v>
      </c>
      <c r="M189" s="11">
        <f t="shared" si="48"/>
        <v>0.49019607843137253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-0.26715786840679057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0.23477629329922131</v>
      </c>
      <c r="Q189" s="11">
        <f>2*'OddsRatio_working_3-way'!K189*'OddsRatio_working_3-way'!L189*'OddsRatio_working_3-way'!M189</f>
        <v>7.3139032180442765E-2</v>
      </c>
      <c r="R189" s="11">
        <f t="shared" si="49"/>
        <v>0</v>
      </c>
      <c r="S189" s="11">
        <f t="shared" si="50"/>
        <v>-0.87879235861298632</v>
      </c>
      <c r="T189" s="11">
        <f t="shared" si="51"/>
        <v>-0.27376708991058762</v>
      </c>
      <c r="U189" s="11">
        <f>'OddsRatio_working_3-way'!S189-'OddsRatio_working_3-way'!R189^2/3</f>
        <v>-0.87879235861298632</v>
      </c>
      <c r="V189" s="11">
        <f>'OddsRatio_working_3-way'!S189*'OddsRatio_working_3-way'!R189/3-2*'OddsRatio_working_3-way'!R189^3/27-'OddsRatio_working_3-way'!T189</f>
        <v>0.27376708991058762</v>
      </c>
      <c r="W189" s="11">
        <f>'OddsRatio_working_3-way'!V189^2+4*'OddsRatio_working_3-way'!U189^3/27</f>
        <v>-2.5595322102399079E-2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0.15854316574714822</v>
      </c>
      <c r="Y189" s="11">
        <f>IF('OddsRatio_working_3-way'!W189&gt;=0,IF('OddsRatio_working_3-way'!V189+SQRT('OddsRatio_working_3-way'!W189)&gt;0,0,PI()),ACOS('OddsRatio_working_3-way'!V189/(2*'OddsRatio_working_3-way'!X189)))</f>
        <v>0.52885875266233739</v>
      </c>
      <c r="Z189" s="11">
        <f>'OddsRatio_working_3-way'!X189^(1/3)*COS('OddsRatio_working_3-way'!Y189/3)</f>
        <v>0.5328426913821851</v>
      </c>
      <c r="AA189" s="11">
        <f>'OddsRatio_working_3-way'!X189^(1/3)*COS(('OddsRatio_working_3-way'!Y189+2*PI())/3)</f>
        <v>-0.34862286230537831</v>
      </c>
      <c r="AB189" s="11">
        <f>'OddsRatio_working_3-way'!X189^(1/3)*COS(('OddsRatio_working_3-way'!Y189+4*PI())/3)</f>
        <v>-0.18421982907680695</v>
      </c>
      <c r="AC189" s="11">
        <f>'OddsRatio_working_3-way'!X189^(1/3)*SIN('OddsRatio_working_3-way'!Y189/3)</f>
        <v>9.4918135490106692E-2</v>
      </c>
      <c r="AD189" s="11">
        <f>'OddsRatio_working_3-way'!X189^(1/3)*SIN(('OddsRatio_working_3-way'!Y189+2*PI())/3)</f>
        <v>0.4139962392127905</v>
      </c>
      <c r="AE189" s="11">
        <f>'OddsRatio_working_3-way'!X189^(1/3)*SIN(('OddsRatio_working_3-way'!Y189+4*PI())/3)</f>
        <v>-0.50891437470289713</v>
      </c>
      <c r="AF189" s="11">
        <f>-'OddsRatio_working_3-way'!U189/(3*'OddsRatio_working_3-way'!X189^(1/3))*COS(('OddsRatio_working_3-way'!Y189)/3)</f>
        <v>0.5328426913821851</v>
      </c>
      <c r="AG189" s="11">
        <f>-'OddsRatio_working_3-way'!U189/(3*'OddsRatio_working_3-way'!X189^(1/3))*COS(('OddsRatio_working_3-way'!Y189+2*PI())/3)</f>
        <v>-0.34862286230537831</v>
      </c>
      <c r="AH189" s="11">
        <f>-'OddsRatio_working_3-way'!U189/(3*'OddsRatio_working_3-way'!X189^(1/3))*COS(('OddsRatio_working_3-way'!Y189+4*PI())/3)</f>
        <v>-0.18421982907680695</v>
      </c>
      <c r="AI189" s="11">
        <f>'OddsRatio_working_3-way'!U189/(3*'OddsRatio_working_3-way'!X189^(1/3))*SIN(('OddsRatio_working_3-way'!Y189)/3)</f>
        <v>-9.4918135490106692E-2</v>
      </c>
      <c r="AJ189" s="11">
        <f>'OddsRatio_working_3-way'!U189/(3*'OddsRatio_working_3-way'!X189^(1/3))*SIN(('OddsRatio_working_3-way'!Y189+2*PI())/3)</f>
        <v>-0.4139962392127905</v>
      </c>
      <c r="AK189" s="11">
        <f>'OddsRatio_working_3-way'!U189/(3*'OddsRatio_working_3-way'!X189^(1/3))*SIN(('OddsRatio_working_3-way'!Y189+4*PI())/3)</f>
        <v>0.50891437470289713</v>
      </c>
      <c r="AL189" s="11">
        <f>'OddsRatio_working_3-way'!Z189+'OddsRatio_working_3-way'!AF189</f>
        <v>1.0656853827643702</v>
      </c>
      <c r="AM189" s="11">
        <f>'OddsRatio_working_3-way'!AA189+'OddsRatio_working_3-way'!AG189</f>
        <v>-0.69724572461075662</v>
      </c>
      <c r="AN189" s="11">
        <f>'OddsRatio_working_3-way'!AB189+'OddsRatio_working_3-way'!AH189</f>
        <v>-0.3684396581536139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1.0656853827643702</v>
      </c>
      <c r="AS189" s="11">
        <f>IF(('OddsRatio_working_3-way'!X189=0),IF(Q189&gt;0,-Q189^(1/3),(-Q189)^(1/3)),'OddsRatio_working_3-way'!AM189-'OddsRatio_working_3-way'!R189/3)</f>
        <v>-0.69724572461075662</v>
      </c>
      <c r="AT189" s="11">
        <f>IF(('OddsRatio_working_3-way'!X189=0),IF(Q189&gt;0,-Q189^(1/3),(-Q189)^(1/3)),'OddsRatio_working_3-way'!AN189-'OddsRatio_working_3-way'!R189/3)</f>
        <v>-0.3684396581536139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2.76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2.5499999999999998</v>
      </c>
      <c r="D190" s="9">
        <f t="shared" si="39"/>
        <v>0.35298479894141044</v>
      </c>
      <c r="E190" s="9">
        <f t="shared" si="40"/>
        <v>0.26449996692675004</v>
      </c>
      <c r="F190" s="9">
        <f t="shared" si="41"/>
        <v>0.38251523413183935</v>
      </c>
      <c r="G190" s="9">
        <f t="shared" si="42"/>
        <v>1.041467718811776</v>
      </c>
      <c r="H190" s="9">
        <f t="shared" si="43"/>
        <v>2.8329831851087253</v>
      </c>
      <c r="I190" s="9">
        <f t="shared" si="44"/>
        <v>3.7807188092274413</v>
      </c>
      <c r="J190" s="9">
        <f t="shared" si="45"/>
        <v>2.6142749641582528</v>
      </c>
      <c r="K190" s="11">
        <f t="shared" si="46"/>
        <v>0.3623188405797102</v>
      </c>
      <c r="L190" s="11">
        <f t="shared" si="47"/>
        <v>0.27247956403269757</v>
      </c>
      <c r="M190" s="11">
        <f t="shared" si="48"/>
        <v>0.39215686274509809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-0.28199428094896273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0.23151858381863194</v>
      </c>
      <c r="Q190" s="11">
        <f>2*'OddsRatio_working_3-way'!K190*'OddsRatio_working_3-way'!L190*'OddsRatio_working_3-way'!M190</f>
        <v>7.743096448783679E-2</v>
      </c>
      <c r="R190" s="11">
        <f t="shared" si="49"/>
        <v>0</v>
      </c>
      <c r="S190" s="11">
        <f t="shared" si="50"/>
        <v>-0.82100453611870861</v>
      </c>
      <c r="T190" s="11">
        <f t="shared" si="51"/>
        <v>-0.27458345689588926</v>
      </c>
      <c r="U190" s="11">
        <f>'OddsRatio_working_3-way'!S190-'OddsRatio_working_3-way'!R190^2/3</f>
        <v>-0.82100453611870861</v>
      </c>
      <c r="V190" s="11">
        <f>'OddsRatio_working_3-way'!S190*'OddsRatio_working_3-way'!R190/3-2*'OddsRatio_working_3-way'!R190^3/27-'OddsRatio_working_3-way'!T190</f>
        <v>0.27458345689588926</v>
      </c>
      <c r="W190" s="11">
        <f>'OddsRatio_working_3-way'!V190^2+4*'OddsRatio_working_3-way'!U190^3/27</f>
        <v>-6.5886412940145966E-3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0.14316486658299871</v>
      </c>
      <c r="Y190" s="11">
        <f>IF('OddsRatio_working_3-way'!W190&gt;=0,IF('OddsRatio_working_3-way'!V190+SQRT('OddsRatio_working_3-way'!W190)&gt;0,0,PI()),ACOS('OddsRatio_working_3-way'!V190/(2*'OddsRatio_working_3-way'!X190)))</f>
        <v>0.28742720189492421</v>
      </c>
      <c r="Z190" s="11">
        <f>'OddsRatio_working_3-way'!X190^(1/3)*COS('OddsRatio_working_3-way'!Y190/3)</f>
        <v>0.52073385940588801</v>
      </c>
      <c r="AA190" s="11">
        <f>'OddsRatio_working_3-way'!X190^(1/3)*COS(('OddsRatio_working_3-way'!Y190+2*PI())/3)</f>
        <v>-0.30370651646682301</v>
      </c>
      <c r="AB190" s="11">
        <f>'OddsRatio_working_3-way'!X190^(1/3)*COS(('OddsRatio_working_3-way'!Y190+4*PI())/3)</f>
        <v>-0.21702734293906512</v>
      </c>
      <c r="AC190" s="11">
        <f>'OddsRatio_working_3-way'!X190^(1/3)*SIN('OddsRatio_working_3-way'!Y190/3)</f>
        <v>5.0044244169385382E-2</v>
      </c>
      <c r="AD190" s="11">
        <f>'OddsRatio_working_3-way'!X190^(1/3)*SIN(('OddsRatio_working_3-way'!Y190+2*PI())/3)</f>
        <v>0.42594662877152056</v>
      </c>
      <c r="AE190" s="11">
        <f>'OddsRatio_working_3-way'!X190^(1/3)*SIN(('OddsRatio_working_3-way'!Y190+4*PI())/3)</f>
        <v>-0.47599087294090592</v>
      </c>
      <c r="AF190" s="11">
        <f>-'OddsRatio_working_3-way'!U190/(3*'OddsRatio_working_3-way'!X190^(1/3))*COS(('OddsRatio_working_3-way'!Y190)/3)</f>
        <v>0.52073385940588801</v>
      </c>
      <c r="AG190" s="11">
        <f>-'OddsRatio_working_3-way'!U190/(3*'OddsRatio_working_3-way'!X190^(1/3))*COS(('OddsRatio_working_3-way'!Y190+2*PI())/3)</f>
        <v>-0.30370651646682301</v>
      </c>
      <c r="AH190" s="11">
        <f>-'OddsRatio_working_3-way'!U190/(3*'OddsRatio_working_3-way'!X190^(1/3))*COS(('OddsRatio_working_3-way'!Y190+4*PI())/3)</f>
        <v>-0.21702734293906512</v>
      </c>
      <c r="AI190" s="11">
        <f>'OddsRatio_working_3-way'!U190/(3*'OddsRatio_working_3-way'!X190^(1/3))*SIN(('OddsRatio_working_3-way'!Y190)/3)</f>
        <v>-5.0044244169385382E-2</v>
      </c>
      <c r="AJ190" s="11">
        <f>'OddsRatio_working_3-way'!U190/(3*'OddsRatio_working_3-way'!X190^(1/3))*SIN(('OddsRatio_working_3-way'!Y190+2*PI())/3)</f>
        <v>-0.42594662877152056</v>
      </c>
      <c r="AK190" s="11">
        <f>'OddsRatio_working_3-way'!U190/(3*'OddsRatio_working_3-way'!X190^(1/3))*SIN(('OddsRatio_working_3-way'!Y190+4*PI())/3)</f>
        <v>0.47599087294090592</v>
      </c>
      <c r="AL190" s="11">
        <f>'OddsRatio_working_3-way'!Z190+'OddsRatio_working_3-way'!AF190</f>
        <v>1.041467718811776</v>
      </c>
      <c r="AM190" s="11">
        <f>'OddsRatio_working_3-way'!AA190+'OddsRatio_working_3-way'!AG190</f>
        <v>-0.60741303293364601</v>
      </c>
      <c r="AN190" s="11">
        <f>'OddsRatio_working_3-way'!AB190+'OddsRatio_working_3-way'!AH190</f>
        <v>-0.43405468587813023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1.041467718811776</v>
      </c>
      <c r="AS190" s="11">
        <f>IF(('OddsRatio_working_3-way'!X190=0),IF(Q190&gt;0,-Q190^(1/3),(-Q190)^(1/3)),'OddsRatio_working_3-way'!AM190-'OddsRatio_working_3-way'!R190/3)</f>
        <v>-0.60741303293364601</v>
      </c>
      <c r="AT190" s="11">
        <f>IF(('OddsRatio_working_3-way'!X190=0),IF(Q190&gt;0,-Q190^(1/3),(-Q190)^(1/3)),'OddsRatio_working_3-way'!AN190-'OddsRatio_working_3-way'!R190/3)</f>
        <v>-0.43405468587813023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1.75</v>
      </c>
      <c r="B191" s="4">
        <f>IF('True_Odds_Calculator_3-way'!B192="","",'True_Odds_Calculator_3-way'!B192)</f>
        <v>3.99</v>
      </c>
      <c r="C191" s="4">
        <f>IF('True_Odds_Calculator_3-way'!C192="","",'True_Odds_Calculator_3-way'!C192)</f>
        <v>4.84</v>
      </c>
      <c r="D191" s="9">
        <f t="shared" si="39"/>
        <v>0.55954778493512125</v>
      </c>
      <c r="E191" s="9">
        <f t="shared" si="40"/>
        <v>0.24165478891714245</v>
      </c>
      <c r="F191" s="9">
        <f t="shared" si="41"/>
        <v>0.19879742614773649</v>
      </c>
      <c r="G191" s="9">
        <f t="shared" si="42"/>
        <v>1.0495432845911419</v>
      </c>
      <c r="H191" s="9">
        <f t="shared" si="43"/>
        <v>1.7871574634433565</v>
      </c>
      <c r="I191" s="9">
        <f t="shared" si="44"/>
        <v>4.1381344209275142</v>
      </c>
      <c r="J191" s="9">
        <f t="shared" si="45"/>
        <v>5.0302462128299847</v>
      </c>
      <c r="K191" s="11">
        <f t="shared" si="46"/>
        <v>0.5714285714285714</v>
      </c>
      <c r="L191" s="11">
        <f t="shared" si="47"/>
        <v>0.25062656641604009</v>
      </c>
      <c r="M191" s="11">
        <f t="shared" si="48"/>
        <v>0.20661157024793389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-0.25480466218675391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0.22429154349865216</v>
      </c>
      <c r="Q191" s="11">
        <f>2*'OddsRatio_working_3-way'!K191*'OddsRatio_working_3-way'!L191*'OddsRatio_working_3-way'!M191</f>
        <v>5.917982678064701E-2</v>
      </c>
      <c r="R191" s="11">
        <f t="shared" si="49"/>
        <v>0</v>
      </c>
      <c r="S191" s="11">
        <f t="shared" si="50"/>
        <v>-0.88024897807506453</v>
      </c>
      <c r="T191" s="11">
        <f t="shared" si="51"/>
        <v>-0.2322556670382756</v>
      </c>
      <c r="U191" s="11">
        <f>'OddsRatio_working_3-way'!S191-'OddsRatio_working_3-way'!R191^2/3</f>
        <v>-0.88024897807506453</v>
      </c>
      <c r="V191" s="11">
        <f>'OddsRatio_working_3-way'!S191*'OddsRatio_working_3-way'!R191/3-2*'OddsRatio_working_3-way'!R191^3/27-'OddsRatio_working_3-way'!T191</f>
        <v>0.2322556670382756</v>
      </c>
      <c r="W191" s="11">
        <f>'OddsRatio_working_3-way'!V191^2+4*'OddsRatio_working_3-way'!U191^3/27</f>
        <v>-4.7101836911307905E-2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0.15893751270759071</v>
      </c>
      <c r="Y191" s="11">
        <f>IF('OddsRatio_working_3-way'!W191&gt;=0,IF('OddsRatio_working_3-way'!V191+SQRT('OddsRatio_working_3-way'!W191)&gt;0,0,PI()),ACOS('OddsRatio_working_3-way'!V191/(2*'OddsRatio_working_3-way'!X191)))</f>
        <v>0.75152154250508929</v>
      </c>
      <c r="Z191" s="11">
        <f>'OddsRatio_working_3-way'!X191^(1/3)*COS('OddsRatio_working_3-way'!Y191/3)</f>
        <v>0.52477164229557094</v>
      </c>
      <c r="AA191" s="11">
        <f>'OddsRatio_working_3-way'!X191^(1/3)*COS(('OddsRatio_working_3-way'!Y191+2*PI())/3)</f>
        <v>-0.37867549008089879</v>
      </c>
      <c r="AB191" s="11">
        <f>'OddsRatio_working_3-way'!X191^(1/3)*COS(('OddsRatio_working_3-way'!Y191+4*PI())/3)</f>
        <v>-0.14609615221467206</v>
      </c>
      <c r="AC191" s="11">
        <f>'OddsRatio_working_3-way'!X191^(1/3)*SIN('OddsRatio_working_3-way'!Y191/3)</f>
        <v>0.13427974332501091</v>
      </c>
      <c r="AD191" s="11">
        <f>'OddsRatio_working_3-way'!X191^(1/3)*SIN(('OddsRatio_working_3-way'!Y191+2*PI())/3)</f>
        <v>0.38732570175113945</v>
      </c>
      <c r="AE191" s="11">
        <f>'OddsRatio_working_3-way'!X191^(1/3)*SIN(('OddsRatio_working_3-way'!Y191+4*PI())/3)</f>
        <v>-0.52160544507615036</v>
      </c>
      <c r="AF191" s="11">
        <f>-'OddsRatio_working_3-way'!U191/(3*'OddsRatio_working_3-way'!X191^(1/3))*COS(('OddsRatio_working_3-way'!Y191)/3)</f>
        <v>0.52477164229557094</v>
      </c>
      <c r="AG191" s="11">
        <f>-'OddsRatio_working_3-way'!U191/(3*'OddsRatio_working_3-way'!X191^(1/3))*COS(('OddsRatio_working_3-way'!Y191+2*PI())/3)</f>
        <v>-0.37867549008089879</v>
      </c>
      <c r="AH191" s="11">
        <f>-'OddsRatio_working_3-way'!U191/(3*'OddsRatio_working_3-way'!X191^(1/3))*COS(('OddsRatio_working_3-way'!Y191+4*PI())/3)</f>
        <v>-0.14609615221467206</v>
      </c>
      <c r="AI191" s="11">
        <f>'OddsRatio_working_3-way'!U191/(3*'OddsRatio_working_3-way'!X191^(1/3))*SIN(('OddsRatio_working_3-way'!Y191)/3)</f>
        <v>-0.13427974332501091</v>
      </c>
      <c r="AJ191" s="11">
        <f>'OddsRatio_working_3-way'!U191/(3*'OddsRatio_working_3-way'!X191^(1/3))*SIN(('OddsRatio_working_3-way'!Y191+2*PI())/3)</f>
        <v>-0.38732570175113945</v>
      </c>
      <c r="AK191" s="11">
        <f>'OddsRatio_working_3-way'!U191/(3*'OddsRatio_working_3-way'!X191^(1/3))*SIN(('OddsRatio_working_3-way'!Y191+4*PI())/3)</f>
        <v>0.52160544507615036</v>
      </c>
      <c r="AL191" s="11">
        <f>'OddsRatio_working_3-way'!Z191+'OddsRatio_working_3-way'!AF191</f>
        <v>1.0495432845911419</v>
      </c>
      <c r="AM191" s="11">
        <f>'OddsRatio_working_3-way'!AA191+'OddsRatio_working_3-way'!AG191</f>
        <v>-0.75735098016179758</v>
      </c>
      <c r="AN191" s="11">
        <f>'OddsRatio_working_3-way'!AB191+'OddsRatio_working_3-way'!AH191</f>
        <v>-0.29219230442934413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1.0495432845911419</v>
      </c>
      <c r="AS191" s="11">
        <f>IF(('OddsRatio_working_3-way'!X191=0),IF(Q191&gt;0,-Q191^(1/3),(-Q191)^(1/3)),'OddsRatio_working_3-way'!AM191-'OddsRatio_working_3-way'!R191/3)</f>
        <v>-0.75735098016179758</v>
      </c>
      <c r="AT191" s="11">
        <f>IF(('OddsRatio_working_3-way'!X191=0),IF(Q191&gt;0,-Q191^(1/3),(-Q191)^(1/3)),'OddsRatio_working_3-way'!AN191-'OddsRatio_working_3-way'!R191/3)</f>
        <v>-0.29219230442934413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1.81</v>
      </c>
      <c r="B192" s="4">
        <f>IF('True_Odds_Calculator_3-way'!B193="","",'True_Odds_Calculator_3-way'!B193)</f>
        <v>4.0599999999999996</v>
      </c>
      <c r="C192" s="4">
        <f>IF('True_Odds_Calculator_3-way'!C193="","",'True_Odds_Calculator_3-way'!C193)</f>
        <v>4.3099999999999996</v>
      </c>
      <c r="D192" s="9">
        <f t="shared" si="39"/>
        <v>0.53990253585301684</v>
      </c>
      <c r="E192" s="9">
        <f t="shared" si="40"/>
        <v>0.23700221181546144</v>
      </c>
      <c r="F192" s="9">
        <f t="shared" si="41"/>
        <v>0.22309525233152169</v>
      </c>
      <c r="G192" s="9">
        <f t="shared" si="42"/>
        <v>1.0520816683660217</v>
      </c>
      <c r="H192" s="9">
        <f t="shared" si="43"/>
        <v>1.8521861513764777</v>
      </c>
      <c r="I192" s="9">
        <f t="shared" si="44"/>
        <v>4.2193699052000255</v>
      </c>
      <c r="J192" s="9">
        <f t="shared" si="45"/>
        <v>4.4823903222915309</v>
      </c>
      <c r="K192" s="11">
        <f t="shared" si="46"/>
        <v>0.5524861878453039</v>
      </c>
      <c r="L192" s="11">
        <f t="shared" si="47"/>
        <v>0.24630541871921185</v>
      </c>
      <c r="M192" s="11">
        <f t="shared" si="48"/>
        <v>0.23201856148491881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-0.25903148810705168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0.22669532583916896</v>
      </c>
      <c r="Q192" s="11">
        <f>2*'OddsRatio_working_3-way'!K192*'OddsRatio_working_3-way'!L192*'OddsRatio_working_3-way'!M192</f>
        <v>6.314633031731727E-2</v>
      </c>
      <c r="R192" s="11">
        <f t="shared" si="49"/>
        <v>0</v>
      </c>
      <c r="S192" s="11">
        <f t="shared" si="50"/>
        <v>-0.87516512952078263</v>
      </c>
      <c r="T192" s="11">
        <f t="shared" si="51"/>
        <v>-0.24377858761024593</v>
      </c>
      <c r="U192" s="11">
        <f>'OddsRatio_working_3-way'!S192-'OddsRatio_working_3-way'!R192^2/3</f>
        <v>-0.87516512952078263</v>
      </c>
      <c r="V192" s="11">
        <f>'OddsRatio_working_3-way'!S192*'OddsRatio_working_3-way'!R192/3-2*'OddsRatio_working_3-way'!R192^3/27-'OddsRatio_working_3-way'!T192</f>
        <v>0.24377858761024593</v>
      </c>
      <c r="W192" s="11">
        <f>'OddsRatio_working_3-way'!V192^2+4*'OddsRatio_working_3-way'!U192^3/27</f>
        <v>-3.9875885919111682E-2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0.15756259525689945</v>
      </c>
      <c r="Y192" s="11">
        <f>IF('OddsRatio_working_3-way'!W192&gt;=0,IF('OddsRatio_working_3-way'!V192+SQRT('OddsRatio_working_3-way'!W192)&gt;0,0,PI()),ACOS('OddsRatio_working_3-way'!V192/(2*'OddsRatio_working_3-way'!X192)))</f>
        <v>0.68630487477301927</v>
      </c>
      <c r="Z192" s="11">
        <f>'OddsRatio_working_3-way'!X192^(1/3)*COS('OddsRatio_working_3-way'!Y192/3)</f>
        <v>0.52604083418301084</v>
      </c>
      <c r="AA192" s="11">
        <f>'OddsRatio_working_3-way'!X192^(1/3)*COS(('OddsRatio_working_3-way'!Y192+2*PI())/3)</f>
        <v>-0.36909615870676454</v>
      </c>
      <c r="AB192" s="11">
        <f>'OddsRatio_working_3-way'!X192^(1/3)*COS(('OddsRatio_working_3-way'!Y192+4*PI())/3)</f>
        <v>-0.15694467547624624</v>
      </c>
      <c r="AC192" s="11">
        <f>'OddsRatio_working_3-way'!X192^(1/3)*SIN('OddsRatio_working_3-way'!Y192/3)</f>
        <v>0.1224857159521181</v>
      </c>
      <c r="AD192" s="11">
        <f>'OddsRatio_working_3-way'!X192^(1/3)*SIN(('OddsRatio_working_3-way'!Y192+2*PI())/3)</f>
        <v>0.39432186785438589</v>
      </c>
      <c r="AE192" s="11">
        <f>'OddsRatio_working_3-way'!X192^(1/3)*SIN(('OddsRatio_working_3-way'!Y192+4*PI())/3)</f>
        <v>-0.51680758380650405</v>
      </c>
      <c r="AF192" s="11">
        <f>-'OddsRatio_working_3-way'!U192/(3*'OddsRatio_working_3-way'!X192^(1/3))*COS(('OddsRatio_working_3-way'!Y192)/3)</f>
        <v>0.52604083418301084</v>
      </c>
      <c r="AG192" s="11">
        <f>-'OddsRatio_working_3-way'!U192/(3*'OddsRatio_working_3-way'!X192^(1/3))*COS(('OddsRatio_working_3-way'!Y192+2*PI())/3)</f>
        <v>-0.36909615870676454</v>
      </c>
      <c r="AH192" s="11">
        <f>-'OddsRatio_working_3-way'!U192/(3*'OddsRatio_working_3-way'!X192^(1/3))*COS(('OddsRatio_working_3-way'!Y192+4*PI())/3)</f>
        <v>-0.15694467547624624</v>
      </c>
      <c r="AI192" s="11">
        <f>'OddsRatio_working_3-way'!U192/(3*'OddsRatio_working_3-way'!X192^(1/3))*SIN(('OddsRatio_working_3-way'!Y192)/3)</f>
        <v>-0.1224857159521181</v>
      </c>
      <c r="AJ192" s="11">
        <f>'OddsRatio_working_3-way'!U192/(3*'OddsRatio_working_3-way'!X192^(1/3))*SIN(('OddsRatio_working_3-way'!Y192+2*PI())/3)</f>
        <v>-0.39432186785438589</v>
      </c>
      <c r="AK192" s="11">
        <f>'OddsRatio_working_3-way'!U192/(3*'OddsRatio_working_3-way'!X192^(1/3))*SIN(('OddsRatio_working_3-way'!Y192+4*PI())/3)</f>
        <v>0.51680758380650405</v>
      </c>
      <c r="AL192" s="11">
        <f>'OddsRatio_working_3-way'!Z192+'OddsRatio_working_3-way'!AF192</f>
        <v>1.0520816683660217</v>
      </c>
      <c r="AM192" s="11">
        <f>'OddsRatio_working_3-way'!AA192+'OddsRatio_working_3-way'!AG192</f>
        <v>-0.73819231741352909</v>
      </c>
      <c r="AN192" s="11">
        <f>'OddsRatio_working_3-way'!AB192+'OddsRatio_working_3-way'!AH192</f>
        <v>-0.31388935095249249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1.0520816683660217</v>
      </c>
      <c r="AS192" s="11">
        <f>IF(('OddsRatio_working_3-way'!X192=0),IF(Q192&gt;0,-Q192^(1/3),(-Q192)^(1/3)),'OddsRatio_working_3-way'!AM192-'OddsRatio_working_3-way'!R192/3)</f>
        <v>-0.73819231741352909</v>
      </c>
      <c r="AT192" s="11">
        <f>IF(('OddsRatio_working_3-way'!X192=0),IF(Q192&gt;0,-Q192^(1/3),(-Q192)^(1/3)),'OddsRatio_working_3-way'!AN192-'OddsRatio_working_3-way'!R192/3)</f>
        <v>-0.31388935095249249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1.83</v>
      </c>
      <c r="B193" s="4">
        <f>IF('True_Odds_Calculator_3-way'!B194="","",'True_Odds_Calculator_3-way'!B194)</f>
        <v>3.78</v>
      </c>
      <c r="C193" s="4">
        <f>IF('True_Odds_Calculator_3-way'!C194="","",'True_Odds_Calculator_3-way'!C194)</f>
        <v>4.58</v>
      </c>
      <c r="D193" s="9">
        <f t="shared" si="39"/>
        <v>0.53448456220403684</v>
      </c>
      <c r="E193" s="9">
        <f t="shared" si="40"/>
        <v>0.25528464032949999</v>
      </c>
      <c r="F193" s="9">
        <f t="shared" si="41"/>
        <v>0.21023079746646309</v>
      </c>
      <c r="G193" s="9">
        <f t="shared" si="42"/>
        <v>1.0493511186466074</v>
      </c>
      <c r="H193" s="9">
        <f t="shared" si="43"/>
        <v>1.8709614284766842</v>
      </c>
      <c r="I193" s="9">
        <f t="shared" si="44"/>
        <v>3.9171961098375676</v>
      </c>
      <c r="J193" s="9">
        <f t="shared" si="45"/>
        <v>4.7566770047548541</v>
      </c>
      <c r="K193" s="11">
        <f t="shared" si="46"/>
        <v>0.54644808743169393</v>
      </c>
      <c r="L193" s="11">
        <f t="shared" si="47"/>
        <v>0.26455026455026459</v>
      </c>
      <c r="M193" s="11">
        <f t="shared" si="48"/>
        <v>0.2183406113537118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-0.2607339279732912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0.22694494978361637</v>
      </c>
      <c r="Q193" s="11">
        <f>2*'OddsRatio_working_3-way'!K193*'OddsRatio_working_3-way'!L193*'OddsRatio_working_3-way'!M193</f>
        <v>6.3127941525345302E-2</v>
      </c>
      <c r="R193" s="11">
        <f t="shared" si="49"/>
        <v>0</v>
      </c>
      <c r="S193" s="11">
        <f t="shared" si="50"/>
        <v>-0.87040820328861812</v>
      </c>
      <c r="T193" s="11">
        <f t="shared" si="51"/>
        <v>-0.24211632914843342</v>
      </c>
      <c r="U193" s="11">
        <f>'OddsRatio_working_3-way'!S193-'OddsRatio_working_3-way'!R193^2/3</f>
        <v>-0.87040820328861812</v>
      </c>
      <c r="V193" s="11">
        <f>'OddsRatio_working_3-way'!S193*'OddsRatio_working_3-way'!R193/3-2*'OddsRatio_working_3-way'!R193^3/27-'OddsRatio_working_3-way'!T193</f>
        <v>0.24211632914843342</v>
      </c>
      <c r="W193" s="11">
        <f>'OddsRatio_working_3-way'!V193^2+4*'OddsRatio_working_3-way'!U193^3/27</f>
        <v>-3.9073067186293046E-2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0.15627970439776048</v>
      </c>
      <c r="Y193" s="11">
        <f>IF('OddsRatio_working_3-way'!W193&gt;=0,IF('OddsRatio_working_3-way'!V193+SQRT('OddsRatio_working_3-way'!W193)&gt;0,0,PI()),ACOS('OddsRatio_working_3-way'!V193/(2*'OddsRatio_working_3-way'!X193)))</f>
        <v>0.68467442153041758</v>
      </c>
      <c r="Z193" s="11">
        <f>'OddsRatio_working_3-way'!X193^(1/3)*COS('OddsRatio_working_3-way'!Y193/3)</f>
        <v>0.52467555932330379</v>
      </c>
      <c r="AA193" s="11">
        <f>'OddsRatio_working_3-way'!X193^(1/3)*COS(('OddsRatio_working_3-way'!Y193+2*PI())/3)</f>
        <v>-0.36787790903782014</v>
      </c>
      <c r="AB193" s="11">
        <f>'OddsRatio_working_3-way'!X193^(1/3)*COS(('OddsRatio_working_3-way'!Y193+4*PI())/3)</f>
        <v>-0.15679765028548373</v>
      </c>
      <c r="AC193" s="11">
        <f>'OddsRatio_working_3-way'!X193^(1/3)*SIN('OddsRatio_working_3-way'!Y193/3)</f>
        <v>0.12186724421127726</v>
      </c>
      <c r="AD193" s="11">
        <f>'OddsRatio_working_3-way'!X193^(1/3)*SIN(('OddsRatio_working_3-way'!Y193+2*PI())/3)</f>
        <v>0.39344874101315169</v>
      </c>
      <c r="AE193" s="11">
        <f>'OddsRatio_working_3-way'!X193^(1/3)*SIN(('OddsRatio_working_3-way'!Y193+4*PI())/3)</f>
        <v>-0.51531598522442901</v>
      </c>
      <c r="AF193" s="11">
        <f>-'OddsRatio_working_3-way'!U193/(3*'OddsRatio_working_3-way'!X193^(1/3))*COS(('OddsRatio_working_3-way'!Y193)/3)</f>
        <v>0.52467555932330356</v>
      </c>
      <c r="AG193" s="11">
        <f>-'OddsRatio_working_3-way'!U193/(3*'OddsRatio_working_3-way'!X193^(1/3))*COS(('OddsRatio_working_3-way'!Y193+2*PI())/3)</f>
        <v>-0.36787790903782003</v>
      </c>
      <c r="AH193" s="11">
        <f>-'OddsRatio_working_3-way'!U193/(3*'OddsRatio_working_3-way'!X193^(1/3))*COS(('OddsRatio_working_3-way'!Y193+4*PI())/3)</f>
        <v>-0.15679765028548368</v>
      </c>
      <c r="AI193" s="11">
        <f>'OddsRatio_working_3-way'!U193/(3*'OddsRatio_working_3-way'!X193^(1/3))*SIN(('OddsRatio_working_3-way'!Y193)/3)</f>
        <v>-0.1218672442112772</v>
      </c>
      <c r="AJ193" s="11">
        <f>'OddsRatio_working_3-way'!U193/(3*'OddsRatio_working_3-way'!X193^(1/3))*SIN(('OddsRatio_working_3-way'!Y193+2*PI())/3)</f>
        <v>-0.39344874101315153</v>
      </c>
      <c r="AK193" s="11">
        <f>'OddsRatio_working_3-way'!U193/(3*'OddsRatio_working_3-way'!X193^(1/3))*SIN(('OddsRatio_working_3-way'!Y193+4*PI())/3)</f>
        <v>0.51531598522442879</v>
      </c>
      <c r="AL193" s="11">
        <f>'OddsRatio_working_3-way'!Z193+'OddsRatio_working_3-way'!AF193</f>
        <v>1.0493511186466074</v>
      </c>
      <c r="AM193" s="11">
        <f>'OddsRatio_working_3-way'!AA193+'OddsRatio_working_3-way'!AG193</f>
        <v>-0.73575581807564017</v>
      </c>
      <c r="AN193" s="11">
        <f>'OddsRatio_working_3-way'!AB193+'OddsRatio_working_3-way'!AH193</f>
        <v>-0.31359530057096741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1.0493511186466074</v>
      </c>
      <c r="AS193" s="11">
        <f>IF(('OddsRatio_working_3-way'!X193=0),IF(Q193&gt;0,-Q193^(1/3),(-Q193)^(1/3)),'OddsRatio_working_3-way'!AM193-'OddsRatio_working_3-way'!R193/3)</f>
        <v>-0.73575581807564017</v>
      </c>
      <c r="AT193" s="11">
        <f>IF(('OddsRatio_working_3-way'!X193=0),IF(Q193&gt;0,-Q193^(1/3),(-Q193)^(1/3)),'OddsRatio_working_3-way'!AN193-'OddsRatio_working_3-way'!R193/3)</f>
        <v>-0.31359530057096741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1.44</v>
      </c>
      <c r="B194" s="4">
        <f>IF('True_Odds_Calculator_3-way'!B195="","",'True_Odds_Calculator_3-way'!B195)</f>
        <v>5.31</v>
      </c>
      <c r="C194" s="4">
        <f>IF('True_Odds_Calculator_3-way'!C195="","",'True_Odds_Calculator_3-way'!C195)</f>
        <v>6.96</v>
      </c>
      <c r="D194" s="9">
        <f t="shared" si="39"/>
        <v>0.6827611092773691</v>
      </c>
      <c r="E194" s="9">
        <f t="shared" si="40"/>
        <v>0.18013568077971076</v>
      </c>
      <c r="F194" s="9">
        <f t="shared" si="41"/>
        <v>0.13710320994292</v>
      </c>
      <c r="G194" s="9">
        <f t="shared" si="42"/>
        <v>1.056002559486978</v>
      </c>
      <c r="H194" s="9">
        <f t="shared" si="43"/>
        <v>1.4646411261742704</v>
      </c>
      <c r="I194" s="9">
        <f t="shared" si="44"/>
        <v>5.5513710313888742</v>
      </c>
      <c r="J194" s="9">
        <f t="shared" si="45"/>
        <v>7.29377525454239</v>
      </c>
      <c r="K194" s="11">
        <f t="shared" si="46"/>
        <v>0.69444444444444442</v>
      </c>
      <c r="L194" s="11">
        <f t="shared" si="47"/>
        <v>0.18832391713747648</v>
      </c>
      <c r="M194" s="11">
        <f t="shared" si="48"/>
        <v>0.14367816091954022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-0.21237820878219604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0.20124412840660652</v>
      </c>
      <c r="Q194" s="11">
        <f>2*'OddsRatio_working_3-way'!K194*'OddsRatio_working_3-way'!L194*'OddsRatio_working_3-way'!M194</f>
        <v>3.7580602877050701E-2</v>
      </c>
      <c r="R194" s="11">
        <f t="shared" si="49"/>
        <v>0</v>
      </c>
      <c r="S194" s="11">
        <f t="shared" si="50"/>
        <v>-0.94757428062213267</v>
      </c>
      <c r="T194" s="11">
        <f t="shared" si="51"/>
        <v>-0.17695131290796126</v>
      </c>
      <c r="U194" s="11">
        <f>'OddsRatio_working_3-way'!S194-'OddsRatio_working_3-way'!R194^2/3</f>
        <v>-0.94757428062213267</v>
      </c>
      <c r="V194" s="11">
        <f>'OddsRatio_working_3-way'!S194*'OddsRatio_working_3-way'!R194/3-2*'OddsRatio_working_3-way'!R194^3/27-'OddsRatio_working_3-way'!T194</f>
        <v>0.17695131290796126</v>
      </c>
      <c r="W194" s="11">
        <f>'OddsRatio_working_3-way'!V194^2+4*'OddsRatio_working_3-way'!U194^3/27</f>
        <v>-9.4736250673117542E-2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0.17751620898735471</v>
      </c>
      <c r="Y194" s="11">
        <f>IF('OddsRatio_working_3-way'!W194&gt;=0,IF('OddsRatio_working_3-way'!V194+SQRT('OddsRatio_working_3-way'!W194)&gt;0,0,PI()),ACOS('OddsRatio_working_3-way'!V194/(2*'OddsRatio_working_3-way'!X194)))</f>
        <v>1.0490338358665963</v>
      </c>
      <c r="Z194" s="11">
        <f>'OddsRatio_working_3-way'!X194^(1/3)*COS('OddsRatio_working_3-way'!Y194/3)</f>
        <v>0.52800127974348898</v>
      </c>
      <c r="AA194" s="11">
        <f>'OddsRatio_working_3-way'!X194^(1/3)*COS(('OddsRatio_working_3-way'!Y194+2*PI())/3)</f>
        <v>-0.4307476236449499</v>
      </c>
      <c r="AB194" s="11">
        <f>'OddsRatio_working_3-way'!X194^(1/3)*COS(('OddsRatio_working_3-way'!Y194+4*PI())/3)</f>
        <v>-9.725365609853924E-2</v>
      </c>
      <c r="AC194" s="11">
        <f>'OddsRatio_working_3-way'!X194^(1/3)*SIN('OddsRatio_working_3-way'!Y194/3)</f>
        <v>0.19254283193603658</v>
      </c>
      <c r="AD194" s="11">
        <f>'OddsRatio_working_3-way'!X194^(1/3)*SIN(('OddsRatio_working_3-way'!Y194+2*PI())/3)</f>
        <v>0.36099110552053709</v>
      </c>
      <c r="AE194" s="11">
        <f>'OddsRatio_working_3-way'!X194^(1/3)*SIN(('OddsRatio_working_3-way'!Y194+4*PI())/3)</f>
        <v>-0.55353393745657364</v>
      </c>
      <c r="AF194" s="11">
        <f>-'OddsRatio_working_3-way'!U194/(3*'OddsRatio_working_3-way'!X194^(1/3))*COS(('OddsRatio_working_3-way'!Y194)/3)</f>
        <v>0.52800127974348887</v>
      </c>
      <c r="AG194" s="11">
        <f>-'OddsRatio_working_3-way'!U194/(3*'OddsRatio_working_3-way'!X194^(1/3))*COS(('OddsRatio_working_3-way'!Y194+2*PI())/3)</f>
        <v>-0.43074762364494984</v>
      </c>
      <c r="AH194" s="11">
        <f>-'OddsRatio_working_3-way'!U194/(3*'OddsRatio_working_3-way'!X194^(1/3))*COS(('OddsRatio_working_3-way'!Y194+4*PI())/3)</f>
        <v>-9.7253656098539212E-2</v>
      </c>
      <c r="AI194" s="11">
        <f>'OddsRatio_working_3-way'!U194/(3*'OddsRatio_working_3-way'!X194^(1/3))*SIN(('OddsRatio_working_3-way'!Y194)/3)</f>
        <v>-0.19254283193603655</v>
      </c>
      <c r="AJ194" s="11">
        <f>'OddsRatio_working_3-way'!U194/(3*'OddsRatio_working_3-way'!X194^(1/3))*SIN(('OddsRatio_working_3-way'!Y194+2*PI())/3)</f>
        <v>-0.36099110552053704</v>
      </c>
      <c r="AK194" s="11">
        <f>'OddsRatio_working_3-way'!U194/(3*'OddsRatio_working_3-way'!X194^(1/3))*SIN(('OddsRatio_working_3-way'!Y194+4*PI())/3)</f>
        <v>0.55353393745657353</v>
      </c>
      <c r="AL194" s="11">
        <f>'OddsRatio_working_3-way'!Z194+'OddsRatio_working_3-way'!AF194</f>
        <v>1.056002559486978</v>
      </c>
      <c r="AM194" s="11">
        <f>'OddsRatio_working_3-way'!AA194+'OddsRatio_working_3-way'!AG194</f>
        <v>-0.86149524728989979</v>
      </c>
      <c r="AN194" s="11">
        <f>'OddsRatio_working_3-way'!AB194+'OddsRatio_working_3-way'!AH194</f>
        <v>-0.19450731219707845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1.056002559486978</v>
      </c>
      <c r="AS194" s="11">
        <f>IF(('OddsRatio_working_3-way'!X194=0),IF(Q194&gt;0,-Q194^(1/3),(-Q194)^(1/3)),'OddsRatio_working_3-way'!AM194-'OddsRatio_working_3-way'!R194/3)</f>
        <v>-0.86149524728989979</v>
      </c>
      <c r="AT194" s="11">
        <f>IF(('OddsRatio_working_3-way'!X194=0),IF(Q194&gt;0,-Q194^(1/3),(-Q194)^(1/3)),'OddsRatio_working_3-way'!AN194-'OddsRatio_working_3-way'!R194/3)</f>
        <v>-0.19450731219707845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4.2699999999999996</v>
      </c>
      <c r="B195" s="4">
        <f>IF('True_Odds_Calculator_3-way'!B196="","",'True_Odds_Calculator_3-way'!B196)</f>
        <v>4.29</v>
      </c>
      <c r="C195" s="4">
        <f>IF('True_Odds_Calculator_3-way'!C196="","",'True_Odds_Calculator_3-way'!C196)</f>
        <v>1.79</v>
      </c>
      <c r="D195" s="9">
        <f t="shared" si="39"/>
        <v>0.22653849308372023</v>
      </c>
      <c r="E195" s="9">
        <f t="shared" si="40"/>
        <v>0.22547186428910079</v>
      </c>
      <c r="F195" s="9">
        <f t="shared" si="41"/>
        <v>0.54798964262717875</v>
      </c>
      <c r="G195" s="9">
        <f t="shared" si="42"/>
        <v>1.0441164664894105</v>
      </c>
      <c r="H195" s="9">
        <f t="shared" si="43"/>
        <v>4.4142608454203724</v>
      </c>
      <c r="I195" s="9">
        <f t="shared" si="44"/>
        <v>4.4351431747501611</v>
      </c>
      <c r="J195" s="9">
        <f t="shared" si="45"/>
        <v>1.8248520085266349</v>
      </c>
      <c r="K195" s="11">
        <f t="shared" si="46"/>
        <v>0.23419203747072601</v>
      </c>
      <c r="L195" s="11">
        <f t="shared" si="47"/>
        <v>0.23310023310023309</v>
      </c>
      <c r="M195" s="11">
        <f t="shared" si="48"/>
        <v>0.55865921787709494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-0.25919853568905682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0.2241553665676754</v>
      </c>
      <c r="Q195" s="11">
        <f>2*'OddsRatio_working_3-way'!K195*'OddsRatio_working_3-way'!L195*'OddsRatio_working_3-way'!M195</f>
        <v>6.0994657569435479E-2</v>
      </c>
      <c r="R195" s="11">
        <f t="shared" si="49"/>
        <v>0</v>
      </c>
      <c r="S195" s="11">
        <f t="shared" si="50"/>
        <v>-0.86480182448476339</v>
      </c>
      <c r="T195" s="11">
        <f t="shared" si="51"/>
        <v>-0.23532022434959546</v>
      </c>
      <c r="U195" s="11">
        <f>'OddsRatio_working_3-way'!S195-'OddsRatio_working_3-way'!R195^2/3</f>
        <v>-0.86480182448476339</v>
      </c>
      <c r="V195" s="11">
        <f>'OddsRatio_working_3-way'!S195*'OddsRatio_working_3-way'!R195/3-2*'OddsRatio_working_3-way'!R195^3/27-'OddsRatio_working_3-way'!T195</f>
        <v>0.23532022434959546</v>
      </c>
      <c r="W195" s="11">
        <f>'OddsRatio_working_3-way'!V195^2+4*'OddsRatio_working_3-way'!U195^3/27</f>
        <v>-4.0442153090926594E-2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0.15477222060084825</v>
      </c>
      <c r="Y195" s="11">
        <f>IF('OddsRatio_working_3-way'!W195&gt;=0,IF('OddsRatio_working_3-way'!V195+SQRT('OddsRatio_working_3-way'!W195)&gt;0,0,PI()),ACOS('OddsRatio_working_3-way'!V195/(2*'OddsRatio_working_3-way'!X195)))</f>
        <v>0.70715285165148023</v>
      </c>
      <c r="Z195" s="11">
        <f>'OddsRatio_working_3-way'!X195^(1/3)*COS('OddsRatio_working_3-way'!Y195/3)</f>
        <v>0.52205823324470513</v>
      </c>
      <c r="AA195" s="11">
        <f>'OddsRatio_working_3-way'!X195^(1/3)*COS(('OddsRatio_working_3-way'!Y195+2*PI())/3)</f>
        <v>-0.36961943362738559</v>
      </c>
      <c r="AB195" s="11">
        <f>'OddsRatio_working_3-way'!X195^(1/3)*COS(('OddsRatio_working_3-way'!Y195+4*PI())/3)</f>
        <v>-0.15243879961731971</v>
      </c>
      <c r="AC195" s="11">
        <f>'OddsRatio_working_3-way'!X195^(1/3)*SIN('OddsRatio_working_3-way'!Y195/3)</f>
        <v>0.12538929750848524</v>
      </c>
      <c r="AD195" s="11">
        <f>'OddsRatio_working_3-way'!X195^(1/3)*SIN(('OddsRatio_working_3-way'!Y195+2*PI())/3)</f>
        <v>0.38942104349049389</v>
      </c>
      <c r="AE195" s="11">
        <f>'OddsRatio_working_3-way'!X195^(1/3)*SIN(('OddsRatio_working_3-way'!Y195+4*PI())/3)</f>
        <v>-0.51481034099897904</v>
      </c>
      <c r="AF195" s="11">
        <f>-'OddsRatio_working_3-way'!U195/(3*'OddsRatio_working_3-way'!X195^(1/3))*COS(('OddsRatio_working_3-way'!Y195)/3)</f>
        <v>0.52205823324470524</v>
      </c>
      <c r="AG195" s="11">
        <f>-'OddsRatio_working_3-way'!U195/(3*'OddsRatio_working_3-way'!X195^(1/3))*COS(('OddsRatio_working_3-way'!Y195+2*PI())/3)</f>
        <v>-0.3696194336273857</v>
      </c>
      <c r="AH195" s="11">
        <f>-'OddsRatio_working_3-way'!U195/(3*'OddsRatio_working_3-way'!X195^(1/3))*COS(('OddsRatio_working_3-way'!Y195+4*PI())/3)</f>
        <v>-0.15243879961731976</v>
      </c>
      <c r="AI195" s="11">
        <f>'OddsRatio_working_3-way'!U195/(3*'OddsRatio_working_3-way'!X195^(1/3))*SIN(('OddsRatio_working_3-way'!Y195)/3)</f>
        <v>-0.12538929750848526</v>
      </c>
      <c r="AJ195" s="11">
        <f>'OddsRatio_working_3-way'!U195/(3*'OddsRatio_working_3-way'!X195^(1/3))*SIN(('OddsRatio_working_3-way'!Y195+2*PI())/3)</f>
        <v>-0.38942104349049395</v>
      </c>
      <c r="AK195" s="11">
        <f>'OddsRatio_working_3-way'!U195/(3*'OddsRatio_working_3-way'!X195^(1/3))*SIN(('OddsRatio_working_3-way'!Y195+4*PI())/3)</f>
        <v>0.51481034099897915</v>
      </c>
      <c r="AL195" s="11">
        <f>'OddsRatio_working_3-way'!Z195+'OddsRatio_working_3-way'!AF195</f>
        <v>1.0441164664894105</v>
      </c>
      <c r="AM195" s="11">
        <f>'OddsRatio_working_3-way'!AA195+'OddsRatio_working_3-way'!AG195</f>
        <v>-0.73923886725477128</v>
      </c>
      <c r="AN195" s="11">
        <f>'OddsRatio_working_3-way'!AB195+'OddsRatio_working_3-way'!AH195</f>
        <v>-0.30487759923463947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1.0441164664894105</v>
      </c>
      <c r="AS195" s="11">
        <f>IF(('OddsRatio_working_3-way'!X195=0),IF(Q195&gt;0,-Q195^(1/3),(-Q195)^(1/3)),'OddsRatio_working_3-way'!AM195-'OddsRatio_working_3-way'!R195/3)</f>
        <v>-0.73923886725477128</v>
      </c>
      <c r="AT195" s="11">
        <f>IF(('OddsRatio_working_3-way'!X195=0),IF(Q195&gt;0,-Q195^(1/3),(-Q195)^(1/3)),'OddsRatio_working_3-way'!AN195-'OddsRatio_working_3-way'!R195/3)</f>
        <v>-0.30487759923463947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1.78</v>
      </c>
      <c r="B196" s="4">
        <f>IF('True_Odds_Calculator_3-way'!B197="","",'True_Odds_Calculator_3-way'!B197)</f>
        <v>4.08</v>
      </c>
      <c r="C196" s="4">
        <f>IF('True_Odds_Calculator_3-way'!C197="","",'True_Odds_Calculator_3-way'!C197)</f>
        <v>4.6100000000000003</v>
      </c>
      <c r="D196" s="9">
        <f t="shared" ref="D196:D259" si="52">(K196/(AR196+K196-(AR196*K196)))</f>
        <v>0.5519681015720822</v>
      </c>
      <c r="E196" s="9">
        <f t="shared" ref="E196:E259" si="53">(L196/(AR196+L196-(AR196*L196)))</f>
        <v>0.23780251464624846</v>
      </c>
      <c r="F196" s="9">
        <f t="shared" ref="F196:F259" si="54">(M196/(AR196+M196-(AR196*M196)))</f>
        <v>0.21022938378166917</v>
      </c>
      <c r="G196" s="9">
        <f t="shared" ref="G196:G259" si="55">AR196</f>
        <v>1.0406396096865214</v>
      </c>
      <c r="H196" s="9">
        <f t="shared" ref="H196:H259" si="56">IF(A196="","",1/D196)</f>
        <v>1.8116988955554867</v>
      </c>
      <c r="I196" s="9">
        <f t="shared" ref="I196:I259" si="57">IF(B196="","",1/E196)</f>
        <v>4.2051699978344859</v>
      </c>
      <c r="J196" s="9">
        <f t="shared" ref="J196:J259" si="58">IF(C196="","",1/F196)</f>
        <v>4.7567089909683427</v>
      </c>
      <c r="K196" s="11">
        <f t="shared" ref="K196:K259" si="59">1/A196</f>
        <v>0.5617977528089888</v>
      </c>
      <c r="L196" s="11">
        <f t="shared" ref="L196:L259" si="60">1/B196</f>
        <v>0.24509803921568626</v>
      </c>
      <c r="M196" s="11">
        <f t="shared" ref="M196:M259" si="61">1/C196</f>
        <v>0.21691973969631234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-0.2590427430812926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0.22312051877223144</v>
      </c>
      <c r="Q196" s="11">
        <f>2*'OddsRatio_working_3-way'!K196*'OddsRatio_working_3-way'!L196*'OddsRatio_working_3-way'!M196</f>
        <v>5.9737756030048564E-2</v>
      </c>
      <c r="R196" s="11">
        <f t="shared" ref="R196:R259" si="62">O196/N196</f>
        <v>0</v>
      </c>
      <c r="S196" s="11">
        <f t="shared" ref="S196:S259" si="63">P196/N196</f>
        <v>-0.86132703861235715</v>
      </c>
      <c r="T196" s="11">
        <f t="shared" ref="T196:T259" si="64">Q196/N196</f>
        <v>-0.23060964889219732</v>
      </c>
      <c r="U196" s="11">
        <f>'OddsRatio_working_3-way'!S196-'OddsRatio_working_3-way'!R196^2/3</f>
        <v>-0.86132703861235715</v>
      </c>
      <c r="V196" s="11">
        <f>'OddsRatio_working_3-way'!S196*'OddsRatio_working_3-way'!R196/3-2*'OddsRatio_working_3-way'!R196^3/27-'OddsRatio_working_3-way'!T196</f>
        <v>0.23060964889219732</v>
      </c>
      <c r="W196" s="11">
        <f>'OddsRatio_working_3-way'!V196^2+4*'OddsRatio_working_3-way'!U196^3/27</f>
        <v>-4.1486594144672262E-2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0.15384034281265008</v>
      </c>
      <c r="Y196" s="11">
        <f>IF('OddsRatio_working_3-way'!W196&gt;=0,IF('OddsRatio_working_3-way'!V196+SQRT('OddsRatio_working_3-way'!W196)&gt;0,0,PI()),ACOS('OddsRatio_working_3-way'!V196/(2*'OddsRatio_working_3-way'!X196)))</f>
        <v>0.72347524712123112</v>
      </c>
      <c r="Z196" s="11">
        <f>'OddsRatio_working_3-way'!X196^(1/3)*COS('OddsRatio_working_3-way'!Y196/3)</f>
        <v>0.52031980484326068</v>
      </c>
      <c r="AA196" s="11">
        <f>'OddsRatio_working_3-way'!X196^(1/3)*COS(('OddsRatio_working_3-way'!Y196+2*PI())/3)</f>
        <v>-0.37098514850298453</v>
      </c>
      <c r="AB196" s="11">
        <f>'OddsRatio_working_3-way'!X196^(1/3)*COS(('OddsRatio_working_3-way'!Y196+4*PI())/3)</f>
        <v>-0.14933465634027621</v>
      </c>
      <c r="AC196" s="11">
        <f>'OddsRatio_working_3-way'!X196^(1/3)*SIN('OddsRatio_working_3-way'!Y196/3)</f>
        <v>0.12796997131615281</v>
      </c>
      <c r="AD196" s="11">
        <f>'OddsRatio_working_3-way'!X196^(1/3)*SIN(('OddsRatio_working_3-way'!Y196+2*PI())/3)</f>
        <v>0.38662518342834867</v>
      </c>
      <c r="AE196" s="11">
        <f>'OddsRatio_working_3-way'!X196^(1/3)*SIN(('OddsRatio_working_3-way'!Y196+4*PI())/3)</f>
        <v>-0.51459515474450146</v>
      </c>
      <c r="AF196" s="11">
        <f>-'OddsRatio_working_3-way'!U196/(3*'OddsRatio_working_3-way'!X196^(1/3))*COS(('OddsRatio_working_3-way'!Y196)/3)</f>
        <v>0.52031980484326057</v>
      </c>
      <c r="AG196" s="11">
        <f>-'OddsRatio_working_3-way'!U196/(3*'OddsRatio_working_3-way'!X196^(1/3))*COS(('OddsRatio_working_3-way'!Y196+2*PI())/3)</f>
        <v>-0.37098514850298447</v>
      </c>
      <c r="AH196" s="11">
        <f>-'OddsRatio_working_3-way'!U196/(3*'OddsRatio_working_3-way'!X196^(1/3))*COS(('OddsRatio_working_3-way'!Y196+4*PI())/3)</f>
        <v>-0.14933465634027618</v>
      </c>
      <c r="AI196" s="11">
        <f>'OddsRatio_working_3-way'!U196/(3*'OddsRatio_working_3-way'!X196^(1/3))*SIN(('OddsRatio_working_3-way'!Y196)/3)</f>
        <v>-0.12796997131615279</v>
      </c>
      <c r="AJ196" s="11">
        <f>'OddsRatio_working_3-way'!U196/(3*'OddsRatio_working_3-way'!X196^(1/3))*SIN(('OddsRatio_working_3-way'!Y196+2*PI())/3)</f>
        <v>-0.38662518342834862</v>
      </c>
      <c r="AK196" s="11">
        <f>'OddsRatio_working_3-way'!U196/(3*'OddsRatio_working_3-way'!X196^(1/3))*SIN(('OddsRatio_working_3-way'!Y196+4*PI())/3)</f>
        <v>0.51459515474450135</v>
      </c>
      <c r="AL196" s="11">
        <f>'OddsRatio_working_3-way'!Z196+'OddsRatio_working_3-way'!AF196</f>
        <v>1.0406396096865214</v>
      </c>
      <c r="AM196" s="11">
        <f>'OddsRatio_working_3-way'!AA196+'OddsRatio_working_3-way'!AG196</f>
        <v>-0.74197029700596895</v>
      </c>
      <c r="AN196" s="11">
        <f>'OddsRatio_working_3-way'!AB196+'OddsRatio_working_3-way'!AH196</f>
        <v>-0.29866931268055241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1.0406396096865214</v>
      </c>
      <c r="AS196" s="11">
        <f>IF(('OddsRatio_working_3-way'!X196=0),IF(Q196&gt;0,-Q196^(1/3),(-Q196)^(1/3)),'OddsRatio_working_3-way'!AM196-'OddsRatio_working_3-way'!R196/3)</f>
        <v>-0.74197029700596895</v>
      </c>
      <c r="AT196" s="11">
        <f>IF(('OddsRatio_working_3-way'!X196=0),IF(Q196&gt;0,-Q196^(1/3),(-Q196)^(1/3)),'OddsRatio_working_3-way'!AN196-'OddsRatio_working_3-way'!R196/3)</f>
        <v>-0.29866931268055241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1.56</v>
      </c>
      <c r="B197" s="4">
        <f>IF('True_Odds_Calculator_3-way'!B198="","",'True_Odds_Calculator_3-way'!B198)</f>
        <v>4.17</v>
      </c>
      <c r="C197" s="4">
        <f>IF('True_Odds_Calculator_3-way'!C198="","",'True_Odds_Calculator_3-way'!C198)</f>
        <v>6.28</v>
      </c>
      <c r="D197" s="9">
        <f t="shared" si="52"/>
        <v>0.62383403619775502</v>
      </c>
      <c r="E197" s="9">
        <f t="shared" si="53"/>
        <v>0.2265849065117915</v>
      </c>
      <c r="F197" s="9">
        <f t="shared" si="54"/>
        <v>0.1495810572904534</v>
      </c>
      <c r="G197" s="9">
        <f t="shared" si="55"/>
        <v>1.076768653815829</v>
      </c>
      <c r="H197" s="9">
        <f t="shared" si="56"/>
        <v>1.6029904461368643</v>
      </c>
      <c r="I197" s="9">
        <f t="shared" si="57"/>
        <v>4.4133566325961784</v>
      </c>
      <c r="J197" s="9">
        <f t="shared" si="58"/>
        <v>6.6853384921475767</v>
      </c>
      <c r="K197" s="11">
        <f t="shared" si="59"/>
        <v>0.64102564102564097</v>
      </c>
      <c r="L197" s="11">
        <f t="shared" si="60"/>
        <v>0.23980815347721823</v>
      </c>
      <c r="M197" s="11">
        <f t="shared" si="61"/>
        <v>0.15923566878980891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-0.22943565774523944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0.22054869578124858</v>
      </c>
      <c r="Q197" s="11">
        <f>2*'OddsRatio_working_3-way'!K197*'OddsRatio_working_3-way'!L197*'OddsRatio_working_3-way'!M197</f>
        <v>4.8956425256658956E-2</v>
      </c>
      <c r="R197" s="11">
        <f t="shared" si="62"/>
        <v>0</v>
      </c>
      <c r="S197" s="11">
        <f t="shared" si="63"/>
        <v>-0.96126599478334462</v>
      </c>
      <c r="T197" s="11">
        <f t="shared" si="64"/>
        <v>-0.21337757930817863</v>
      </c>
      <c r="U197" s="11">
        <f>'OddsRatio_working_3-way'!S197-'OddsRatio_working_3-way'!R197^2/3</f>
        <v>-0.96126599478334462</v>
      </c>
      <c r="V197" s="11">
        <f>'OddsRatio_working_3-way'!S197*'OddsRatio_working_3-way'!R197/3-2*'OddsRatio_working_3-way'!R197^3/27-'OddsRatio_working_3-way'!T197</f>
        <v>0.21337757930817863</v>
      </c>
      <c r="W197" s="11">
        <f>'OddsRatio_working_3-way'!V197^2+4*'OddsRatio_working_3-way'!U197^3/27</f>
        <v>-8.6061244249366342E-2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0.18137753140947779</v>
      </c>
      <c r="Y197" s="11">
        <f>IF('OddsRatio_working_3-way'!W197&gt;=0,IF('OddsRatio_working_3-way'!V197+SQRT('OddsRatio_working_3-way'!W197)&gt;0,0,PI()),ACOS('OddsRatio_working_3-way'!V197/(2*'OddsRatio_working_3-way'!X197)))</f>
        <v>0.94194782543499667</v>
      </c>
      <c r="Z197" s="11">
        <f>'OddsRatio_working_3-way'!X197^(1/3)*COS('OddsRatio_working_3-way'!Y197/3)</f>
        <v>0.53838432690791449</v>
      </c>
      <c r="AA197" s="11">
        <f>'OddsRatio_working_3-way'!X197^(1/3)*COS(('OddsRatio_working_3-way'!Y197+2*PI())/3)</f>
        <v>-0.42059637773074077</v>
      </c>
      <c r="AB197" s="11">
        <f>'OddsRatio_working_3-way'!X197^(1/3)*COS(('OddsRatio_working_3-way'!Y197+4*PI())/3)</f>
        <v>-0.11778794917717358</v>
      </c>
      <c r="AC197" s="11">
        <f>'OddsRatio_working_3-way'!X197^(1/3)*SIN('OddsRatio_working_3-way'!Y197/3)</f>
        <v>0.17482652773828952</v>
      </c>
      <c r="AD197" s="11">
        <f>'OddsRatio_working_3-way'!X197^(1/3)*SIN(('OddsRatio_working_3-way'!Y197+2*PI())/3)</f>
        <v>0.3788412402324951</v>
      </c>
      <c r="AE197" s="11">
        <f>'OddsRatio_working_3-way'!X197^(1/3)*SIN(('OddsRatio_working_3-way'!Y197+4*PI())/3)</f>
        <v>-0.55366776797078454</v>
      </c>
      <c r="AF197" s="11">
        <f>-'OddsRatio_working_3-way'!U197/(3*'OddsRatio_working_3-way'!X197^(1/3))*COS(('OddsRatio_working_3-way'!Y197)/3)</f>
        <v>0.53838432690791438</v>
      </c>
      <c r="AG197" s="11">
        <f>-'OddsRatio_working_3-way'!U197/(3*'OddsRatio_working_3-way'!X197^(1/3))*COS(('OddsRatio_working_3-way'!Y197+2*PI())/3)</f>
        <v>-0.42059637773074066</v>
      </c>
      <c r="AH197" s="11">
        <f>-'OddsRatio_working_3-way'!U197/(3*'OddsRatio_working_3-way'!X197^(1/3))*COS(('OddsRatio_working_3-way'!Y197+4*PI())/3)</f>
        <v>-0.11778794917717356</v>
      </c>
      <c r="AI197" s="11">
        <f>'OddsRatio_working_3-way'!U197/(3*'OddsRatio_working_3-way'!X197^(1/3))*SIN(('OddsRatio_working_3-way'!Y197)/3)</f>
        <v>-0.17482652773828949</v>
      </c>
      <c r="AJ197" s="11">
        <f>'OddsRatio_working_3-way'!U197/(3*'OddsRatio_working_3-way'!X197^(1/3))*SIN(('OddsRatio_working_3-way'!Y197+2*PI())/3)</f>
        <v>-0.37884124023249499</v>
      </c>
      <c r="AK197" s="11">
        <f>'OddsRatio_working_3-way'!U197/(3*'OddsRatio_working_3-way'!X197^(1/3))*SIN(('OddsRatio_working_3-way'!Y197+4*PI())/3)</f>
        <v>0.55366776797078443</v>
      </c>
      <c r="AL197" s="11">
        <f>'OddsRatio_working_3-way'!Z197+'OddsRatio_working_3-way'!AF197</f>
        <v>1.076768653815829</v>
      </c>
      <c r="AM197" s="11">
        <f>'OddsRatio_working_3-way'!AA197+'OddsRatio_working_3-way'!AG197</f>
        <v>-0.84119275546148142</v>
      </c>
      <c r="AN197" s="11">
        <f>'OddsRatio_working_3-way'!AB197+'OddsRatio_working_3-way'!AH197</f>
        <v>-0.23557589835434714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1.076768653815829</v>
      </c>
      <c r="AS197" s="11">
        <f>IF(('OddsRatio_working_3-way'!X197=0),IF(Q197&gt;0,-Q197^(1/3),(-Q197)^(1/3)),'OddsRatio_working_3-way'!AM197-'OddsRatio_working_3-way'!R197/3)</f>
        <v>-0.84119275546148142</v>
      </c>
      <c r="AT197" s="11">
        <f>IF(('OddsRatio_working_3-way'!X197=0),IF(Q197&gt;0,-Q197^(1/3),(-Q197)^(1/3)),'OddsRatio_working_3-way'!AN197-'OddsRatio_working_3-way'!R197/3)</f>
        <v>-0.23557589835434714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2.59</v>
      </c>
      <c r="B198" s="4">
        <f>IF('True_Odds_Calculator_3-way'!B199="","",'True_Odds_Calculator_3-way'!B199)</f>
        <v>3.31</v>
      </c>
      <c r="C198" s="4">
        <f>IF('True_Odds_Calculator_3-way'!C199="","",'True_Odds_Calculator_3-way'!C199)</f>
        <v>2.81</v>
      </c>
      <c r="D198" s="9">
        <f t="shared" si="52"/>
        <v>0.3706305049225278</v>
      </c>
      <c r="E198" s="9">
        <f t="shared" si="53"/>
        <v>0.28842896802867546</v>
      </c>
      <c r="F198" s="9">
        <f t="shared" si="54"/>
        <v>0.34094052704879663</v>
      </c>
      <c r="G198" s="9">
        <f t="shared" si="55"/>
        <v>1.0679905346718468</v>
      </c>
      <c r="H198" s="9">
        <f t="shared" si="56"/>
        <v>2.6981049501282364</v>
      </c>
      <c r="I198" s="9">
        <f t="shared" si="57"/>
        <v>3.4670581350919667</v>
      </c>
      <c r="J198" s="9">
        <f t="shared" si="58"/>
        <v>2.9330628677560426</v>
      </c>
      <c r="K198" s="11">
        <f t="shared" si="59"/>
        <v>0.38610038610038611</v>
      </c>
      <c r="L198" s="11">
        <f t="shared" si="60"/>
        <v>0.30211480362537763</v>
      </c>
      <c r="M198" s="11">
        <f t="shared" si="61"/>
        <v>0.35587188612099646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-0.27596474349008993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0.23702929810809525</v>
      </c>
      <c r="Q198" s="11">
        <f>2*'OddsRatio_working_3-way'!K198*'OddsRatio_working_3-way'!L198*'OddsRatio_working_3-way'!M198</f>
        <v>8.3022521228754892E-2</v>
      </c>
      <c r="R198" s="11">
        <f t="shared" si="62"/>
        <v>0</v>
      </c>
      <c r="S198" s="11">
        <f t="shared" si="63"/>
        <v>-0.85891152293737527</v>
      </c>
      <c r="T198" s="11">
        <f t="shared" si="64"/>
        <v>-0.30084466652797726</v>
      </c>
      <c r="U198" s="11">
        <f>'OddsRatio_working_3-way'!S198-'OddsRatio_working_3-way'!R198^2/3</f>
        <v>-0.85891152293737527</v>
      </c>
      <c r="V198" s="11">
        <f>'OddsRatio_working_3-way'!S198*'OddsRatio_working_3-way'!R198/3-2*'OddsRatio_working_3-way'!R198^3/27-'OddsRatio_working_3-way'!T198</f>
        <v>0.30084466652797726</v>
      </c>
      <c r="W198" s="11">
        <f>'OddsRatio_working_3-way'!V198^2+4*'OddsRatio_working_3-way'!U198^3/27</f>
        <v>-3.3656632945908704E-3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0.15319364924248713</v>
      </c>
      <c r="Y198" s="11">
        <f>IF('OddsRatio_working_3-way'!W198&gt;=0,IF('OddsRatio_working_3-way'!V198+SQRT('OddsRatio_working_3-way'!W198)&gt;0,0,PI()),ACOS('OddsRatio_working_3-way'!V198/(2*'OddsRatio_working_3-way'!X198)))</f>
        <v>0.19049980313663406</v>
      </c>
      <c r="Z198" s="11">
        <f>'OddsRatio_working_3-way'!X198^(1/3)*COS('OddsRatio_working_3-way'!Y198/3)</f>
        <v>0.5339952673359234</v>
      </c>
      <c r="AA198" s="11">
        <f>'OddsRatio_working_3-way'!X198^(1/3)*COS(('OddsRatio_working_3-way'!Y198+2*PI())/3)</f>
        <v>-0.29640293219510838</v>
      </c>
      <c r="AB198" s="11">
        <f>'OddsRatio_working_3-way'!X198^(1/3)*COS(('OddsRatio_working_3-way'!Y198+4*PI())/3)</f>
        <v>-0.2375923351408149</v>
      </c>
      <c r="AC198" s="11">
        <f>'OddsRatio_working_3-way'!X198^(1/3)*SIN('OddsRatio_working_3-way'!Y198/3)</f>
        <v>3.3954314040499027E-2</v>
      </c>
      <c r="AD198" s="11">
        <f>'OddsRatio_working_3-way'!X198^(1/3)*SIN(('OddsRatio_working_3-way'!Y198+2*PI())/3)</f>
        <v>0.44547630999332288</v>
      </c>
      <c r="AE198" s="11">
        <f>'OddsRatio_working_3-way'!X198^(1/3)*SIN(('OddsRatio_working_3-way'!Y198+4*PI())/3)</f>
        <v>-0.47943062403382186</v>
      </c>
      <c r="AF198" s="11">
        <f>-'OddsRatio_working_3-way'!U198/(3*'OddsRatio_working_3-way'!X198^(1/3))*COS(('OddsRatio_working_3-way'!Y198)/3)</f>
        <v>0.53399526733592328</v>
      </c>
      <c r="AG198" s="11">
        <f>-'OddsRatio_working_3-way'!U198/(3*'OddsRatio_working_3-way'!X198^(1/3))*COS(('OddsRatio_working_3-way'!Y198+2*PI())/3)</f>
        <v>-0.29640293219510833</v>
      </c>
      <c r="AH198" s="11">
        <f>-'OddsRatio_working_3-way'!U198/(3*'OddsRatio_working_3-way'!X198^(1/3))*COS(('OddsRatio_working_3-way'!Y198+4*PI())/3)</f>
        <v>-0.23759233514081488</v>
      </c>
      <c r="AI198" s="11">
        <f>'OddsRatio_working_3-way'!U198/(3*'OddsRatio_working_3-way'!X198^(1/3))*SIN(('OddsRatio_working_3-way'!Y198)/3)</f>
        <v>-3.395431404049902E-2</v>
      </c>
      <c r="AJ198" s="11">
        <f>'OddsRatio_working_3-way'!U198/(3*'OddsRatio_working_3-way'!X198^(1/3))*SIN(('OddsRatio_working_3-way'!Y198+2*PI())/3)</f>
        <v>-0.44547630999332277</v>
      </c>
      <c r="AK198" s="11">
        <f>'OddsRatio_working_3-way'!U198/(3*'OddsRatio_working_3-way'!X198^(1/3))*SIN(('OddsRatio_working_3-way'!Y198+4*PI())/3)</f>
        <v>0.47943062403382175</v>
      </c>
      <c r="AL198" s="11">
        <f>'OddsRatio_working_3-way'!Z198+'OddsRatio_working_3-way'!AF198</f>
        <v>1.0679905346718468</v>
      </c>
      <c r="AM198" s="11">
        <f>'OddsRatio_working_3-way'!AA198+'OddsRatio_working_3-way'!AG198</f>
        <v>-0.59280586439021676</v>
      </c>
      <c r="AN198" s="11">
        <f>'OddsRatio_working_3-way'!AB198+'OddsRatio_working_3-way'!AH198</f>
        <v>-0.47518467028162981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1.0679905346718468</v>
      </c>
      <c r="AS198" s="11">
        <f>IF(('OddsRatio_working_3-way'!X198=0),IF(Q198&gt;0,-Q198^(1/3),(-Q198)^(1/3)),'OddsRatio_working_3-way'!AM198-'OddsRatio_working_3-way'!R198/3)</f>
        <v>-0.59280586439021676</v>
      </c>
      <c r="AT198" s="11">
        <f>IF(('OddsRatio_working_3-way'!X198=0),IF(Q198&gt;0,-Q198^(1/3),(-Q198)^(1/3)),'OddsRatio_working_3-way'!AN198-'OddsRatio_working_3-way'!R198/3)</f>
        <v>-0.47518467028162981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1.87</v>
      </c>
      <c r="B199" s="4">
        <f>IF('True_Odds_Calculator_3-way'!B200="","",'True_Odds_Calculator_3-way'!B200)</f>
        <v>3.53</v>
      </c>
      <c r="C199" s="4">
        <f>IF('True_Odds_Calculator_3-way'!C200="","",'True_Odds_Calculator_3-way'!C200)</f>
        <v>4.3899999999999997</v>
      </c>
      <c r="D199" s="9">
        <f t="shared" si="52"/>
        <v>0.51637005360628863</v>
      </c>
      <c r="E199" s="9">
        <f t="shared" si="53"/>
        <v>0.26855275100074638</v>
      </c>
      <c r="F199" s="9">
        <f t="shared" si="54"/>
        <v>0.21507719539296496</v>
      </c>
      <c r="G199" s="9">
        <f t="shared" si="55"/>
        <v>1.0765467250189584</v>
      </c>
      <c r="H199" s="9">
        <f t="shared" si="56"/>
        <v>1.9365956507664941</v>
      </c>
      <c r="I199" s="9">
        <f t="shared" si="57"/>
        <v>3.723663214297964</v>
      </c>
      <c r="J199" s="9">
        <f t="shared" si="58"/>
        <v>4.6494933978142683</v>
      </c>
      <c r="K199" s="11">
        <f t="shared" si="59"/>
        <v>0.53475935828876997</v>
      </c>
      <c r="L199" s="11">
        <f t="shared" si="60"/>
        <v>0.28328611898016998</v>
      </c>
      <c r="M199" s="11">
        <f t="shared" si="61"/>
        <v>0.22779043280182235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-0.25748897583128705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0.23430898467291414</v>
      </c>
      <c r="Q199" s="11">
        <f>2*'OddsRatio_working_3-way'!K199*'OddsRatio_working_3-way'!L199*'OddsRatio_working_3-way'!M199</f>
        <v>6.9015901229135243E-2</v>
      </c>
      <c r="R199" s="11">
        <f t="shared" si="62"/>
        <v>0</v>
      </c>
      <c r="S199" s="11">
        <f t="shared" si="63"/>
        <v>-0.9099767627583365</v>
      </c>
      <c r="T199" s="11">
        <f t="shared" si="64"/>
        <v>-0.26803439256504757</v>
      </c>
      <c r="U199" s="11">
        <f>'OddsRatio_working_3-way'!S199-'OddsRatio_working_3-way'!R199^2/3</f>
        <v>-0.9099767627583365</v>
      </c>
      <c r="V199" s="11">
        <f>'OddsRatio_working_3-way'!S199*'OddsRatio_working_3-way'!R199/3-2*'OddsRatio_working_3-way'!R199^3/27-'OddsRatio_working_3-way'!T199</f>
        <v>0.26803439256504757</v>
      </c>
      <c r="W199" s="11">
        <f>'OddsRatio_working_3-way'!V199^2+4*'OddsRatio_working_3-way'!U199^3/27</f>
        <v>-3.9789160431121434E-2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0.16705657427113985</v>
      </c>
      <c r="Y199" s="11">
        <f>IF('OddsRatio_working_3-way'!W199&gt;=0,IF('OddsRatio_working_3-way'!V199+SQRT('OddsRatio_working_3-way'!W199)&gt;0,0,PI()),ACOS('OddsRatio_working_3-way'!V199/(2*'OddsRatio_working_3-way'!X199)))</f>
        <v>0.63978118731010547</v>
      </c>
      <c r="Z199" s="11">
        <f>'OddsRatio_working_3-way'!X199^(1/3)*COS('OddsRatio_working_3-way'!Y199/3)</f>
        <v>0.53827336250947921</v>
      </c>
      <c r="AA199" s="11">
        <f>'OddsRatio_working_3-way'!X199^(1/3)*COS(('OddsRatio_working_3-way'!Y199+2*PI())/3)</f>
        <v>-0.37008484170919392</v>
      </c>
      <c r="AB199" s="11">
        <f>'OddsRatio_working_3-way'!X199^(1/3)*COS(('OddsRatio_working_3-way'!Y199+4*PI())/3)</f>
        <v>-0.1681885208002854</v>
      </c>
      <c r="AC199" s="11">
        <f>'OddsRatio_working_3-way'!X199^(1/3)*SIN('OddsRatio_working_3-way'!Y199/3)</f>
        <v>0.11656489522515344</v>
      </c>
      <c r="AD199" s="11">
        <f>'OddsRatio_working_3-way'!X199^(1/3)*SIN(('OddsRatio_working_3-way'!Y199+2*PI())/3)</f>
        <v>0.40787595850110248</v>
      </c>
      <c r="AE199" s="11">
        <f>'OddsRatio_working_3-way'!X199^(1/3)*SIN(('OddsRatio_working_3-way'!Y199+4*PI())/3)</f>
        <v>-0.52444085372625582</v>
      </c>
      <c r="AF199" s="11">
        <f>-'OddsRatio_working_3-way'!U199/(3*'OddsRatio_working_3-way'!X199^(1/3))*COS(('OddsRatio_working_3-way'!Y199)/3)</f>
        <v>0.53827336250947921</v>
      </c>
      <c r="AG199" s="11">
        <f>-'OddsRatio_working_3-way'!U199/(3*'OddsRatio_working_3-way'!X199^(1/3))*COS(('OddsRatio_working_3-way'!Y199+2*PI())/3)</f>
        <v>-0.37008484170919392</v>
      </c>
      <c r="AH199" s="11">
        <f>-'OddsRatio_working_3-way'!U199/(3*'OddsRatio_working_3-way'!X199^(1/3))*COS(('OddsRatio_working_3-way'!Y199+4*PI())/3)</f>
        <v>-0.1681885208002854</v>
      </c>
      <c r="AI199" s="11">
        <f>'OddsRatio_working_3-way'!U199/(3*'OddsRatio_working_3-way'!X199^(1/3))*SIN(('OddsRatio_working_3-way'!Y199)/3)</f>
        <v>-0.11656489522515344</v>
      </c>
      <c r="AJ199" s="11">
        <f>'OddsRatio_working_3-way'!U199/(3*'OddsRatio_working_3-way'!X199^(1/3))*SIN(('OddsRatio_working_3-way'!Y199+2*PI())/3)</f>
        <v>-0.40787595850110248</v>
      </c>
      <c r="AK199" s="11">
        <f>'OddsRatio_working_3-way'!U199/(3*'OddsRatio_working_3-way'!X199^(1/3))*SIN(('OddsRatio_working_3-way'!Y199+4*PI())/3)</f>
        <v>0.52444085372625582</v>
      </c>
      <c r="AL199" s="11">
        <f>'OddsRatio_working_3-way'!Z199+'OddsRatio_working_3-way'!AF199</f>
        <v>1.0765467250189584</v>
      </c>
      <c r="AM199" s="11">
        <f>'OddsRatio_working_3-way'!AA199+'OddsRatio_working_3-way'!AG199</f>
        <v>-0.74016968341838785</v>
      </c>
      <c r="AN199" s="11">
        <f>'OddsRatio_working_3-way'!AB199+'OddsRatio_working_3-way'!AH199</f>
        <v>-0.3363770416005708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1.0765467250189584</v>
      </c>
      <c r="AS199" s="11">
        <f>IF(('OddsRatio_working_3-way'!X199=0),IF(Q199&gt;0,-Q199^(1/3),(-Q199)^(1/3)),'OddsRatio_working_3-way'!AM199-'OddsRatio_working_3-way'!R199/3)</f>
        <v>-0.74016968341838785</v>
      </c>
      <c r="AT199" s="11">
        <f>IF(('OddsRatio_working_3-way'!X199=0),IF(Q199&gt;0,-Q199^(1/3),(-Q199)^(1/3)),'OddsRatio_working_3-way'!AN199-'OddsRatio_working_3-way'!R199/3)</f>
        <v>-0.3363770416005708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1.91</v>
      </c>
      <c r="B200" s="4">
        <f>IF('True_Odds_Calculator_3-way'!B201="","",'True_Odds_Calculator_3-way'!B201)</f>
        <v>3.95</v>
      </c>
      <c r="C200" s="4">
        <f>IF('True_Odds_Calculator_3-way'!C201="","",'True_Odds_Calculator_3-way'!C201)</f>
        <v>3.7</v>
      </c>
      <c r="D200" s="9">
        <f t="shared" si="52"/>
        <v>0.50490323493480227</v>
      </c>
      <c r="E200" s="9">
        <f t="shared" si="53"/>
        <v>0.23930341968966198</v>
      </c>
      <c r="F200" s="9">
        <f t="shared" si="54"/>
        <v>0.25579334537553583</v>
      </c>
      <c r="G200" s="9">
        <f t="shared" si="55"/>
        <v>1.0775577210607084</v>
      </c>
      <c r="H200" s="9">
        <f t="shared" si="56"/>
        <v>1.9805775261652447</v>
      </c>
      <c r="I200" s="9">
        <f t="shared" si="57"/>
        <v>4.1787952771290904</v>
      </c>
      <c r="J200" s="9">
        <f t="shared" si="58"/>
        <v>3.9094058468639128</v>
      </c>
      <c r="K200" s="11">
        <f t="shared" si="59"/>
        <v>0.52356020942408377</v>
      </c>
      <c r="L200" s="11">
        <f t="shared" si="60"/>
        <v>0.25316455696202528</v>
      </c>
      <c r="M200" s="11">
        <f t="shared" si="61"/>
        <v>0.27027027027027023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-0.25965398097414805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0.23500205089442275</v>
      </c>
      <c r="Q200" s="11">
        <f>2*'OddsRatio_working_3-way'!K200*'OddsRatio_working_3-way'!L200*'OddsRatio_working_3-way'!M200</f>
        <v>7.1646966736104489E-2</v>
      </c>
      <c r="R200" s="11">
        <f t="shared" si="62"/>
        <v>0</v>
      </c>
      <c r="S200" s="11">
        <f t="shared" si="63"/>
        <v>-0.90505853217717569</v>
      </c>
      <c r="T200" s="11">
        <f t="shared" si="64"/>
        <v>-0.27593247932230963</v>
      </c>
      <c r="U200" s="11">
        <f>'OddsRatio_working_3-way'!S200-'OddsRatio_working_3-way'!R200^2/3</f>
        <v>-0.90505853217717569</v>
      </c>
      <c r="V200" s="11">
        <f>'OddsRatio_working_3-way'!S200*'OddsRatio_working_3-way'!R200/3-2*'OddsRatio_working_3-way'!R200^3/27-'OddsRatio_working_3-way'!T200</f>
        <v>0.27593247932230963</v>
      </c>
      <c r="W200" s="11">
        <f>'OddsRatio_working_3-way'!V200^2+4*'OddsRatio_working_3-way'!U200^3/27</f>
        <v>-3.3692593114460531E-2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0.16570404812452333</v>
      </c>
      <c r="Y200" s="11">
        <f>IF('OddsRatio_working_3-way'!W200&gt;=0,IF('OddsRatio_working_3-way'!V200+SQRT('OddsRatio_working_3-way'!W200)&gt;0,0,PI()),ACOS('OddsRatio_working_3-way'!V200/(2*'OddsRatio_working_3-way'!X200)))</f>
        <v>0.58699943796594189</v>
      </c>
      <c r="Z200" s="11">
        <f>'OddsRatio_working_3-way'!X200^(1/3)*COS('OddsRatio_working_3-way'!Y200/3)</f>
        <v>0.53877886053035418</v>
      </c>
      <c r="AA200" s="11">
        <f>'OddsRatio_working_3-way'!X200^(1/3)*COS(('OddsRatio_working_3-way'!Y200+2*PI())/3)</f>
        <v>-0.36186990187136986</v>
      </c>
      <c r="AB200" s="11">
        <f>'OddsRatio_working_3-way'!X200^(1/3)*COS(('OddsRatio_working_3-way'!Y200+4*PI())/3)</f>
        <v>-0.17690895865898465</v>
      </c>
      <c r="AC200" s="11">
        <f>'OddsRatio_working_3-way'!X200^(1/3)*SIN('OddsRatio_working_3-way'!Y200/3)</f>
        <v>0.10678725035323787</v>
      </c>
      <c r="AD200" s="11">
        <f>'OddsRatio_working_3-way'!X200^(1/3)*SIN(('OddsRatio_working_3-way'!Y200+2*PI())/3)</f>
        <v>0.41320255506470083</v>
      </c>
      <c r="AE200" s="11">
        <f>'OddsRatio_working_3-way'!X200^(1/3)*SIN(('OddsRatio_working_3-way'!Y200+4*PI())/3)</f>
        <v>-0.5199898054179386</v>
      </c>
      <c r="AF200" s="11">
        <f>-'OddsRatio_working_3-way'!U200/(3*'OddsRatio_working_3-way'!X200^(1/3))*COS(('OddsRatio_working_3-way'!Y200)/3)</f>
        <v>0.53877886053035418</v>
      </c>
      <c r="AG200" s="11">
        <f>-'OddsRatio_working_3-way'!U200/(3*'OddsRatio_working_3-way'!X200^(1/3))*COS(('OddsRatio_working_3-way'!Y200+2*PI())/3)</f>
        <v>-0.36186990187136986</v>
      </c>
      <c r="AH200" s="11">
        <f>-'OddsRatio_working_3-way'!U200/(3*'OddsRatio_working_3-way'!X200^(1/3))*COS(('OddsRatio_working_3-way'!Y200+4*PI())/3)</f>
        <v>-0.17690895865898465</v>
      </c>
      <c r="AI200" s="11">
        <f>'OddsRatio_working_3-way'!U200/(3*'OddsRatio_working_3-way'!X200^(1/3))*SIN(('OddsRatio_working_3-way'!Y200)/3)</f>
        <v>-0.10678725035323787</v>
      </c>
      <c r="AJ200" s="11">
        <f>'OddsRatio_working_3-way'!U200/(3*'OddsRatio_working_3-way'!X200^(1/3))*SIN(('OddsRatio_working_3-way'!Y200+2*PI())/3)</f>
        <v>-0.41320255506470083</v>
      </c>
      <c r="AK200" s="11">
        <f>'OddsRatio_working_3-way'!U200/(3*'OddsRatio_working_3-way'!X200^(1/3))*SIN(('OddsRatio_working_3-way'!Y200+4*PI())/3)</f>
        <v>0.5199898054179386</v>
      </c>
      <c r="AL200" s="11">
        <f>'OddsRatio_working_3-way'!Z200+'OddsRatio_working_3-way'!AF200</f>
        <v>1.0775577210607084</v>
      </c>
      <c r="AM200" s="11">
        <f>'OddsRatio_working_3-way'!AA200+'OddsRatio_working_3-way'!AG200</f>
        <v>-0.72373980374273972</v>
      </c>
      <c r="AN200" s="11">
        <f>'OddsRatio_working_3-way'!AB200+'OddsRatio_working_3-way'!AH200</f>
        <v>-0.3538179173179693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1.0775577210607084</v>
      </c>
      <c r="AS200" s="11">
        <f>IF(('OddsRatio_working_3-way'!X200=0),IF(Q200&gt;0,-Q200^(1/3),(-Q200)^(1/3)),'OddsRatio_working_3-way'!AM200-'OddsRatio_working_3-way'!R200/3)</f>
        <v>-0.72373980374273972</v>
      </c>
      <c r="AT200" s="11">
        <f>IF(('OddsRatio_working_3-way'!X200=0),IF(Q200&gt;0,-Q200^(1/3),(-Q200)^(1/3)),'OddsRatio_working_3-way'!AN200-'OddsRatio_working_3-way'!R200/3)</f>
        <v>-0.3538179173179693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4.33</v>
      </c>
      <c r="B201" s="4">
        <f>IF('True_Odds_Calculator_3-way'!B202="","",'True_Odds_Calculator_3-way'!B202)</f>
        <v>3.79</v>
      </c>
      <c r="C201" s="4">
        <f>IF('True_Odds_Calculator_3-way'!C202="","",'True_Odds_Calculator_3-way'!C202)</f>
        <v>1.81</v>
      </c>
      <c r="D201" s="9">
        <f t="shared" si="52"/>
        <v>0.21752520259563615</v>
      </c>
      <c r="E201" s="9">
        <f t="shared" si="53"/>
        <v>0.24913774408084222</v>
      </c>
      <c r="F201" s="9">
        <f t="shared" si="54"/>
        <v>0.53333705332352177</v>
      </c>
      <c r="G201" s="9">
        <f t="shared" si="55"/>
        <v>1.0802307679021146</v>
      </c>
      <c r="H201" s="9">
        <f t="shared" si="56"/>
        <v>4.5971684571140417</v>
      </c>
      <c r="I201" s="9">
        <f t="shared" si="57"/>
        <v>4.0138438424468994</v>
      </c>
      <c r="J201" s="9">
        <f t="shared" si="58"/>
        <v>1.8749869220007125</v>
      </c>
      <c r="K201" s="11">
        <f t="shared" si="59"/>
        <v>0.23094688221709006</v>
      </c>
      <c r="L201" s="11">
        <f t="shared" si="60"/>
        <v>0.26385224274406333</v>
      </c>
      <c r="M201" s="11">
        <f t="shared" si="61"/>
        <v>0.5524861878453039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-0.25335400528835672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0.23330688403102584</v>
      </c>
      <c r="Q201" s="11">
        <f>2*'OddsRatio_working_3-way'!K201*'OddsRatio_working_3-way'!L201*'OddsRatio_working_3-way'!M201</f>
        <v>6.7332434063788124E-2</v>
      </c>
      <c r="R201" s="11">
        <f t="shared" si="62"/>
        <v>0</v>
      </c>
      <c r="S201" s="11">
        <f t="shared" si="63"/>
        <v>-0.92087308335814899</v>
      </c>
      <c r="T201" s="11">
        <f t="shared" si="64"/>
        <v>-0.26576423762139945</v>
      </c>
      <c r="U201" s="11">
        <f>'OddsRatio_working_3-way'!S201-'OddsRatio_working_3-way'!R201^2/3</f>
        <v>-0.92087308335814899</v>
      </c>
      <c r="V201" s="11">
        <f>'OddsRatio_working_3-way'!S201*'OddsRatio_working_3-way'!R201/3-2*'OddsRatio_working_3-way'!R201^3/27-'OddsRatio_working_3-way'!T201</f>
        <v>0.26576423762139945</v>
      </c>
      <c r="W201" s="11">
        <f>'OddsRatio_working_3-way'!V201^2+4*'OddsRatio_working_3-way'!U201^3/27</f>
        <v>-4.5059301528375575E-2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0.17006611326691398</v>
      </c>
      <c r="Y201" s="11">
        <f>IF('OddsRatio_working_3-way'!W201&gt;=0,IF('OddsRatio_working_3-way'!V201+SQRT('OddsRatio_working_3-way'!W201)&gt;0,0,PI()),ACOS('OddsRatio_working_3-way'!V201/(2*'OddsRatio_working_3-way'!X201)))</f>
        <v>0.67396123387315054</v>
      </c>
      <c r="Z201" s="11">
        <f>'OddsRatio_working_3-way'!X201^(1/3)*COS('OddsRatio_working_3-way'!Y201/3)</f>
        <v>0.54011538395105729</v>
      </c>
      <c r="AA201" s="11">
        <f>'OddsRatio_working_3-way'!X201^(1/3)*COS(('OddsRatio_working_3-way'!Y201+2*PI())/3)</f>
        <v>-0.37694454736050415</v>
      </c>
      <c r="AB201" s="11">
        <f>'OddsRatio_working_3-way'!X201^(1/3)*COS(('OddsRatio_working_3-way'!Y201+4*PI())/3)</f>
        <v>-0.16317083659055331</v>
      </c>
      <c r="AC201" s="11">
        <f>'OddsRatio_working_3-way'!X201^(1/3)*SIN('OddsRatio_working_3-way'!Y201/3)</f>
        <v>0.12342230945869651</v>
      </c>
      <c r="AD201" s="11">
        <f>'OddsRatio_working_3-way'!X201^(1/3)*SIN(('OddsRatio_working_3-way'!Y201+2*PI())/3)</f>
        <v>0.4060424887470534</v>
      </c>
      <c r="AE201" s="11">
        <f>'OddsRatio_working_3-way'!X201^(1/3)*SIN(('OddsRatio_working_3-way'!Y201+4*PI())/3)</f>
        <v>-0.52946479820574965</v>
      </c>
      <c r="AF201" s="11">
        <f>-'OddsRatio_working_3-way'!U201/(3*'OddsRatio_working_3-way'!X201^(1/3))*COS(('OddsRatio_working_3-way'!Y201)/3)</f>
        <v>0.5401153839510574</v>
      </c>
      <c r="AG201" s="11">
        <f>-'OddsRatio_working_3-way'!U201/(3*'OddsRatio_working_3-way'!X201^(1/3))*COS(('OddsRatio_working_3-way'!Y201+2*PI())/3)</f>
        <v>-0.37694454736050426</v>
      </c>
      <c r="AH201" s="11">
        <f>-'OddsRatio_working_3-way'!U201/(3*'OddsRatio_working_3-way'!X201^(1/3))*COS(('OddsRatio_working_3-way'!Y201+4*PI())/3)</f>
        <v>-0.16317083659055334</v>
      </c>
      <c r="AI201" s="11">
        <f>'OddsRatio_working_3-way'!U201/(3*'OddsRatio_working_3-way'!X201^(1/3))*SIN(('OddsRatio_working_3-way'!Y201)/3)</f>
        <v>-0.12342230945869653</v>
      </c>
      <c r="AJ201" s="11">
        <f>'OddsRatio_working_3-way'!U201/(3*'OddsRatio_working_3-way'!X201^(1/3))*SIN(('OddsRatio_working_3-way'!Y201+2*PI())/3)</f>
        <v>-0.40604248874705345</v>
      </c>
      <c r="AK201" s="11">
        <f>'OddsRatio_working_3-way'!U201/(3*'OddsRatio_working_3-way'!X201^(1/3))*SIN(('OddsRatio_working_3-way'!Y201+4*PI())/3)</f>
        <v>0.52946479820574976</v>
      </c>
      <c r="AL201" s="11">
        <f>'OddsRatio_working_3-way'!Z201+'OddsRatio_working_3-way'!AF201</f>
        <v>1.0802307679021146</v>
      </c>
      <c r="AM201" s="11">
        <f>'OddsRatio_working_3-way'!AA201+'OddsRatio_working_3-way'!AG201</f>
        <v>-0.7538890947210084</v>
      </c>
      <c r="AN201" s="11">
        <f>'OddsRatio_working_3-way'!AB201+'OddsRatio_working_3-way'!AH201</f>
        <v>-0.32634167318110663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1.0802307679021146</v>
      </c>
      <c r="AS201" s="11">
        <f>IF(('OddsRatio_working_3-way'!X201=0),IF(Q201&gt;0,-Q201^(1/3),(-Q201)^(1/3)),'OddsRatio_working_3-way'!AM201-'OddsRatio_working_3-way'!R201/3)</f>
        <v>-0.7538890947210084</v>
      </c>
      <c r="AT201" s="11">
        <f>IF(('OddsRatio_working_3-way'!X201=0),IF(Q201&gt;0,-Q201^(1/3),(-Q201)^(1/3)),'OddsRatio_working_3-way'!AN201-'OddsRatio_working_3-way'!R201/3)</f>
        <v>-0.32634167318110663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4.07</v>
      </c>
      <c r="B202" s="4">
        <f>IF('True_Odds_Calculator_3-way'!B203="","",'True_Odds_Calculator_3-way'!B203)</f>
        <v>3.7</v>
      </c>
      <c r="C202" s="4">
        <f>IF('True_Odds_Calculator_3-way'!C203="","",'True_Odds_Calculator_3-way'!C203)</f>
        <v>1.88</v>
      </c>
      <c r="D202" s="9">
        <f t="shared" si="52"/>
        <v>0.23177641605909002</v>
      </c>
      <c r="E202" s="9">
        <f t="shared" si="53"/>
        <v>0.25542555482393259</v>
      </c>
      <c r="F202" s="9">
        <f t="shared" si="54"/>
        <v>0.51279802911697736</v>
      </c>
      <c r="G202" s="9">
        <f t="shared" si="55"/>
        <v>1.0796426113990942</v>
      </c>
      <c r="H202" s="9">
        <f t="shared" si="56"/>
        <v>4.31450281699522</v>
      </c>
      <c r="I202" s="9">
        <f t="shared" si="57"/>
        <v>3.9150350507775546</v>
      </c>
      <c r="J202" s="9">
        <f t="shared" si="58"/>
        <v>1.9500854980312028</v>
      </c>
      <c r="K202" s="11">
        <f t="shared" si="59"/>
        <v>0.24570024570024568</v>
      </c>
      <c r="L202" s="11">
        <f t="shared" si="60"/>
        <v>0.27027027027027023</v>
      </c>
      <c r="M202" s="11">
        <f t="shared" si="61"/>
        <v>0.53191489361702127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-0.25765040486144564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0.23489169550124117</v>
      </c>
      <c r="Q202" s="11">
        <f>2*'OddsRatio_working_3-way'!K202*'OddsRatio_working_3-way'!L202*'OddsRatio_working_3-way'!M202</f>
        <v>7.064411894774171E-2</v>
      </c>
      <c r="R202" s="11">
        <f t="shared" si="62"/>
        <v>0</v>
      </c>
      <c r="S202" s="11">
        <f t="shared" si="63"/>
        <v>-0.91166825694512987</v>
      </c>
      <c r="T202" s="11">
        <f t="shared" si="64"/>
        <v>-0.27418594193838497</v>
      </c>
      <c r="U202" s="11">
        <f>'OddsRatio_working_3-way'!S202-'OddsRatio_working_3-way'!R202^2/3</f>
        <v>-0.91166825694512987</v>
      </c>
      <c r="V202" s="11">
        <f>'OddsRatio_working_3-way'!S202*'OddsRatio_working_3-way'!R202/3-2*'OddsRatio_working_3-way'!R202^3/27-'OddsRatio_working_3-way'!T202</f>
        <v>0.27418594193838497</v>
      </c>
      <c r="W202" s="11">
        <f>'OddsRatio_working_3-way'!V202^2+4*'OddsRatio_working_3-way'!U202^3/27</f>
        <v>-3.7077336381649811E-2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0.16752258589387972</v>
      </c>
      <c r="Y202" s="11">
        <f>IF('OddsRatio_working_3-way'!W202&gt;=0,IF('OddsRatio_working_3-way'!V202+SQRT('OddsRatio_working_3-way'!W202)&gt;0,0,PI()),ACOS('OddsRatio_working_3-way'!V202/(2*'OddsRatio_working_3-way'!X202)))</f>
        <v>0.61225320516767723</v>
      </c>
      <c r="Z202" s="11">
        <f>'OddsRatio_working_3-way'!X202^(1/3)*COS('OddsRatio_working_3-way'!Y202/3)</f>
        <v>0.53982130569954712</v>
      </c>
      <c r="AA202" s="11">
        <f>'OddsRatio_working_3-way'!X202^(1/3)*COS(('OddsRatio_working_3-way'!Y202+2*PI())/3)</f>
        <v>-0.3666669584371075</v>
      </c>
      <c r="AB202" s="11">
        <f>'OddsRatio_working_3-way'!X202^(1/3)*COS(('OddsRatio_working_3-way'!Y202+4*PI())/3)</f>
        <v>-0.1731543472624397</v>
      </c>
      <c r="AC202" s="11">
        <f>'OddsRatio_working_3-way'!X202^(1/3)*SIN('OddsRatio_working_3-way'!Y202/3)</f>
        <v>0.111724558153282</v>
      </c>
      <c r="AD202" s="11">
        <f>'OddsRatio_working_3-way'!X202^(1/3)*SIN(('OddsRatio_working_3-way'!Y202+2*PI())/3)</f>
        <v>0.41163668516325225</v>
      </c>
      <c r="AE202" s="11">
        <f>'OddsRatio_working_3-way'!X202^(1/3)*SIN(('OddsRatio_working_3-way'!Y202+4*PI())/3)</f>
        <v>-0.52336124331653411</v>
      </c>
      <c r="AF202" s="11">
        <f>-'OddsRatio_working_3-way'!U202/(3*'OddsRatio_working_3-way'!X202^(1/3))*COS(('OddsRatio_working_3-way'!Y202)/3)</f>
        <v>0.539821305699547</v>
      </c>
      <c r="AG202" s="11">
        <f>-'OddsRatio_working_3-way'!U202/(3*'OddsRatio_working_3-way'!X202^(1/3))*COS(('OddsRatio_working_3-way'!Y202+2*PI())/3)</f>
        <v>-0.36666695843710745</v>
      </c>
      <c r="AH202" s="11">
        <f>-'OddsRatio_working_3-way'!U202/(3*'OddsRatio_working_3-way'!X202^(1/3))*COS(('OddsRatio_working_3-way'!Y202+4*PI())/3)</f>
        <v>-0.17315434726243967</v>
      </c>
      <c r="AI202" s="11">
        <f>'OddsRatio_working_3-way'!U202/(3*'OddsRatio_working_3-way'!X202^(1/3))*SIN(('OddsRatio_working_3-way'!Y202)/3)</f>
        <v>-0.11172455815328199</v>
      </c>
      <c r="AJ202" s="11">
        <f>'OddsRatio_working_3-way'!U202/(3*'OddsRatio_working_3-way'!X202^(1/3))*SIN(('OddsRatio_working_3-way'!Y202+2*PI())/3)</f>
        <v>-0.41163668516325214</v>
      </c>
      <c r="AK202" s="11">
        <f>'OddsRatio_working_3-way'!U202/(3*'OddsRatio_working_3-way'!X202^(1/3))*SIN(('OddsRatio_working_3-way'!Y202+4*PI())/3)</f>
        <v>0.523361243316534</v>
      </c>
      <c r="AL202" s="11">
        <f>'OddsRatio_working_3-way'!Z202+'OddsRatio_working_3-way'!AF202</f>
        <v>1.0796426113990942</v>
      </c>
      <c r="AM202" s="11">
        <f>'OddsRatio_working_3-way'!AA202+'OddsRatio_working_3-way'!AG202</f>
        <v>-0.73333391687421501</v>
      </c>
      <c r="AN202" s="11">
        <f>'OddsRatio_working_3-way'!AB202+'OddsRatio_working_3-way'!AH202</f>
        <v>-0.34630869452487933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1.0796426113990942</v>
      </c>
      <c r="AS202" s="11">
        <f>IF(('OddsRatio_working_3-way'!X202=0),IF(Q202&gt;0,-Q202^(1/3),(-Q202)^(1/3)),'OddsRatio_working_3-way'!AM202-'OddsRatio_working_3-way'!R202/3)</f>
        <v>-0.73333391687421501</v>
      </c>
      <c r="AT202" s="11">
        <f>IF(('OddsRatio_working_3-way'!X202=0),IF(Q202&gt;0,-Q202^(1/3),(-Q202)^(1/3)),'OddsRatio_working_3-way'!AN202-'OddsRatio_working_3-way'!R202/3)</f>
        <v>-0.34630869452487933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1.82</v>
      </c>
      <c r="B203" s="4">
        <f>IF('True_Odds_Calculator_3-way'!B204="","",'True_Odds_Calculator_3-way'!B204)</f>
        <v>3.84</v>
      </c>
      <c r="C203" s="4">
        <f>IF('True_Odds_Calculator_3-way'!C204="","",'True_Odds_Calculator_3-way'!C204)</f>
        <v>4.1900000000000004</v>
      </c>
      <c r="D203" s="9">
        <f t="shared" si="52"/>
        <v>0.52985787269458484</v>
      </c>
      <c r="E203" s="9">
        <f t="shared" si="53"/>
        <v>0.24551428120122007</v>
      </c>
      <c r="F203" s="9">
        <f t="shared" si="54"/>
        <v>0.22462784610419506</v>
      </c>
      <c r="G203" s="9">
        <f t="shared" si="55"/>
        <v>1.0820714143092705</v>
      </c>
      <c r="H203" s="9">
        <f t="shared" si="56"/>
        <v>1.8872985597336016</v>
      </c>
      <c r="I203" s="9">
        <f t="shared" si="57"/>
        <v>4.0730828166383279</v>
      </c>
      <c r="J203" s="9">
        <f t="shared" si="58"/>
        <v>4.4518078116465736</v>
      </c>
      <c r="K203" s="11">
        <f t="shared" si="59"/>
        <v>0.54945054945054939</v>
      </c>
      <c r="L203" s="11">
        <f t="shared" si="60"/>
        <v>0.26041666666666669</v>
      </c>
      <c r="M203" s="11">
        <f t="shared" si="61"/>
        <v>0.2386634844868735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-0.25369168917796603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0.23392354463356846</v>
      </c>
      <c r="Q203" s="11">
        <f>2*'OddsRatio_working_3-way'!K203*'OddsRatio_working_3-way'!L203*'OddsRatio_working_3-way'!M203</f>
        <v>6.829884514848715E-2</v>
      </c>
      <c r="R203" s="11">
        <f t="shared" si="62"/>
        <v>0</v>
      </c>
      <c r="S203" s="11">
        <f t="shared" si="63"/>
        <v>-0.92207807591785118</v>
      </c>
      <c r="T203" s="11">
        <f t="shared" si="64"/>
        <v>-0.26921987618039456</v>
      </c>
      <c r="U203" s="11">
        <f>'OddsRatio_working_3-way'!S203-'OddsRatio_working_3-way'!R203^2/3</f>
        <v>-0.92207807591785118</v>
      </c>
      <c r="V203" s="11">
        <f>'OddsRatio_working_3-way'!S203*'OddsRatio_working_3-way'!R203/3-2*'OddsRatio_working_3-way'!R203^3/27-'OddsRatio_working_3-way'!T203</f>
        <v>0.26921987618039456</v>
      </c>
      <c r="W203" s="11">
        <f>'OddsRatio_working_3-way'!V203^2+4*'OddsRatio_working_3-way'!U203^3/27</f>
        <v>-4.3665336510486472E-2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0.17040002805242835</v>
      </c>
      <c r="Y203" s="11">
        <f>IF('OddsRatio_working_3-way'!W203&gt;=0,IF('OddsRatio_working_3-way'!V203+SQRT('OddsRatio_working_3-way'!W203)&gt;0,0,PI()),ACOS('OddsRatio_working_3-way'!V203/(2*'OddsRatio_working_3-way'!X203)))</f>
        <v>0.66004556279072091</v>
      </c>
      <c r="Z203" s="11">
        <f>'OddsRatio_working_3-way'!X203^(1/3)*COS('OddsRatio_working_3-way'!Y203/3)</f>
        <v>0.54103570715463523</v>
      </c>
      <c r="AA203" s="11">
        <f>'OddsRatio_working_3-way'!X203^(1/3)*COS(('OddsRatio_working_3-way'!Y203+2*PI())/3)</f>
        <v>-0.37530235466037687</v>
      </c>
      <c r="AB203" s="11">
        <f>'OddsRatio_working_3-way'!X203^(1/3)*COS(('OddsRatio_working_3-way'!Y203+4*PI())/3)</f>
        <v>-0.16573335249425847</v>
      </c>
      <c r="AC203" s="11">
        <f>'OddsRatio_working_3-way'!X203^(1/3)*SIN('OddsRatio_working_3-way'!Y203/3)</f>
        <v>0.1209947198144099</v>
      </c>
      <c r="AD203" s="11">
        <f>'OddsRatio_working_3-way'!X203^(1/3)*SIN(('OddsRatio_working_3-way'!Y203+2*PI())/3)</f>
        <v>0.40805330684318736</v>
      </c>
      <c r="AE203" s="11">
        <f>'OddsRatio_working_3-way'!X203^(1/3)*SIN(('OddsRatio_working_3-way'!Y203+4*PI())/3)</f>
        <v>-0.52904802665759709</v>
      </c>
      <c r="AF203" s="11">
        <f>-'OddsRatio_working_3-way'!U203/(3*'OddsRatio_working_3-way'!X203^(1/3))*COS(('OddsRatio_working_3-way'!Y203)/3)</f>
        <v>0.54103570715463523</v>
      </c>
      <c r="AG203" s="11">
        <f>-'OddsRatio_working_3-way'!U203/(3*'OddsRatio_working_3-way'!X203^(1/3))*COS(('OddsRatio_working_3-way'!Y203+2*PI())/3)</f>
        <v>-0.37530235466037687</v>
      </c>
      <c r="AH203" s="11">
        <f>-'OddsRatio_working_3-way'!U203/(3*'OddsRatio_working_3-way'!X203^(1/3))*COS(('OddsRatio_working_3-way'!Y203+4*PI())/3)</f>
        <v>-0.16573335249425847</v>
      </c>
      <c r="AI203" s="11">
        <f>'OddsRatio_working_3-way'!U203/(3*'OddsRatio_working_3-way'!X203^(1/3))*SIN(('OddsRatio_working_3-way'!Y203)/3)</f>
        <v>-0.1209947198144099</v>
      </c>
      <c r="AJ203" s="11">
        <f>'OddsRatio_working_3-way'!U203/(3*'OddsRatio_working_3-way'!X203^(1/3))*SIN(('OddsRatio_working_3-way'!Y203+2*PI())/3)</f>
        <v>-0.40805330684318736</v>
      </c>
      <c r="AK203" s="11">
        <f>'OddsRatio_working_3-way'!U203/(3*'OddsRatio_working_3-way'!X203^(1/3))*SIN(('OddsRatio_working_3-way'!Y203+4*PI())/3)</f>
        <v>0.52904802665759709</v>
      </c>
      <c r="AL203" s="11">
        <f>'OddsRatio_working_3-way'!Z203+'OddsRatio_working_3-way'!AF203</f>
        <v>1.0820714143092705</v>
      </c>
      <c r="AM203" s="11">
        <f>'OddsRatio_working_3-way'!AA203+'OddsRatio_working_3-way'!AG203</f>
        <v>-0.75060470932075374</v>
      </c>
      <c r="AN203" s="11">
        <f>'OddsRatio_working_3-way'!AB203+'OddsRatio_working_3-way'!AH203</f>
        <v>-0.33146670498851694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1.0820714143092705</v>
      </c>
      <c r="AS203" s="11">
        <f>IF(('OddsRatio_working_3-way'!X203=0),IF(Q203&gt;0,-Q203^(1/3),(-Q203)^(1/3)),'OddsRatio_working_3-way'!AM203-'OddsRatio_working_3-way'!R203/3)</f>
        <v>-0.75060470932075374</v>
      </c>
      <c r="AT203" s="11">
        <f>IF(('OddsRatio_working_3-way'!X203=0),IF(Q203&gt;0,-Q203^(1/3),(-Q203)^(1/3)),'OddsRatio_working_3-way'!AN203-'OddsRatio_working_3-way'!R203/3)</f>
        <v>-0.33146670498851694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3.59</v>
      </c>
      <c r="B204" s="4">
        <f>IF('True_Odds_Calculator_3-way'!B205="","",'True_Odds_Calculator_3-way'!B205)</f>
        <v>3.45</v>
      </c>
      <c r="C204" s="4">
        <f>IF('True_Odds_Calculator_3-way'!C205="","",'True_Odds_Calculator_3-way'!C205)</f>
        <v>2.09</v>
      </c>
      <c r="D204" s="9">
        <f t="shared" si="52"/>
        <v>0.26428066646335979</v>
      </c>
      <c r="E204" s="9">
        <f t="shared" si="53"/>
        <v>0.27522602357900777</v>
      </c>
      <c r="F204" s="9">
        <f t="shared" si="54"/>
        <v>0.4604933099576326</v>
      </c>
      <c r="G204" s="9">
        <f t="shared" si="55"/>
        <v>1.0748478976588254</v>
      </c>
      <c r="H204" s="9">
        <f t="shared" si="56"/>
        <v>3.7838560549363578</v>
      </c>
      <c r="I204" s="9">
        <f t="shared" si="57"/>
        <v>3.6333773492641219</v>
      </c>
      <c r="J204" s="9">
        <f t="shared" si="58"/>
        <v>2.1715842084481194</v>
      </c>
      <c r="K204" s="11">
        <f t="shared" si="59"/>
        <v>0.2785515320334262</v>
      </c>
      <c r="L204" s="11">
        <f t="shared" si="60"/>
        <v>0.28985507246376813</v>
      </c>
      <c r="M204" s="11">
        <f t="shared" si="61"/>
        <v>0.47846889952153115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-0.26719757765823948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0.23681033095692433</v>
      </c>
      <c r="Q204" s="11">
        <f>2*'OddsRatio_working_3-way'!K204*'OddsRatio_working_3-way'!L204*'OddsRatio_working_3-way'!M204</f>
        <v>7.726275072004056E-2</v>
      </c>
      <c r="R204" s="11">
        <f t="shared" si="62"/>
        <v>0</v>
      </c>
      <c r="S204" s="11">
        <f t="shared" si="63"/>
        <v>-0.88627424332348503</v>
      </c>
      <c r="T204" s="11">
        <f t="shared" si="64"/>
        <v>-0.2891596226177765</v>
      </c>
      <c r="U204" s="11">
        <f>'OddsRatio_working_3-way'!S204-'OddsRatio_working_3-way'!R204^2/3</f>
        <v>-0.88627424332348503</v>
      </c>
      <c r="V204" s="11">
        <f>'OddsRatio_working_3-way'!S204*'OddsRatio_working_3-way'!R204/3-2*'OddsRatio_working_3-way'!R204^3/27-'OddsRatio_working_3-way'!T204</f>
        <v>0.2891596226177765</v>
      </c>
      <c r="W204" s="11">
        <f>'OddsRatio_working_3-way'!V204^2+4*'OddsRatio_working_3-way'!U204^3/27</f>
        <v>-1.952041570874502E-2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0.16057218241432725</v>
      </c>
      <c r="Y204" s="11">
        <f>IF('OddsRatio_working_3-way'!W204&gt;=0,IF('OddsRatio_working_3-way'!V204+SQRT('OddsRatio_working_3-way'!W204)&gt;0,0,PI()),ACOS('OddsRatio_working_3-way'!V204/(2*'OddsRatio_working_3-way'!X204)))</f>
        <v>0.45009942748121223</v>
      </c>
      <c r="Z204" s="11">
        <f>'OddsRatio_working_3-way'!X204^(1/3)*COS('OddsRatio_working_3-way'!Y204/3)</f>
        <v>0.53742394882941269</v>
      </c>
      <c r="AA204" s="11">
        <f>'OddsRatio_working_3-way'!X204^(1/3)*COS(('OddsRatio_working_3-way'!Y204+2*PI())/3)</f>
        <v>-0.33906952730934459</v>
      </c>
      <c r="AB204" s="11">
        <f>'OddsRatio_working_3-way'!X204^(1/3)*COS(('OddsRatio_working_3-way'!Y204+4*PI())/3)</f>
        <v>-0.19835442152006785</v>
      </c>
      <c r="AC204" s="11">
        <f>'OddsRatio_working_3-way'!X204^(1/3)*SIN('OddsRatio_working_3-way'!Y204/3)</f>
        <v>8.1241904206485541E-2</v>
      </c>
      <c r="AD204" s="11">
        <f>'OddsRatio_working_3-way'!X204^(1/3)*SIN(('OddsRatio_working_3-way'!Y204+2*PI())/3)</f>
        <v>0.42480184018517697</v>
      </c>
      <c r="AE204" s="11">
        <f>'OddsRatio_working_3-way'!X204^(1/3)*SIN(('OddsRatio_working_3-way'!Y204+4*PI())/3)</f>
        <v>-0.50604374439166244</v>
      </c>
      <c r="AF204" s="11">
        <f>-'OddsRatio_working_3-way'!U204/(3*'OddsRatio_working_3-way'!X204^(1/3))*COS(('OddsRatio_working_3-way'!Y204)/3)</f>
        <v>0.53742394882941269</v>
      </c>
      <c r="AG204" s="11">
        <f>-'OddsRatio_working_3-way'!U204/(3*'OddsRatio_working_3-way'!X204^(1/3))*COS(('OddsRatio_working_3-way'!Y204+2*PI())/3)</f>
        <v>-0.33906952730934459</v>
      </c>
      <c r="AH204" s="11">
        <f>-'OddsRatio_working_3-way'!U204/(3*'OddsRatio_working_3-way'!X204^(1/3))*COS(('OddsRatio_working_3-way'!Y204+4*PI())/3)</f>
        <v>-0.19835442152006785</v>
      </c>
      <c r="AI204" s="11">
        <f>'OddsRatio_working_3-way'!U204/(3*'OddsRatio_working_3-way'!X204^(1/3))*SIN(('OddsRatio_working_3-way'!Y204)/3)</f>
        <v>-8.1241904206485541E-2</v>
      </c>
      <c r="AJ204" s="11">
        <f>'OddsRatio_working_3-way'!U204/(3*'OddsRatio_working_3-way'!X204^(1/3))*SIN(('OddsRatio_working_3-way'!Y204+2*PI())/3)</f>
        <v>-0.42480184018517697</v>
      </c>
      <c r="AK204" s="11">
        <f>'OddsRatio_working_3-way'!U204/(3*'OddsRatio_working_3-way'!X204^(1/3))*SIN(('OddsRatio_working_3-way'!Y204+4*PI())/3)</f>
        <v>0.50604374439166244</v>
      </c>
      <c r="AL204" s="11">
        <f>'OddsRatio_working_3-way'!Z204+'OddsRatio_working_3-way'!AF204</f>
        <v>1.0748478976588254</v>
      </c>
      <c r="AM204" s="11">
        <f>'OddsRatio_working_3-way'!AA204+'OddsRatio_working_3-way'!AG204</f>
        <v>-0.67813905461868917</v>
      </c>
      <c r="AN204" s="11">
        <f>'OddsRatio_working_3-way'!AB204+'OddsRatio_working_3-way'!AH204</f>
        <v>-0.39670884304013571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1.0748478976588254</v>
      </c>
      <c r="AS204" s="11">
        <f>IF(('OddsRatio_working_3-way'!X204=0),IF(Q204&gt;0,-Q204^(1/3),(-Q204)^(1/3)),'OddsRatio_working_3-way'!AM204-'OddsRatio_working_3-way'!R204/3)</f>
        <v>-0.67813905461868917</v>
      </c>
      <c r="AT204" s="11">
        <f>IF(('OddsRatio_working_3-way'!X204=0),IF(Q204&gt;0,-Q204^(1/3),(-Q204)^(1/3)),'OddsRatio_working_3-way'!AN204-'OddsRatio_working_3-way'!R204/3)</f>
        <v>-0.39670884304013571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</v>
      </c>
      <c r="B205" s="4">
        <f>IF('True_Odds_Calculator_3-way'!B206="","",'True_Odds_Calculator_3-way'!B206)</f>
        <v>3.64</v>
      </c>
      <c r="C205" s="4">
        <f>IF('True_Odds_Calculator_3-way'!C206="","",'True_Odds_Calculator_3-way'!C206)</f>
        <v>3.68</v>
      </c>
      <c r="D205" s="9">
        <f t="shared" si="52"/>
        <v>0.48187032312572259</v>
      </c>
      <c r="E205" s="9">
        <f t="shared" si="53"/>
        <v>0.2605080890453717</v>
      </c>
      <c r="F205" s="9">
        <f t="shared" si="54"/>
        <v>0.2576215878289056</v>
      </c>
      <c r="G205" s="9">
        <f t="shared" si="55"/>
        <v>1.075247119418671</v>
      </c>
      <c r="H205" s="9">
        <f t="shared" si="56"/>
        <v>2.075247119418671</v>
      </c>
      <c r="I205" s="9">
        <f t="shared" si="57"/>
        <v>3.8386523952652918</v>
      </c>
      <c r="J205" s="9">
        <f t="shared" si="58"/>
        <v>3.8816622800420384</v>
      </c>
      <c r="K205" s="11">
        <f t="shared" si="59"/>
        <v>0.5</v>
      </c>
      <c r="L205" s="11">
        <f t="shared" si="60"/>
        <v>0.27472527472527469</v>
      </c>
      <c r="M205" s="11">
        <f t="shared" si="61"/>
        <v>0.27173913043478259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-0.2640946010511227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0.23590539894887724</v>
      </c>
      <c r="Q205" s="11">
        <f>2*'OddsRatio_working_3-way'!K205*'OddsRatio_working_3-way'!L205*'OddsRatio_working_3-way'!M205</f>
        <v>7.4653607262302898E-2</v>
      </c>
      <c r="R205" s="11">
        <f t="shared" si="62"/>
        <v>0</v>
      </c>
      <c r="S205" s="11">
        <f t="shared" si="63"/>
        <v>-0.89326096788783393</v>
      </c>
      <c r="T205" s="11">
        <f t="shared" si="64"/>
        <v>-0.28267752148349168</v>
      </c>
      <c r="U205" s="11">
        <f>'OddsRatio_working_3-way'!S205-'OddsRatio_working_3-way'!R205^2/3</f>
        <v>-0.89326096788783393</v>
      </c>
      <c r="V205" s="11">
        <f>'OddsRatio_working_3-way'!S205*'OddsRatio_working_3-way'!R205/3-2*'OddsRatio_working_3-way'!R205^3/27-'OddsRatio_working_3-way'!T205</f>
        <v>0.28267752148349168</v>
      </c>
      <c r="W205" s="11">
        <f>'OddsRatio_working_3-way'!V205^2+4*'OddsRatio_working_3-way'!U205^3/27</f>
        <v>-2.5685487768332876E-2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0.162474666425556</v>
      </c>
      <c r="Y205" s="11">
        <f>IF('OddsRatio_working_3-way'!W205&gt;=0,IF('OddsRatio_working_3-way'!V205+SQRT('OddsRatio_working_3-way'!W205)&gt;0,0,PI()),ACOS('OddsRatio_working_3-way'!V205/(2*'OddsRatio_working_3-way'!X205)))</f>
        <v>0.5157712264421066</v>
      </c>
      <c r="Z205" s="11">
        <f>'OddsRatio_working_3-way'!X205^(1/3)*COS('OddsRatio_working_3-way'!Y205/3)</f>
        <v>0.53762355970933551</v>
      </c>
      <c r="AA205" s="11">
        <f>'OddsRatio_working_3-way'!X205^(1/3)*COS(('OddsRatio_working_3-way'!Y205+2*PI())/3)</f>
        <v>-0.34965683539955167</v>
      </c>
      <c r="AB205" s="11">
        <f>'OddsRatio_working_3-way'!X205^(1/3)*COS(('OddsRatio_working_3-way'!Y205+4*PI())/3)</f>
        <v>-0.18796672430978392</v>
      </c>
      <c r="AC205" s="11">
        <f>'OddsRatio_working_3-way'!X205^(1/3)*SIN('OddsRatio_working_3-way'!Y205/3)</f>
        <v>9.3351829162978059E-2</v>
      </c>
      <c r="AD205" s="11">
        <f>'OddsRatio_working_3-way'!X205^(1/3)*SIN(('OddsRatio_working_3-way'!Y205+2*PI())/3)</f>
        <v>0.41891974579981556</v>
      </c>
      <c r="AE205" s="11">
        <f>'OddsRatio_working_3-way'!X205^(1/3)*SIN(('OddsRatio_working_3-way'!Y205+4*PI())/3)</f>
        <v>-0.51227157496279352</v>
      </c>
      <c r="AF205" s="11">
        <f>-'OddsRatio_working_3-way'!U205/(3*'OddsRatio_working_3-way'!X205^(1/3))*COS(('OddsRatio_working_3-way'!Y205)/3)</f>
        <v>0.53762355970933551</v>
      </c>
      <c r="AG205" s="11">
        <f>-'OddsRatio_working_3-way'!U205/(3*'OddsRatio_working_3-way'!X205^(1/3))*COS(('OddsRatio_working_3-way'!Y205+2*PI())/3)</f>
        <v>-0.34965683539955167</v>
      </c>
      <c r="AH205" s="11">
        <f>-'OddsRatio_working_3-way'!U205/(3*'OddsRatio_working_3-way'!X205^(1/3))*COS(('OddsRatio_working_3-way'!Y205+4*PI())/3)</f>
        <v>-0.18796672430978392</v>
      </c>
      <c r="AI205" s="11">
        <f>'OddsRatio_working_3-way'!U205/(3*'OddsRatio_working_3-way'!X205^(1/3))*SIN(('OddsRatio_working_3-way'!Y205)/3)</f>
        <v>-9.3351829162978059E-2</v>
      </c>
      <c r="AJ205" s="11">
        <f>'OddsRatio_working_3-way'!U205/(3*'OddsRatio_working_3-way'!X205^(1/3))*SIN(('OddsRatio_working_3-way'!Y205+2*PI())/3)</f>
        <v>-0.41891974579981556</v>
      </c>
      <c r="AK205" s="11">
        <f>'OddsRatio_working_3-way'!U205/(3*'OddsRatio_working_3-way'!X205^(1/3))*SIN(('OddsRatio_working_3-way'!Y205+4*PI())/3)</f>
        <v>0.51227157496279352</v>
      </c>
      <c r="AL205" s="11">
        <f>'OddsRatio_working_3-way'!Z205+'OddsRatio_working_3-way'!AF205</f>
        <v>1.075247119418671</v>
      </c>
      <c r="AM205" s="11">
        <f>'OddsRatio_working_3-way'!AA205+'OddsRatio_working_3-way'!AG205</f>
        <v>-0.69931367079910334</v>
      </c>
      <c r="AN205" s="11">
        <f>'OddsRatio_working_3-way'!AB205+'OddsRatio_working_3-way'!AH205</f>
        <v>-0.37593344861956784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1.075247119418671</v>
      </c>
      <c r="AS205" s="11">
        <f>IF(('OddsRatio_working_3-way'!X205=0),IF(Q205&gt;0,-Q205^(1/3),(-Q205)^(1/3)),'OddsRatio_working_3-way'!AM205-'OddsRatio_working_3-way'!R205/3)</f>
        <v>-0.69931367079910334</v>
      </c>
      <c r="AT205" s="11">
        <f>IF(('OddsRatio_working_3-way'!X205=0),IF(Q205&gt;0,-Q205^(1/3),(-Q205)^(1/3)),'OddsRatio_working_3-way'!AN205-'OddsRatio_working_3-way'!R205/3)</f>
        <v>-0.37593344861956784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1.0900000000000001</v>
      </c>
      <c r="B206" s="4">
        <f>IF('True_Odds_Calculator_3-way'!B207="","",'True_Odds_Calculator_3-way'!B207)</f>
        <v>10.95</v>
      </c>
      <c r="C206" s="4">
        <f>IF('True_Odds_Calculator_3-way'!C207="","",'True_Odds_Calculator_3-way'!C207)</f>
        <v>22.98</v>
      </c>
      <c r="D206" s="9">
        <f t="shared" si="52"/>
        <v>0.89485105736494341</v>
      </c>
      <c r="E206" s="9">
        <f t="shared" si="53"/>
        <v>7.1475720031543538E-2</v>
      </c>
      <c r="F206" s="9">
        <f t="shared" si="54"/>
        <v>3.3673222603513284E-2</v>
      </c>
      <c r="G206" s="9">
        <f t="shared" si="55"/>
        <v>1.3056045195658652</v>
      </c>
      <c r="H206" s="9">
        <f t="shared" si="56"/>
        <v>1.1175044067609277</v>
      </c>
      <c r="I206" s="9">
        <f t="shared" si="57"/>
        <v>13.990764969680358</v>
      </c>
      <c r="J206" s="9">
        <f t="shared" si="58"/>
        <v>29.697187340057717</v>
      </c>
      <c r="K206" s="11">
        <f t="shared" si="59"/>
        <v>0.9174311926605504</v>
      </c>
      <c r="L206" s="11">
        <f t="shared" si="60"/>
        <v>9.1324200913242018E-2</v>
      </c>
      <c r="M206" s="11">
        <f t="shared" si="61"/>
        <v>4.3516100957354219E-2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-7.1763338912713359E-2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0.11674295611029972</v>
      </c>
      <c r="Q206" s="11">
        <f>2*'OddsRatio_working_3-way'!K206*'OddsRatio_working_3-way'!L206*'OddsRatio_working_3-way'!M206</f>
        <v>7.2918773335602571E-3</v>
      </c>
      <c r="R206" s="11">
        <f t="shared" si="62"/>
        <v>0</v>
      </c>
      <c r="S206" s="11">
        <f t="shared" si="63"/>
        <v>-1.6267770964823087</v>
      </c>
      <c r="T206" s="11">
        <f t="shared" si="64"/>
        <v>-0.10161006224124351</v>
      </c>
      <c r="U206" s="11">
        <f>'OddsRatio_working_3-way'!S206-'OddsRatio_working_3-way'!R206^2/3</f>
        <v>-1.6267770964823087</v>
      </c>
      <c r="V206" s="11">
        <f>'OddsRatio_working_3-way'!S206*'OddsRatio_working_3-way'!R206/3-2*'OddsRatio_working_3-way'!R206^3/27-'OddsRatio_working_3-way'!T206</f>
        <v>0.10161006224124351</v>
      </c>
      <c r="W206" s="11">
        <f>'OddsRatio_working_3-way'!V206^2+4*'OddsRatio_working_3-way'!U206^3/27</f>
        <v>-0.62746931560815089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0.39931000499512287</v>
      </c>
      <c r="Y206" s="11">
        <f>IF('OddsRatio_working_3-way'!W206&gt;=0,IF('OddsRatio_working_3-way'!V206+SQRT('OddsRatio_working_3-way'!W206)&gt;0,0,PI()),ACOS('OddsRatio_working_3-way'!V206/(2*'OddsRatio_working_3-way'!X206)))</f>
        <v>1.443218478364038</v>
      </c>
      <c r="Z206" s="11">
        <f>'OddsRatio_working_3-way'!X206^(1/3)*COS('OddsRatio_working_3-way'!Y206/3)</f>
        <v>0.6528022597829326</v>
      </c>
      <c r="AA206" s="11">
        <f>'OddsRatio_working_3-way'!X206^(1/3)*COS(('OddsRatio_working_3-way'!Y206+2*PI())/3)</f>
        <v>-0.62149633713363672</v>
      </c>
      <c r="AB206" s="11">
        <f>'OddsRatio_working_3-way'!X206^(1/3)*COS(('OddsRatio_working_3-way'!Y206+4*PI())/3)</f>
        <v>-3.1305922649295763E-2</v>
      </c>
      <c r="AC206" s="11">
        <f>'OddsRatio_working_3-way'!X206^(1/3)*SIN('OddsRatio_working_3-way'!Y206/3)</f>
        <v>0.34074659467567103</v>
      </c>
      <c r="AD206" s="11">
        <f>'OddsRatio_working_3-way'!X206^(1/3)*SIN(('OddsRatio_working_3-way'!Y206+2*PI())/3)</f>
        <v>0.3949700432820728</v>
      </c>
      <c r="AE206" s="11">
        <f>'OddsRatio_working_3-way'!X206^(1/3)*SIN(('OddsRatio_working_3-way'!Y206+4*PI())/3)</f>
        <v>-0.73571663795774378</v>
      </c>
      <c r="AF206" s="11">
        <f>-'OddsRatio_working_3-way'!U206/(3*'OddsRatio_working_3-way'!X206^(1/3))*COS(('OddsRatio_working_3-way'!Y206)/3)</f>
        <v>0.65280225978293271</v>
      </c>
      <c r="AG206" s="11">
        <f>-'OddsRatio_working_3-way'!U206/(3*'OddsRatio_working_3-way'!X206^(1/3))*COS(('OddsRatio_working_3-way'!Y206+2*PI())/3)</f>
        <v>-0.62149633713363683</v>
      </c>
      <c r="AH206" s="11">
        <f>-'OddsRatio_working_3-way'!U206/(3*'OddsRatio_working_3-way'!X206^(1/3))*COS(('OddsRatio_working_3-way'!Y206+4*PI())/3)</f>
        <v>-3.130592264929577E-2</v>
      </c>
      <c r="AI206" s="11">
        <f>'OddsRatio_working_3-way'!U206/(3*'OddsRatio_working_3-way'!X206^(1/3))*SIN(('OddsRatio_working_3-way'!Y206)/3)</f>
        <v>-0.34074659467567109</v>
      </c>
      <c r="AJ206" s="11">
        <f>'OddsRatio_working_3-way'!U206/(3*'OddsRatio_working_3-way'!X206^(1/3))*SIN(('OddsRatio_working_3-way'!Y206+2*PI())/3)</f>
        <v>-0.39497004328207286</v>
      </c>
      <c r="AK206" s="11">
        <f>'OddsRatio_working_3-way'!U206/(3*'OddsRatio_working_3-way'!X206^(1/3))*SIN(('OddsRatio_working_3-way'!Y206+4*PI())/3)</f>
        <v>0.73571663795774389</v>
      </c>
      <c r="AL206" s="11">
        <f>'OddsRatio_working_3-way'!Z206+'OddsRatio_working_3-way'!AF206</f>
        <v>1.3056045195658652</v>
      </c>
      <c r="AM206" s="11">
        <f>'OddsRatio_working_3-way'!AA206+'OddsRatio_working_3-way'!AG206</f>
        <v>-1.2429926742672737</v>
      </c>
      <c r="AN206" s="11">
        <f>'OddsRatio_working_3-way'!AB206+'OddsRatio_working_3-way'!AH206</f>
        <v>-6.261184529859154E-2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1.3056045195658652</v>
      </c>
      <c r="AS206" s="11">
        <f>IF(('OddsRatio_working_3-way'!X206=0),IF(Q206&gt;0,-Q206^(1/3),(-Q206)^(1/3)),'OddsRatio_working_3-way'!AM206-'OddsRatio_working_3-way'!R206/3)</f>
        <v>-1.2429926742672737</v>
      </c>
      <c r="AT206" s="11">
        <f>IF(('OddsRatio_working_3-way'!X206=0),IF(Q206&gt;0,-Q206^(1/3),(-Q206)^(1/3)),'OddsRatio_working_3-way'!AN206-'OddsRatio_working_3-way'!R206/3)</f>
        <v>-6.261184529859154E-2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1.67</v>
      </c>
      <c r="B207" s="4">
        <f>IF('True_Odds_Calculator_3-way'!B208="","",'True_Odds_Calculator_3-way'!B208)</f>
        <v>4.1500000000000004</v>
      </c>
      <c r="C207" s="4">
        <f>IF('True_Odds_Calculator_3-way'!C208="","",'True_Odds_Calculator_3-way'!C208)</f>
        <v>4.8099999999999996</v>
      </c>
      <c r="D207" s="9">
        <f t="shared" si="52"/>
        <v>0.57897057093190296</v>
      </c>
      <c r="E207" s="9">
        <f t="shared" si="53"/>
        <v>0.22629851951665789</v>
      </c>
      <c r="F207" s="9">
        <f t="shared" si="54"/>
        <v>0.19473090955143924</v>
      </c>
      <c r="G207" s="9">
        <f t="shared" si="55"/>
        <v>1.0853783672043833</v>
      </c>
      <c r="H207" s="9">
        <f t="shared" si="56"/>
        <v>1.7272035060269366</v>
      </c>
      <c r="I207" s="9">
        <f t="shared" si="57"/>
        <v>4.4189418566938077</v>
      </c>
      <c r="J207" s="9">
        <f t="shared" si="58"/>
        <v>5.1352915790487002</v>
      </c>
      <c r="K207" s="11">
        <f t="shared" si="59"/>
        <v>0.5988023952095809</v>
      </c>
      <c r="L207" s="11">
        <f t="shared" si="60"/>
        <v>0.24096385542168672</v>
      </c>
      <c r="M207" s="11">
        <f t="shared" si="61"/>
        <v>0.20790020790020791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-0.24121298769592547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0.2288837149236832</v>
      </c>
      <c r="Q207" s="11">
        <f>2*'OddsRatio_working_3-way'!K207*'OddsRatio_working_3-way'!L207*'OddsRatio_working_3-way'!M207</f>
        <v>5.9995731303717742E-2</v>
      </c>
      <c r="R207" s="11">
        <f t="shared" si="62"/>
        <v>0</v>
      </c>
      <c r="S207" s="11">
        <f t="shared" si="63"/>
        <v>-0.948886364328837</v>
      </c>
      <c r="T207" s="11">
        <f t="shared" si="64"/>
        <v>-0.24872512826443954</v>
      </c>
      <c r="U207" s="11">
        <f>'OddsRatio_working_3-way'!S207-'OddsRatio_working_3-way'!R207^2/3</f>
        <v>-0.948886364328837</v>
      </c>
      <c r="V207" s="11">
        <f>'OddsRatio_working_3-way'!S207*'OddsRatio_working_3-way'!R207/3-2*'OddsRatio_working_3-way'!R207^3/27-'OddsRatio_working_3-way'!T207</f>
        <v>0.24872512826443954</v>
      </c>
      <c r="W207" s="11">
        <f>'OddsRatio_working_3-way'!V207^2+4*'OddsRatio_working_3-way'!U207^3/27</f>
        <v>-6.4708160875730766E-2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0.17788504033918415</v>
      </c>
      <c r="Y207" s="11">
        <f>IF('OddsRatio_working_3-way'!W207&gt;=0,IF('OddsRatio_working_3-way'!V207+SQRT('OddsRatio_working_3-way'!W207)&gt;0,0,PI()),ACOS('OddsRatio_working_3-way'!V207/(2*'OddsRatio_working_3-way'!X207)))</f>
        <v>0.79663367729646883</v>
      </c>
      <c r="Z207" s="11">
        <f>'OddsRatio_working_3-way'!X207^(1/3)*COS('OddsRatio_working_3-way'!Y207/3)</f>
        <v>0.54268918360219165</v>
      </c>
      <c r="AA207" s="11">
        <f>'OddsRatio_working_3-way'!X207^(1/3)*COS(('OddsRatio_working_3-way'!Y207+2*PI())/3)</f>
        <v>-0.39916449863527903</v>
      </c>
      <c r="AB207" s="11">
        <f>'OddsRatio_working_3-way'!X207^(1/3)*COS(('OddsRatio_working_3-way'!Y207+4*PI())/3)</f>
        <v>-0.14352468496691254</v>
      </c>
      <c r="AC207" s="11">
        <f>'OddsRatio_working_3-way'!X207^(1/3)*SIN('OddsRatio_working_3-way'!Y207/3)</f>
        <v>0.14759371523701717</v>
      </c>
      <c r="AD207" s="11">
        <f>'OddsRatio_working_3-way'!X207^(1/3)*SIN(('OddsRatio_working_3-way'!Y207+2*PI())/3)</f>
        <v>0.3961857617400269</v>
      </c>
      <c r="AE207" s="11">
        <f>'OddsRatio_working_3-way'!X207^(1/3)*SIN(('OddsRatio_working_3-way'!Y207+4*PI())/3)</f>
        <v>-0.54377947697704399</v>
      </c>
      <c r="AF207" s="11">
        <f>-'OddsRatio_working_3-way'!U207/(3*'OddsRatio_working_3-way'!X207^(1/3))*COS(('OddsRatio_working_3-way'!Y207)/3)</f>
        <v>0.54268918360219165</v>
      </c>
      <c r="AG207" s="11">
        <f>-'OddsRatio_working_3-way'!U207/(3*'OddsRatio_working_3-way'!X207^(1/3))*COS(('OddsRatio_working_3-way'!Y207+2*PI())/3)</f>
        <v>-0.39916449863527903</v>
      </c>
      <c r="AH207" s="11">
        <f>-'OddsRatio_working_3-way'!U207/(3*'OddsRatio_working_3-way'!X207^(1/3))*COS(('OddsRatio_working_3-way'!Y207+4*PI())/3)</f>
        <v>-0.14352468496691254</v>
      </c>
      <c r="AI207" s="11">
        <f>'OddsRatio_working_3-way'!U207/(3*'OddsRatio_working_3-way'!X207^(1/3))*SIN(('OddsRatio_working_3-way'!Y207)/3)</f>
        <v>-0.14759371523701717</v>
      </c>
      <c r="AJ207" s="11">
        <f>'OddsRatio_working_3-way'!U207/(3*'OddsRatio_working_3-way'!X207^(1/3))*SIN(('OddsRatio_working_3-way'!Y207+2*PI())/3)</f>
        <v>-0.3961857617400269</v>
      </c>
      <c r="AK207" s="11">
        <f>'OddsRatio_working_3-way'!U207/(3*'OddsRatio_working_3-way'!X207^(1/3))*SIN(('OddsRatio_working_3-way'!Y207+4*PI())/3)</f>
        <v>0.54377947697704399</v>
      </c>
      <c r="AL207" s="11">
        <f>'OddsRatio_working_3-way'!Z207+'OddsRatio_working_3-way'!AF207</f>
        <v>1.0853783672043833</v>
      </c>
      <c r="AM207" s="11">
        <f>'OddsRatio_working_3-way'!AA207+'OddsRatio_working_3-way'!AG207</f>
        <v>-0.79832899727055806</v>
      </c>
      <c r="AN207" s="11">
        <f>'OddsRatio_working_3-way'!AB207+'OddsRatio_working_3-way'!AH207</f>
        <v>-0.28704936993382507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1.0853783672043833</v>
      </c>
      <c r="AS207" s="11">
        <f>IF(('OddsRatio_working_3-way'!X207=0),IF(Q207&gt;0,-Q207^(1/3),(-Q207)^(1/3)),'OddsRatio_working_3-way'!AM207-'OddsRatio_working_3-way'!R207/3)</f>
        <v>-0.79832899727055806</v>
      </c>
      <c r="AT207" s="11">
        <f>IF(('OddsRatio_working_3-way'!X207=0),IF(Q207&gt;0,-Q207^(1/3),(-Q207)^(1/3)),'OddsRatio_working_3-way'!AN207-'OddsRatio_working_3-way'!R207/3)</f>
        <v>-0.28704936993382507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1.57</v>
      </c>
      <c r="B208" s="4">
        <f>IF('True_Odds_Calculator_3-way'!B209="","",'True_Odds_Calculator_3-way'!B209)</f>
        <v>4.2699999999999996</v>
      </c>
      <c r="C208" s="4">
        <f>IF('True_Odds_Calculator_3-way'!C209="","",'True_Odds_Calculator_3-way'!C209)</f>
        <v>5.63</v>
      </c>
      <c r="D208" s="9">
        <f t="shared" si="52"/>
        <v>0.61624268227171564</v>
      </c>
      <c r="E208" s="9">
        <f t="shared" si="53"/>
        <v>0.21869655719045886</v>
      </c>
      <c r="F208" s="9">
        <f t="shared" si="54"/>
        <v>0.16506076053782542</v>
      </c>
      <c r="G208" s="9">
        <f t="shared" si="55"/>
        <v>1.0925216177383019</v>
      </c>
      <c r="H208" s="9">
        <f t="shared" si="56"/>
        <v>1.6227373221108319</v>
      </c>
      <c r="I208" s="9">
        <f t="shared" si="57"/>
        <v>4.5725456900042474</v>
      </c>
      <c r="J208" s="9">
        <f t="shared" si="58"/>
        <v>6.0583750901283375</v>
      </c>
      <c r="K208" s="11">
        <f t="shared" si="59"/>
        <v>0.63694267515923564</v>
      </c>
      <c r="L208" s="11">
        <f t="shared" si="60"/>
        <v>0.23419203747072601</v>
      </c>
      <c r="M208" s="11">
        <f t="shared" si="61"/>
        <v>0.17761989342806395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-0.2286481422216069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0.22441272950606386</v>
      </c>
      <c r="Q208" s="11">
        <f>2*'OddsRatio_working_3-way'!K208*'OddsRatio_working_3-way'!L208*'OddsRatio_working_3-way'!M208</f>
        <v>5.2990018773568806E-2</v>
      </c>
      <c r="R208" s="11">
        <f t="shared" si="62"/>
        <v>0</v>
      </c>
      <c r="S208" s="11">
        <f t="shared" si="63"/>
        <v>-0.98147628633939199</v>
      </c>
      <c r="T208" s="11">
        <f t="shared" si="64"/>
        <v>-0.23175355049336294</v>
      </c>
      <c r="U208" s="11">
        <f>'OddsRatio_working_3-way'!S208-'OddsRatio_working_3-way'!R208^2/3</f>
        <v>-0.98147628633939199</v>
      </c>
      <c r="V208" s="11">
        <f>'OddsRatio_working_3-way'!S208*'OddsRatio_working_3-way'!R208/3-2*'OddsRatio_working_3-way'!R208^3/27-'OddsRatio_working_3-way'!T208</f>
        <v>0.23175355049336294</v>
      </c>
      <c r="W208" s="11">
        <f>'OddsRatio_working_3-way'!V208^2+4*'OddsRatio_working_3-way'!U208^3/27</f>
        <v>-8.6357238043689541E-2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0.18712759431065296</v>
      </c>
      <c r="Y208" s="11">
        <f>IF('OddsRatio_working_3-way'!W208&gt;=0,IF('OddsRatio_working_3-way'!V208+SQRT('OddsRatio_working_3-way'!W208)&gt;0,0,PI()),ACOS('OddsRatio_working_3-way'!V208/(2*'OddsRatio_working_3-way'!X208)))</f>
        <v>0.90302268872724512</v>
      </c>
      <c r="Z208" s="11">
        <f>'OddsRatio_working_3-way'!X208^(1/3)*COS('OddsRatio_working_3-way'!Y208/3)</f>
        <v>0.54626080886915096</v>
      </c>
      <c r="AA208" s="11">
        <f>'OddsRatio_working_3-way'!X208^(1/3)*COS(('OddsRatio_working_3-way'!Y208+2*PI())/3)</f>
        <v>-0.41999230591029413</v>
      </c>
      <c r="AB208" s="11">
        <f>'OddsRatio_working_3-way'!X208^(1/3)*COS(('OddsRatio_working_3-way'!Y208+4*PI())/3)</f>
        <v>-0.12626850295885675</v>
      </c>
      <c r="AC208" s="11">
        <f>'OddsRatio_working_3-way'!X208^(1/3)*SIN('OddsRatio_working_3-way'!Y208/3)</f>
        <v>0.16958151670141297</v>
      </c>
      <c r="AD208" s="11">
        <f>'OddsRatio_working_3-way'!X208^(1/3)*SIN(('OddsRatio_working_3-way'!Y208+2*PI())/3)</f>
        <v>0.3882849792218141</v>
      </c>
      <c r="AE208" s="11">
        <f>'OddsRatio_working_3-way'!X208^(1/3)*SIN(('OddsRatio_working_3-way'!Y208+4*PI())/3)</f>
        <v>-0.55786649592322701</v>
      </c>
      <c r="AF208" s="11">
        <f>-'OddsRatio_working_3-way'!U208/(3*'OddsRatio_working_3-way'!X208^(1/3))*COS(('OddsRatio_working_3-way'!Y208)/3)</f>
        <v>0.54626080886915085</v>
      </c>
      <c r="AG208" s="11">
        <f>-'OddsRatio_working_3-way'!U208/(3*'OddsRatio_working_3-way'!X208^(1/3))*COS(('OddsRatio_working_3-way'!Y208+2*PI())/3)</f>
        <v>-0.41999230591029402</v>
      </c>
      <c r="AH208" s="11">
        <f>-'OddsRatio_working_3-way'!U208/(3*'OddsRatio_working_3-way'!X208^(1/3))*COS(('OddsRatio_working_3-way'!Y208+4*PI())/3)</f>
        <v>-0.12626850295885672</v>
      </c>
      <c r="AI208" s="11">
        <f>'OddsRatio_working_3-way'!U208/(3*'OddsRatio_working_3-way'!X208^(1/3))*SIN(('OddsRatio_working_3-way'!Y208)/3)</f>
        <v>-0.16958151670141292</v>
      </c>
      <c r="AJ208" s="11">
        <f>'OddsRatio_working_3-way'!U208/(3*'OddsRatio_working_3-way'!X208^(1/3))*SIN(('OddsRatio_working_3-way'!Y208+2*PI())/3)</f>
        <v>-0.38828497922181399</v>
      </c>
      <c r="AK208" s="11">
        <f>'OddsRatio_working_3-way'!U208/(3*'OddsRatio_working_3-way'!X208^(1/3))*SIN(('OddsRatio_working_3-way'!Y208+4*PI())/3)</f>
        <v>0.5578664959232269</v>
      </c>
      <c r="AL208" s="11">
        <f>'OddsRatio_working_3-way'!Z208+'OddsRatio_working_3-way'!AF208</f>
        <v>1.0925216177383019</v>
      </c>
      <c r="AM208" s="11">
        <f>'OddsRatio_working_3-way'!AA208+'OddsRatio_working_3-way'!AG208</f>
        <v>-0.83998461182058815</v>
      </c>
      <c r="AN208" s="11">
        <f>'OddsRatio_working_3-way'!AB208+'OddsRatio_working_3-way'!AH208</f>
        <v>-0.25253700591771344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1.0925216177383019</v>
      </c>
      <c r="AS208" s="11">
        <f>IF(('OddsRatio_working_3-way'!X208=0),IF(Q208&gt;0,-Q208^(1/3),(-Q208)^(1/3)),'OddsRatio_working_3-way'!AM208-'OddsRatio_working_3-way'!R208/3)</f>
        <v>-0.83998461182058815</v>
      </c>
      <c r="AT208" s="11">
        <f>IF(('OddsRatio_working_3-way'!X208=0),IF(Q208&gt;0,-Q208^(1/3),(-Q208)^(1/3)),'OddsRatio_working_3-way'!AN208-'OddsRatio_working_3-way'!R208/3)</f>
        <v>-0.25253700591771344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1.7</v>
      </c>
      <c r="B209" s="4">
        <f>IF('True_Odds_Calculator_3-way'!B210="","",'True_Odds_Calculator_3-way'!B210)</f>
        <v>4.1500000000000004</v>
      </c>
      <c r="C209" s="4">
        <f>IF('True_Odds_Calculator_3-way'!C210="","",'True_Odds_Calculator_3-way'!C210)</f>
        <v>4.5199999999999996</v>
      </c>
      <c r="D209" s="9">
        <f t="shared" si="52"/>
        <v>0.56741720921195338</v>
      </c>
      <c r="E209" s="9">
        <f t="shared" si="53"/>
        <v>0.22569937695056211</v>
      </c>
      <c r="F209" s="9">
        <f t="shared" si="54"/>
        <v>0.20688341383748438</v>
      </c>
      <c r="G209" s="9">
        <f t="shared" si="55"/>
        <v>1.0891023489924789</v>
      </c>
      <c r="H209" s="9">
        <f t="shared" si="56"/>
        <v>1.762371644294735</v>
      </c>
      <c r="I209" s="9">
        <f t="shared" si="57"/>
        <v>4.4306723993263084</v>
      </c>
      <c r="J209" s="9">
        <f t="shared" si="58"/>
        <v>4.8336402684535269</v>
      </c>
      <c r="K209" s="11">
        <f t="shared" si="59"/>
        <v>0.58823529411764708</v>
      </c>
      <c r="L209" s="11">
        <f t="shared" si="60"/>
        <v>0.24096385542168672</v>
      </c>
      <c r="M209" s="11">
        <f t="shared" si="61"/>
        <v>0.22123893805309736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-0.24339732694442517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0.23111707632194578</v>
      </c>
      <c r="Q209" s="11">
        <f>2*'OddsRatio_working_3-way'!K209*'OddsRatio_working_3-way'!L209*'OddsRatio_working_3-way'!M209</f>
        <v>6.2718338214910657E-2</v>
      </c>
      <c r="R209" s="11">
        <f t="shared" si="62"/>
        <v>0</v>
      </c>
      <c r="S209" s="11">
        <f t="shared" si="63"/>
        <v>-0.94954648526077146</v>
      </c>
      <c r="T209" s="11">
        <f t="shared" si="64"/>
        <v>-0.25767882910740064</v>
      </c>
      <c r="U209" s="11">
        <f>'OddsRatio_working_3-way'!S209-'OddsRatio_working_3-way'!R209^2/3</f>
        <v>-0.94954648526077146</v>
      </c>
      <c r="V209" s="11">
        <f>'OddsRatio_working_3-way'!S209*'OddsRatio_working_3-way'!R209/3-2*'OddsRatio_working_3-way'!R209^3/27-'OddsRatio_working_3-way'!T209</f>
        <v>0.25767882910740064</v>
      </c>
      <c r="W209" s="11">
        <f>'OddsRatio_working_3-way'!V209^2+4*'OddsRatio_working_3-way'!U209^3/27</f>
        <v>-6.0438316574398271E-2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0.1780706991229602</v>
      </c>
      <c r="Y209" s="11">
        <f>IF('OddsRatio_working_3-way'!W209&gt;=0,IF('OddsRatio_working_3-way'!V209+SQRT('OddsRatio_working_3-way'!W209)&gt;0,0,PI()),ACOS('OddsRatio_working_3-way'!V209/(2*'OddsRatio_working_3-way'!X209)))</f>
        <v>0.76189448443625596</v>
      </c>
      <c r="Z209" s="11">
        <f>'OddsRatio_working_3-way'!X209^(1/3)*COS('OddsRatio_working_3-way'!Y209/3)</f>
        <v>0.54455117449623947</v>
      </c>
      <c r="AA209" s="11">
        <f>'OddsRatio_working_3-way'!X209^(1/3)*COS(('OddsRatio_working_3-way'!Y209+2*PI())/3)</f>
        <v>-0.39468733129773076</v>
      </c>
      <c r="AB209" s="11">
        <f>'OddsRatio_working_3-way'!X209^(1/3)*COS(('OddsRatio_working_3-way'!Y209+4*PI())/3)</f>
        <v>-0.14986384319850884</v>
      </c>
      <c r="AC209" s="11">
        <f>'OddsRatio_working_3-way'!X209^(1/3)*SIN('OddsRatio_working_3-way'!Y209/3)</f>
        <v>0.14134890675802902</v>
      </c>
      <c r="AD209" s="11">
        <f>'OddsRatio_working_3-way'!X209^(1/3)*SIN(('OddsRatio_working_3-way'!Y209+2*PI())/3)</f>
        <v>0.40092069739538161</v>
      </c>
      <c r="AE209" s="11">
        <f>'OddsRatio_working_3-way'!X209^(1/3)*SIN(('OddsRatio_working_3-way'!Y209+4*PI())/3)</f>
        <v>-0.54226960415341052</v>
      </c>
      <c r="AF209" s="11">
        <f>-'OddsRatio_working_3-way'!U209/(3*'OddsRatio_working_3-way'!X209^(1/3))*COS(('OddsRatio_working_3-way'!Y209)/3)</f>
        <v>0.54455117449623947</v>
      </c>
      <c r="AG209" s="11">
        <f>-'OddsRatio_working_3-way'!U209/(3*'OddsRatio_working_3-way'!X209^(1/3))*COS(('OddsRatio_working_3-way'!Y209+2*PI())/3)</f>
        <v>-0.39468733129773076</v>
      </c>
      <c r="AH209" s="11">
        <f>-'OddsRatio_working_3-way'!U209/(3*'OddsRatio_working_3-way'!X209^(1/3))*COS(('OddsRatio_working_3-way'!Y209+4*PI())/3)</f>
        <v>-0.14986384319850884</v>
      </c>
      <c r="AI209" s="11">
        <f>'OddsRatio_working_3-way'!U209/(3*'OddsRatio_working_3-way'!X209^(1/3))*SIN(('OddsRatio_working_3-way'!Y209)/3)</f>
        <v>-0.14134890675802902</v>
      </c>
      <c r="AJ209" s="11">
        <f>'OddsRatio_working_3-way'!U209/(3*'OddsRatio_working_3-way'!X209^(1/3))*SIN(('OddsRatio_working_3-way'!Y209+2*PI())/3)</f>
        <v>-0.40092069739538161</v>
      </c>
      <c r="AK209" s="11">
        <f>'OddsRatio_working_3-way'!U209/(3*'OddsRatio_working_3-way'!X209^(1/3))*SIN(('OddsRatio_working_3-way'!Y209+4*PI())/3)</f>
        <v>0.54226960415341052</v>
      </c>
      <c r="AL209" s="11">
        <f>'OddsRatio_working_3-way'!Z209+'OddsRatio_working_3-way'!AF209</f>
        <v>1.0891023489924789</v>
      </c>
      <c r="AM209" s="11">
        <f>'OddsRatio_working_3-way'!AA209+'OddsRatio_working_3-way'!AG209</f>
        <v>-0.78937466259546152</v>
      </c>
      <c r="AN209" s="11">
        <f>'OddsRatio_working_3-way'!AB209+'OddsRatio_working_3-way'!AH209</f>
        <v>-0.29972768639701769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1.0891023489924789</v>
      </c>
      <c r="AS209" s="11">
        <f>IF(('OddsRatio_working_3-way'!X209=0),IF(Q209&gt;0,-Q209^(1/3),(-Q209)^(1/3)),'OddsRatio_working_3-way'!AM209-'OddsRatio_working_3-way'!R209/3)</f>
        <v>-0.78937466259546152</v>
      </c>
      <c r="AT209" s="11">
        <f>IF(('OddsRatio_working_3-way'!X209=0),IF(Q209&gt;0,-Q209^(1/3),(-Q209)^(1/3)),'OddsRatio_working_3-way'!AN209-'OddsRatio_working_3-way'!R209/3)</f>
        <v>-0.29972768639701769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1.92</v>
      </c>
      <c r="B210" s="4">
        <f>IF('True_Odds_Calculator_3-way'!B211="","",'True_Odds_Calculator_3-way'!B211)</f>
        <v>3.76</v>
      </c>
      <c r="C210" s="4">
        <f>IF('True_Odds_Calculator_3-way'!C211="","",'True_Odds_Calculator_3-way'!C211)</f>
        <v>3.86</v>
      </c>
      <c r="D210" s="9">
        <f t="shared" si="52"/>
        <v>0.50265547908373265</v>
      </c>
      <c r="E210" s="9">
        <f t="shared" si="53"/>
        <v>0.25199691207103619</v>
      </c>
      <c r="F210" s="9">
        <f t="shared" si="54"/>
        <v>0.24534760884523116</v>
      </c>
      <c r="G210" s="9">
        <f t="shared" si="55"/>
        <v>1.0754719545613627</v>
      </c>
      <c r="H210" s="9">
        <f t="shared" si="56"/>
        <v>1.9894341981964538</v>
      </c>
      <c r="I210" s="9">
        <f t="shared" si="57"/>
        <v>3.9683025945893609</v>
      </c>
      <c r="J210" s="9">
        <f t="shared" si="58"/>
        <v>4.0758497900454964</v>
      </c>
      <c r="K210" s="11">
        <f t="shared" si="59"/>
        <v>0.52083333333333337</v>
      </c>
      <c r="L210" s="11">
        <f t="shared" si="60"/>
        <v>0.26595744680851063</v>
      </c>
      <c r="M210" s="11">
        <f t="shared" si="61"/>
        <v>0.2590673575129534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-0.2606072924705104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0.23469366662991953</v>
      </c>
      <c r="Q210" s="11">
        <f>2*'OddsRatio_working_3-way'!K210*'OddsRatio_working_3-way'!L210*'OddsRatio_working_3-way'!M210</f>
        <v>7.1771763495388247E-2</v>
      </c>
      <c r="R210" s="11">
        <f t="shared" si="62"/>
        <v>0</v>
      </c>
      <c r="S210" s="11">
        <f t="shared" si="63"/>
        <v>-0.90056446389149614</v>
      </c>
      <c r="T210" s="11">
        <f t="shared" si="64"/>
        <v>-0.2754019767252282</v>
      </c>
      <c r="U210" s="11">
        <f>'OddsRatio_working_3-way'!S210-'OddsRatio_working_3-way'!R210^2/3</f>
        <v>-0.90056446389149614</v>
      </c>
      <c r="V210" s="11">
        <f>'OddsRatio_working_3-way'!S210*'OddsRatio_working_3-way'!R210/3-2*'OddsRatio_working_3-way'!R210^3/27-'OddsRatio_working_3-way'!T210</f>
        <v>0.2754019767252282</v>
      </c>
      <c r="W210" s="11">
        <f>'OddsRatio_working_3-way'!V210^2+4*'OddsRatio_working_3-way'!U210^3/27</f>
        <v>-3.2357085691213719E-2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0.16447137629035702</v>
      </c>
      <c r="Y210" s="11">
        <f>IF('OddsRatio_working_3-way'!W210&gt;=0,IF('OddsRatio_working_3-way'!V210+SQRT('OddsRatio_working_3-way'!W210)&gt;0,0,PI()),ACOS('OddsRatio_working_3-way'!V210/(2*'OddsRatio_working_3-way'!X210)))</f>
        <v>0.57859141628218436</v>
      </c>
      <c r="Z210" s="11">
        <f>'OddsRatio_working_3-way'!X210^(1/3)*COS('OddsRatio_working_3-way'!Y210/3)</f>
        <v>0.53773597728068134</v>
      </c>
      <c r="AA210" s="11">
        <f>'OddsRatio_working_3-way'!X210^(1/3)*COS(('OddsRatio_working_3-way'!Y210+2*PI())/3)</f>
        <v>-0.35981374184722187</v>
      </c>
      <c r="AB210" s="11">
        <f>'OddsRatio_working_3-way'!X210^(1/3)*COS(('OddsRatio_working_3-way'!Y210+4*PI())/3)</f>
        <v>-0.17792223543345964</v>
      </c>
      <c r="AC210" s="11">
        <f>'OddsRatio_working_3-way'!X210^(1/3)*SIN('OddsRatio_working_3-way'!Y210/3)</f>
        <v>0.10501511019129221</v>
      </c>
      <c r="AD210" s="11">
        <f>'OddsRatio_working_3-way'!X210^(1/3)*SIN(('OddsRatio_working_3-way'!Y210+2*PI())/3)</f>
        <v>0.4131854617582757</v>
      </c>
      <c r="AE210" s="11">
        <f>'OddsRatio_working_3-way'!X210^(1/3)*SIN(('OddsRatio_working_3-way'!Y210+4*PI())/3)</f>
        <v>-0.51820057194956792</v>
      </c>
      <c r="AF210" s="11">
        <f>-'OddsRatio_working_3-way'!U210/(3*'OddsRatio_working_3-way'!X210^(1/3))*COS(('OddsRatio_working_3-way'!Y210)/3)</f>
        <v>0.53773597728068134</v>
      </c>
      <c r="AG210" s="11">
        <f>-'OddsRatio_working_3-way'!U210/(3*'OddsRatio_working_3-way'!X210^(1/3))*COS(('OddsRatio_working_3-way'!Y210+2*PI())/3)</f>
        <v>-0.35981374184722187</v>
      </c>
      <c r="AH210" s="11">
        <f>-'OddsRatio_working_3-way'!U210/(3*'OddsRatio_working_3-way'!X210^(1/3))*COS(('OddsRatio_working_3-way'!Y210+4*PI())/3)</f>
        <v>-0.17792223543345964</v>
      </c>
      <c r="AI210" s="11">
        <f>'OddsRatio_working_3-way'!U210/(3*'OddsRatio_working_3-way'!X210^(1/3))*SIN(('OddsRatio_working_3-way'!Y210)/3)</f>
        <v>-0.10501511019129221</v>
      </c>
      <c r="AJ210" s="11">
        <f>'OddsRatio_working_3-way'!U210/(3*'OddsRatio_working_3-way'!X210^(1/3))*SIN(('OddsRatio_working_3-way'!Y210+2*PI())/3)</f>
        <v>-0.4131854617582757</v>
      </c>
      <c r="AK210" s="11">
        <f>'OddsRatio_working_3-way'!U210/(3*'OddsRatio_working_3-way'!X210^(1/3))*SIN(('OddsRatio_working_3-way'!Y210+4*PI())/3)</f>
        <v>0.51820057194956792</v>
      </c>
      <c r="AL210" s="11">
        <f>'OddsRatio_working_3-way'!Z210+'OddsRatio_working_3-way'!AF210</f>
        <v>1.0754719545613627</v>
      </c>
      <c r="AM210" s="11">
        <f>'OddsRatio_working_3-way'!AA210+'OddsRatio_working_3-way'!AG210</f>
        <v>-0.71962748369444374</v>
      </c>
      <c r="AN210" s="11">
        <f>'OddsRatio_working_3-way'!AB210+'OddsRatio_working_3-way'!AH210</f>
        <v>-0.35584447086691928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1.0754719545613627</v>
      </c>
      <c r="AS210" s="11">
        <f>IF(('OddsRatio_working_3-way'!X210=0),IF(Q210&gt;0,-Q210^(1/3),(-Q210)^(1/3)),'OddsRatio_working_3-way'!AM210-'OddsRatio_working_3-way'!R210/3)</f>
        <v>-0.71962748369444374</v>
      </c>
      <c r="AT210" s="11">
        <f>IF(('OddsRatio_working_3-way'!X210=0),IF(Q210&gt;0,-Q210^(1/3),(-Q210)^(1/3)),'OddsRatio_working_3-way'!AN210-'OddsRatio_working_3-way'!R210/3)</f>
        <v>-0.35584447086691928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4.6900000000000004</v>
      </c>
      <c r="B211" s="4">
        <f>IF('True_Odds_Calculator_3-way'!B212="","",'True_Odds_Calculator_3-way'!B212)</f>
        <v>3.54</v>
      </c>
      <c r="C211" s="4">
        <f>IF('True_Odds_Calculator_3-way'!C212="","",'True_Odds_Calculator_3-way'!C212)</f>
        <v>1.81</v>
      </c>
      <c r="D211" s="9">
        <f t="shared" si="52"/>
        <v>0.20029300218164137</v>
      </c>
      <c r="E211" s="9">
        <f t="shared" si="53"/>
        <v>0.26678385724195969</v>
      </c>
      <c r="F211" s="9">
        <f t="shared" si="54"/>
        <v>0.532923140576399</v>
      </c>
      <c r="G211" s="9">
        <f t="shared" si="55"/>
        <v>1.0820286344296259</v>
      </c>
      <c r="H211" s="9">
        <f t="shared" si="56"/>
        <v>4.9926856610453205</v>
      </c>
      <c r="I211" s="9">
        <f t="shared" si="57"/>
        <v>3.7483527314512504</v>
      </c>
      <c r="J211" s="9">
        <f t="shared" si="58"/>
        <v>1.8764431938879966</v>
      </c>
      <c r="K211" s="11">
        <f t="shared" si="59"/>
        <v>0.21321961620469082</v>
      </c>
      <c r="L211" s="11">
        <f t="shared" si="60"/>
        <v>0.2824858757062147</v>
      </c>
      <c r="M211" s="11">
        <f t="shared" si="61"/>
        <v>0.5524861878453039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-0.25263319936643092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0.23427070232559594</v>
      </c>
      <c r="Q211" s="11">
        <f>2*'OddsRatio_working_3-way'!K211*'OddsRatio_working_3-way'!L211*'OddsRatio_working_3-way'!M211</f>
        <v>6.6554176797044298E-2</v>
      </c>
      <c r="R211" s="11">
        <f t="shared" si="62"/>
        <v>0</v>
      </c>
      <c r="S211" s="11">
        <f t="shared" si="63"/>
        <v>-0.92731558208942622</v>
      </c>
      <c r="T211" s="11">
        <f t="shared" si="64"/>
        <v>-0.26344192672995059</v>
      </c>
      <c r="U211" s="11">
        <f>'OddsRatio_working_3-way'!S211-'OddsRatio_working_3-way'!R211^2/3</f>
        <v>-0.92731558208942622</v>
      </c>
      <c r="V211" s="11">
        <f>'OddsRatio_working_3-way'!S211*'OddsRatio_working_3-way'!R211/3-2*'OddsRatio_working_3-way'!R211^3/27-'OddsRatio_working_3-way'!T211</f>
        <v>0.26344192672995059</v>
      </c>
      <c r="W211" s="11">
        <f>'OddsRatio_working_3-way'!V211^2+4*'OddsRatio_working_3-way'!U211^3/27</f>
        <v>-4.8733436651316311E-2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0.17185392446093933</v>
      </c>
      <c r="Y211" s="11">
        <f>IF('OddsRatio_working_3-way'!W211&gt;=0,IF('OddsRatio_working_3-way'!V211+SQRT('OddsRatio_working_3-way'!W211)&gt;0,0,PI()),ACOS('OddsRatio_working_3-way'!V211/(2*'OddsRatio_working_3-way'!X211)))</f>
        <v>0.69746861230321044</v>
      </c>
      <c r="Z211" s="11">
        <f>'OddsRatio_working_3-way'!X211^(1/3)*COS('OddsRatio_working_3-way'!Y211/3)</f>
        <v>0.54101431721481297</v>
      </c>
      <c r="AA211" s="11">
        <f>'OddsRatio_working_3-way'!X211^(1/3)*COS(('OddsRatio_working_3-way'!Y211+2*PI())/3)</f>
        <v>-0.38144194552656391</v>
      </c>
      <c r="AB211" s="11">
        <f>'OddsRatio_working_3-way'!X211^(1/3)*COS(('OddsRatio_working_3-way'!Y211+4*PI())/3)</f>
        <v>-0.15957237168824906</v>
      </c>
      <c r="AC211" s="11">
        <f>'OddsRatio_working_3-way'!X211^(1/3)*SIN('OddsRatio_working_3-way'!Y211/3)</f>
        <v>0.12809645818053866</v>
      </c>
      <c r="AD211" s="11">
        <f>'OddsRatio_working_3-way'!X211^(1/3)*SIN(('OddsRatio_working_3-way'!Y211+2*PI())/3)</f>
        <v>0.40448391342885137</v>
      </c>
      <c r="AE211" s="11">
        <f>'OddsRatio_working_3-way'!X211^(1/3)*SIN(('OddsRatio_working_3-way'!Y211+4*PI())/3)</f>
        <v>-0.53258037160939009</v>
      </c>
      <c r="AF211" s="11">
        <f>-'OddsRatio_working_3-way'!U211/(3*'OddsRatio_working_3-way'!X211^(1/3))*COS(('OddsRatio_working_3-way'!Y211)/3)</f>
        <v>0.54101431721481297</v>
      </c>
      <c r="AG211" s="11">
        <f>-'OddsRatio_working_3-way'!U211/(3*'OddsRatio_working_3-way'!X211^(1/3))*COS(('OddsRatio_working_3-way'!Y211+2*PI())/3)</f>
        <v>-0.38144194552656391</v>
      </c>
      <c r="AH211" s="11">
        <f>-'OddsRatio_working_3-way'!U211/(3*'OddsRatio_working_3-way'!X211^(1/3))*COS(('OddsRatio_working_3-way'!Y211+4*PI())/3)</f>
        <v>-0.15957237168824906</v>
      </c>
      <c r="AI211" s="11">
        <f>'OddsRatio_working_3-way'!U211/(3*'OddsRatio_working_3-way'!X211^(1/3))*SIN(('OddsRatio_working_3-way'!Y211)/3)</f>
        <v>-0.12809645818053866</v>
      </c>
      <c r="AJ211" s="11">
        <f>'OddsRatio_working_3-way'!U211/(3*'OddsRatio_working_3-way'!X211^(1/3))*SIN(('OddsRatio_working_3-way'!Y211+2*PI())/3)</f>
        <v>-0.40448391342885137</v>
      </c>
      <c r="AK211" s="11">
        <f>'OddsRatio_working_3-way'!U211/(3*'OddsRatio_working_3-way'!X211^(1/3))*SIN(('OddsRatio_working_3-way'!Y211+4*PI())/3)</f>
        <v>0.53258037160939009</v>
      </c>
      <c r="AL211" s="11">
        <f>'OddsRatio_working_3-way'!Z211+'OddsRatio_working_3-way'!AF211</f>
        <v>1.0820286344296259</v>
      </c>
      <c r="AM211" s="11">
        <f>'OddsRatio_working_3-way'!AA211+'OddsRatio_working_3-way'!AG211</f>
        <v>-0.76288389105312782</v>
      </c>
      <c r="AN211" s="11">
        <f>'OddsRatio_working_3-way'!AB211+'OddsRatio_working_3-way'!AH211</f>
        <v>-0.31914474337649812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1.0820286344296259</v>
      </c>
      <c r="AS211" s="11">
        <f>IF(('OddsRatio_working_3-way'!X211=0),IF(Q211&gt;0,-Q211^(1/3),(-Q211)^(1/3)),'OddsRatio_working_3-way'!AM211-'OddsRatio_working_3-way'!R211/3)</f>
        <v>-0.76288389105312782</v>
      </c>
      <c r="AT211" s="11">
        <f>IF(('OddsRatio_working_3-way'!X211=0),IF(Q211&gt;0,-Q211^(1/3),(-Q211)^(1/3)),'OddsRatio_working_3-way'!AN211-'OddsRatio_working_3-way'!R211/3)</f>
        <v>-0.31914474337649812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3.3</v>
      </c>
      <c r="C212" s="4">
        <f>IF('True_Odds_Calculator_3-way'!C213="","",'True_Odds_Calculator_3-way'!C213)</f>
        <v>4.24</v>
      </c>
      <c r="D212" s="9">
        <f t="shared" si="52"/>
        <v>0.49563308095842723</v>
      </c>
      <c r="E212" s="9">
        <f t="shared" si="53"/>
        <v>0.28435761297028089</v>
      </c>
      <c r="F212" s="9">
        <f t="shared" si="54"/>
        <v>0.22000930607129179</v>
      </c>
      <c r="G212" s="9">
        <f t="shared" si="55"/>
        <v>1.0942167528972893</v>
      </c>
      <c r="H212" s="9">
        <f t="shared" si="56"/>
        <v>2.0176215801944788</v>
      </c>
      <c r="I212" s="9">
        <f t="shared" si="57"/>
        <v>3.5166985316637649</v>
      </c>
      <c r="J212" s="9">
        <f t="shared" si="58"/>
        <v>4.5452622793872184</v>
      </c>
      <c r="K212" s="11">
        <f t="shared" si="59"/>
        <v>0.5181347150259068</v>
      </c>
      <c r="L212" s="11">
        <f t="shared" si="60"/>
        <v>0.30303030303030304</v>
      </c>
      <c r="M212" s="11">
        <f t="shared" si="61"/>
        <v>0.23584905660377356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-0.25663665692016457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0.23958916568164784</v>
      </c>
      <c r="Q212" s="11">
        <f>2*'OddsRatio_working_3-way'!K212*'OddsRatio_working_3-way'!L212*'OddsRatio_working_3-way'!M212</f>
        <v>7.4061565898500104E-2</v>
      </c>
      <c r="R212" s="11">
        <f t="shared" si="62"/>
        <v>0</v>
      </c>
      <c r="S212" s="11">
        <f t="shared" si="63"/>
        <v>-0.93357343630056744</v>
      </c>
      <c r="T212" s="11">
        <f t="shared" si="64"/>
        <v>-0.28858529715628051</v>
      </c>
      <c r="U212" s="11">
        <f>'OddsRatio_working_3-way'!S212-'OddsRatio_working_3-way'!R212^2/3</f>
        <v>-0.93357343630056744</v>
      </c>
      <c r="V212" s="11">
        <f>'OddsRatio_working_3-way'!S212*'OddsRatio_working_3-way'!R212/3-2*'OddsRatio_working_3-way'!R212^3/27-'OddsRatio_working_3-way'!T212</f>
        <v>0.28858529715628051</v>
      </c>
      <c r="W212" s="11">
        <f>'OddsRatio_working_3-way'!V212^2+4*'OddsRatio_working_3-way'!U212^3/27</f>
        <v>-3.7261439977369665E-2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0.17359645280948888</v>
      </c>
      <c r="Y212" s="11">
        <f>IF('OddsRatio_working_3-way'!W212&gt;=0,IF('OddsRatio_working_3-way'!V212+SQRT('OddsRatio_working_3-way'!W212)&gt;0,0,PI()),ACOS('OddsRatio_working_3-way'!V212/(2*'OddsRatio_working_3-way'!X212)))</f>
        <v>0.58954122677805842</v>
      </c>
      <c r="Z212" s="11">
        <f>'OddsRatio_working_3-way'!X212^(1/3)*COS('OddsRatio_working_3-way'!Y212/3)</f>
        <v>0.54710837644864463</v>
      </c>
      <c r="AA212" s="11">
        <f>'OddsRatio_working_3-way'!X212^(1/3)*COS(('OddsRatio_working_3-way'!Y212+2*PI())/3)</f>
        <v>-0.3678816889329598</v>
      </c>
      <c r="AB212" s="11">
        <f>'OddsRatio_working_3-way'!X212^(1/3)*COS(('OddsRatio_working_3-way'!Y212+4*PI())/3)</f>
        <v>-0.17922668751568491</v>
      </c>
      <c r="AC212" s="11">
        <f>'OddsRatio_working_3-way'!X212^(1/3)*SIN('OddsRatio_working_3-way'!Y212/3)</f>
        <v>0.108920015852233</v>
      </c>
      <c r="AD212" s="11">
        <f>'OddsRatio_working_3-way'!X212^(1/3)*SIN(('OddsRatio_working_3-way'!Y212+2*PI())/3)</f>
        <v>0.41934974470166969</v>
      </c>
      <c r="AE212" s="11">
        <f>'OddsRatio_working_3-way'!X212^(1/3)*SIN(('OddsRatio_working_3-way'!Y212+4*PI())/3)</f>
        <v>-0.52826976055390262</v>
      </c>
      <c r="AF212" s="11">
        <f>-'OddsRatio_working_3-way'!U212/(3*'OddsRatio_working_3-way'!X212^(1/3))*COS(('OddsRatio_working_3-way'!Y212)/3)</f>
        <v>0.54710837644864452</v>
      </c>
      <c r="AG212" s="11">
        <f>-'OddsRatio_working_3-way'!U212/(3*'OddsRatio_working_3-way'!X212^(1/3))*COS(('OddsRatio_working_3-way'!Y212+2*PI())/3)</f>
        <v>-0.36788168893295975</v>
      </c>
      <c r="AH212" s="11">
        <f>-'OddsRatio_working_3-way'!U212/(3*'OddsRatio_working_3-way'!X212^(1/3))*COS(('OddsRatio_working_3-way'!Y212+4*PI())/3)</f>
        <v>-0.17922668751568488</v>
      </c>
      <c r="AI212" s="11">
        <f>'OddsRatio_working_3-way'!U212/(3*'OddsRatio_working_3-way'!X212^(1/3))*SIN(('OddsRatio_working_3-way'!Y212)/3)</f>
        <v>-0.10892001585223297</v>
      </c>
      <c r="AJ212" s="11">
        <f>'OddsRatio_working_3-way'!U212/(3*'OddsRatio_working_3-way'!X212^(1/3))*SIN(('OddsRatio_working_3-way'!Y212+2*PI())/3)</f>
        <v>-0.41934974470166958</v>
      </c>
      <c r="AK212" s="11">
        <f>'OddsRatio_working_3-way'!U212/(3*'OddsRatio_working_3-way'!X212^(1/3))*SIN(('OddsRatio_working_3-way'!Y212+4*PI())/3)</f>
        <v>0.52826976055390251</v>
      </c>
      <c r="AL212" s="11">
        <f>'OddsRatio_working_3-way'!Z212+'OddsRatio_working_3-way'!AF212</f>
        <v>1.0942167528972893</v>
      </c>
      <c r="AM212" s="11">
        <f>'OddsRatio_working_3-way'!AA212+'OddsRatio_working_3-way'!AG212</f>
        <v>-0.73576337786591961</v>
      </c>
      <c r="AN212" s="11">
        <f>'OddsRatio_working_3-way'!AB212+'OddsRatio_working_3-way'!AH212</f>
        <v>-0.35845337503136976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1.0942167528972893</v>
      </c>
      <c r="AS212" s="11">
        <f>IF(('OddsRatio_working_3-way'!X212=0),IF(Q212&gt;0,-Q212^(1/3),(-Q212)^(1/3)),'OddsRatio_working_3-way'!AM212-'OddsRatio_working_3-way'!R212/3)</f>
        <v>-0.73576337786591961</v>
      </c>
      <c r="AT212" s="11">
        <f>IF(('OddsRatio_working_3-way'!X212=0),IF(Q212&gt;0,-Q212^(1/3),(-Q212)^(1/3)),'OddsRatio_working_3-way'!AN212-'OddsRatio_working_3-way'!R212/3)</f>
        <v>-0.35845337503136976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2.58</v>
      </c>
      <c r="B213" s="4">
        <f>IF('True_Odds_Calculator_3-way'!B214="","",'True_Odds_Calculator_3-way'!B214)</f>
        <v>3.56</v>
      </c>
      <c r="C213" s="4">
        <f>IF('True_Odds_Calculator_3-way'!C214="","",'True_Odds_Calculator_3-way'!C214)</f>
        <v>2.58</v>
      </c>
      <c r="D213" s="9">
        <f t="shared" si="52"/>
        <v>0.36787031105159773</v>
      </c>
      <c r="E213" s="9">
        <f t="shared" si="53"/>
        <v>0.26425937789680459</v>
      </c>
      <c r="F213" s="9">
        <f t="shared" si="54"/>
        <v>0.36787031105159773</v>
      </c>
      <c r="G213" s="9">
        <f t="shared" si="55"/>
        <v>1.0875628437348863</v>
      </c>
      <c r="H213" s="9">
        <f t="shared" si="56"/>
        <v>2.7183492931011206</v>
      </c>
      <c r="I213" s="9">
        <f t="shared" si="57"/>
        <v>3.7841608799613082</v>
      </c>
      <c r="J213" s="9">
        <f t="shared" si="58"/>
        <v>2.7183492931011206</v>
      </c>
      <c r="K213" s="11">
        <f t="shared" si="59"/>
        <v>0.38759689922480617</v>
      </c>
      <c r="L213" s="11">
        <f t="shared" si="60"/>
        <v>0.2808988764044944</v>
      </c>
      <c r="M213" s="11">
        <f t="shared" si="61"/>
        <v>0.38759689922480617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-0.26968992923259127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0.24138296572226844</v>
      </c>
      <c r="Q213" s="11">
        <f>2*'OddsRatio_working_3-way'!K213*'OddsRatio_working_3-way'!L213*'OddsRatio_working_3-way'!M213</f>
        <v>8.4399638364429527E-2</v>
      </c>
      <c r="R213" s="11">
        <f t="shared" si="62"/>
        <v>0</v>
      </c>
      <c r="S213" s="11">
        <f t="shared" si="63"/>
        <v>-0.89503885595257138</v>
      </c>
      <c r="T213" s="11">
        <f t="shared" si="64"/>
        <v>-0.31295064893446556</v>
      </c>
      <c r="U213" s="11">
        <f>'OddsRatio_working_3-way'!S213-'OddsRatio_working_3-way'!R213^2/3</f>
        <v>-0.89503885595257138</v>
      </c>
      <c r="V213" s="11">
        <f>'OddsRatio_working_3-way'!S213*'OddsRatio_working_3-way'!R213/3-2*'OddsRatio_working_3-way'!R213^3/27-'OddsRatio_working_3-way'!T213</f>
        <v>0.31295064893446556</v>
      </c>
      <c r="W213" s="11">
        <f>'OddsRatio_working_3-way'!V213^2+4*'OddsRatio_working_3-way'!U213^3/27</f>
        <v>-8.2857065643942157E-3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0.16295997609297913</v>
      </c>
      <c r="Y213" s="11">
        <f>IF('OddsRatio_working_3-way'!W213&gt;=0,IF('OddsRatio_working_3-way'!V213+SQRT('OddsRatio_working_3-way'!W213)&gt;0,0,PI()),ACOS('OddsRatio_working_3-way'!V213/(2*'OddsRatio_working_3-way'!X213)))</f>
        <v>0.28305356106327806</v>
      </c>
      <c r="Z213" s="11">
        <f>'OddsRatio_working_3-way'!X213^(1/3)*COS('OddsRatio_working_3-way'!Y213/3)</f>
        <v>0.54378142186744316</v>
      </c>
      <c r="AA213" s="11">
        <f>'OddsRatio_working_3-way'!X213^(1/3)*COS(('OddsRatio_working_3-way'!Y213+2*PI())/3)</f>
        <v>-0.31645569620253133</v>
      </c>
      <c r="AB213" s="11">
        <f>'OddsRatio_working_3-way'!X213^(1/3)*COS(('OddsRatio_working_3-way'!Y213+4*PI())/3)</f>
        <v>-0.22732572566491166</v>
      </c>
      <c r="AC213" s="11">
        <f>'OddsRatio_working_3-way'!X213^(1/3)*SIN('OddsRatio_working_3-way'!Y213/3)</f>
        <v>5.1459212482758095E-2</v>
      </c>
      <c r="AD213" s="11">
        <f>'OddsRatio_working_3-way'!X213^(1/3)*SIN(('OddsRatio_working_3-way'!Y213+2*PI())/3)</f>
        <v>0.44519891920184956</v>
      </c>
      <c r="AE213" s="11">
        <f>'OddsRatio_working_3-way'!X213^(1/3)*SIN(('OddsRatio_working_3-way'!Y213+4*PI())/3)</f>
        <v>-0.49665813168460771</v>
      </c>
      <c r="AF213" s="11">
        <f>-'OddsRatio_working_3-way'!U213/(3*'OddsRatio_working_3-way'!X213^(1/3))*COS(('OddsRatio_working_3-way'!Y213)/3)</f>
        <v>0.54378142186744316</v>
      </c>
      <c r="AG213" s="11">
        <f>-'OddsRatio_working_3-way'!U213/(3*'OddsRatio_working_3-way'!X213^(1/3))*COS(('OddsRatio_working_3-way'!Y213+2*PI())/3)</f>
        <v>-0.31645569620253133</v>
      </c>
      <c r="AH213" s="11">
        <f>-'OddsRatio_working_3-way'!U213/(3*'OddsRatio_working_3-way'!X213^(1/3))*COS(('OddsRatio_working_3-way'!Y213+4*PI())/3)</f>
        <v>-0.22732572566491166</v>
      </c>
      <c r="AI213" s="11">
        <f>'OddsRatio_working_3-way'!U213/(3*'OddsRatio_working_3-way'!X213^(1/3))*SIN(('OddsRatio_working_3-way'!Y213)/3)</f>
        <v>-5.1459212482758095E-2</v>
      </c>
      <c r="AJ213" s="11">
        <f>'OddsRatio_working_3-way'!U213/(3*'OddsRatio_working_3-way'!X213^(1/3))*SIN(('OddsRatio_working_3-way'!Y213+2*PI())/3)</f>
        <v>-0.44519891920184956</v>
      </c>
      <c r="AK213" s="11">
        <f>'OddsRatio_working_3-way'!U213/(3*'OddsRatio_working_3-way'!X213^(1/3))*SIN(('OddsRatio_working_3-way'!Y213+4*PI())/3)</f>
        <v>0.49665813168460771</v>
      </c>
      <c r="AL213" s="11">
        <f>'OddsRatio_working_3-way'!Z213+'OddsRatio_working_3-way'!AF213</f>
        <v>1.0875628437348863</v>
      </c>
      <c r="AM213" s="11">
        <f>'OddsRatio_working_3-way'!AA213+'OddsRatio_working_3-way'!AG213</f>
        <v>-0.63291139240506267</v>
      </c>
      <c r="AN213" s="11">
        <f>'OddsRatio_working_3-way'!AB213+'OddsRatio_working_3-way'!AH213</f>
        <v>-0.45465145132982332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1.0875628437348863</v>
      </c>
      <c r="AS213" s="11">
        <f>IF(('OddsRatio_working_3-way'!X213=0),IF(Q213&gt;0,-Q213^(1/3),(-Q213)^(1/3)),'OddsRatio_working_3-way'!AM213-'OddsRatio_working_3-way'!R213/3)</f>
        <v>-0.63291139240506267</v>
      </c>
      <c r="AT213" s="11">
        <f>IF(('OddsRatio_working_3-way'!X213=0),IF(Q213&gt;0,-Q213^(1/3),(-Q213)^(1/3)),'OddsRatio_working_3-way'!AN213-'OddsRatio_working_3-way'!R213/3)</f>
        <v>-0.45465145132982332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1.27</v>
      </c>
      <c r="B214" s="4">
        <f>IF('True_Odds_Calculator_3-way'!B215="","",'True_Odds_Calculator_3-way'!B215)</f>
        <v>6.16</v>
      </c>
      <c r="C214" s="4">
        <f>IF('True_Odds_Calculator_3-way'!C215="","",'True_Odds_Calculator_3-way'!C215)</f>
        <v>12.06</v>
      </c>
      <c r="D214" s="9">
        <f t="shared" si="52"/>
        <v>0.7725376615393279</v>
      </c>
      <c r="E214" s="9">
        <f t="shared" si="53"/>
        <v>0.15089817809914835</v>
      </c>
      <c r="F214" s="9">
        <f t="shared" si="54"/>
        <v>7.6564160361523553E-2</v>
      </c>
      <c r="G214" s="9">
        <f t="shared" si="55"/>
        <v>1.0905010167805371</v>
      </c>
      <c r="H214" s="9">
        <f t="shared" si="56"/>
        <v>1.2944352745307455</v>
      </c>
      <c r="I214" s="9">
        <f t="shared" si="57"/>
        <v>6.626985246587572</v>
      </c>
      <c r="J214" s="9">
        <f t="shared" si="58"/>
        <v>13.060941245592744</v>
      </c>
      <c r="K214" s="11">
        <f t="shared" si="59"/>
        <v>0.78740157480314954</v>
      </c>
      <c r="L214" s="11">
        <f t="shared" si="60"/>
        <v>0.16233766233766234</v>
      </c>
      <c r="M214" s="11">
        <f t="shared" si="61"/>
        <v>8.2918739635157543E-2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-0.16331905255398038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0.17477886498923048</v>
      </c>
      <c r="Q214" s="11">
        <f>2*'OddsRatio_working_3-way'!K214*'OddsRatio_working_3-way'!L214*'OddsRatio_working_3-way'!M214</f>
        <v>2.1198164340719281E-2</v>
      </c>
      <c r="R214" s="11">
        <f t="shared" si="62"/>
        <v>0</v>
      </c>
      <c r="S214" s="11">
        <f t="shared" si="63"/>
        <v>-1.0701682519953537</v>
      </c>
      <c r="T214" s="11">
        <f t="shared" si="64"/>
        <v>-0.12979602813770208</v>
      </c>
      <c r="U214" s="11">
        <f>'OddsRatio_working_3-way'!S214-'OddsRatio_working_3-way'!R214^2/3</f>
        <v>-1.0701682519953537</v>
      </c>
      <c r="V214" s="11">
        <f>'OddsRatio_working_3-way'!S214*'OddsRatio_working_3-way'!R214/3-2*'OddsRatio_working_3-way'!R214^3/27-'OddsRatio_working_3-way'!T214</f>
        <v>0.12979602813770208</v>
      </c>
      <c r="W214" s="11">
        <f>'OddsRatio_working_3-way'!V214^2+4*'OddsRatio_working_3-way'!U214^3/27</f>
        <v>-0.16472647048771244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0.21305719854538804</v>
      </c>
      <c r="Y214" s="11">
        <f>IF('OddsRatio_working_3-way'!W214&gt;=0,IF('OddsRatio_working_3-way'!V214+SQRT('OddsRatio_working_3-way'!W214)&gt;0,0,PI()),ACOS('OddsRatio_working_3-way'!V214/(2*'OddsRatio_working_3-way'!X214)))</f>
        <v>1.2612739821220631</v>
      </c>
      <c r="Z214" s="11">
        <f>'OddsRatio_working_3-way'!X214^(1/3)*COS('OddsRatio_working_3-way'!Y214/3)</f>
        <v>0.54525050839026856</v>
      </c>
      <c r="AA214" s="11">
        <f>'OddsRatio_working_3-way'!X214^(1/3)*COS(('OddsRatio_working_3-way'!Y214+2*PI())/3)</f>
        <v>-0.48373772498725415</v>
      </c>
      <c r="AB214" s="11">
        <f>'OddsRatio_working_3-way'!X214^(1/3)*COS(('OddsRatio_working_3-way'!Y214+4*PI())/3)</f>
        <v>-6.1512783403014595E-2</v>
      </c>
      <c r="AC214" s="11">
        <f>'OddsRatio_working_3-way'!X214^(1/3)*SIN('OddsRatio_working_3-way'!Y214/3)</f>
        <v>0.24377168368223495</v>
      </c>
      <c r="AD214" s="11">
        <f>'OddsRatio_working_3-way'!X214^(1/3)*SIN(('OddsRatio_working_3-way'!Y214+2*PI())/3)</f>
        <v>0.3503149498512354</v>
      </c>
      <c r="AE214" s="11">
        <f>'OddsRatio_working_3-way'!X214^(1/3)*SIN(('OddsRatio_working_3-way'!Y214+4*PI())/3)</f>
        <v>-0.59408663353347024</v>
      </c>
      <c r="AF214" s="11">
        <f>-'OddsRatio_working_3-way'!U214/(3*'OddsRatio_working_3-way'!X214^(1/3))*COS(('OddsRatio_working_3-way'!Y214)/3)</f>
        <v>0.54525050839026856</v>
      </c>
      <c r="AG214" s="11">
        <f>-'OddsRatio_working_3-way'!U214/(3*'OddsRatio_working_3-way'!X214^(1/3))*COS(('OddsRatio_working_3-way'!Y214+2*PI())/3)</f>
        <v>-0.48373772498725415</v>
      </c>
      <c r="AH214" s="11">
        <f>-'OddsRatio_working_3-way'!U214/(3*'OddsRatio_working_3-way'!X214^(1/3))*COS(('OddsRatio_working_3-way'!Y214+4*PI())/3)</f>
        <v>-6.1512783403014595E-2</v>
      </c>
      <c r="AI214" s="11">
        <f>'OddsRatio_working_3-way'!U214/(3*'OddsRatio_working_3-way'!X214^(1/3))*SIN(('OddsRatio_working_3-way'!Y214)/3)</f>
        <v>-0.24377168368223495</v>
      </c>
      <c r="AJ214" s="11">
        <f>'OddsRatio_working_3-way'!U214/(3*'OddsRatio_working_3-way'!X214^(1/3))*SIN(('OddsRatio_working_3-way'!Y214+2*PI())/3)</f>
        <v>-0.3503149498512354</v>
      </c>
      <c r="AK214" s="11">
        <f>'OddsRatio_working_3-way'!U214/(3*'OddsRatio_working_3-way'!X214^(1/3))*SIN(('OddsRatio_working_3-way'!Y214+4*PI())/3)</f>
        <v>0.59408663353347024</v>
      </c>
      <c r="AL214" s="11">
        <f>'OddsRatio_working_3-way'!Z214+'OddsRatio_working_3-way'!AF214</f>
        <v>1.0905010167805371</v>
      </c>
      <c r="AM214" s="11">
        <f>'OddsRatio_working_3-way'!AA214+'OddsRatio_working_3-way'!AG214</f>
        <v>-0.96747544997450829</v>
      </c>
      <c r="AN214" s="11">
        <f>'OddsRatio_working_3-way'!AB214+'OddsRatio_working_3-way'!AH214</f>
        <v>-0.12302556680602919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1.0905010167805371</v>
      </c>
      <c r="AS214" s="11">
        <f>IF(('OddsRatio_working_3-way'!X214=0),IF(Q214&gt;0,-Q214^(1/3),(-Q214)^(1/3)),'OddsRatio_working_3-way'!AM214-'OddsRatio_working_3-way'!R214/3)</f>
        <v>-0.96747544997450829</v>
      </c>
      <c r="AT214" s="11">
        <f>IF(('OddsRatio_working_3-way'!X214=0),IF(Q214&gt;0,-Q214^(1/3),(-Q214)^(1/3)),'OddsRatio_working_3-way'!AN214-'OddsRatio_working_3-way'!R214/3)</f>
        <v>-0.12302556680602919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2.29</v>
      </c>
      <c r="B215" s="4">
        <f>IF('True_Odds_Calculator_3-way'!B216="","",'True_Odds_Calculator_3-way'!B216)</f>
        <v>3.35</v>
      </c>
      <c r="C215" s="4">
        <f>IF('True_Odds_Calculator_3-way'!C216="","",'True_Odds_Calculator_3-way'!C216)</f>
        <v>3.36</v>
      </c>
      <c r="D215" s="9">
        <f t="shared" si="52"/>
        <v>0.42448248802874916</v>
      </c>
      <c r="E215" s="9">
        <f t="shared" si="53"/>
        <v>0.28819390215057533</v>
      </c>
      <c r="F215" s="9">
        <f t="shared" si="54"/>
        <v>0.28732360982067545</v>
      </c>
      <c r="G215" s="9">
        <f t="shared" si="55"/>
        <v>1.0510153392925088</v>
      </c>
      <c r="H215" s="9">
        <f t="shared" si="56"/>
        <v>2.3558097876873365</v>
      </c>
      <c r="I215" s="9">
        <f t="shared" si="57"/>
        <v>3.4698860473373956</v>
      </c>
      <c r="J215" s="9">
        <f t="shared" si="58"/>
        <v>3.4803962007303211</v>
      </c>
      <c r="K215" s="11">
        <f t="shared" si="59"/>
        <v>0.4366812227074236</v>
      </c>
      <c r="L215" s="11">
        <f t="shared" si="60"/>
        <v>0.29850746268656714</v>
      </c>
      <c r="M215" s="11">
        <f t="shared" si="61"/>
        <v>0.29761904761904762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-0.27755560935186818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0.23277250677367994</v>
      </c>
      <c r="Q215" s="11">
        <f>2*'OddsRatio_working_3-way'!K215*'OddsRatio_working_3-way'!L215*'OddsRatio_working_3-way'!M215</f>
        <v>7.7590835591226648E-2</v>
      </c>
      <c r="R215" s="11">
        <f t="shared" si="62"/>
        <v>0</v>
      </c>
      <c r="S215" s="11">
        <f t="shared" si="63"/>
        <v>-0.83865178339301749</v>
      </c>
      <c r="T215" s="11">
        <f t="shared" si="64"/>
        <v>-0.27955059446433916</v>
      </c>
      <c r="U215" s="11">
        <f>'OddsRatio_working_3-way'!S215-'OddsRatio_working_3-way'!R215^2/3</f>
        <v>-0.83865178339301749</v>
      </c>
      <c r="V215" s="11">
        <f>'OddsRatio_working_3-way'!S215*'OddsRatio_working_3-way'!R215/3-2*'OddsRatio_working_3-way'!R215^3/27-'OddsRatio_working_3-way'!T215</f>
        <v>0.27955059446433916</v>
      </c>
      <c r="W215" s="11">
        <f>'OddsRatio_working_3-way'!V215^2+4*'OddsRatio_working_3-way'!U215^3/27</f>
        <v>-9.2373426471547421E-3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0.14780551200185343</v>
      </c>
      <c r="Y215" s="11">
        <f>IF('OddsRatio_working_3-way'!W215&gt;=0,IF('OddsRatio_working_3-way'!V215+SQRT('OddsRatio_working_3-way'!W215)&gt;0,0,PI()),ACOS('OddsRatio_working_3-way'!V215/(2*'OddsRatio_working_3-way'!X215)))</f>
        <v>0.33114591371727431</v>
      </c>
      <c r="Z215" s="11">
        <f>'OddsRatio_working_3-way'!X215^(1/3)*COS('OddsRatio_working_3-way'!Y215/3)</f>
        <v>0.5255076696462545</v>
      </c>
      <c r="AA215" s="11">
        <f>'OddsRatio_working_3-way'!X215^(1/3)*COS(('OddsRatio_working_3-way'!Y215+2*PI())/3)</f>
        <v>-0.31319402421092302</v>
      </c>
      <c r="AB215" s="11">
        <f>'OddsRatio_working_3-way'!X215^(1/3)*COS(('OddsRatio_working_3-way'!Y215+4*PI())/3)</f>
        <v>-0.21231364543533182</v>
      </c>
      <c r="AC215" s="11">
        <f>'OddsRatio_working_3-way'!X215^(1/3)*SIN('OddsRatio_working_3-way'!Y215/3)</f>
        <v>5.8243313842039159E-2</v>
      </c>
      <c r="AD215" s="11">
        <f>'OddsRatio_working_3-way'!X215^(1/3)*SIN(('OddsRatio_working_3-way'!Y215+2*PI())/3)</f>
        <v>0.42598133487619738</v>
      </c>
      <c r="AE215" s="11">
        <f>'OddsRatio_working_3-way'!X215^(1/3)*SIN(('OddsRatio_working_3-way'!Y215+4*PI())/3)</f>
        <v>-0.48422464871823639</v>
      </c>
      <c r="AF215" s="11">
        <f>-'OddsRatio_working_3-way'!U215/(3*'OddsRatio_working_3-way'!X215^(1/3))*COS(('OddsRatio_working_3-way'!Y215)/3)</f>
        <v>0.52550766964625439</v>
      </c>
      <c r="AG215" s="11">
        <f>-'OddsRatio_working_3-way'!U215/(3*'OddsRatio_working_3-way'!X215^(1/3))*COS(('OddsRatio_working_3-way'!Y215+2*PI())/3)</f>
        <v>-0.31319402421092296</v>
      </c>
      <c r="AH215" s="11">
        <f>-'OddsRatio_working_3-way'!U215/(3*'OddsRatio_working_3-way'!X215^(1/3))*COS(('OddsRatio_working_3-way'!Y215+4*PI())/3)</f>
        <v>-0.21231364543533179</v>
      </c>
      <c r="AI215" s="11">
        <f>'OddsRatio_working_3-way'!U215/(3*'OddsRatio_working_3-way'!X215^(1/3))*SIN(('OddsRatio_working_3-way'!Y215)/3)</f>
        <v>-5.8243313842039152E-2</v>
      </c>
      <c r="AJ215" s="11">
        <f>'OddsRatio_working_3-way'!U215/(3*'OddsRatio_working_3-way'!X215^(1/3))*SIN(('OddsRatio_working_3-way'!Y215+2*PI())/3)</f>
        <v>-0.42598133487619733</v>
      </c>
      <c r="AK215" s="11">
        <f>'OddsRatio_working_3-way'!U215/(3*'OddsRatio_working_3-way'!X215^(1/3))*SIN(('OddsRatio_working_3-way'!Y215+4*PI())/3)</f>
        <v>0.48422464871823628</v>
      </c>
      <c r="AL215" s="11">
        <f>'OddsRatio_working_3-way'!Z215+'OddsRatio_working_3-way'!AF215</f>
        <v>1.0510153392925088</v>
      </c>
      <c r="AM215" s="11">
        <f>'OddsRatio_working_3-way'!AA215+'OddsRatio_working_3-way'!AG215</f>
        <v>-0.62638804842184603</v>
      </c>
      <c r="AN215" s="11">
        <f>'OddsRatio_working_3-way'!AB215+'OddsRatio_working_3-way'!AH215</f>
        <v>-0.42462729087066364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1.0510153392925088</v>
      </c>
      <c r="AS215" s="11">
        <f>IF(('OddsRatio_working_3-way'!X215=0),IF(Q215&gt;0,-Q215^(1/3),(-Q215)^(1/3)),'OddsRatio_working_3-way'!AM215-'OddsRatio_working_3-way'!R215/3)</f>
        <v>-0.62638804842184603</v>
      </c>
      <c r="AT215" s="11">
        <f>IF(('OddsRatio_working_3-way'!X215=0),IF(Q215&gt;0,-Q215^(1/3),(-Q215)^(1/3)),'OddsRatio_working_3-way'!AN215-'OddsRatio_working_3-way'!R215/3)</f>
        <v>-0.42462729087066364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2.89</v>
      </c>
      <c r="B216" s="4">
        <f>IF('True_Odds_Calculator_3-way'!B217="","",'True_Odds_Calculator_3-way'!B217)</f>
        <v>3.17</v>
      </c>
      <c r="C216" s="4">
        <f>IF('True_Odds_Calculator_3-way'!C217="","",'True_Odds_Calculator_3-way'!C217)</f>
        <v>2.77</v>
      </c>
      <c r="D216" s="9">
        <f t="shared" si="52"/>
        <v>0.33845691272903028</v>
      </c>
      <c r="E216" s="9">
        <f t="shared" si="53"/>
        <v>0.30824676238402182</v>
      </c>
      <c r="F216" s="9">
        <f t="shared" si="54"/>
        <v>0.35329632488694773</v>
      </c>
      <c r="G216" s="9">
        <f t="shared" si="55"/>
        <v>1.0341723993035916</v>
      </c>
      <c r="H216" s="9">
        <f t="shared" si="56"/>
        <v>2.9545858346837881</v>
      </c>
      <c r="I216" s="9">
        <f t="shared" si="57"/>
        <v>3.2441541064887942</v>
      </c>
      <c r="J216" s="9">
        <f t="shared" si="58"/>
        <v>2.8304851467673569</v>
      </c>
      <c r="K216" s="11">
        <f t="shared" si="59"/>
        <v>0.34602076124567471</v>
      </c>
      <c r="L216" s="11">
        <f t="shared" si="60"/>
        <v>0.31545741324921134</v>
      </c>
      <c r="M216" s="11">
        <f t="shared" si="61"/>
        <v>0.36101083032490977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-0.28606052433480467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0.22973738888522632</v>
      </c>
      <c r="Q216" s="11">
        <f>2*'OddsRatio_working_3-way'!K216*'OddsRatio_working_3-way'!L216*'OddsRatio_working_3-way'!M216</f>
        <v>7.8812140269374373E-2</v>
      </c>
      <c r="R216" s="11">
        <f t="shared" si="62"/>
        <v>0</v>
      </c>
      <c r="S216" s="11">
        <f t="shared" si="63"/>
        <v>-0.80310762702910432</v>
      </c>
      <c r="T216" s="11">
        <f t="shared" si="64"/>
        <v>-0.27550861990706832</v>
      </c>
      <c r="U216" s="11">
        <f>'OddsRatio_working_3-way'!S216-'OddsRatio_working_3-way'!R216^2/3</f>
        <v>-0.80310762702910432</v>
      </c>
      <c r="V216" s="11">
        <f>'OddsRatio_working_3-way'!S216*'OddsRatio_working_3-way'!R216/3-2*'OddsRatio_working_3-way'!R216^3/27-'OddsRatio_working_3-way'!T216</f>
        <v>0.27550861990706832</v>
      </c>
      <c r="W216" s="11">
        <f>'OddsRatio_working_3-way'!V216^2+4*'OddsRatio_working_3-way'!U216^3/27</f>
        <v>-8.3423762166015547E-4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0.13850923910046362</v>
      </c>
      <c r="Y216" s="11">
        <f>IF('OddsRatio_working_3-way'!W216&gt;=0,IF('OddsRatio_working_3-way'!V216+SQRT('OddsRatio_working_3-way'!W216)&gt;0,0,PI()),ACOS('OddsRatio_working_3-way'!V216/(2*'OddsRatio_working_3-way'!X216)))</f>
        <v>0.10445426471168773</v>
      </c>
      <c r="Z216" s="11">
        <f>'OddsRatio_working_3-way'!X216^(1/3)*COS('OddsRatio_working_3-way'!Y216/3)</f>
        <v>0.51708619965179581</v>
      </c>
      <c r="AA216" s="11">
        <f>'OddsRatio_working_3-way'!X216^(1/3)*COS(('OddsRatio_working_3-way'!Y216+2*PI())/3)</f>
        <v>-0.27414128416009009</v>
      </c>
      <c r="AB216" s="11">
        <f>'OddsRatio_working_3-way'!X216^(1/3)*COS(('OddsRatio_working_3-way'!Y216+4*PI())/3)</f>
        <v>-0.2429449154917058</v>
      </c>
      <c r="AC216" s="11">
        <f>'OddsRatio_working_3-way'!X216^(1/3)*SIN('OddsRatio_working_3-way'!Y216/3)</f>
        <v>1.8011231848430502E-2</v>
      </c>
      <c r="AD216" s="11">
        <f>'OddsRatio_working_3-way'!X216^(1/3)*SIN(('OddsRatio_working_3-way'!Y216+2*PI())/3)</f>
        <v>0.43880416892059204</v>
      </c>
      <c r="AE216" s="11">
        <f>'OddsRatio_working_3-way'!X216^(1/3)*SIN(('OddsRatio_working_3-way'!Y216+4*PI())/3)</f>
        <v>-0.45681540076902249</v>
      </c>
      <c r="AF216" s="11">
        <f>-'OddsRatio_working_3-way'!U216/(3*'OddsRatio_working_3-way'!X216^(1/3))*COS(('OddsRatio_working_3-way'!Y216)/3)</f>
        <v>0.51708619965179581</v>
      </c>
      <c r="AG216" s="11">
        <f>-'OddsRatio_working_3-way'!U216/(3*'OddsRatio_working_3-way'!X216^(1/3))*COS(('OddsRatio_working_3-way'!Y216+2*PI())/3)</f>
        <v>-0.27414128416009009</v>
      </c>
      <c r="AH216" s="11">
        <f>-'OddsRatio_working_3-way'!U216/(3*'OddsRatio_working_3-way'!X216^(1/3))*COS(('OddsRatio_working_3-way'!Y216+4*PI())/3)</f>
        <v>-0.2429449154917058</v>
      </c>
      <c r="AI216" s="11">
        <f>'OddsRatio_working_3-way'!U216/(3*'OddsRatio_working_3-way'!X216^(1/3))*SIN(('OddsRatio_working_3-way'!Y216)/3)</f>
        <v>-1.8011231848430502E-2</v>
      </c>
      <c r="AJ216" s="11">
        <f>'OddsRatio_working_3-way'!U216/(3*'OddsRatio_working_3-way'!X216^(1/3))*SIN(('OddsRatio_working_3-way'!Y216+2*PI())/3)</f>
        <v>-0.43880416892059204</v>
      </c>
      <c r="AK216" s="11">
        <f>'OddsRatio_working_3-way'!U216/(3*'OddsRatio_working_3-way'!X216^(1/3))*SIN(('OddsRatio_working_3-way'!Y216+4*PI())/3)</f>
        <v>0.45681540076902249</v>
      </c>
      <c r="AL216" s="11">
        <f>'OddsRatio_working_3-way'!Z216+'OddsRatio_working_3-way'!AF216</f>
        <v>1.0341723993035916</v>
      </c>
      <c r="AM216" s="11">
        <f>'OddsRatio_working_3-way'!AA216+'OddsRatio_working_3-way'!AG216</f>
        <v>-0.54828256832018019</v>
      </c>
      <c r="AN216" s="11">
        <f>'OddsRatio_working_3-way'!AB216+'OddsRatio_working_3-way'!AH216</f>
        <v>-0.4858898309834116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1.0341723993035916</v>
      </c>
      <c r="AS216" s="11">
        <f>IF(('OddsRatio_working_3-way'!X216=0),IF(Q216&gt;0,-Q216^(1/3),(-Q216)^(1/3)),'OddsRatio_working_3-way'!AM216-'OddsRatio_working_3-way'!R216/3)</f>
        <v>-0.54828256832018019</v>
      </c>
      <c r="AT216" s="11">
        <f>IF(('OddsRatio_working_3-way'!X216=0),IF(Q216&gt;0,-Q216^(1/3),(-Q216)^(1/3)),'OddsRatio_working_3-way'!AN216-'OddsRatio_working_3-way'!R216/3)</f>
        <v>-0.4858898309834116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2.59</v>
      </c>
      <c r="B217" s="4">
        <f>IF('True_Odds_Calculator_3-way'!B218="","",'True_Odds_Calculator_3-way'!B218)</f>
        <v>3.1</v>
      </c>
      <c r="C217" s="4">
        <f>IF('True_Odds_Calculator_3-way'!C218="","",'True_Odds_Calculator_3-way'!C218)</f>
        <v>3.04</v>
      </c>
      <c r="D217" s="9">
        <f t="shared" si="52"/>
        <v>0.37288356995470839</v>
      </c>
      <c r="E217" s="9">
        <f t="shared" si="53"/>
        <v>0.31043866150918809</v>
      </c>
      <c r="F217" s="9">
        <f t="shared" si="54"/>
        <v>0.31667776853610352</v>
      </c>
      <c r="G217" s="9">
        <f t="shared" si="55"/>
        <v>1.0577372693921478</v>
      </c>
      <c r="H217" s="9">
        <f t="shared" si="56"/>
        <v>2.6818022583335144</v>
      </c>
      <c r="I217" s="9">
        <f t="shared" si="57"/>
        <v>3.2212482657235104</v>
      </c>
      <c r="J217" s="9">
        <f t="shared" si="58"/>
        <v>3.1577840295599811</v>
      </c>
      <c r="K217" s="11">
        <f t="shared" si="59"/>
        <v>0.38610038610038611</v>
      </c>
      <c r="L217" s="11">
        <f t="shared" si="60"/>
        <v>0.32258064516129031</v>
      </c>
      <c r="M217" s="11">
        <f t="shared" si="61"/>
        <v>0.32894736842105265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-0.27906896709952722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0.23475755648930524</v>
      </c>
      <c r="Q217" s="11">
        <f>2*'OddsRatio_working_3-way'!K217*'OddsRatio_working_3-way'!L217*'OddsRatio_working_3-way'!M217</f>
        <v>8.1939810292951221E-2</v>
      </c>
      <c r="R217" s="11">
        <f t="shared" si="62"/>
        <v>0</v>
      </c>
      <c r="S217" s="11">
        <f t="shared" si="63"/>
        <v>-0.84121698994063088</v>
      </c>
      <c r="T217" s="11">
        <f t="shared" si="64"/>
        <v>-0.29361849561627607</v>
      </c>
      <c r="U217" s="11">
        <f>'OddsRatio_working_3-way'!S217-'OddsRatio_working_3-way'!R217^2/3</f>
        <v>-0.84121698994063088</v>
      </c>
      <c r="V217" s="11">
        <f>'OddsRatio_working_3-way'!S217*'OddsRatio_working_3-way'!R217/3-2*'OddsRatio_working_3-way'!R217^3/27-'OddsRatio_working_3-way'!T217</f>
        <v>0.29361849561627607</v>
      </c>
      <c r="W217" s="11">
        <f>'OddsRatio_working_3-way'!V217^2+4*'OddsRatio_working_3-way'!U217^3/27</f>
        <v>-1.9783802751974361E-3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0.1484841752874381</v>
      </c>
      <c r="Y217" s="11">
        <f>IF('OddsRatio_working_3-way'!W217&gt;=0,IF('OddsRatio_working_3-way'!V217+SQRT('OddsRatio_working_3-way'!W217)&gt;0,0,PI()),ACOS('OddsRatio_working_3-way'!V217/(2*'OddsRatio_working_3-way'!X217)))</f>
        <v>0.15034258255053357</v>
      </c>
      <c r="Z217" s="11">
        <f>'OddsRatio_working_3-way'!X217^(1/3)*COS('OddsRatio_working_3-way'!Y217/3)</f>
        <v>0.52886863469607404</v>
      </c>
      <c r="AA217" s="11">
        <f>'OddsRatio_working_3-way'!X217^(1/3)*COS(('OddsRatio_working_3-way'!Y217+2*PI())/3)</f>
        <v>-0.28740653777164232</v>
      </c>
      <c r="AB217" s="11">
        <f>'OddsRatio_working_3-way'!X217^(1/3)*COS(('OddsRatio_working_3-way'!Y217+4*PI())/3)</f>
        <v>-0.2414620969244316</v>
      </c>
      <c r="AC217" s="11">
        <f>'OddsRatio_working_3-way'!X217^(1/3)*SIN('OddsRatio_working_3-way'!Y217/3)</f>
        <v>2.6526035290903985E-2</v>
      </c>
      <c r="AD217" s="11">
        <f>'OddsRatio_working_3-way'!X217^(1/3)*SIN(('OddsRatio_working_3-way'!Y217+2*PI())/3)</f>
        <v>0.44475065526614033</v>
      </c>
      <c r="AE217" s="11">
        <f>'OddsRatio_working_3-way'!X217^(1/3)*SIN(('OddsRatio_working_3-way'!Y217+4*PI())/3)</f>
        <v>-0.4712766905570443</v>
      </c>
      <c r="AF217" s="11">
        <f>-'OddsRatio_working_3-way'!U217/(3*'OddsRatio_working_3-way'!X217^(1/3))*COS(('OddsRatio_working_3-way'!Y217)/3)</f>
        <v>0.52886863469607381</v>
      </c>
      <c r="AG217" s="11">
        <f>-'OddsRatio_working_3-way'!U217/(3*'OddsRatio_working_3-way'!X217^(1/3))*COS(('OddsRatio_working_3-way'!Y217+2*PI())/3)</f>
        <v>-0.28740653777164221</v>
      </c>
      <c r="AH217" s="11">
        <f>-'OddsRatio_working_3-way'!U217/(3*'OddsRatio_working_3-way'!X217^(1/3))*COS(('OddsRatio_working_3-way'!Y217+4*PI())/3)</f>
        <v>-0.24146209692443149</v>
      </c>
      <c r="AI217" s="11">
        <f>'OddsRatio_working_3-way'!U217/(3*'OddsRatio_working_3-way'!X217^(1/3))*SIN(('OddsRatio_working_3-way'!Y217)/3)</f>
        <v>-2.6526035290903974E-2</v>
      </c>
      <c r="AJ217" s="11">
        <f>'OddsRatio_working_3-way'!U217/(3*'OddsRatio_working_3-way'!X217^(1/3))*SIN(('OddsRatio_working_3-way'!Y217+2*PI())/3)</f>
        <v>-0.44475065526614016</v>
      </c>
      <c r="AK217" s="11">
        <f>'OddsRatio_working_3-way'!U217/(3*'OddsRatio_working_3-way'!X217^(1/3))*SIN(('OddsRatio_working_3-way'!Y217+4*PI())/3)</f>
        <v>0.47127669055704408</v>
      </c>
      <c r="AL217" s="11">
        <f>'OddsRatio_working_3-way'!Z217+'OddsRatio_working_3-way'!AF217</f>
        <v>1.0577372693921478</v>
      </c>
      <c r="AM217" s="11">
        <f>'OddsRatio_working_3-way'!AA217+'OddsRatio_working_3-way'!AG217</f>
        <v>-0.57481307554328454</v>
      </c>
      <c r="AN217" s="11">
        <f>'OddsRatio_working_3-way'!AB217+'OddsRatio_working_3-way'!AH217</f>
        <v>-0.48292419384886309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1.0577372693921478</v>
      </c>
      <c r="AS217" s="11">
        <f>IF(('OddsRatio_working_3-way'!X217=0),IF(Q217&gt;0,-Q217^(1/3),(-Q217)^(1/3)),'OddsRatio_working_3-way'!AM217-'OddsRatio_working_3-way'!R217/3)</f>
        <v>-0.57481307554328454</v>
      </c>
      <c r="AT217" s="11">
        <f>IF(('OddsRatio_working_3-way'!X217=0),IF(Q217&gt;0,-Q217^(1/3),(-Q217)^(1/3)),'OddsRatio_working_3-way'!AN217-'OddsRatio_working_3-way'!R217/3)</f>
        <v>-0.48292419384886309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1.38</v>
      </c>
      <c r="B218" s="4">
        <f>IF('True_Odds_Calculator_3-way'!B219="","",'True_Odds_Calculator_3-way'!B219)</f>
        <v>5</v>
      </c>
      <c r="C218" s="4">
        <f>IF('True_Odds_Calculator_3-way'!C219="","",'True_Odds_Calculator_3-way'!C219)</f>
        <v>8.51</v>
      </c>
      <c r="D218" s="9">
        <f t="shared" si="52"/>
        <v>0.70595623938844942</v>
      </c>
      <c r="E218" s="9">
        <f t="shared" si="53"/>
        <v>0.1857215707339103</v>
      </c>
      <c r="F218" s="9">
        <f t="shared" si="54"/>
        <v>0.1083221898776402</v>
      </c>
      <c r="G218" s="9">
        <f t="shared" si="55"/>
        <v>1.0961010426095505</v>
      </c>
      <c r="H218" s="9">
        <f t="shared" si="56"/>
        <v>1.4165183961916288</v>
      </c>
      <c r="I218" s="9">
        <f t="shared" si="57"/>
        <v>5.3844041704382013</v>
      </c>
      <c r="J218" s="9">
        <f t="shared" si="58"/>
        <v>9.2317188299977246</v>
      </c>
      <c r="K218" s="11">
        <f t="shared" si="59"/>
        <v>0.7246376811594204</v>
      </c>
      <c r="L218" s="11">
        <f t="shared" si="60"/>
        <v>0.2</v>
      </c>
      <c r="M218" s="11">
        <f t="shared" si="61"/>
        <v>0.11750881316098707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-0.19440385565149254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0.20248982441799085</v>
      </c>
      <c r="Q218" s="11">
        <f>2*'OddsRatio_working_3-way'!K218*'OddsRatio_working_3-way'!L218*'OddsRatio_working_3-way'!M218</f>
        <v>3.4060525553909302E-2</v>
      </c>
      <c r="R218" s="11">
        <f t="shared" si="62"/>
        <v>0</v>
      </c>
      <c r="S218" s="11">
        <f t="shared" si="63"/>
        <v>-1.0415936645875687</v>
      </c>
      <c r="T218" s="11">
        <f t="shared" si="64"/>
        <v>-0.17520498983811075</v>
      </c>
      <c r="U218" s="11">
        <f>'OddsRatio_working_3-way'!S218-'OddsRatio_working_3-way'!R218^2/3</f>
        <v>-1.0415936645875687</v>
      </c>
      <c r="V218" s="11">
        <f>'OddsRatio_working_3-way'!S218*'OddsRatio_working_3-way'!R218/3-2*'OddsRatio_working_3-way'!R218^3/27-'OddsRatio_working_3-way'!T218</f>
        <v>0.17520498983811075</v>
      </c>
      <c r="W218" s="11">
        <f>'OddsRatio_working_3-way'!V218^2+4*'OddsRatio_working_3-way'!U218^3/27</f>
        <v>-0.13671699686527206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0.20458114852635159</v>
      </c>
      <c r="Y218" s="11">
        <f>IF('OddsRatio_working_3-way'!W218&gt;=0,IF('OddsRatio_working_3-way'!V218+SQRT('OddsRatio_working_3-way'!W218)&gt;0,0,PI()),ACOS('OddsRatio_working_3-way'!V218/(2*'OddsRatio_working_3-way'!X218)))</f>
        <v>1.1282917566685446</v>
      </c>
      <c r="Z218" s="11">
        <f>'OddsRatio_working_3-way'!X218^(1/3)*COS('OddsRatio_working_3-way'!Y218/3)</f>
        <v>0.54805052130477527</v>
      </c>
      <c r="AA218" s="11">
        <f>'OddsRatio_working_3-way'!X218^(1/3)*COS(('OddsRatio_working_3-way'!Y218+2*PI())/3)</f>
        <v>-0.46145227503416042</v>
      </c>
      <c r="AB218" s="11">
        <f>'OddsRatio_working_3-way'!X218^(1/3)*COS(('OddsRatio_working_3-way'!Y218+4*PI())/3)</f>
        <v>-8.659824627061502E-2</v>
      </c>
      <c r="AC218" s="11">
        <f>'OddsRatio_working_3-way'!X218^(1/3)*SIN('OddsRatio_working_3-way'!Y218/3)</f>
        <v>0.21642207441344871</v>
      </c>
      <c r="AD218" s="11">
        <f>'OddsRatio_working_3-way'!X218^(1/3)*SIN(('OddsRatio_working_3-way'!Y218+2*PI())/3)</f>
        <v>0.36641463680051578</v>
      </c>
      <c r="AE218" s="11">
        <f>'OddsRatio_working_3-way'!X218^(1/3)*SIN(('OddsRatio_working_3-way'!Y218+4*PI())/3)</f>
        <v>-0.58283671121396441</v>
      </c>
      <c r="AF218" s="11">
        <f>-'OddsRatio_working_3-way'!U218/(3*'OddsRatio_working_3-way'!X218^(1/3))*COS(('OddsRatio_working_3-way'!Y218)/3)</f>
        <v>0.54805052130477516</v>
      </c>
      <c r="AG218" s="11">
        <f>-'OddsRatio_working_3-way'!U218/(3*'OddsRatio_working_3-way'!X218^(1/3))*COS(('OddsRatio_working_3-way'!Y218+2*PI())/3)</f>
        <v>-0.46145227503416036</v>
      </c>
      <c r="AH218" s="11">
        <f>-'OddsRatio_working_3-way'!U218/(3*'OddsRatio_working_3-way'!X218^(1/3))*COS(('OddsRatio_working_3-way'!Y218+4*PI())/3)</f>
        <v>-8.6598246270615006E-2</v>
      </c>
      <c r="AI218" s="11">
        <f>'OddsRatio_working_3-way'!U218/(3*'OddsRatio_working_3-way'!X218^(1/3))*SIN(('OddsRatio_working_3-way'!Y218)/3)</f>
        <v>-0.21642207441344866</v>
      </c>
      <c r="AJ218" s="11">
        <f>'OddsRatio_working_3-way'!U218/(3*'OddsRatio_working_3-way'!X218^(1/3))*SIN(('OddsRatio_working_3-way'!Y218+2*PI())/3)</f>
        <v>-0.36641463680051567</v>
      </c>
      <c r="AK218" s="11">
        <f>'OddsRatio_working_3-way'!U218/(3*'OddsRatio_working_3-way'!X218^(1/3))*SIN(('OddsRatio_working_3-way'!Y218+4*PI())/3)</f>
        <v>0.5828367112139643</v>
      </c>
      <c r="AL218" s="11">
        <f>'OddsRatio_working_3-way'!Z218+'OddsRatio_working_3-way'!AF218</f>
        <v>1.0961010426095505</v>
      </c>
      <c r="AM218" s="11">
        <f>'OddsRatio_working_3-way'!AA218+'OddsRatio_working_3-way'!AG218</f>
        <v>-0.92290455006832084</v>
      </c>
      <c r="AN218" s="11">
        <f>'OddsRatio_working_3-way'!AB218+'OddsRatio_working_3-way'!AH218</f>
        <v>-0.17319649254123004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1.0961010426095505</v>
      </c>
      <c r="AS218" s="11">
        <f>IF(('OddsRatio_working_3-way'!X218=0),IF(Q218&gt;0,-Q218^(1/3),(-Q218)^(1/3)),'OddsRatio_working_3-way'!AM218-'OddsRatio_working_3-way'!R218/3)</f>
        <v>-0.92290455006832084</v>
      </c>
      <c r="AT218" s="11">
        <f>IF(('OddsRatio_working_3-way'!X218=0),IF(Q218&gt;0,-Q218^(1/3),(-Q218)^(1/3)),'OddsRatio_working_3-way'!AN218-'OddsRatio_working_3-way'!R218/3)</f>
        <v>-0.17319649254123004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2.0299999999999998</v>
      </c>
      <c r="B2" s="4">
        <f>IF('True_Odds_Calculator_2-way'!B3="","",'True_Odds_Calculator_2-way'!B3)</f>
        <v>1.88</v>
      </c>
      <c r="C2" s="4">
        <f t="shared" ref="C2:C65" si="0">IF(A2="","",((1/A2)+(1/B2))-1)</f>
        <v>2.4525731055444977E-2</v>
      </c>
      <c r="D2" s="4">
        <f>IF(A2="","",(2*A2)/(2-($C2*A2)))</f>
        <v>2.0818241326641935</v>
      </c>
      <c r="E2" s="4">
        <f>IF(B2="","",(2*B2)/(2-($C2*B2)))</f>
        <v>1.9243646631706333</v>
      </c>
      <c r="G2" s="4">
        <f t="shared" ref="G2:G65" si="1">IF(A2="","",C2+1)</f>
        <v>1.024525731055445</v>
      </c>
    </row>
    <row r="3" spans="1:7" x14ac:dyDescent="0.2">
      <c r="A3" s="4">
        <f>IF('True_Odds_Calculator_2-way'!A4="","",'True_Odds_Calculator_2-way'!A4)</f>
        <v>1.6</v>
      </c>
      <c r="B3" s="4">
        <f>IF('True_Odds_Calculator_2-way'!B4="","",'True_Odds_Calculator_2-way'!B4)</f>
        <v>2.48</v>
      </c>
      <c r="C3" s="4">
        <f t="shared" si="0"/>
        <v>2.8225806451612989E-2</v>
      </c>
      <c r="D3" s="4">
        <f t="shared" ref="D3:D66" si="2">IF(A3="","",(2*A3)/(2-($C3*A3)))</f>
        <v>1.6369636963696372</v>
      </c>
      <c r="E3" s="4">
        <f t="shared" ref="E3:E66" si="3">IF(B3="","",(2*B3)/(2-($C3*B3)))</f>
        <v>2.5699481865284977</v>
      </c>
      <c r="G3" s="4">
        <f t="shared" si="1"/>
        <v>1.028225806451613</v>
      </c>
    </row>
    <row r="4" spans="1:7" x14ac:dyDescent="0.2">
      <c r="A4" s="4">
        <f>IF('True_Odds_Calculator_2-way'!A5="","",'True_Odds_Calculator_2-way'!A5)</f>
        <v>1.92</v>
      </c>
      <c r="B4" s="4">
        <f>IF('True_Odds_Calculator_2-way'!B5="","",'True_Odds_Calculator_2-way'!B5)</f>
        <v>1.99</v>
      </c>
      <c r="C4" s="4">
        <f t="shared" si="0"/>
        <v>2.3345896147403788E-2</v>
      </c>
      <c r="D4" s="4">
        <f t="shared" si="2"/>
        <v>1.9640176827387685</v>
      </c>
      <c r="E4" s="4">
        <f t="shared" si="3"/>
        <v>2.0373253705876082</v>
      </c>
      <c r="G4" s="4">
        <f t="shared" si="1"/>
        <v>1.0233458961474038</v>
      </c>
    </row>
    <row r="5" spans="1:7" x14ac:dyDescent="0.2">
      <c r="A5" s="4">
        <f>IF('True_Odds_Calculator_2-way'!A6="","",'True_Odds_Calculator_2-way'!A6)</f>
        <v>2.25</v>
      </c>
      <c r="B5" s="4">
        <f>IF('True_Odds_Calculator_2-way'!B6="","",'True_Odds_Calculator_2-way'!B6)</f>
        <v>1.71</v>
      </c>
      <c r="C5" s="4">
        <f t="shared" si="0"/>
        <v>2.9239766081871288E-2</v>
      </c>
      <c r="D5" s="4">
        <f t="shared" si="2"/>
        <v>2.3265306122448979</v>
      </c>
      <c r="E5" s="4">
        <f t="shared" si="3"/>
        <v>1.7538461538461536</v>
      </c>
      <c r="G5" s="4">
        <f t="shared" si="1"/>
        <v>1.0292397660818713</v>
      </c>
    </row>
    <row r="6" spans="1:7" x14ac:dyDescent="0.2">
      <c r="A6" s="4">
        <f>IF('True_Odds_Calculator_2-way'!A7="","",'True_Odds_Calculator_2-way'!A7)</f>
        <v>2</v>
      </c>
      <c r="B6" s="4">
        <f>IF('True_Odds_Calculator_2-way'!B7="","",'True_Odds_Calculator_2-way'!B7)</f>
        <v>1.91</v>
      </c>
      <c r="C6" s="4">
        <f t="shared" si="0"/>
        <v>2.3560209424083656E-2</v>
      </c>
      <c r="D6" s="4">
        <f t="shared" si="2"/>
        <v>2.0482573726541551</v>
      </c>
      <c r="E6" s="4">
        <f t="shared" si="3"/>
        <v>1.9539641943734012</v>
      </c>
      <c r="G6" s="4">
        <f t="shared" si="1"/>
        <v>1.0235602094240837</v>
      </c>
    </row>
    <row r="7" spans="1:7" x14ac:dyDescent="0.2">
      <c r="A7" s="4">
        <f>IF('True_Odds_Calculator_2-way'!A8="","",'True_Odds_Calculator_2-way'!A8)</f>
        <v>2.33</v>
      </c>
      <c r="B7" s="4">
        <f>IF('True_Odds_Calculator_2-way'!B8="","",'True_Odds_Calculator_2-way'!B8)</f>
        <v>1.67</v>
      </c>
      <c r="C7" s="4">
        <f t="shared" si="0"/>
        <v>2.7986944565804084E-2</v>
      </c>
      <c r="D7" s="4">
        <f t="shared" si="2"/>
        <v>2.4085296029216061</v>
      </c>
      <c r="E7" s="4">
        <f t="shared" si="3"/>
        <v>1.7099602293950913</v>
      </c>
      <c r="G7" s="4">
        <f t="shared" si="1"/>
        <v>1.0279869445658041</v>
      </c>
    </row>
    <row r="8" spans="1:7" x14ac:dyDescent="0.2">
      <c r="A8" s="4">
        <f>IF('True_Odds_Calculator_2-way'!A9="","",'True_Odds_Calculator_2-way'!A9)</f>
        <v>1.68</v>
      </c>
      <c r="B8" s="4">
        <f>IF('True_Odds_Calculator_2-way'!B9="","",'True_Odds_Calculator_2-way'!B9)</f>
        <v>2.2999999999999998</v>
      </c>
      <c r="C8" s="4">
        <f t="shared" si="0"/>
        <v>3.002070393374745E-2</v>
      </c>
      <c r="D8" s="4">
        <f t="shared" si="2"/>
        <v>1.7234611953612846</v>
      </c>
      <c r="E8" s="4">
        <f t="shared" si="3"/>
        <v>2.3822441430332923</v>
      </c>
      <c r="G8" s="4">
        <f t="shared" si="1"/>
        <v>1.0300207039337475</v>
      </c>
    </row>
    <row r="9" spans="1:7" x14ac:dyDescent="0.2">
      <c r="A9" s="4">
        <f>IF('True_Odds_Calculator_2-way'!A10="","",'True_Odds_Calculator_2-way'!A10)</f>
        <v>1.86</v>
      </c>
      <c r="B9" s="4">
        <f>IF('True_Odds_Calculator_2-way'!B10="","",'True_Odds_Calculator_2-way'!B10)</f>
        <v>2.0499999999999998</v>
      </c>
      <c r="C9" s="4">
        <f t="shared" si="0"/>
        <v>2.5439286650930981E-2</v>
      </c>
      <c r="D9" s="4">
        <f t="shared" si="2"/>
        <v>1.905071196602548</v>
      </c>
      <c r="E9" s="4">
        <f t="shared" si="3"/>
        <v>2.1048854540436102</v>
      </c>
      <c r="G9" s="4">
        <f t="shared" si="1"/>
        <v>1.025439286650931</v>
      </c>
    </row>
    <row r="10" spans="1:7" x14ac:dyDescent="0.2">
      <c r="A10" s="4">
        <f>IF('True_Odds_Calculator_2-way'!A11="","",'True_Odds_Calculator_2-way'!A11)</f>
        <v>1.82</v>
      </c>
      <c r="B10" s="4">
        <f>IF('True_Odds_Calculator_2-way'!B11="","",'True_Odds_Calculator_2-way'!B11)</f>
        <v>2.09</v>
      </c>
      <c r="C10" s="4">
        <f t="shared" si="0"/>
        <v>2.7919448972080652E-2</v>
      </c>
      <c r="D10" s="4">
        <f t="shared" si="2"/>
        <v>1.8674456281604401</v>
      </c>
      <c r="E10" s="4">
        <f t="shared" si="3"/>
        <v>2.152810006225593</v>
      </c>
      <c r="G10" s="4">
        <f t="shared" si="1"/>
        <v>1.0279194489720807</v>
      </c>
    </row>
    <row r="11" spans="1:7" x14ac:dyDescent="0.2">
      <c r="A11" s="4">
        <f>IF('True_Odds_Calculator_2-way'!A12="","",'True_Odds_Calculator_2-way'!A12)</f>
        <v>1.67</v>
      </c>
      <c r="B11" s="4">
        <f>IF('True_Odds_Calculator_2-way'!B12="","",'True_Odds_Calculator_2-way'!B12)</f>
        <v>2.33</v>
      </c>
      <c r="C11" s="4">
        <f t="shared" si="0"/>
        <v>2.7986944565804084E-2</v>
      </c>
      <c r="D11" s="4">
        <f t="shared" si="2"/>
        <v>1.7099602293950913</v>
      </c>
      <c r="E11" s="4">
        <f t="shared" si="3"/>
        <v>2.4085296029216061</v>
      </c>
      <c r="G11" s="4">
        <f t="shared" si="1"/>
        <v>1.0279869445658041</v>
      </c>
    </row>
    <row r="12" spans="1:7" x14ac:dyDescent="0.2">
      <c r="A12" s="4">
        <f>IF('True_Odds_Calculator_2-way'!A13="","",'True_Odds_Calculator_2-way'!A13)</f>
        <v>2</v>
      </c>
      <c r="B12" s="4">
        <f>IF('True_Odds_Calculator_2-way'!B13="","",'True_Odds_Calculator_2-way'!B13)</f>
        <v>1.81</v>
      </c>
      <c r="C12" s="4">
        <f t="shared" si="0"/>
        <v>5.2486187845303789E-2</v>
      </c>
      <c r="D12" s="4">
        <f t="shared" si="2"/>
        <v>2.1107871720116615</v>
      </c>
      <c r="E12" s="4">
        <f t="shared" si="3"/>
        <v>1.9002624671916009</v>
      </c>
      <c r="G12" s="4">
        <f t="shared" si="1"/>
        <v>1.0524861878453038</v>
      </c>
    </row>
    <row r="13" spans="1:7" x14ac:dyDescent="0.2">
      <c r="A13" s="4">
        <f>IF('True_Odds_Calculator_2-way'!A14="","",'True_Odds_Calculator_2-way'!A14)</f>
        <v>2.88</v>
      </c>
      <c r="B13" s="4">
        <f>IF('True_Odds_Calculator_2-way'!B14="","",'True_Odds_Calculator_2-way'!B14)</f>
        <v>1.4</v>
      </c>
      <c r="C13" s="4">
        <f t="shared" si="0"/>
        <v>6.1507936507936511E-2</v>
      </c>
      <c r="D13" s="4">
        <f t="shared" si="2"/>
        <v>3.1598746081504698</v>
      </c>
      <c r="E13" s="4">
        <f t="shared" si="3"/>
        <v>1.4629898403483308</v>
      </c>
      <c r="G13" s="4">
        <f t="shared" si="1"/>
        <v>1.0615079365079365</v>
      </c>
    </row>
    <row r="14" spans="1:7" x14ac:dyDescent="0.2">
      <c r="A14" s="4">
        <f>IF('True_Odds_Calculator_2-way'!A15="","",'True_Odds_Calculator_2-way'!A15)</f>
        <v>2.21</v>
      </c>
      <c r="B14" s="4">
        <f>IF('True_Odds_Calculator_2-way'!B15="","",'True_Odds_Calculator_2-way'!B15)</f>
        <v>1.66</v>
      </c>
      <c r="C14" s="4">
        <f t="shared" si="0"/>
        <v>5.4898326337022407E-2</v>
      </c>
      <c r="D14" s="4">
        <f t="shared" si="2"/>
        <v>2.3527223754248703</v>
      </c>
      <c r="E14" s="4">
        <f t="shared" si="3"/>
        <v>1.7392499881477268</v>
      </c>
      <c r="G14" s="4">
        <f t="shared" si="1"/>
        <v>1.0548983263370224</v>
      </c>
    </row>
    <row r="15" spans="1:7" x14ac:dyDescent="0.2">
      <c r="A15" s="4">
        <f>IF('True_Odds_Calculator_2-way'!A16="","",'True_Odds_Calculator_2-way'!A16)</f>
        <v>1.56</v>
      </c>
      <c r="B15" s="4">
        <f>IF('True_Odds_Calculator_2-way'!B16="","",'True_Odds_Calculator_2-way'!B16)</f>
        <v>2.5299999999999998</v>
      </c>
      <c r="C15" s="4">
        <f t="shared" si="0"/>
        <v>3.6282558021688338E-2</v>
      </c>
      <c r="D15" s="4">
        <f t="shared" si="2"/>
        <v>1.6054344288968434</v>
      </c>
      <c r="E15" s="4">
        <f t="shared" si="3"/>
        <v>2.6517065305025525</v>
      </c>
      <c r="G15" s="4">
        <f t="shared" si="1"/>
        <v>1.0362825580216883</v>
      </c>
    </row>
    <row r="16" spans="1:7" x14ac:dyDescent="0.2">
      <c r="A16" s="4">
        <f>IF('True_Odds_Calculator_2-way'!A17="","",'True_Odds_Calculator_2-way'!A17)</f>
        <v>1.81</v>
      </c>
      <c r="B16" s="4">
        <f>IF('True_Odds_Calculator_2-way'!B17="","",'True_Odds_Calculator_2-way'!B17)</f>
        <v>2.1</v>
      </c>
      <c r="C16" s="4">
        <f t="shared" si="0"/>
        <v>2.8676664035780064E-2</v>
      </c>
      <c r="D16" s="4">
        <f t="shared" si="2"/>
        <v>1.858225372769494</v>
      </c>
      <c r="E16" s="4">
        <f t="shared" si="3"/>
        <v>2.1651951011107946</v>
      </c>
      <c r="G16" s="4">
        <f t="shared" si="1"/>
        <v>1.0286766640357801</v>
      </c>
    </row>
    <row r="17" spans="1:7" x14ac:dyDescent="0.2">
      <c r="A17" s="4">
        <f>IF('True_Odds_Calculator_2-way'!A18="","",'True_Odds_Calculator_2-way'!A18)</f>
        <v>1.83</v>
      </c>
      <c r="B17" s="4">
        <f>IF('True_Odds_Calculator_2-way'!B18="","",'True_Odds_Calculator_2-way'!B18)</f>
        <v>2.08</v>
      </c>
      <c r="C17" s="4">
        <f t="shared" si="0"/>
        <v>2.7217318200924545E-2</v>
      </c>
      <c r="D17" s="4">
        <f t="shared" si="2"/>
        <v>1.8767379942806428</v>
      </c>
      <c r="E17" s="4">
        <f t="shared" si="3"/>
        <v>2.1405916094927453</v>
      </c>
      <c r="G17" s="4">
        <f t="shared" si="1"/>
        <v>1.0272173182009245</v>
      </c>
    </row>
    <row r="18" spans="1:7" x14ac:dyDescent="0.2">
      <c r="A18" s="4">
        <f>IF('True_Odds_Calculator_2-way'!A19="","",'True_Odds_Calculator_2-way'!A19)</f>
        <v>1.66</v>
      </c>
      <c r="B18" s="4">
        <f>IF('True_Odds_Calculator_2-way'!B19="","",'True_Odds_Calculator_2-way'!B19)</f>
        <v>2.34</v>
      </c>
      <c r="C18" s="4">
        <f t="shared" si="0"/>
        <v>2.9760065904644417E-2</v>
      </c>
      <c r="D18" s="4">
        <f t="shared" si="2"/>
        <v>1.7020418894049603</v>
      </c>
      <c r="E18" s="4">
        <f t="shared" si="3"/>
        <v>2.4244164274123086</v>
      </c>
      <c r="G18" s="4">
        <f t="shared" si="1"/>
        <v>1.0297600659046444</v>
      </c>
    </row>
    <row r="19" spans="1:7" x14ac:dyDescent="0.2">
      <c r="A19" s="4">
        <f>IF('True_Odds_Calculator_2-way'!A20="","",'True_Odds_Calculator_2-way'!A20)</f>
        <v>1.7</v>
      </c>
      <c r="B19" s="4">
        <f>IF('True_Odds_Calculator_2-way'!B20="","",'True_Odds_Calculator_2-way'!B20)</f>
        <v>2.2599999999999998</v>
      </c>
      <c r="C19" s="4">
        <f t="shared" si="0"/>
        <v>3.0713170223841679E-2</v>
      </c>
      <c r="D19" s="4">
        <f t="shared" si="2"/>
        <v>1.7455701953657428</v>
      </c>
      <c r="E19" s="4">
        <f t="shared" si="3"/>
        <v>2.3412553321145642</v>
      </c>
      <c r="G19" s="4">
        <f t="shared" si="1"/>
        <v>1.0307131702238417</v>
      </c>
    </row>
    <row r="20" spans="1:7" x14ac:dyDescent="0.2">
      <c r="A20" s="4">
        <f>IF('True_Odds_Calculator_2-way'!A21="","",'True_Odds_Calculator_2-way'!A21)</f>
        <v>1.67</v>
      </c>
      <c r="B20" s="4">
        <f>IF('True_Odds_Calculator_2-way'!B21="","",'True_Odds_Calculator_2-way'!B21)</f>
        <v>2.2999999999999998</v>
      </c>
      <c r="C20" s="4">
        <f t="shared" si="0"/>
        <v>3.3585003905233002E-2</v>
      </c>
      <c r="D20" s="4">
        <f t="shared" si="2"/>
        <v>1.7181838514873629</v>
      </c>
      <c r="E20" s="4">
        <f t="shared" si="3"/>
        <v>2.3924011211460603</v>
      </c>
      <c r="G20" s="4">
        <f t="shared" si="1"/>
        <v>1.033585003905233</v>
      </c>
    </row>
    <row r="21" spans="1:7" x14ac:dyDescent="0.2">
      <c r="A21" s="4">
        <f>IF('True_Odds_Calculator_2-way'!A22="","",'True_Odds_Calculator_2-way'!A22)</f>
        <v>1.97</v>
      </c>
      <c r="B21" s="4">
        <f>IF('True_Odds_Calculator_2-way'!B22="","",'True_Odds_Calculator_2-way'!B22)</f>
        <v>1.92</v>
      </c>
      <c r="C21" s="4">
        <f t="shared" si="0"/>
        <v>2.844754653130277E-2</v>
      </c>
      <c r="D21" s="4">
        <f t="shared" si="2"/>
        <v>2.0267924123888115</v>
      </c>
      <c r="E21" s="4">
        <f t="shared" si="3"/>
        <v>1.9739066903246005</v>
      </c>
      <c r="G21" s="4">
        <f t="shared" si="1"/>
        <v>1.0284475465313028</v>
      </c>
    </row>
    <row r="22" spans="1:7" x14ac:dyDescent="0.2">
      <c r="A22" s="4">
        <f>IF('True_Odds_Calculator_2-way'!A23="","",'True_Odds_Calculator_2-way'!A23)</f>
        <v>1.43</v>
      </c>
      <c r="B22" s="4">
        <f>IF('True_Odds_Calculator_2-way'!B23="","",'True_Odds_Calculator_2-way'!B23)</f>
        <v>2.92</v>
      </c>
      <c r="C22" s="4">
        <f t="shared" si="0"/>
        <v>4.1766452725356951E-2</v>
      </c>
      <c r="D22" s="4">
        <f t="shared" si="2"/>
        <v>1.4740186388025982</v>
      </c>
      <c r="E22" s="4">
        <f t="shared" si="3"/>
        <v>3.1096216860291932</v>
      </c>
      <c r="G22" s="4">
        <f t="shared" si="1"/>
        <v>1.041766452725357</v>
      </c>
    </row>
    <row r="23" spans="1:7" x14ac:dyDescent="0.2">
      <c r="A23" s="4">
        <f>IF('True_Odds_Calculator_2-way'!A24="","",'True_Odds_Calculator_2-way'!A24)</f>
        <v>1.5</v>
      </c>
      <c r="B23" s="4">
        <f>IF('True_Odds_Calculator_2-way'!B24="","",'True_Odds_Calculator_2-way'!B24)</f>
        <v>2.68</v>
      </c>
      <c r="C23" s="4">
        <f t="shared" si="0"/>
        <v>3.9800995024875441E-2</v>
      </c>
      <c r="D23" s="4">
        <f t="shared" si="2"/>
        <v>1.546153846153846</v>
      </c>
      <c r="E23" s="4">
        <f t="shared" si="3"/>
        <v>2.8309859154929571</v>
      </c>
      <c r="G23" s="4">
        <f t="shared" si="1"/>
        <v>1.0398009950248754</v>
      </c>
    </row>
    <row r="24" spans="1:7" x14ac:dyDescent="0.2">
      <c r="A24" s="4">
        <f>IF('True_Odds_Calculator_2-way'!A25="","",'True_Odds_Calculator_2-way'!A25)</f>
        <v>2.15</v>
      </c>
      <c r="B24" s="4">
        <f>IF('True_Odds_Calculator_2-way'!B25="","",'True_Odds_Calculator_2-way'!B25)</f>
        <v>1.76</v>
      </c>
      <c r="C24" s="4">
        <f t="shared" si="0"/>
        <v>3.3298097251585723E-2</v>
      </c>
      <c r="D24" s="4">
        <f t="shared" si="2"/>
        <v>2.2298173246906305</v>
      </c>
      <c r="E24" s="4">
        <f t="shared" si="3"/>
        <v>1.8131288931480596</v>
      </c>
      <c r="G24" s="4">
        <f t="shared" si="1"/>
        <v>1.0332980972515857</v>
      </c>
    </row>
    <row r="25" spans="1:7" x14ac:dyDescent="0.2">
      <c r="A25" s="4">
        <f>IF('True_Odds_Calculator_2-way'!A26="","",'True_Odds_Calculator_2-way'!A26)</f>
        <v>2.1</v>
      </c>
      <c r="B25" s="4">
        <f>IF('True_Odds_Calculator_2-way'!B26="","",'True_Odds_Calculator_2-way'!B26)</f>
        <v>1.79</v>
      </c>
      <c r="C25" s="4">
        <f t="shared" si="0"/>
        <v>3.4849694067571102E-2</v>
      </c>
      <c r="D25" s="4">
        <f t="shared" si="2"/>
        <v>2.1797622499275153</v>
      </c>
      <c r="E25" s="4">
        <f t="shared" si="3"/>
        <v>1.8476284099287292</v>
      </c>
      <c r="G25" s="4">
        <f t="shared" si="1"/>
        <v>1.0348496940675711</v>
      </c>
    </row>
    <row r="26" spans="1:7" x14ac:dyDescent="0.2">
      <c r="A26" s="4">
        <f>IF('True_Odds_Calculator_2-way'!A27="","",'True_Odds_Calculator_2-way'!A27)</f>
        <v>2.35</v>
      </c>
      <c r="B26" s="4">
        <f>IF('True_Odds_Calculator_2-way'!B27="","",'True_Odds_Calculator_2-way'!B27)</f>
        <v>1.65</v>
      </c>
      <c r="C26" s="4">
        <f t="shared" si="0"/>
        <v>3.1592520954223158E-2</v>
      </c>
      <c r="D26" s="4">
        <f t="shared" si="2"/>
        <v>2.4405979543666407</v>
      </c>
      <c r="E26" s="4">
        <f t="shared" si="3"/>
        <v>1.6941561987984708</v>
      </c>
      <c r="G26" s="4">
        <f t="shared" si="1"/>
        <v>1.0315925209542232</v>
      </c>
    </row>
    <row r="27" spans="1:7" x14ac:dyDescent="0.2">
      <c r="A27" s="4">
        <f>IF('True_Odds_Calculator_2-way'!A28="","",'True_Odds_Calculator_2-way'!A28)</f>
        <v>1.78</v>
      </c>
      <c r="B27" s="4">
        <f>IF('True_Odds_Calculator_2-way'!B28="","",'True_Odds_Calculator_2-way'!B28)</f>
        <v>2.12</v>
      </c>
      <c r="C27" s="4">
        <f t="shared" si="0"/>
        <v>3.3495866016535869E-2</v>
      </c>
      <c r="D27" s="4">
        <f t="shared" si="2"/>
        <v>1.8346946713341112</v>
      </c>
      <c r="E27" s="4">
        <f t="shared" si="3"/>
        <v>2.1980428704566637</v>
      </c>
      <c r="G27" s="4">
        <f t="shared" si="1"/>
        <v>1.0334958660165359</v>
      </c>
    </row>
    <row r="28" spans="1:7" x14ac:dyDescent="0.2">
      <c r="A28" s="4">
        <f>IF('True_Odds_Calculator_2-way'!A29="","",'True_Odds_Calculator_2-way'!A29)</f>
        <v>1.93</v>
      </c>
      <c r="B28" s="4">
        <f>IF('True_Odds_Calculator_2-way'!B29="","",'True_Odds_Calculator_2-way'!B29)</f>
        <v>1.96</v>
      </c>
      <c r="C28" s="4">
        <f t="shared" si="0"/>
        <v>2.8338796658559762E-2</v>
      </c>
      <c r="D28" s="4">
        <f t="shared" si="2"/>
        <v>1.9842635333613092</v>
      </c>
      <c r="E28" s="4">
        <f t="shared" si="3"/>
        <v>2.0159880622468553</v>
      </c>
      <c r="G28" s="4">
        <f t="shared" si="1"/>
        <v>1.0283387966585598</v>
      </c>
    </row>
    <row r="29" spans="1:7" x14ac:dyDescent="0.2">
      <c r="A29" s="4">
        <f>IF('True_Odds_Calculator_2-way'!A30="","",'True_Odds_Calculator_2-way'!A30)</f>
        <v>2.4</v>
      </c>
      <c r="B29" s="4">
        <f>IF('True_Odds_Calculator_2-way'!B30="","",'True_Odds_Calculator_2-way'!B30)</f>
        <v>1.63</v>
      </c>
      <c r="C29" s="4">
        <f t="shared" si="0"/>
        <v>3.0163599182004175E-2</v>
      </c>
      <c r="D29" s="4">
        <f t="shared" si="2"/>
        <v>2.49013367281986</v>
      </c>
      <c r="E29" s="4">
        <f t="shared" si="3"/>
        <v>1.6710807347287484</v>
      </c>
      <c r="G29" s="4">
        <f t="shared" si="1"/>
        <v>1.0301635991820042</v>
      </c>
    </row>
    <row r="30" spans="1:7" x14ac:dyDescent="0.2">
      <c r="A30" s="4">
        <f>IF('True_Odds_Calculator_2-way'!A31="","",'True_Odds_Calculator_2-way'!A31)</f>
        <v>2.17</v>
      </c>
      <c r="B30" s="4">
        <f>IF('True_Odds_Calculator_2-way'!B31="","",'True_Odds_Calculator_2-way'!B31)</f>
        <v>1.76</v>
      </c>
      <c r="C30" s="4">
        <f t="shared" si="0"/>
        <v>2.9011311269375728E-2</v>
      </c>
      <c r="D30" s="4">
        <f t="shared" si="2"/>
        <v>2.2405256365129644</v>
      </c>
      <c r="E30" s="4">
        <f t="shared" si="3"/>
        <v>1.8061099025820484</v>
      </c>
      <c r="G30" s="4">
        <f t="shared" si="1"/>
        <v>1.0290113112693757</v>
      </c>
    </row>
    <row r="31" spans="1:7" x14ac:dyDescent="0.2">
      <c r="A31" s="4">
        <f>IF('True_Odds_Calculator_2-way'!A32="","",'True_Odds_Calculator_2-way'!A32)</f>
        <v>2.37</v>
      </c>
      <c r="B31" s="4">
        <f>IF('True_Odds_Calculator_2-way'!B32="","",'True_Odds_Calculator_2-way'!B32)</f>
        <v>1.65</v>
      </c>
      <c r="C31" s="4">
        <f t="shared" si="0"/>
        <v>2.8001534330648337E-2</v>
      </c>
      <c r="D31" s="4">
        <f t="shared" si="2"/>
        <v>2.4513399153737665</v>
      </c>
      <c r="E31" s="4">
        <f t="shared" si="3"/>
        <v>1.6890184645286688</v>
      </c>
      <c r="G31" s="4">
        <f t="shared" si="1"/>
        <v>1.0280015343306483</v>
      </c>
    </row>
    <row r="32" spans="1:7" x14ac:dyDescent="0.2">
      <c r="A32" s="4">
        <f>IF('True_Odds_Calculator_2-way'!A33="","",'True_Odds_Calculator_2-way'!A33)</f>
        <v>1.54</v>
      </c>
      <c r="B32" s="4">
        <f>IF('True_Odds_Calculator_2-way'!B33="","",'True_Odds_Calculator_2-way'!B33)</f>
        <v>2.64</v>
      </c>
      <c r="C32" s="4">
        <f t="shared" si="0"/>
        <v>2.813852813852824E-2</v>
      </c>
      <c r="D32" s="4">
        <f t="shared" si="2"/>
        <v>1.5741056218057923</v>
      </c>
      <c r="E32" s="4">
        <f t="shared" si="3"/>
        <v>2.7418397626112765</v>
      </c>
      <c r="G32" s="4">
        <f t="shared" si="1"/>
        <v>1.0281385281385282</v>
      </c>
    </row>
    <row r="33" spans="1:7" x14ac:dyDescent="0.2">
      <c r="A33" s="4">
        <f>IF('True_Odds_Calculator_2-way'!A34="","",'True_Odds_Calculator_2-way'!A34)</f>
        <v>2.14</v>
      </c>
      <c r="B33" s="4">
        <f>IF('True_Odds_Calculator_2-way'!B34="","",'True_Odds_Calculator_2-way'!B34)</f>
        <v>1.74</v>
      </c>
      <c r="C33" s="4">
        <f t="shared" si="0"/>
        <v>4.200236330432916E-2</v>
      </c>
      <c r="D33" s="4">
        <f t="shared" si="2"/>
        <v>2.2407028523288002</v>
      </c>
      <c r="E33" s="4">
        <f t="shared" si="3"/>
        <v>1.8059947618585701</v>
      </c>
      <c r="G33" s="4">
        <f t="shared" si="1"/>
        <v>1.0420023633043292</v>
      </c>
    </row>
    <row r="34" spans="1:7" x14ac:dyDescent="0.2">
      <c r="A34" s="4">
        <f>IF('True_Odds_Calculator_2-way'!A35="","",'True_Odds_Calculator_2-way'!A35)</f>
        <v>1.98</v>
      </c>
      <c r="B34" s="4">
        <f>IF('True_Odds_Calculator_2-way'!B35="","",'True_Odds_Calculator_2-way'!B35)</f>
        <v>1.87</v>
      </c>
      <c r="C34" s="4">
        <f t="shared" si="0"/>
        <v>3.9809863339275164E-2</v>
      </c>
      <c r="D34" s="4">
        <f t="shared" si="2"/>
        <v>2.0612369871402327</v>
      </c>
      <c r="E34" s="4">
        <f t="shared" si="3"/>
        <v>1.9422965954991347</v>
      </c>
      <c r="G34" s="4">
        <f t="shared" si="1"/>
        <v>1.0398098633392752</v>
      </c>
    </row>
    <row r="35" spans="1:7" x14ac:dyDescent="0.2">
      <c r="A35" s="4">
        <f>IF('True_Odds_Calculator_2-way'!A36="","",'True_Odds_Calculator_2-way'!A36)</f>
        <v>2.25</v>
      </c>
      <c r="B35" s="4">
        <f>IF('True_Odds_Calculator_2-way'!B36="","",'True_Odds_Calculator_2-way'!B36)</f>
        <v>1.67</v>
      </c>
      <c r="C35" s="4">
        <f t="shared" si="0"/>
        <v>4.3246839654025315E-2</v>
      </c>
      <c r="D35" s="4">
        <f t="shared" si="2"/>
        <v>2.3650668764752165</v>
      </c>
      <c r="E35" s="4">
        <f t="shared" si="3"/>
        <v>1.732564841498559</v>
      </c>
      <c r="G35" s="4">
        <f t="shared" si="1"/>
        <v>1.0432468396540253</v>
      </c>
    </row>
    <row r="36" spans="1:7" x14ac:dyDescent="0.2">
      <c r="A36" s="4">
        <f>IF('True_Odds_Calculator_2-way'!A37="","",'True_Odds_Calculator_2-way'!A37)</f>
        <v>2.52</v>
      </c>
      <c r="B36" s="4">
        <f>IF('True_Odds_Calculator_2-way'!B37="","",'True_Odds_Calculator_2-way'!B37)</f>
        <v>1.55</v>
      </c>
      <c r="C36" s="4">
        <f t="shared" si="0"/>
        <v>4.1986687147977486E-2</v>
      </c>
      <c r="D36" s="4">
        <f t="shared" si="2"/>
        <v>2.6607629427792916</v>
      </c>
      <c r="E36" s="4">
        <f t="shared" si="3"/>
        <v>1.6021328958162429</v>
      </c>
      <c r="G36" s="4">
        <f t="shared" si="1"/>
        <v>1.0419866871479775</v>
      </c>
    </row>
    <row r="37" spans="1:7" x14ac:dyDescent="0.2">
      <c r="A37" s="4">
        <f>IF('True_Odds_Calculator_2-way'!A38="","",'True_Odds_Calculator_2-way'!A38)</f>
        <v>1.97</v>
      </c>
      <c r="B37" s="4">
        <f>IF('True_Odds_Calculator_2-way'!B38="","",'True_Odds_Calculator_2-way'!B38)</f>
        <v>1.88</v>
      </c>
      <c r="C37" s="4">
        <f t="shared" si="0"/>
        <v>3.9529106814990778E-2</v>
      </c>
      <c r="D37" s="4">
        <f t="shared" si="2"/>
        <v>2.049811822005756</v>
      </c>
      <c r="E37" s="4">
        <f t="shared" si="3"/>
        <v>1.9525516659637281</v>
      </c>
      <c r="G37" s="4">
        <f t="shared" si="1"/>
        <v>1.0395291068149908</v>
      </c>
    </row>
    <row r="38" spans="1:7" x14ac:dyDescent="0.2">
      <c r="A38" s="4">
        <f>IF('True_Odds_Calculator_2-way'!A39="","",'True_Odds_Calculator_2-way'!A39)</f>
        <v>1.52</v>
      </c>
      <c r="B38" s="4">
        <f>IF('True_Odds_Calculator_2-way'!B39="","",'True_Odds_Calculator_2-way'!B39)</f>
        <v>2.62</v>
      </c>
      <c r="C38" s="4">
        <f t="shared" si="0"/>
        <v>3.9574126155082379E-2</v>
      </c>
      <c r="D38" s="4">
        <f t="shared" si="2"/>
        <v>1.5671336376515033</v>
      </c>
      <c r="E38" s="4">
        <f t="shared" si="3"/>
        <v>2.7632528448515128</v>
      </c>
      <c r="G38" s="4">
        <f t="shared" si="1"/>
        <v>1.0395741261550824</v>
      </c>
    </row>
    <row r="39" spans="1:7" x14ac:dyDescent="0.2">
      <c r="A39" s="4">
        <f>IF('True_Odds_Calculator_2-way'!A40="","",'True_Odds_Calculator_2-way'!A40)</f>
        <v>1.72</v>
      </c>
      <c r="B39" s="4">
        <f>IF('True_Odds_Calculator_2-way'!B40="","",'True_Odds_Calculator_2-way'!B40)</f>
        <v>2.2000000000000002</v>
      </c>
      <c r="C39" s="4">
        <f t="shared" si="0"/>
        <v>3.5940803382663811E-2</v>
      </c>
      <c r="D39" s="4">
        <f t="shared" si="2"/>
        <v>1.7748592870544089</v>
      </c>
      <c r="E39" s="4">
        <f t="shared" si="3"/>
        <v>2.2905569007263922</v>
      </c>
      <c r="G39" s="4">
        <f t="shared" si="1"/>
        <v>1.0359408033826638</v>
      </c>
    </row>
    <row r="40" spans="1:7" x14ac:dyDescent="0.2">
      <c r="A40" s="4">
        <f>IF('True_Odds_Calculator_2-way'!A41="","",'True_Odds_Calculator_2-way'!A41)</f>
        <v>1.97</v>
      </c>
      <c r="B40" s="4">
        <f>IF('True_Odds_Calculator_2-way'!B41="","",'True_Odds_Calculator_2-way'!B41)</f>
        <v>1.92</v>
      </c>
      <c r="C40" s="4">
        <f t="shared" si="0"/>
        <v>2.844754653130277E-2</v>
      </c>
      <c r="D40" s="4">
        <f t="shared" si="2"/>
        <v>2.0267924123888115</v>
      </c>
      <c r="E40" s="4">
        <f t="shared" si="3"/>
        <v>1.9739066903246005</v>
      </c>
      <c r="G40" s="4">
        <f t="shared" si="1"/>
        <v>1.0284475465313028</v>
      </c>
    </row>
    <row r="41" spans="1:7" x14ac:dyDescent="0.2">
      <c r="A41" s="4">
        <f>IF('True_Odds_Calculator_2-way'!A42="","",'True_Odds_Calculator_2-way'!A42)</f>
        <v>1.75</v>
      </c>
      <c r="B41" s="4">
        <f>IF('True_Odds_Calculator_2-way'!B42="","",'True_Odds_Calculator_2-way'!B42)</f>
        <v>2.16</v>
      </c>
      <c r="C41" s="4">
        <f t="shared" si="0"/>
        <v>3.4391534391534417E-2</v>
      </c>
      <c r="D41" s="4">
        <f t="shared" si="2"/>
        <v>1.8042959427207637</v>
      </c>
      <c r="E41" s="4">
        <f t="shared" si="3"/>
        <v>2.2433234421364987</v>
      </c>
      <c r="G41" s="4">
        <f t="shared" si="1"/>
        <v>1.0343915343915344</v>
      </c>
    </row>
    <row r="42" spans="1:7" x14ac:dyDescent="0.2">
      <c r="A42" s="4">
        <f>IF('True_Odds_Calculator_2-way'!A43="","",'True_Odds_Calculator_2-way'!A43)</f>
        <v>1.46</v>
      </c>
      <c r="B42" s="4">
        <f>IF('True_Odds_Calculator_2-way'!B43="","",'True_Odds_Calculator_2-way'!B43)</f>
        <v>2.87</v>
      </c>
      <c r="C42" s="4">
        <f t="shared" si="0"/>
        <v>3.3363562598443863E-2</v>
      </c>
      <c r="D42" s="4">
        <f t="shared" si="2"/>
        <v>1.4964465554801614</v>
      </c>
      <c r="E42" s="4">
        <f t="shared" si="3"/>
        <v>3.0143155168692894</v>
      </c>
      <c r="G42" s="4">
        <f t="shared" si="1"/>
        <v>1.0333635625984439</v>
      </c>
    </row>
    <row r="43" spans="1:7" x14ac:dyDescent="0.2">
      <c r="A43" s="4">
        <f>IF('True_Odds_Calculator_2-way'!A44="","",'True_Odds_Calculator_2-way'!A44)</f>
        <v>1.62</v>
      </c>
      <c r="B43" s="4">
        <f>IF('True_Odds_Calculator_2-way'!B44="","",'True_Odds_Calculator_2-way'!B44)</f>
        <v>2.42</v>
      </c>
      <c r="C43" s="4">
        <f t="shared" si="0"/>
        <v>3.0507091113151752E-2</v>
      </c>
      <c r="D43" s="4">
        <f t="shared" si="2"/>
        <v>1.6610456740954158</v>
      </c>
      <c r="E43" s="4">
        <f t="shared" si="3"/>
        <v>2.5127547750288426</v>
      </c>
      <c r="G43" s="4">
        <f t="shared" si="1"/>
        <v>1.0305070911131518</v>
      </c>
    </row>
    <row r="44" spans="1:7" x14ac:dyDescent="0.2">
      <c r="A44" s="4">
        <f>IF('True_Odds_Calculator_2-way'!A45="","",'True_Odds_Calculator_2-way'!A45)</f>
        <v>1.76</v>
      </c>
      <c r="B44" s="4">
        <f>IF('True_Odds_Calculator_2-way'!B45="","",'True_Odds_Calculator_2-way'!B45)</f>
        <v>2.16</v>
      </c>
      <c r="C44" s="4">
        <f t="shared" si="0"/>
        <v>3.1144781144781142E-2</v>
      </c>
      <c r="D44" s="4">
        <f t="shared" si="2"/>
        <v>1.8095963442498098</v>
      </c>
      <c r="E44" s="4">
        <f t="shared" si="3"/>
        <v>2.235183443085607</v>
      </c>
      <c r="G44" s="4">
        <f t="shared" si="1"/>
        <v>1.0311447811447811</v>
      </c>
    </row>
    <row r="45" spans="1:7" x14ac:dyDescent="0.2">
      <c r="A45" s="4">
        <f>IF('True_Odds_Calculator_2-way'!A46="","",'True_Odds_Calculator_2-way'!A46)</f>
        <v>1.75</v>
      </c>
      <c r="B45" s="4">
        <f>IF('True_Odds_Calculator_2-way'!B46="","",'True_Odds_Calculator_2-way'!B46)</f>
        <v>2.14</v>
      </c>
      <c r="C45" s="4">
        <f t="shared" si="0"/>
        <v>3.8718291054739673E-2</v>
      </c>
      <c r="D45" s="4">
        <f t="shared" si="2"/>
        <v>1.81136638452237</v>
      </c>
      <c r="E45" s="4">
        <f t="shared" si="3"/>
        <v>2.2324888226527575</v>
      </c>
      <c r="G45" s="4">
        <f t="shared" si="1"/>
        <v>1.0387182910547397</v>
      </c>
    </row>
    <row r="46" spans="1:7" x14ac:dyDescent="0.2">
      <c r="A46" s="4">
        <f>IF('True_Odds_Calculator_2-way'!A47="","",'True_Odds_Calculator_2-way'!A47)</f>
        <v>2.0699999999999998</v>
      </c>
      <c r="B46" s="4">
        <f>IF('True_Odds_Calculator_2-way'!B47="","",'True_Odds_Calculator_2-way'!B47)</f>
        <v>1.77</v>
      </c>
      <c r="C46" s="4">
        <f t="shared" si="0"/>
        <v>4.8063538852042953E-2</v>
      </c>
      <c r="D46" s="4">
        <f t="shared" si="2"/>
        <v>2.1783643984660661</v>
      </c>
      <c r="E46" s="4">
        <f t="shared" si="3"/>
        <v>1.848633921138273</v>
      </c>
      <c r="G46" s="4">
        <f t="shared" si="1"/>
        <v>1.048063538852043</v>
      </c>
    </row>
    <row r="47" spans="1:7" x14ac:dyDescent="0.2">
      <c r="A47" s="4">
        <f>IF('True_Odds_Calculator_2-way'!A48="","",'True_Odds_Calculator_2-way'!A48)</f>
        <v>2.2400000000000002</v>
      </c>
      <c r="B47" s="4">
        <f>IF('True_Odds_Calculator_2-way'!B48="","",'True_Odds_Calculator_2-way'!B48)</f>
        <v>1.66</v>
      </c>
      <c r="C47" s="4">
        <f t="shared" si="0"/>
        <v>4.8838209982788428E-2</v>
      </c>
      <c r="D47" s="4">
        <f t="shared" si="2"/>
        <v>2.3696150904919713</v>
      </c>
      <c r="E47" s="4">
        <f t="shared" si="3"/>
        <v>1.7301321421924438</v>
      </c>
      <c r="G47" s="4">
        <f t="shared" si="1"/>
        <v>1.0488382099827884</v>
      </c>
    </row>
    <row r="48" spans="1:7" x14ac:dyDescent="0.2">
      <c r="A48" s="4">
        <f>IF('True_Odds_Calculator_2-way'!A49="","",'True_Odds_Calculator_2-way'!A49)</f>
        <v>2.15</v>
      </c>
      <c r="B48" s="4">
        <f>IF('True_Odds_Calculator_2-way'!B49="","",'True_Odds_Calculator_2-way'!B49)</f>
        <v>1.72</v>
      </c>
      <c r="C48" s="4">
        <f t="shared" si="0"/>
        <v>4.6511627906976827E-2</v>
      </c>
      <c r="D48" s="4">
        <f t="shared" si="2"/>
        <v>2.263157894736842</v>
      </c>
      <c r="E48" s="4">
        <f t="shared" si="3"/>
        <v>1.7916666666666667</v>
      </c>
      <c r="G48" s="4">
        <f t="shared" si="1"/>
        <v>1.0465116279069768</v>
      </c>
    </row>
    <row r="49" spans="1:7" x14ac:dyDescent="0.2">
      <c r="A49" s="4">
        <f>IF('True_Odds_Calculator_2-way'!A50="","",'True_Odds_Calculator_2-way'!A50)</f>
        <v>2.44</v>
      </c>
      <c r="B49" s="4">
        <f>IF('True_Odds_Calculator_2-way'!B50="","",'True_Odds_Calculator_2-way'!B50)</f>
        <v>1.55</v>
      </c>
      <c r="C49" s="4">
        <f t="shared" si="0"/>
        <v>5.4997355896351241E-2</v>
      </c>
      <c r="D49" s="4">
        <f t="shared" si="2"/>
        <v>2.6154910096818815</v>
      </c>
      <c r="E49" s="4">
        <f t="shared" si="3"/>
        <v>1.6190068493150687</v>
      </c>
      <c r="G49" s="4">
        <f t="shared" si="1"/>
        <v>1.0549973558963512</v>
      </c>
    </row>
    <row r="50" spans="1:7" x14ac:dyDescent="0.2">
      <c r="A50" s="4">
        <f>IF('True_Odds_Calculator_2-way'!A51="","",'True_Odds_Calculator_2-way'!A51)</f>
        <v>2.2000000000000002</v>
      </c>
      <c r="B50" s="4">
        <f>IF('True_Odds_Calculator_2-way'!B51="","",'True_Odds_Calculator_2-way'!B51)</f>
        <v>1.66</v>
      </c>
      <c r="C50" s="4">
        <f t="shared" si="0"/>
        <v>5.6955093099671394E-2</v>
      </c>
      <c r="D50" s="4">
        <f t="shared" si="2"/>
        <v>2.3470437017994858</v>
      </c>
      <c r="E50" s="4">
        <f t="shared" si="3"/>
        <v>1.7423664122137403</v>
      </c>
      <c r="G50" s="4">
        <f t="shared" si="1"/>
        <v>1.0569550930996714</v>
      </c>
    </row>
    <row r="51" spans="1:7" x14ac:dyDescent="0.2">
      <c r="A51" s="4">
        <f>IF('True_Odds_Calculator_2-way'!A52="","",'True_Odds_Calculator_2-way'!A52)</f>
        <v>1.53</v>
      </c>
      <c r="B51" s="4">
        <f>IF('True_Odds_Calculator_2-way'!B52="","",'True_Odds_Calculator_2-way'!B52)</f>
        <v>2.59</v>
      </c>
      <c r="C51" s="4">
        <f t="shared" si="0"/>
        <v>3.9695157342216181E-2</v>
      </c>
      <c r="D51" s="4">
        <f t="shared" si="2"/>
        <v>1.5779162601787884</v>
      </c>
      <c r="E51" s="4">
        <f t="shared" si="3"/>
        <v>2.7303544975367759</v>
      </c>
      <c r="G51" s="4">
        <f t="shared" si="1"/>
        <v>1.0396951573422162</v>
      </c>
    </row>
    <row r="52" spans="1:7" x14ac:dyDescent="0.2">
      <c r="A52" s="4">
        <f>IF('True_Odds_Calculator_2-way'!A53="","",'True_Odds_Calculator_2-way'!A53)</f>
        <v>2.11</v>
      </c>
      <c r="B52" s="4">
        <f>IF('True_Odds_Calculator_2-way'!B53="","",'True_Odds_Calculator_2-way'!B53)</f>
        <v>1.77</v>
      </c>
      <c r="C52" s="4">
        <f t="shared" si="0"/>
        <v>3.8905400701529036E-2</v>
      </c>
      <c r="D52" s="4">
        <f t="shared" si="2"/>
        <v>2.2003122514507911</v>
      </c>
      <c r="E52" s="4">
        <f t="shared" si="3"/>
        <v>1.8331165484575556</v>
      </c>
      <c r="G52" s="4">
        <f t="shared" si="1"/>
        <v>1.038905400701529</v>
      </c>
    </row>
    <row r="53" spans="1:7" x14ac:dyDescent="0.2">
      <c r="A53" s="4">
        <f>IF('True_Odds_Calculator_2-way'!A54="","",'True_Odds_Calculator_2-way'!A54)</f>
        <v>2.46</v>
      </c>
      <c r="B53" s="4">
        <f>IF('True_Odds_Calculator_2-way'!B54="","",'True_Odds_Calculator_2-way'!B54)</f>
        <v>1.61</v>
      </c>
      <c r="C53" s="4">
        <f t="shared" si="0"/>
        <v>2.7622077463010708E-2</v>
      </c>
      <c r="D53" s="4">
        <f t="shared" si="2"/>
        <v>2.5465183565871534</v>
      </c>
      <c r="E53" s="4">
        <f t="shared" si="3"/>
        <v>1.6466137280172954</v>
      </c>
      <c r="G53" s="4">
        <f t="shared" si="1"/>
        <v>1.0276220774630107</v>
      </c>
    </row>
    <row r="54" spans="1:7" x14ac:dyDescent="0.2">
      <c r="A54" s="4">
        <f>IF('True_Odds_Calculator_2-way'!A55="","",'True_Odds_Calculator_2-way'!A55)</f>
        <v>2.42</v>
      </c>
      <c r="B54" s="4">
        <f>IF('True_Odds_Calculator_2-way'!B55="","",'True_Odds_Calculator_2-way'!B55)</f>
        <v>1.59</v>
      </c>
      <c r="C54" s="4">
        <f t="shared" si="0"/>
        <v>4.21539581059307E-2</v>
      </c>
      <c r="D54" s="4">
        <f t="shared" si="2"/>
        <v>2.5500695871164427</v>
      </c>
      <c r="E54" s="4">
        <f t="shared" si="3"/>
        <v>1.6451323271623415</v>
      </c>
      <c r="G54" s="4">
        <f t="shared" si="1"/>
        <v>1.0421539581059307</v>
      </c>
    </row>
    <row r="55" spans="1:7" x14ac:dyDescent="0.2">
      <c r="A55" s="4">
        <f>IF('True_Odds_Calculator_2-way'!A56="","",'True_Odds_Calculator_2-way'!A56)</f>
        <v>1.68</v>
      </c>
      <c r="B55" s="4">
        <f>IF('True_Odds_Calculator_2-way'!B56="","",'True_Odds_Calculator_2-way'!B56)</f>
        <v>2.2400000000000002</v>
      </c>
      <c r="C55" s="4">
        <f t="shared" si="0"/>
        <v>4.1666666666666519E-2</v>
      </c>
      <c r="D55" s="4">
        <f t="shared" si="2"/>
        <v>1.7409326424870464</v>
      </c>
      <c r="E55" s="4">
        <f t="shared" si="3"/>
        <v>2.3496503496503496</v>
      </c>
      <c r="G55" s="4">
        <f t="shared" si="1"/>
        <v>1.0416666666666665</v>
      </c>
    </row>
    <row r="56" spans="1:7" x14ac:dyDescent="0.2">
      <c r="A56" s="4">
        <f>IF('True_Odds_Calculator_2-way'!A57="","",'True_Odds_Calculator_2-way'!A57)</f>
        <v>1.81</v>
      </c>
      <c r="B56" s="4">
        <f>IF('True_Odds_Calculator_2-way'!B57="","",'True_Odds_Calculator_2-way'!B57)</f>
        <v>2.11</v>
      </c>
      <c r="C56" s="4">
        <f t="shared" si="0"/>
        <v>2.6419837134403323E-2</v>
      </c>
      <c r="D56" s="4">
        <f t="shared" si="2"/>
        <v>1.8543371124760262</v>
      </c>
      <c r="E56" s="4">
        <f t="shared" si="3"/>
        <v>2.1704981387286519</v>
      </c>
      <c r="G56" s="4">
        <f t="shared" si="1"/>
        <v>1.0264198371344033</v>
      </c>
    </row>
    <row r="57" spans="1:7" x14ac:dyDescent="0.2">
      <c r="A57" s="4">
        <f>IF('True_Odds_Calculator_2-way'!A58="","",'True_Odds_Calculator_2-way'!A58)</f>
        <v>1.66</v>
      </c>
      <c r="B57" s="4">
        <f>IF('True_Odds_Calculator_2-way'!B58="","",'True_Odds_Calculator_2-way'!B58)</f>
        <v>2.33</v>
      </c>
      <c r="C57" s="4">
        <f t="shared" si="0"/>
        <v>3.1594187910440219E-2</v>
      </c>
      <c r="D57" s="4">
        <f t="shared" si="2"/>
        <v>1.7047027193794351</v>
      </c>
      <c r="E57" s="4">
        <f t="shared" si="3"/>
        <v>2.4190380886859724</v>
      </c>
      <c r="G57" s="4">
        <f t="shared" si="1"/>
        <v>1.0315941879104402</v>
      </c>
    </row>
    <row r="58" spans="1:7" x14ac:dyDescent="0.2">
      <c r="A58" s="4">
        <f>IF('True_Odds_Calculator_2-way'!A59="","",'True_Odds_Calculator_2-way'!A59)</f>
        <v>2.0299999999999998</v>
      </c>
      <c r="B58" s="4">
        <f>IF('True_Odds_Calculator_2-way'!B59="","",'True_Odds_Calculator_2-way'!B59)</f>
        <v>1.86</v>
      </c>
      <c r="C58" s="4">
        <f t="shared" si="0"/>
        <v>3.0245246040574214E-2</v>
      </c>
      <c r="D58" s="4">
        <f t="shared" si="2"/>
        <v>2.0942925287037548</v>
      </c>
      <c r="E58" s="4">
        <f t="shared" si="3"/>
        <v>1.9138324294186226</v>
      </c>
      <c r="G58" s="4">
        <f t="shared" si="1"/>
        <v>1.0302452460405742</v>
      </c>
    </row>
    <row r="59" spans="1:7" x14ac:dyDescent="0.2">
      <c r="A59" s="4">
        <f>IF('True_Odds_Calculator_2-way'!A60="","",'True_Odds_Calculator_2-way'!A60)</f>
        <v>1.68</v>
      </c>
      <c r="B59" s="4">
        <f>IF('True_Odds_Calculator_2-way'!B60="","",'True_Odds_Calculator_2-way'!B60)</f>
        <v>2.29</v>
      </c>
      <c r="C59" s="4">
        <f t="shared" si="0"/>
        <v>3.1919317945518833E-2</v>
      </c>
      <c r="D59" s="4">
        <f t="shared" si="2"/>
        <v>1.7262855604415328</v>
      </c>
      <c r="E59" s="4">
        <f t="shared" si="3"/>
        <v>2.3768688990485605</v>
      </c>
      <c r="G59" s="4">
        <f t="shared" si="1"/>
        <v>1.0319193179455188</v>
      </c>
    </row>
    <row r="60" spans="1:7" x14ac:dyDescent="0.2">
      <c r="A60" s="4">
        <f>IF('True_Odds_Calculator_2-way'!A61="","",'True_Odds_Calculator_2-way'!A61)</f>
        <v>1.48</v>
      </c>
      <c r="B60" s="4">
        <f>IF('True_Odds_Calculator_2-way'!B61="","",'True_Odds_Calculator_2-way'!B61)</f>
        <v>2.76</v>
      </c>
      <c r="C60" s="4">
        <f t="shared" si="0"/>
        <v>3.7994516255385857E-2</v>
      </c>
      <c r="D60" s="4">
        <f t="shared" si="2"/>
        <v>1.5228153892036982</v>
      </c>
      <c r="E60" s="4">
        <f t="shared" si="3"/>
        <v>2.9127210496292069</v>
      </c>
      <c r="G60" s="4">
        <f t="shared" si="1"/>
        <v>1.0379945162553859</v>
      </c>
    </row>
    <row r="61" spans="1:7" x14ac:dyDescent="0.2">
      <c r="A61" s="4">
        <f>IF('True_Odds_Calculator_2-way'!A62="","",'True_Odds_Calculator_2-way'!A62)</f>
        <v>1.35</v>
      </c>
      <c r="B61" s="4">
        <f>IF('True_Odds_Calculator_2-way'!B62="","",'True_Odds_Calculator_2-way'!B62)</f>
        <v>3.29</v>
      </c>
      <c r="C61" s="4">
        <f t="shared" si="0"/>
        <v>4.4692108521895646E-2</v>
      </c>
      <c r="D61" s="4">
        <f t="shared" si="2"/>
        <v>1.3919924782574631</v>
      </c>
      <c r="E61" s="4">
        <f t="shared" si="3"/>
        <v>3.5510693583849684</v>
      </c>
      <c r="G61" s="4">
        <f t="shared" si="1"/>
        <v>1.0446921085218956</v>
      </c>
    </row>
    <row r="62" spans="1:7" x14ac:dyDescent="0.2">
      <c r="A62" s="4">
        <f>IF('True_Odds_Calculator_2-way'!A63="","",'True_Odds_Calculator_2-way'!A63)</f>
        <v>1.91</v>
      </c>
      <c r="B62" s="4">
        <f>IF('True_Odds_Calculator_2-way'!B63="","",'True_Odds_Calculator_2-way'!B63)</f>
        <v>1.98</v>
      </c>
      <c r="C62" s="4">
        <f t="shared" si="0"/>
        <v>2.861071447458885E-2</v>
      </c>
      <c r="D62" s="4">
        <f t="shared" si="2"/>
        <v>1.9636533568721115</v>
      </c>
      <c r="E62" s="4">
        <f t="shared" si="3"/>
        <v>2.0377175494369308</v>
      </c>
      <c r="G62" s="4">
        <f t="shared" si="1"/>
        <v>1.0286107144745888</v>
      </c>
    </row>
    <row r="63" spans="1:7" x14ac:dyDescent="0.2">
      <c r="A63" s="4">
        <f>IF('True_Odds_Calculator_2-way'!A64="","",'True_Odds_Calculator_2-way'!A64)</f>
        <v>1.68</v>
      </c>
      <c r="B63" s="4">
        <f>IF('True_Odds_Calculator_2-way'!B64="","",'True_Odds_Calculator_2-way'!B64)</f>
        <v>2.2999999999999998</v>
      </c>
      <c r="C63" s="4">
        <f t="shared" si="0"/>
        <v>3.002070393374745E-2</v>
      </c>
      <c r="D63" s="4">
        <f t="shared" si="2"/>
        <v>1.7234611953612846</v>
      </c>
      <c r="E63" s="4">
        <f t="shared" si="3"/>
        <v>2.3822441430332923</v>
      </c>
      <c r="G63" s="4">
        <f t="shared" si="1"/>
        <v>1.0300207039337475</v>
      </c>
    </row>
    <row r="64" spans="1:7" x14ac:dyDescent="0.2">
      <c r="A64" s="4">
        <f>IF('True_Odds_Calculator_2-way'!A65="","",'True_Odds_Calculator_2-way'!A65)</f>
        <v>1.82</v>
      </c>
      <c r="B64" s="4">
        <f>IF('True_Odds_Calculator_2-way'!B65="","",'True_Odds_Calculator_2-way'!B65)</f>
        <v>2.0699999999999998</v>
      </c>
      <c r="C64" s="4">
        <f t="shared" si="0"/>
        <v>3.2542336890162948E-2</v>
      </c>
      <c r="D64" s="4">
        <f t="shared" si="2"/>
        <v>1.8755413949320454</v>
      </c>
      <c r="E64" s="4">
        <f t="shared" si="3"/>
        <v>2.1421504520384373</v>
      </c>
      <c r="G64" s="4">
        <f t="shared" si="1"/>
        <v>1.0325423368901629</v>
      </c>
    </row>
    <row r="65" spans="1:7" x14ac:dyDescent="0.2">
      <c r="A65" s="4">
        <f>IF('True_Odds_Calculator_2-way'!A66="","",'True_Odds_Calculator_2-way'!A66)</f>
        <v>2.11</v>
      </c>
      <c r="B65" s="4">
        <f>IF('True_Odds_Calculator_2-way'!B66="","",'True_Odds_Calculator_2-way'!B66)</f>
        <v>1.79</v>
      </c>
      <c r="C65" s="4">
        <f t="shared" si="0"/>
        <v>3.2592867166194583E-2</v>
      </c>
      <c r="D65" s="4">
        <f t="shared" si="2"/>
        <v>2.1851369724319478</v>
      </c>
      <c r="E65" s="4">
        <f t="shared" si="3"/>
        <v>1.8437843247333352</v>
      </c>
      <c r="G65" s="4">
        <f t="shared" si="1"/>
        <v>1.0325928671661946</v>
      </c>
    </row>
    <row r="66" spans="1:7" x14ac:dyDescent="0.2">
      <c r="A66" s="4">
        <f>IF('True_Odds_Calculator_2-way'!A67="","",'True_Odds_Calculator_2-way'!A67)</f>
        <v>2.23</v>
      </c>
      <c r="B66" s="4">
        <f>IF('True_Odds_Calculator_2-way'!B67="","",'True_Odds_Calculator_2-way'!B67)</f>
        <v>1.67</v>
      </c>
      <c r="C66" s="4">
        <f t="shared" ref="C66:C129" si="4">IF(A66="","",((1/A66)+(1/B66))-1)</f>
        <v>4.7232888483123459E-2</v>
      </c>
      <c r="D66" s="4">
        <f t="shared" si="2"/>
        <v>2.3539711134287793</v>
      </c>
      <c r="E66" s="4">
        <f t="shared" si="3"/>
        <v>1.7385681940197473</v>
      </c>
      <c r="G66" s="4">
        <f t="shared" ref="G66:G129" si="5">IF(A66="","",C66+1)</f>
        <v>1.0472328884831235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1.77</v>
      </c>
      <c r="C67" s="4">
        <f t="shared" si="4"/>
        <v>4.5740982181660117E-2</v>
      </c>
      <c r="D67" s="4">
        <f t="shared" ref="D67:D130" si="6">IF(A67="","",(2*A67)/(2-($C67*A67)))</f>
        <v>2.1838889547989084</v>
      </c>
      <c r="E67" s="4">
        <f t="shared" ref="E67:E130" si="7">IF(B67="","",(2*B67)/(2-($C67*B67)))</f>
        <v>1.8446738150115241</v>
      </c>
      <c r="G67" s="4">
        <f t="shared" si="5"/>
        <v>1.0457409821816601</v>
      </c>
    </row>
    <row r="68" spans="1:7" x14ac:dyDescent="0.2">
      <c r="A68" s="4">
        <f>IF('True_Odds_Calculator_2-way'!A69="","",'True_Odds_Calculator_2-way'!A69)</f>
        <v>1.83</v>
      </c>
      <c r="B68" s="4">
        <f>IF('True_Odds_Calculator_2-way'!B69="","",'True_Odds_Calculator_2-way'!B69)</f>
        <v>2.0099999999999998</v>
      </c>
      <c r="C68" s="4">
        <f t="shared" si="4"/>
        <v>4.3960525242639381E-2</v>
      </c>
      <c r="D68" s="4">
        <f t="shared" si="6"/>
        <v>1.9066946582691862</v>
      </c>
      <c r="E68" s="4">
        <f t="shared" si="7"/>
        <v>2.1029071263184975</v>
      </c>
      <c r="G68" s="4">
        <f t="shared" si="5"/>
        <v>1.0439605252426394</v>
      </c>
    </row>
    <row r="69" spans="1:7" x14ac:dyDescent="0.2">
      <c r="A69" s="4">
        <f>IF('True_Odds_Calculator_2-way'!A70="","",'True_Odds_Calculator_2-way'!A70)</f>
        <v>2.15</v>
      </c>
      <c r="B69" s="4">
        <f>IF('True_Odds_Calculator_2-way'!B70="","",'True_Odds_Calculator_2-way'!B70)</f>
        <v>1.71</v>
      </c>
      <c r="C69" s="4">
        <f t="shared" si="4"/>
        <v>4.9911600707194248E-2</v>
      </c>
      <c r="D69" s="4">
        <f t="shared" si="6"/>
        <v>2.2718986559555074</v>
      </c>
      <c r="E69" s="4">
        <f t="shared" si="7"/>
        <v>1.7862261630025504</v>
      </c>
      <c r="G69" s="4">
        <f t="shared" si="5"/>
        <v>1.0499116007071942</v>
      </c>
    </row>
    <row r="70" spans="1:7" x14ac:dyDescent="0.2">
      <c r="A70" s="4">
        <f>IF('True_Odds_Calculator_2-way'!A71="","",'True_Odds_Calculator_2-way'!A71)</f>
        <v>1.94</v>
      </c>
      <c r="B70" s="4">
        <f>IF('True_Odds_Calculator_2-way'!B71="","",'True_Odds_Calculator_2-way'!B71)</f>
        <v>1.89</v>
      </c>
      <c r="C70" s="4">
        <f t="shared" si="4"/>
        <v>4.4564446626302434E-2</v>
      </c>
      <c r="D70" s="4">
        <f t="shared" si="6"/>
        <v>2.0276502792678208</v>
      </c>
      <c r="E70" s="4">
        <f t="shared" si="7"/>
        <v>1.9730936877791532</v>
      </c>
      <c r="G70" s="4">
        <f t="shared" si="5"/>
        <v>1.0445644466263024</v>
      </c>
    </row>
    <row r="71" spans="1:7" x14ac:dyDescent="0.2">
      <c r="A71" s="4">
        <f>IF('True_Odds_Calculator_2-way'!A72="","",'True_Odds_Calculator_2-way'!A72)</f>
        <v>2.2599999999999998</v>
      </c>
      <c r="B71" s="4">
        <f>IF('True_Odds_Calculator_2-way'!B72="","",'True_Odds_Calculator_2-way'!B72)</f>
        <v>1.7</v>
      </c>
      <c r="C71" s="4">
        <f t="shared" si="4"/>
        <v>3.0713170223841679E-2</v>
      </c>
      <c r="D71" s="4">
        <f t="shared" si="6"/>
        <v>2.3412553321145642</v>
      </c>
      <c r="E71" s="4">
        <f t="shared" si="7"/>
        <v>1.7455701953657428</v>
      </c>
      <c r="G71" s="4">
        <f t="shared" si="5"/>
        <v>1.0307131702238417</v>
      </c>
    </row>
    <row r="72" spans="1:7" x14ac:dyDescent="0.2">
      <c r="A72" s="4">
        <f>IF('True_Odds_Calculator_2-way'!A73="","",'True_Odds_Calculator_2-way'!A73)</f>
        <v>1.81</v>
      </c>
      <c r="B72" s="4">
        <f>IF('True_Odds_Calculator_2-way'!B73="","",'True_Odds_Calculator_2-way'!B73)</f>
        <v>2.0699999999999998</v>
      </c>
      <c r="C72" s="4">
        <f t="shared" si="4"/>
        <v>3.5577975284917462E-2</v>
      </c>
      <c r="D72" s="4">
        <f t="shared" si="6"/>
        <v>1.8702173858786533</v>
      </c>
      <c r="E72" s="4">
        <f t="shared" si="7"/>
        <v>2.1491381535549374</v>
      </c>
      <c r="G72" s="4">
        <f t="shared" si="5"/>
        <v>1.0355779752849175</v>
      </c>
    </row>
    <row r="73" spans="1:7" x14ac:dyDescent="0.2">
      <c r="A73" s="4">
        <f>IF('True_Odds_Calculator_2-way'!A74="","",'True_Odds_Calculator_2-way'!A74)</f>
        <v>1.51</v>
      </c>
      <c r="B73" s="4">
        <f>IF('True_Odds_Calculator_2-way'!B74="","",'True_Odds_Calculator_2-way'!B74)</f>
        <v>2.65</v>
      </c>
      <c r="C73" s="4">
        <f t="shared" si="4"/>
        <v>3.9610146195176998E-2</v>
      </c>
      <c r="D73" s="4">
        <f t="shared" si="6"/>
        <v>1.5565496450452205</v>
      </c>
      <c r="E73" s="4">
        <f t="shared" si="7"/>
        <v>2.7967849030228904</v>
      </c>
      <c r="G73" s="4">
        <f t="shared" si="5"/>
        <v>1.039610146195177</v>
      </c>
    </row>
    <row r="74" spans="1:7" x14ac:dyDescent="0.2">
      <c r="A74" s="4">
        <f>IF('True_Odds_Calculator_2-way'!A75="","",'True_Odds_Calculator_2-way'!A75)</f>
        <v>1.92</v>
      </c>
      <c r="B74" s="4">
        <f>IF('True_Odds_Calculator_2-way'!B75="","",'True_Odds_Calculator_2-way'!B75)</f>
        <v>1.97</v>
      </c>
      <c r="C74" s="4">
        <f t="shared" si="4"/>
        <v>2.844754653130277E-2</v>
      </c>
      <c r="D74" s="4">
        <f t="shared" si="6"/>
        <v>1.9739066903246005</v>
      </c>
      <c r="E74" s="4">
        <f t="shared" si="7"/>
        <v>2.0267924123888115</v>
      </c>
      <c r="G74" s="4">
        <f t="shared" si="5"/>
        <v>1.0284475465313028</v>
      </c>
    </row>
    <row r="75" spans="1:7" x14ac:dyDescent="0.2">
      <c r="A75" s="4">
        <f>IF('True_Odds_Calculator_2-way'!A76="","",'True_Odds_Calculator_2-way'!A76)</f>
        <v>1.87</v>
      </c>
      <c r="B75" s="4">
        <f>IF('True_Odds_Calculator_2-way'!B76="","",'True_Odds_Calculator_2-way'!B76)</f>
        <v>2.04</v>
      </c>
      <c r="C75" s="4">
        <f t="shared" si="4"/>
        <v>2.4955436720142554E-2</v>
      </c>
      <c r="D75" s="4">
        <f t="shared" si="6"/>
        <v>1.9146757679180888</v>
      </c>
      <c r="E75" s="4">
        <f t="shared" si="7"/>
        <v>2.0932835820895521</v>
      </c>
      <c r="G75" s="4">
        <f t="shared" si="5"/>
        <v>1.0249554367201426</v>
      </c>
    </row>
    <row r="76" spans="1:7" x14ac:dyDescent="0.2">
      <c r="A76" s="4">
        <f>IF('True_Odds_Calculator_2-way'!A77="","",'True_Odds_Calculator_2-way'!A77)</f>
        <v>2.11</v>
      </c>
      <c r="B76" s="4">
        <f>IF('True_Odds_Calculator_2-way'!B77="","",'True_Odds_Calculator_2-way'!B77)</f>
        <v>1.8</v>
      </c>
      <c r="C76" s="4">
        <f t="shared" si="4"/>
        <v>2.9489204844655115E-2</v>
      </c>
      <c r="D76" s="4">
        <f t="shared" si="6"/>
        <v>2.1777522935779814</v>
      </c>
      <c r="E76" s="4">
        <f t="shared" si="7"/>
        <v>1.8490749756572542</v>
      </c>
      <c r="G76" s="4">
        <f t="shared" si="5"/>
        <v>1.0294892048446551</v>
      </c>
    </row>
    <row r="77" spans="1:7" x14ac:dyDescent="0.2">
      <c r="A77" s="4">
        <f>IF('True_Odds_Calculator_2-way'!A78="","",'True_Odds_Calculator_2-way'!A78)</f>
        <v>1.46</v>
      </c>
      <c r="B77" s="4">
        <f>IF('True_Odds_Calculator_2-way'!B78="","",'True_Odds_Calculator_2-way'!B78)</f>
        <v>2.87</v>
      </c>
      <c r="C77" s="4">
        <f t="shared" si="4"/>
        <v>3.3363562598443863E-2</v>
      </c>
      <c r="D77" s="4">
        <f t="shared" si="6"/>
        <v>1.4964465554801614</v>
      </c>
      <c r="E77" s="4">
        <f t="shared" si="7"/>
        <v>3.0143155168692894</v>
      </c>
      <c r="G77" s="4">
        <f t="shared" si="5"/>
        <v>1.0333635625984439</v>
      </c>
    </row>
    <row r="78" spans="1:7" x14ac:dyDescent="0.2">
      <c r="A78" s="4">
        <f>IF('True_Odds_Calculator_2-way'!A79="","",'True_Odds_Calculator_2-way'!A79)</f>
        <v>1.43</v>
      </c>
      <c r="B78" s="4">
        <f>IF('True_Odds_Calculator_2-way'!B79="","",'True_Odds_Calculator_2-way'!B79)</f>
        <v>3.01</v>
      </c>
      <c r="C78" s="4">
        <f t="shared" si="4"/>
        <v>3.1526612921961794E-2</v>
      </c>
      <c r="D78" s="4">
        <f t="shared" si="6"/>
        <v>1.4629777543633056</v>
      </c>
      <c r="E78" s="4">
        <f t="shared" si="7"/>
        <v>3.1599309914473444</v>
      </c>
      <c r="G78" s="4">
        <f t="shared" si="5"/>
        <v>1.0315266129219618</v>
      </c>
    </row>
    <row r="79" spans="1:7" x14ac:dyDescent="0.2">
      <c r="A79" s="4">
        <f>IF('True_Odds_Calculator_2-way'!A80="","",'True_Odds_Calculator_2-way'!A80)</f>
        <v>1.79</v>
      </c>
      <c r="B79" s="4">
        <f>IF('True_Odds_Calculator_2-way'!B80="","",'True_Odds_Calculator_2-way'!B80)</f>
        <v>2.12</v>
      </c>
      <c r="C79" s="4">
        <f t="shared" si="4"/>
        <v>3.0357331084642114E-2</v>
      </c>
      <c r="D79" s="4">
        <f t="shared" si="6"/>
        <v>1.8399922420480992</v>
      </c>
      <c r="E79" s="4">
        <f t="shared" si="7"/>
        <v>2.1904871854075272</v>
      </c>
      <c r="G79" s="4">
        <f t="shared" si="5"/>
        <v>1.0303573310846421</v>
      </c>
    </row>
    <row r="80" spans="1:7" x14ac:dyDescent="0.2">
      <c r="A80" s="4">
        <f>IF('True_Odds_Calculator_2-way'!A81="","",'True_Odds_Calculator_2-way'!A81)</f>
        <v>1.68</v>
      </c>
      <c r="B80" s="4">
        <f>IF('True_Odds_Calculator_2-way'!B81="","",'True_Odds_Calculator_2-way'!B81)</f>
        <v>2.31</v>
      </c>
      <c r="C80" s="4">
        <f t="shared" si="4"/>
        <v>2.813852813852824E-2</v>
      </c>
      <c r="D80" s="4">
        <f t="shared" si="6"/>
        <v>1.7206703910614525</v>
      </c>
      <c r="E80" s="4">
        <f t="shared" si="7"/>
        <v>2.3875968992248064</v>
      </c>
      <c r="G80" s="4">
        <f t="shared" si="5"/>
        <v>1.0281385281385282</v>
      </c>
    </row>
    <row r="81" spans="1:7" x14ac:dyDescent="0.2">
      <c r="A81" s="4">
        <f>IF('True_Odds_Calculator_2-way'!A82="","",'True_Odds_Calculator_2-way'!A82)</f>
        <v>1.9</v>
      </c>
      <c r="B81" s="4">
        <f>IF('True_Odds_Calculator_2-way'!B82="","",'True_Odds_Calculator_2-way'!B82)</f>
        <v>1.99</v>
      </c>
      <c r="C81" s="4">
        <f t="shared" si="4"/>
        <v>2.8828352287754377E-2</v>
      </c>
      <c r="D81" s="4">
        <f t="shared" si="6"/>
        <v>1.9535003874967702</v>
      </c>
      <c r="E81" s="4">
        <f t="shared" si="7"/>
        <v>2.0487672717420748</v>
      </c>
      <c r="G81" s="4">
        <f t="shared" si="5"/>
        <v>1.0288283522877544</v>
      </c>
    </row>
    <row r="82" spans="1:7" x14ac:dyDescent="0.2">
      <c r="A82" s="4">
        <f>IF('True_Odds_Calculator_2-way'!A83="","",'True_Odds_Calculator_2-way'!A83)</f>
        <v>1.71</v>
      </c>
      <c r="B82" s="4">
        <f>IF('True_Odds_Calculator_2-way'!B83="","",'True_Odds_Calculator_2-way'!B83)</f>
        <v>2.23</v>
      </c>
      <c r="C82" s="4">
        <f t="shared" si="4"/>
        <v>3.3225814910969431E-2</v>
      </c>
      <c r="D82" s="4">
        <f t="shared" si="6"/>
        <v>1.7599981538319522</v>
      </c>
      <c r="E82" s="4">
        <f t="shared" si="7"/>
        <v>2.315792669966295</v>
      </c>
      <c r="G82" s="4">
        <f t="shared" si="5"/>
        <v>1.0332258149109694</v>
      </c>
    </row>
    <row r="83" spans="1:7" x14ac:dyDescent="0.2">
      <c r="A83" s="4">
        <f>IF('True_Odds_Calculator_2-way'!A84="","",'True_Odds_Calculator_2-way'!A84)</f>
        <v>1.63</v>
      </c>
      <c r="B83" s="4">
        <f>IF('True_Odds_Calculator_2-way'!B84="","",'True_Odds_Calculator_2-way'!B84)</f>
        <v>2.38</v>
      </c>
      <c r="C83" s="4">
        <f t="shared" si="4"/>
        <v>3.3664999742228252E-2</v>
      </c>
      <c r="D83" s="4">
        <f t="shared" si="6"/>
        <v>1.6759839288028686</v>
      </c>
      <c r="E83" s="4">
        <f t="shared" si="7"/>
        <v>2.4793251102447753</v>
      </c>
      <c r="G83" s="4">
        <f t="shared" si="5"/>
        <v>1.0336649997422283</v>
      </c>
    </row>
    <row r="84" spans="1:7" x14ac:dyDescent="0.2">
      <c r="A84" s="4">
        <f>IF('True_Odds_Calculator_2-way'!A85="","",'True_Odds_Calculator_2-way'!A85)</f>
        <v>1.45</v>
      </c>
      <c r="B84" s="4">
        <f>IF('True_Odds_Calculator_2-way'!B85="","",'True_Odds_Calculator_2-way'!B85)</f>
        <v>2.88</v>
      </c>
      <c r="C84" s="4">
        <f t="shared" si="4"/>
        <v>3.687739463601547E-2</v>
      </c>
      <c r="D84" s="4">
        <f t="shared" si="6"/>
        <v>1.4898323225115948</v>
      </c>
      <c r="E84" s="4">
        <f t="shared" si="7"/>
        <v>3.0415149308084493</v>
      </c>
      <c r="G84" s="4">
        <f t="shared" si="5"/>
        <v>1.0368773946360155</v>
      </c>
    </row>
    <row r="85" spans="1:7" x14ac:dyDescent="0.2">
      <c r="A85" s="4">
        <f>IF('True_Odds_Calculator_2-way'!A86="","",'True_Odds_Calculator_2-way'!A86)</f>
        <v>1.73</v>
      </c>
      <c r="B85" s="4">
        <f>IF('True_Odds_Calculator_2-way'!B86="","",'True_Odds_Calculator_2-way'!B86)</f>
        <v>2.21</v>
      </c>
      <c r="C85" s="4">
        <f t="shared" si="4"/>
        <v>3.0523369863730387E-2</v>
      </c>
      <c r="D85" s="4">
        <f t="shared" si="6"/>
        <v>1.7769153905142565</v>
      </c>
      <c r="E85" s="4">
        <f t="shared" si="7"/>
        <v>2.2871414470732514</v>
      </c>
      <c r="G85" s="4">
        <f t="shared" si="5"/>
        <v>1.0305233698637304</v>
      </c>
    </row>
    <row r="86" spans="1:7" x14ac:dyDescent="0.2">
      <c r="A86" s="4">
        <f>IF('True_Odds_Calculator_2-way'!A87="","",'True_Odds_Calculator_2-way'!A87)</f>
        <v>1.7</v>
      </c>
      <c r="B86" s="4">
        <f>IF('True_Odds_Calculator_2-way'!B87="","",'True_Odds_Calculator_2-way'!B87)</f>
        <v>2.27</v>
      </c>
      <c r="C86" s="4">
        <f t="shared" si="4"/>
        <v>2.876392847888054E-2</v>
      </c>
      <c r="D86" s="4">
        <f t="shared" si="6"/>
        <v>1.7426055543011967</v>
      </c>
      <c r="E86" s="4">
        <f t="shared" si="7"/>
        <v>2.3466099118273029</v>
      </c>
      <c r="G86" s="4">
        <f t="shared" si="5"/>
        <v>1.0287639284788805</v>
      </c>
    </row>
    <row r="87" spans="1:7" x14ac:dyDescent="0.2">
      <c r="A87" s="4">
        <f>IF('True_Odds_Calculator_2-way'!A88="","",'True_Odds_Calculator_2-way'!A88)</f>
        <v>2.06</v>
      </c>
      <c r="B87" s="4">
        <f>IF('True_Odds_Calculator_2-way'!B88="","",'True_Odds_Calculator_2-way'!B88)</f>
        <v>1.85</v>
      </c>
      <c r="C87" s="4">
        <f t="shared" si="4"/>
        <v>2.5977433744424072E-2</v>
      </c>
      <c r="D87" s="4">
        <f t="shared" si="6"/>
        <v>2.1166342682588173</v>
      </c>
      <c r="E87" s="4">
        <f t="shared" si="7"/>
        <v>1.8955483710519774</v>
      </c>
      <c r="G87" s="4">
        <f t="shared" si="5"/>
        <v>1.0259774337444241</v>
      </c>
    </row>
    <row r="88" spans="1:7" x14ac:dyDescent="0.2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4"/>
        <v>2.8676664035780064E-2</v>
      </c>
      <c r="D88" s="4">
        <f t="shared" si="6"/>
        <v>2.1651951011107946</v>
      </c>
      <c r="E88" s="4">
        <f t="shared" si="7"/>
        <v>1.858225372769494</v>
      </c>
      <c r="G88" s="4">
        <f t="shared" si="5"/>
        <v>1.0286766640357801</v>
      </c>
    </row>
    <row r="89" spans="1:7" x14ac:dyDescent="0.2">
      <c r="A89" s="4">
        <f>IF('True_Odds_Calculator_2-way'!A90="","",'True_Odds_Calculator_2-way'!A90)</f>
        <v>2.56</v>
      </c>
      <c r="B89" s="4">
        <f>IF('True_Odds_Calculator_2-way'!B90="","",'True_Odds_Calculator_2-way'!B90)</f>
        <v>1.56</v>
      </c>
      <c r="C89" s="4">
        <f t="shared" si="4"/>
        <v>3.1650641025640969E-2</v>
      </c>
      <c r="D89" s="4">
        <f t="shared" si="6"/>
        <v>2.668091929449492</v>
      </c>
      <c r="E89" s="4">
        <f t="shared" si="7"/>
        <v>1.5994873438000641</v>
      </c>
      <c r="G89" s="4">
        <f t="shared" si="5"/>
        <v>1.031650641025641</v>
      </c>
    </row>
    <row r="90" spans="1:7" x14ac:dyDescent="0.2">
      <c r="A90" s="4">
        <f>IF('True_Odds_Calculator_2-way'!A91="","",'True_Odds_Calculator_2-way'!A91)</f>
        <v>1.5</v>
      </c>
      <c r="B90" s="4">
        <f>IF('True_Odds_Calculator_2-way'!B91="","",'True_Odds_Calculator_2-way'!B91)</f>
        <v>2.72</v>
      </c>
      <c r="C90" s="4">
        <f t="shared" si="4"/>
        <v>3.4313725490195957E-2</v>
      </c>
      <c r="D90" s="4">
        <f t="shared" si="6"/>
        <v>1.5396226415094338</v>
      </c>
      <c r="E90" s="4">
        <f t="shared" si="7"/>
        <v>2.8531468531468529</v>
      </c>
      <c r="G90" s="4">
        <f t="shared" si="5"/>
        <v>1.034313725490196</v>
      </c>
    </row>
    <row r="91" spans="1:7" x14ac:dyDescent="0.2">
      <c r="A91" s="4">
        <f>IF('True_Odds_Calculator_2-way'!A92="","",'True_Odds_Calculator_2-way'!A92)</f>
        <v>2.0699999999999998</v>
      </c>
      <c r="B91" s="4">
        <f>IF('True_Odds_Calculator_2-way'!B92="","",'True_Odds_Calculator_2-way'!B92)</f>
        <v>1.81</v>
      </c>
      <c r="C91" s="4">
        <f t="shared" si="4"/>
        <v>3.5577975284917462E-2</v>
      </c>
      <c r="D91" s="4">
        <f t="shared" si="6"/>
        <v>2.1491381535549374</v>
      </c>
      <c r="E91" s="4">
        <f t="shared" si="7"/>
        <v>1.8702173858786533</v>
      </c>
      <c r="G91" s="4">
        <f t="shared" si="5"/>
        <v>1.0355779752849175</v>
      </c>
    </row>
    <row r="92" spans="1:7" x14ac:dyDescent="0.2">
      <c r="A92" s="4">
        <f>IF('True_Odds_Calculator_2-way'!A93="","",'True_Odds_Calculator_2-way'!A93)</f>
        <v>1.93</v>
      </c>
      <c r="B92" s="4">
        <f>IF('True_Odds_Calculator_2-way'!B93="","",'True_Odds_Calculator_2-way'!B93)</f>
        <v>1.96</v>
      </c>
      <c r="C92" s="4">
        <f t="shared" si="4"/>
        <v>2.8338796658559762E-2</v>
      </c>
      <c r="D92" s="4">
        <f t="shared" si="6"/>
        <v>1.9842635333613092</v>
      </c>
      <c r="E92" s="4">
        <f t="shared" si="7"/>
        <v>2.0159880622468553</v>
      </c>
      <c r="G92" s="4">
        <f t="shared" si="5"/>
        <v>1.0283387966585598</v>
      </c>
    </row>
    <row r="93" spans="1:7" x14ac:dyDescent="0.2">
      <c r="A93" s="4">
        <f>IF('True_Odds_Calculator_2-way'!A94="","",'True_Odds_Calculator_2-way'!A94)</f>
        <v>1.97</v>
      </c>
      <c r="B93" s="4">
        <f>IF('True_Odds_Calculator_2-way'!B94="","",'True_Odds_Calculator_2-way'!B94)</f>
        <v>1.92</v>
      </c>
      <c r="C93" s="4">
        <f t="shared" si="4"/>
        <v>2.844754653130277E-2</v>
      </c>
      <c r="D93" s="4">
        <f t="shared" si="6"/>
        <v>2.0267924123888115</v>
      </c>
      <c r="E93" s="4">
        <f t="shared" si="7"/>
        <v>1.9739066903246005</v>
      </c>
      <c r="G93" s="4">
        <f t="shared" si="5"/>
        <v>1.0284475465313028</v>
      </c>
    </row>
    <row r="94" spans="1:7" x14ac:dyDescent="0.2">
      <c r="A94" s="4">
        <f>IF('True_Odds_Calculator_2-way'!A95="","",'True_Odds_Calculator_2-way'!A95)</f>
        <v>1.94</v>
      </c>
      <c r="B94" s="4">
        <f>IF('True_Odds_Calculator_2-way'!B95="","",'True_Odds_Calculator_2-way'!B95)</f>
        <v>1.94</v>
      </c>
      <c r="C94" s="4">
        <f t="shared" si="4"/>
        <v>3.0927835051546504E-2</v>
      </c>
      <c r="D94" s="4">
        <f t="shared" si="6"/>
        <v>2.0000000000000004</v>
      </c>
      <c r="E94" s="4">
        <f t="shared" si="7"/>
        <v>2.0000000000000004</v>
      </c>
      <c r="G94" s="4">
        <f t="shared" si="5"/>
        <v>1.0309278350515465</v>
      </c>
    </row>
    <row r="95" spans="1:7" x14ac:dyDescent="0.2">
      <c r="A95" s="4">
        <f>IF('True_Odds_Calculator_2-way'!A96="","",'True_Odds_Calculator_2-way'!A96)</f>
        <v>2.14</v>
      </c>
      <c r="B95" s="4">
        <f>IF('True_Odds_Calculator_2-way'!B96="","",'True_Odds_Calculator_2-way'!B96)</f>
        <v>1.76</v>
      </c>
      <c r="C95" s="4">
        <f t="shared" si="4"/>
        <v>3.5471537807986397E-2</v>
      </c>
      <c r="D95" s="4">
        <f t="shared" si="6"/>
        <v>2.2244271202456889</v>
      </c>
      <c r="E95" s="4">
        <f t="shared" si="7"/>
        <v>1.8167084699980707</v>
      </c>
      <c r="G95" s="4">
        <f t="shared" si="5"/>
        <v>1.0354715378079864</v>
      </c>
    </row>
    <row r="96" spans="1:7" x14ac:dyDescent="0.2">
      <c r="A96" s="4">
        <f>IF('True_Odds_Calculator_2-way'!A97="","",'True_Odds_Calculator_2-way'!A97)</f>
        <v>2.14</v>
      </c>
      <c r="B96" s="4">
        <f>IF('True_Odds_Calculator_2-way'!B97="","",'True_Odds_Calculator_2-way'!B97)</f>
        <v>1.77</v>
      </c>
      <c r="C96" s="4">
        <f t="shared" si="4"/>
        <v>3.2261471038597556E-2</v>
      </c>
      <c r="D96" s="4">
        <f t="shared" si="6"/>
        <v>2.216513546725964</v>
      </c>
      <c r="E96" s="4">
        <f t="shared" si="7"/>
        <v>1.822021261243927</v>
      </c>
      <c r="G96" s="4">
        <f t="shared" si="5"/>
        <v>1.0322614710385976</v>
      </c>
    </row>
    <row r="97" spans="1:7" x14ac:dyDescent="0.2">
      <c r="A97" s="4">
        <f>IF('True_Odds_Calculator_2-way'!A98="","",'True_Odds_Calculator_2-way'!A98)</f>
        <v>2.1</v>
      </c>
      <c r="B97" s="4">
        <f>IF('True_Odds_Calculator_2-way'!B98="","",'True_Odds_Calculator_2-way'!B98)</f>
        <v>1.79</v>
      </c>
      <c r="C97" s="4">
        <f t="shared" si="4"/>
        <v>3.4849694067571102E-2</v>
      </c>
      <c r="D97" s="4">
        <f t="shared" si="6"/>
        <v>2.1797622499275153</v>
      </c>
      <c r="E97" s="4">
        <f t="shared" si="7"/>
        <v>1.8476284099287292</v>
      </c>
      <c r="G97" s="4">
        <f t="shared" si="5"/>
        <v>1.0348496940675711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2.08</v>
      </c>
      <c r="C98" s="4">
        <f t="shared" si="4"/>
        <v>3.3255418614534626E-2</v>
      </c>
      <c r="D98" s="4">
        <f t="shared" si="6"/>
        <v>1.8661643699811639</v>
      </c>
      <c r="E98" s="4">
        <f t="shared" si="7"/>
        <v>2.1545152798443401</v>
      </c>
      <c r="G98" s="4">
        <f t="shared" si="5"/>
        <v>1.0332554186145346</v>
      </c>
    </row>
    <row r="99" spans="1:7" x14ac:dyDescent="0.2">
      <c r="A99" s="4">
        <f>IF('True_Odds_Calculator_2-way'!A100="","",'True_Odds_Calculator_2-way'!A100)</f>
        <v>1.86</v>
      </c>
      <c r="B99" s="4">
        <f>IF('True_Odds_Calculator_2-way'!B100="","",'True_Odds_Calculator_2-way'!B100)</f>
        <v>2.0299999999999998</v>
      </c>
      <c r="C99" s="4">
        <f t="shared" si="4"/>
        <v>3.0245246040574214E-2</v>
      </c>
      <c r="D99" s="4">
        <f t="shared" si="6"/>
        <v>1.9138324294186226</v>
      </c>
      <c r="E99" s="4">
        <f t="shared" si="7"/>
        <v>2.0942925287037548</v>
      </c>
      <c r="G99" s="4">
        <f t="shared" si="5"/>
        <v>1.0302452460405742</v>
      </c>
    </row>
    <row r="100" spans="1:7" x14ac:dyDescent="0.2">
      <c r="A100" s="4">
        <f>IF('True_Odds_Calculator_2-way'!A101="","",'True_Odds_Calculator_2-way'!A101)</f>
        <v>2.0499999999999998</v>
      </c>
      <c r="B100" s="4">
        <f>IF('True_Odds_Calculator_2-way'!B101="","",'True_Odds_Calculator_2-way'!B101)</f>
        <v>1.85</v>
      </c>
      <c r="C100" s="4">
        <f t="shared" si="4"/>
        <v>2.8345418589321048E-2</v>
      </c>
      <c r="D100" s="4">
        <f t="shared" si="6"/>
        <v>2.1113430758524703</v>
      </c>
      <c r="E100" s="4">
        <f t="shared" si="7"/>
        <v>1.8998121477770822</v>
      </c>
      <c r="G100" s="4">
        <f t="shared" si="5"/>
        <v>1.028345418589321</v>
      </c>
    </row>
    <row r="101" spans="1:7" x14ac:dyDescent="0.2">
      <c r="A101" s="4">
        <f>IF('True_Odds_Calculator_2-way'!A102="","",'True_Odds_Calculator_2-way'!A102)</f>
        <v>1.78</v>
      </c>
      <c r="B101" s="4">
        <f>IF('True_Odds_Calculator_2-way'!B102="","",'True_Odds_Calculator_2-way'!B102)</f>
        <v>2.06</v>
      </c>
      <c r="C101" s="4">
        <f t="shared" si="4"/>
        <v>4.7234646012872306E-2</v>
      </c>
      <c r="D101" s="4">
        <f t="shared" si="6"/>
        <v>1.8581129015911626</v>
      </c>
      <c r="E101" s="4">
        <f t="shared" si="7"/>
        <v>2.165347820951931</v>
      </c>
      <c r="G101" s="4">
        <f t="shared" si="5"/>
        <v>1.0472346460128723</v>
      </c>
    </row>
    <row r="102" spans="1:7" x14ac:dyDescent="0.2">
      <c r="A102" s="4">
        <f>IF('True_Odds_Calculator_2-way'!A103="","",'True_Odds_Calculator_2-way'!A103)</f>
        <v>1.87</v>
      </c>
      <c r="B102" s="4">
        <f>IF('True_Odds_Calculator_2-way'!B103="","",'True_Odds_Calculator_2-way'!B103)</f>
        <v>1.97</v>
      </c>
      <c r="C102" s="4">
        <f t="shared" si="4"/>
        <v>4.2373571486739481E-2</v>
      </c>
      <c r="D102" s="4">
        <f t="shared" si="6"/>
        <v>1.9471444805623825</v>
      </c>
      <c r="E102" s="4">
        <f t="shared" si="7"/>
        <v>2.0558051284913081</v>
      </c>
      <c r="G102" s="4">
        <f t="shared" si="5"/>
        <v>1.0423735714867395</v>
      </c>
    </row>
    <row r="103" spans="1:7" x14ac:dyDescent="0.2">
      <c r="A103" s="4">
        <f>IF('True_Odds_Calculator_2-way'!A104="","",'True_Odds_Calculator_2-way'!A104)</f>
        <v>1.73</v>
      </c>
      <c r="B103" s="4">
        <f>IF('True_Odds_Calculator_2-way'!B104="","",'True_Odds_Calculator_2-way'!B104)</f>
        <v>2.13</v>
      </c>
      <c r="C103" s="4">
        <f t="shared" si="4"/>
        <v>4.7518250156042274E-2</v>
      </c>
      <c r="D103" s="4">
        <f t="shared" si="6"/>
        <v>1.8041567725036107</v>
      </c>
      <c r="E103" s="4">
        <f t="shared" si="7"/>
        <v>2.243538616091814</v>
      </c>
      <c r="G103" s="4">
        <f t="shared" si="5"/>
        <v>1.0475182501560423</v>
      </c>
    </row>
    <row r="104" spans="1:7" x14ac:dyDescent="0.2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2.1800000000000002</v>
      </c>
      <c r="C104" s="4">
        <f t="shared" si="4"/>
        <v>5.0431572661636226E-2</v>
      </c>
      <c r="D104" s="4">
        <f t="shared" si="6"/>
        <v>1.7652244741507357</v>
      </c>
      <c r="E104" s="4">
        <f t="shared" si="7"/>
        <v>2.3068060860309316</v>
      </c>
      <c r="G104" s="4">
        <f t="shared" si="5"/>
        <v>1.0504315726616362</v>
      </c>
    </row>
    <row r="105" spans="1:7" x14ac:dyDescent="0.2">
      <c r="A105" s="4">
        <f>IF('True_Odds_Calculator_2-way'!A106="","",'True_Odds_Calculator_2-way'!A106)</f>
        <v>1.94</v>
      </c>
      <c r="B105" s="4">
        <f>IF('True_Odds_Calculator_2-way'!B106="","",'True_Odds_Calculator_2-way'!B106)</f>
        <v>1.89</v>
      </c>
      <c r="C105" s="4">
        <f t="shared" si="4"/>
        <v>4.4564446626302434E-2</v>
      </c>
      <c r="D105" s="4">
        <f t="shared" si="6"/>
        <v>2.0276502792678208</v>
      </c>
      <c r="E105" s="4">
        <f t="shared" si="7"/>
        <v>1.9730936877791532</v>
      </c>
      <c r="G105" s="4">
        <f t="shared" si="5"/>
        <v>1.0445644466263024</v>
      </c>
    </row>
    <row r="106" spans="1:7" x14ac:dyDescent="0.2">
      <c r="A106" s="4">
        <f>IF('True_Odds_Calculator_2-way'!A107="","",'True_Odds_Calculator_2-way'!A107)</f>
        <v>1.85</v>
      </c>
      <c r="B106" s="4">
        <f>IF('True_Odds_Calculator_2-way'!B107="","",'True_Odds_Calculator_2-way'!B107)</f>
        <v>2</v>
      </c>
      <c r="C106" s="4">
        <f t="shared" si="4"/>
        <v>4.0540540540540349E-2</v>
      </c>
      <c r="D106" s="4">
        <f t="shared" si="6"/>
        <v>1.9220779220779218</v>
      </c>
      <c r="E106" s="4">
        <f t="shared" si="7"/>
        <v>2.0845070422535206</v>
      </c>
      <c r="G106" s="4">
        <f t="shared" si="5"/>
        <v>1.0405405405405403</v>
      </c>
    </row>
    <row r="107" spans="1:7" x14ac:dyDescent="0.2">
      <c r="A107" s="4">
        <f>IF('True_Odds_Calculator_2-way'!A108="","",'True_Odds_Calculator_2-way'!A108)</f>
        <v>1.72</v>
      </c>
      <c r="B107" s="4">
        <f>IF('True_Odds_Calculator_2-way'!B108="","",'True_Odds_Calculator_2-way'!B108)</f>
        <v>2.14</v>
      </c>
      <c r="C107" s="4">
        <f t="shared" si="4"/>
        <v>4.8685068463377501E-2</v>
      </c>
      <c r="D107" s="4">
        <f t="shared" si="6"/>
        <v>1.7951619196254389</v>
      </c>
      <c r="E107" s="4">
        <f t="shared" si="7"/>
        <v>2.2576054955839058</v>
      </c>
      <c r="G107" s="4">
        <f t="shared" si="5"/>
        <v>1.0486850684633775</v>
      </c>
    </row>
    <row r="108" spans="1:7" x14ac:dyDescent="0.2">
      <c r="A108" s="4">
        <f>IF('True_Odds_Calculator_2-way'!A109="","",'True_Odds_Calculator_2-way'!A109)</f>
        <v>1.78</v>
      </c>
      <c r="B108" s="4">
        <f>IF('True_Odds_Calculator_2-way'!B109="","",'True_Odds_Calculator_2-way'!B109)</f>
        <v>2.06</v>
      </c>
      <c r="C108" s="4">
        <f t="shared" si="4"/>
        <v>4.7234646012872306E-2</v>
      </c>
      <c r="D108" s="4">
        <f t="shared" si="6"/>
        <v>1.8581129015911626</v>
      </c>
      <c r="E108" s="4">
        <f t="shared" si="7"/>
        <v>2.165347820951931</v>
      </c>
      <c r="G108" s="4">
        <f t="shared" si="5"/>
        <v>1.0472346460128723</v>
      </c>
    </row>
    <row r="109" spans="1:7" x14ac:dyDescent="0.2">
      <c r="A109" s="4">
        <f>IF('True_Odds_Calculator_2-way'!A110="","",'True_Odds_Calculator_2-way'!A110)</f>
        <v>1.55</v>
      </c>
      <c r="B109" s="4">
        <f>IF('True_Odds_Calculator_2-way'!B110="","",'True_Odds_Calculator_2-way'!B110)</f>
        <v>2.5</v>
      </c>
      <c r="C109" s="4">
        <f t="shared" si="4"/>
        <v>4.5161290322580649E-2</v>
      </c>
      <c r="D109" s="4">
        <f t="shared" si="6"/>
        <v>1.606217616580311</v>
      </c>
      <c r="E109" s="4">
        <f t="shared" si="7"/>
        <v>2.6495726495726495</v>
      </c>
      <c r="G109" s="4">
        <f t="shared" si="5"/>
        <v>1.0451612903225806</v>
      </c>
    </row>
    <row r="110" spans="1:7" x14ac:dyDescent="0.2">
      <c r="A110" s="4">
        <f>IF('True_Odds_Calculator_2-way'!A111="","",'True_Odds_Calculator_2-way'!A111)</f>
        <v>1.95</v>
      </c>
      <c r="B110" s="4">
        <f>IF('True_Odds_Calculator_2-way'!B111="","",'True_Odds_Calculator_2-way'!B111)</f>
        <v>1.88</v>
      </c>
      <c r="C110" s="4">
        <f t="shared" si="4"/>
        <v>4.4735406437534042E-2</v>
      </c>
      <c r="D110" s="4">
        <f t="shared" si="6"/>
        <v>2.0389321468298109</v>
      </c>
      <c r="E110" s="4">
        <f t="shared" si="7"/>
        <v>1.9625267665952888</v>
      </c>
      <c r="G110" s="4">
        <f t="shared" si="5"/>
        <v>1.044735406437534</v>
      </c>
    </row>
    <row r="111" spans="1:7" x14ac:dyDescent="0.2">
      <c r="A111" s="4">
        <f>IF('True_Odds_Calculator_2-way'!A112="","",'True_Odds_Calculator_2-way'!A112)</f>
        <v>1.82</v>
      </c>
      <c r="B111" s="4">
        <f>IF('True_Odds_Calculator_2-way'!B112="","",'True_Odds_Calculator_2-way'!B112)</f>
        <v>2.02</v>
      </c>
      <c r="C111" s="4">
        <f t="shared" si="4"/>
        <v>4.450005440104432E-2</v>
      </c>
      <c r="D111" s="4">
        <f t="shared" si="6"/>
        <v>1.8968114745640281</v>
      </c>
      <c r="E111" s="4">
        <f t="shared" si="7"/>
        <v>2.1150615579334939</v>
      </c>
      <c r="G111" s="4">
        <f t="shared" si="5"/>
        <v>1.0445000544010443</v>
      </c>
    </row>
    <row r="112" spans="1:7" x14ac:dyDescent="0.2">
      <c r="A112" s="4">
        <f>IF('True_Odds_Calculator_2-way'!A113="","",'True_Odds_Calculator_2-way'!A113)</f>
        <v>2.04</v>
      </c>
      <c r="B112" s="4">
        <f>IF('True_Odds_Calculator_2-way'!B113="","",'True_Odds_Calculator_2-way'!B113)</f>
        <v>1.81</v>
      </c>
      <c r="C112" s="4">
        <f t="shared" si="4"/>
        <v>4.2682266276676373E-2</v>
      </c>
      <c r="D112" s="4">
        <f t="shared" si="6"/>
        <v>2.1328558225508316</v>
      </c>
      <c r="E112" s="4">
        <f t="shared" si="7"/>
        <v>1.8827248623291861</v>
      </c>
      <c r="G112" s="4">
        <f t="shared" si="5"/>
        <v>1.0426822662766764</v>
      </c>
    </row>
    <row r="113" spans="1:7" x14ac:dyDescent="0.2">
      <c r="A113" s="4">
        <f>IF('True_Odds_Calculator_2-way'!A114="","",'True_Odds_Calculator_2-way'!A114)</f>
        <v>2.2799999999999998</v>
      </c>
      <c r="B113" s="4">
        <f>IF('True_Odds_Calculator_2-way'!B114="","",'True_Odds_Calculator_2-way'!B114)</f>
        <v>1.64</v>
      </c>
      <c r="C113" s="4">
        <f t="shared" si="4"/>
        <v>4.8352588789045914E-2</v>
      </c>
      <c r="D113" s="4">
        <f t="shared" si="6"/>
        <v>2.4130098089829635</v>
      </c>
      <c r="E113" s="4">
        <f t="shared" si="7"/>
        <v>1.7077091706247716</v>
      </c>
      <c r="G113" s="4">
        <f t="shared" si="5"/>
        <v>1.0483525887890459</v>
      </c>
    </row>
    <row r="114" spans="1:7" x14ac:dyDescent="0.2">
      <c r="A114" s="4">
        <f>IF('True_Odds_Calculator_2-way'!A115="","",'True_Odds_Calculator_2-way'!A115)</f>
        <v>2.2999999999999998</v>
      </c>
      <c r="B114" s="4">
        <f>IF('True_Odds_Calculator_2-way'!B115="","",'True_Odds_Calculator_2-way'!B115)</f>
        <v>1.63</v>
      </c>
      <c r="C114" s="4">
        <f t="shared" si="4"/>
        <v>4.8279541210989763E-2</v>
      </c>
      <c r="D114" s="4">
        <f t="shared" si="6"/>
        <v>2.4352062357908415</v>
      </c>
      <c r="E114" s="4">
        <f t="shared" si="7"/>
        <v>1.6967639737497173</v>
      </c>
      <c r="G114" s="4">
        <f t="shared" si="5"/>
        <v>1.0482795412109898</v>
      </c>
    </row>
    <row r="115" spans="1:7" x14ac:dyDescent="0.2">
      <c r="A115" s="4">
        <f>IF('True_Odds_Calculator_2-way'!A116="","",'True_Odds_Calculator_2-way'!A116)</f>
        <v>1.91</v>
      </c>
      <c r="B115" s="4">
        <f>IF('True_Odds_Calculator_2-way'!B116="","",'True_Odds_Calculator_2-way'!B116)</f>
        <v>1.93</v>
      </c>
      <c r="C115" s="4">
        <f t="shared" si="4"/>
        <v>4.1694924449990456E-2</v>
      </c>
      <c r="D115" s="4">
        <f t="shared" si="6"/>
        <v>1.9892075654965866</v>
      </c>
      <c r="E115" s="4">
        <f t="shared" si="7"/>
        <v>2.0109101819272834</v>
      </c>
      <c r="G115" s="4">
        <f t="shared" si="5"/>
        <v>1.0416949244499905</v>
      </c>
    </row>
    <row r="116" spans="1:7" x14ac:dyDescent="0.2">
      <c r="A116" s="4">
        <f>IF('True_Odds_Calculator_2-way'!A117="","",'True_Odds_Calculator_2-way'!A117)</f>
        <v>1.65</v>
      </c>
      <c r="B116" s="4">
        <f>IF('True_Odds_Calculator_2-way'!B117="","",'True_Odds_Calculator_2-way'!B117)</f>
        <v>2.2599999999999998</v>
      </c>
      <c r="C116" s="4">
        <f t="shared" si="4"/>
        <v>4.85384821668009E-2</v>
      </c>
      <c r="D116" s="4">
        <f t="shared" si="6"/>
        <v>1.7188292233233464</v>
      </c>
      <c r="E116" s="4">
        <f t="shared" si="7"/>
        <v>2.3911510099390831</v>
      </c>
      <c r="G116" s="4">
        <f t="shared" si="5"/>
        <v>1.0485384821668009</v>
      </c>
    </row>
    <row r="117" spans="1:7" x14ac:dyDescent="0.2">
      <c r="A117" s="4">
        <f>IF('True_Odds_Calculator_2-way'!A118="","",'True_Odds_Calculator_2-way'!A118)</f>
        <v>2.37</v>
      </c>
      <c r="B117" s="4">
        <f>IF('True_Odds_Calculator_2-way'!B118="","",'True_Odds_Calculator_2-way'!B118)</f>
        <v>1.6</v>
      </c>
      <c r="C117" s="4">
        <f t="shared" si="4"/>
        <v>4.6940928270042148E-2</v>
      </c>
      <c r="D117" s="4">
        <f t="shared" si="6"/>
        <v>2.5095962938451355</v>
      </c>
      <c r="E117" s="4">
        <f t="shared" si="7"/>
        <v>1.6624287593160894</v>
      </c>
      <c r="G117" s="4">
        <f t="shared" si="5"/>
        <v>1.0469409282700421</v>
      </c>
    </row>
    <row r="118" spans="1:7" x14ac:dyDescent="0.2">
      <c r="A118" s="4">
        <f>IF('True_Odds_Calculator_2-way'!A119="","",'True_Odds_Calculator_2-way'!A119)</f>
        <v>2.02</v>
      </c>
      <c r="B118" s="4">
        <f>IF('True_Odds_Calculator_2-way'!B119="","",'True_Odds_Calculator_2-way'!B119)</f>
        <v>1.83</v>
      </c>
      <c r="C118" s="4">
        <f t="shared" si="4"/>
        <v>4.1497592382188975E-2</v>
      </c>
      <c r="D118" s="4">
        <f t="shared" si="6"/>
        <v>2.1083670792220381</v>
      </c>
      <c r="E118" s="4">
        <f t="shared" si="7"/>
        <v>1.9022281685792208</v>
      </c>
      <c r="G118" s="4">
        <f t="shared" si="5"/>
        <v>1.041497592382189</v>
      </c>
    </row>
    <row r="119" spans="1:7" x14ac:dyDescent="0.2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1.79</v>
      </c>
      <c r="C119" s="4">
        <f t="shared" si="4"/>
        <v>4.6464095925875526E-2</v>
      </c>
      <c r="D119" s="4">
        <f t="shared" si="6"/>
        <v>2.1525150315295498</v>
      </c>
      <c r="E119" s="4">
        <f t="shared" si="7"/>
        <v>1.8676676421936633</v>
      </c>
      <c r="G119" s="4">
        <f t="shared" si="5"/>
        <v>1.0464640959258755</v>
      </c>
    </row>
    <row r="120" spans="1:7" x14ac:dyDescent="0.2">
      <c r="A120" s="4">
        <f>IF('True_Odds_Calculator_2-way'!A121="","",'True_Odds_Calculator_2-way'!A121)</f>
        <v>1.97</v>
      </c>
      <c r="B120" s="4">
        <f>IF('True_Odds_Calculator_2-way'!B121="","",'True_Odds_Calculator_2-way'!B121)</f>
        <v>1.87</v>
      </c>
      <c r="C120" s="4">
        <f t="shared" si="4"/>
        <v>4.2373571486739481E-2</v>
      </c>
      <c r="D120" s="4">
        <f t="shared" si="6"/>
        <v>2.0558051284913081</v>
      </c>
      <c r="E120" s="4">
        <f t="shared" si="7"/>
        <v>1.9471444805623825</v>
      </c>
      <c r="G120" s="4">
        <f t="shared" si="5"/>
        <v>1.0423735714867395</v>
      </c>
    </row>
    <row r="121" spans="1:7" x14ac:dyDescent="0.2">
      <c r="A121" s="4">
        <f>IF('True_Odds_Calculator_2-way'!A122="","",'True_Odds_Calculator_2-way'!A122)</f>
        <v>1.85</v>
      </c>
      <c r="B121" s="4">
        <f>IF('True_Odds_Calculator_2-way'!B122="","",'True_Odds_Calculator_2-way'!B122)</f>
        <v>1.99</v>
      </c>
      <c r="C121" s="4">
        <f t="shared" si="4"/>
        <v>4.3053103354610656E-2</v>
      </c>
      <c r="D121" s="4">
        <f t="shared" si="6"/>
        <v>1.9267303414889438</v>
      </c>
      <c r="E121" s="4">
        <f t="shared" si="7"/>
        <v>2.0790625441197226</v>
      </c>
      <c r="G121" s="4">
        <f t="shared" si="5"/>
        <v>1.0430531033546107</v>
      </c>
    </row>
    <row r="122" spans="1:7" x14ac:dyDescent="0.2">
      <c r="A122" s="4">
        <f>IF('True_Odds_Calculator_2-way'!A123="","",'True_Odds_Calculator_2-way'!A123)</f>
        <v>2.04</v>
      </c>
      <c r="B122" s="4">
        <f>IF('True_Odds_Calculator_2-way'!B123="","",'True_Odds_Calculator_2-way'!B123)</f>
        <v>1.81</v>
      </c>
      <c r="C122" s="4">
        <f t="shared" si="4"/>
        <v>4.2682266276676373E-2</v>
      </c>
      <c r="D122" s="4">
        <f t="shared" si="6"/>
        <v>2.1328558225508316</v>
      </c>
      <c r="E122" s="4">
        <f t="shared" si="7"/>
        <v>1.8827248623291861</v>
      </c>
      <c r="G122" s="4">
        <f t="shared" si="5"/>
        <v>1.0426822662766764</v>
      </c>
    </row>
    <row r="123" spans="1:7" x14ac:dyDescent="0.2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1.98</v>
      </c>
      <c r="C123" s="4">
        <f t="shared" si="4"/>
        <v>5.1498592482198902E-2</v>
      </c>
      <c r="D123" s="4">
        <f t="shared" si="6"/>
        <v>1.9204961043091109</v>
      </c>
      <c r="E123" s="4">
        <f t="shared" si="7"/>
        <v>2.0863707030575225</v>
      </c>
      <c r="G123" s="4">
        <f t="shared" si="5"/>
        <v>1.0514985924821989</v>
      </c>
    </row>
    <row r="124" spans="1:7" x14ac:dyDescent="0.2">
      <c r="A124" s="4">
        <f>IF('True_Odds_Calculator_2-way'!A125="","",'True_Odds_Calculator_2-way'!A125)</f>
        <v>1.91</v>
      </c>
      <c r="B124" s="4">
        <f>IF('True_Odds_Calculator_2-way'!B125="","",'True_Odds_Calculator_2-way'!B125)</f>
        <v>1.89</v>
      </c>
      <c r="C124" s="4">
        <f t="shared" si="4"/>
        <v>5.2660738524612949E-2</v>
      </c>
      <c r="D124" s="4">
        <f t="shared" si="6"/>
        <v>2.0111423716538068</v>
      </c>
      <c r="E124" s="4">
        <f t="shared" si="7"/>
        <v>1.9889804126835451</v>
      </c>
      <c r="G124" s="4">
        <f t="shared" si="5"/>
        <v>1.0526607385246129</v>
      </c>
    </row>
    <row r="125" spans="1:7" x14ac:dyDescent="0.2">
      <c r="A125" s="4">
        <f>IF('True_Odds_Calculator_2-way'!A126="","",'True_Odds_Calculator_2-way'!A126)</f>
        <v>2.0699999999999998</v>
      </c>
      <c r="B125" s="4">
        <f>IF('True_Odds_Calculator_2-way'!B126="","",'True_Odds_Calculator_2-way'!B126)</f>
        <v>1.74</v>
      </c>
      <c r="C125" s="4">
        <f t="shared" si="4"/>
        <v>5.7804431117774335E-2</v>
      </c>
      <c r="D125" s="4">
        <f t="shared" si="6"/>
        <v>2.2017238217494954</v>
      </c>
      <c r="E125" s="4">
        <f t="shared" si="7"/>
        <v>1.8321379520830152</v>
      </c>
      <c r="G125" s="4">
        <f t="shared" si="5"/>
        <v>1.0578044311177743</v>
      </c>
    </row>
    <row r="126" spans="1:7" x14ac:dyDescent="0.2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2.0499999999999998</v>
      </c>
      <c r="C126" s="4">
        <f t="shared" si="4"/>
        <v>5.598669623059882E-2</v>
      </c>
      <c r="D126" s="4">
        <f t="shared" si="6"/>
        <v>1.8512057465366858</v>
      </c>
      <c r="E126" s="4">
        <f t="shared" si="7"/>
        <v>2.1748040988547319</v>
      </c>
      <c r="G126" s="4">
        <f t="shared" si="5"/>
        <v>1.0559866962305988</v>
      </c>
    </row>
    <row r="127" spans="1:7" x14ac:dyDescent="0.2">
      <c r="A127" s="4">
        <f>IF('True_Odds_Calculator_2-way'!A128="","",'True_Odds_Calculator_2-way'!A128)</f>
        <v>2.08</v>
      </c>
      <c r="B127" s="4">
        <f>IF('True_Odds_Calculator_2-way'!B128="","",'True_Odds_Calculator_2-way'!B128)</f>
        <v>1.74</v>
      </c>
      <c r="C127" s="4">
        <f t="shared" si="4"/>
        <v>5.5481874447391721E-2</v>
      </c>
      <c r="D127" s="4">
        <f t="shared" si="6"/>
        <v>2.2073676506464994</v>
      </c>
      <c r="E127" s="4">
        <f t="shared" si="7"/>
        <v>1.8282481309355427</v>
      </c>
      <c r="G127" s="4">
        <f t="shared" si="5"/>
        <v>1.0554818744473917</v>
      </c>
    </row>
    <row r="128" spans="1:7" x14ac:dyDescent="0.2">
      <c r="A128" s="4">
        <f>IF('True_Odds_Calculator_2-way'!A129="","",'True_Odds_Calculator_2-way'!A129)</f>
        <v>1.91</v>
      </c>
      <c r="B128" s="4">
        <f>IF('True_Odds_Calculator_2-way'!B129="","",'True_Odds_Calculator_2-way'!B129)</f>
        <v>1.89</v>
      </c>
      <c r="C128" s="4">
        <f t="shared" si="4"/>
        <v>5.2660738524612949E-2</v>
      </c>
      <c r="D128" s="4">
        <f t="shared" si="6"/>
        <v>2.0111423716538068</v>
      </c>
      <c r="E128" s="4">
        <f t="shared" si="7"/>
        <v>1.9889804126835451</v>
      </c>
      <c r="G128" s="4">
        <f t="shared" si="5"/>
        <v>1.0526607385246129</v>
      </c>
    </row>
    <row r="129" spans="1:7" x14ac:dyDescent="0.2">
      <c r="A129" s="4">
        <f>IF('True_Odds_Calculator_2-way'!A130="","",'True_Odds_Calculator_2-way'!A130)</f>
        <v>1.76</v>
      </c>
      <c r="B129" s="4">
        <f>IF('True_Odds_Calculator_2-way'!B130="","",'True_Odds_Calculator_2-way'!B130)</f>
        <v>2.0499999999999998</v>
      </c>
      <c r="C129" s="4">
        <f t="shared" si="4"/>
        <v>5.598669623059882E-2</v>
      </c>
      <c r="D129" s="4">
        <f t="shared" si="6"/>
        <v>1.8512057465366858</v>
      </c>
      <c r="E129" s="4">
        <f t="shared" si="7"/>
        <v>2.1748040988547319</v>
      </c>
      <c r="G129" s="4">
        <f t="shared" si="5"/>
        <v>1.0559866962305988</v>
      </c>
    </row>
    <row r="130" spans="1:7" x14ac:dyDescent="0.2">
      <c r="A130" s="4">
        <f>IF('True_Odds_Calculator_2-way'!A131="","",'True_Odds_Calculator_2-way'!A131)</f>
        <v>1.72</v>
      </c>
      <c r="B130" s="4">
        <f>IF('True_Odds_Calculator_2-way'!B131="","",'True_Odds_Calculator_2-way'!B131)</f>
        <v>2.1</v>
      </c>
      <c r="C130" s="4">
        <f t="shared" ref="C130:C193" si="8">IF(A130="","",((1/A130)+(1/B130))-1)</f>
        <v>5.75858250276855E-2</v>
      </c>
      <c r="D130" s="4">
        <f t="shared" si="6"/>
        <v>1.8096192384769538</v>
      </c>
      <c r="E130" s="4">
        <f t="shared" si="7"/>
        <v>2.2351485148514851</v>
      </c>
      <c r="G130" s="4">
        <f t="shared" ref="G130:G193" si="9">IF(A130="","",C130+1)</f>
        <v>1.0575858250276855</v>
      </c>
    </row>
    <row r="131" spans="1:7" x14ac:dyDescent="0.2">
      <c r="A131" s="4">
        <f>IF('True_Odds_Calculator_2-way'!A132="","",'True_Odds_Calculator_2-way'!A132)</f>
        <v>1.65</v>
      </c>
      <c r="B131" s="4">
        <f>IF('True_Odds_Calculator_2-way'!B132="","",'True_Odds_Calculator_2-way'!B132)</f>
        <v>2.23</v>
      </c>
      <c r="C131" s="4">
        <f t="shared" si="8"/>
        <v>5.4491099334148752E-2</v>
      </c>
      <c r="D131" s="4">
        <f t="shared" ref="D131:D194" si="10">IF(A131="","",(2*A131)/(2-($C131*A131)))</f>
        <v>1.7276675666158001</v>
      </c>
      <c r="E131" s="4">
        <f t="shared" ref="E131:E194" si="11">IF(B131="","",(2*B131)/(2-($C131*B131)))</f>
        <v>2.374253911921278</v>
      </c>
      <c r="G131" s="4">
        <f t="shared" si="9"/>
        <v>1.0544910993341488</v>
      </c>
    </row>
    <row r="132" spans="1:7" x14ac:dyDescent="0.2">
      <c r="A132" s="4">
        <f>IF('True_Odds_Calculator_2-way'!A133="","",'True_Odds_Calculator_2-way'!A133)</f>
        <v>1.81</v>
      </c>
      <c r="B132" s="4">
        <f>IF('True_Odds_Calculator_2-way'!B133="","",'True_Odds_Calculator_2-way'!B133)</f>
        <v>2</v>
      </c>
      <c r="C132" s="4">
        <f t="shared" si="8"/>
        <v>5.2486187845303789E-2</v>
      </c>
      <c r="D132" s="4">
        <f t="shared" si="10"/>
        <v>1.9002624671916009</v>
      </c>
      <c r="E132" s="4">
        <f t="shared" si="11"/>
        <v>2.1107871720116615</v>
      </c>
      <c r="G132" s="4">
        <f t="shared" si="9"/>
        <v>1.0524861878453038</v>
      </c>
    </row>
    <row r="133" spans="1:7" x14ac:dyDescent="0.2">
      <c r="A133" s="4">
        <f>IF('True_Odds_Calculator_2-way'!A134="","",'True_Odds_Calculator_2-way'!A134)</f>
        <v>2.1800000000000002</v>
      </c>
      <c r="B133" s="4">
        <f>IF('True_Odds_Calculator_2-way'!B134="","",'True_Odds_Calculator_2-way'!B134)</f>
        <v>1.68</v>
      </c>
      <c r="C133" s="4">
        <f t="shared" si="8"/>
        <v>5.3953691568370488E-2</v>
      </c>
      <c r="D133" s="4">
        <f t="shared" si="10"/>
        <v>2.3162155325069569</v>
      </c>
      <c r="E133" s="4">
        <f t="shared" si="11"/>
        <v>1.7597539880837978</v>
      </c>
      <c r="G133" s="4">
        <f t="shared" si="9"/>
        <v>1.0539536915683705</v>
      </c>
    </row>
    <row r="134" spans="1:7" x14ac:dyDescent="0.2">
      <c r="A134" s="4">
        <f>IF('True_Odds_Calculator_2-way'!A135="","",'True_Odds_Calculator_2-way'!A135)</f>
        <v>1.87</v>
      </c>
      <c r="B134" s="4">
        <f>IF('True_Odds_Calculator_2-way'!B135="","",'True_Odds_Calculator_2-way'!B135)</f>
        <v>2.04</v>
      </c>
      <c r="C134" s="4">
        <f t="shared" si="8"/>
        <v>2.4955436720142554E-2</v>
      </c>
      <c r="D134" s="4">
        <f t="shared" si="10"/>
        <v>1.9146757679180888</v>
      </c>
      <c r="E134" s="4">
        <f t="shared" si="11"/>
        <v>2.0932835820895521</v>
      </c>
      <c r="G134" s="4">
        <f t="shared" si="9"/>
        <v>1.0249554367201426</v>
      </c>
    </row>
    <row r="135" spans="1:7" x14ac:dyDescent="0.2">
      <c r="A135" s="4">
        <f>IF('True_Odds_Calculator_2-way'!A136="","",'True_Odds_Calculator_2-way'!A136)</f>
        <v>1.54</v>
      </c>
      <c r="B135" s="4">
        <f>IF('True_Odds_Calculator_2-way'!B136="","",'True_Odds_Calculator_2-way'!B136)</f>
        <v>2.63</v>
      </c>
      <c r="C135" s="4">
        <f t="shared" si="8"/>
        <v>2.9578786232778764E-2</v>
      </c>
      <c r="D135" s="4">
        <f t="shared" si="10"/>
        <v>1.5758919886385747</v>
      </c>
      <c r="E135" s="4">
        <f t="shared" si="11"/>
        <v>2.7364367272481593</v>
      </c>
      <c r="G135" s="4">
        <f t="shared" si="9"/>
        <v>1.0295787862327788</v>
      </c>
    </row>
    <row r="136" spans="1:7" x14ac:dyDescent="0.2">
      <c r="A136" s="4">
        <f>IF('True_Odds_Calculator_2-way'!A137="","",'True_Odds_Calculator_2-way'!A137)</f>
        <v>2</v>
      </c>
      <c r="B136" s="4">
        <f>IF('True_Odds_Calculator_2-way'!B137="","",'True_Odds_Calculator_2-way'!B137)</f>
        <v>1.84</v>
      </c>
      <c r="C136" s="4">
        <f t="shared" si="8"/>
        <v>4.3478260869565188E-2</v>
      </c>
      <c r="D136" s="4">
        <f t="shared" si="10"/>
        <v>2.0909090909090908</v>
      </c>
      <c r="E136" s="4">
        <f t="shared" si="11"/>
        <v>1.9166666666666665</v>
      </c>
      <c r="G136" s="4">
        <f t="shared" si="9"/>
        <v>1.0434782608695652</v>
      </c>
    </row>
    <row r="137" spans="1:7" x14ac:dyDescent="0.2">
      <c r="A137" s="4">
        <f>IF('True_Odds_Calculator_2-way'!A138="","",'True_Odds_Calculator_2-way'!A138)</f>
        <v>2.41</v>
      </c>
      <c r="B137" s="4">
        <f>IF('True_Odds_Calculator_2-way'!B138="","",'True_Odds_Calculator_2-way'!B138)</f>
        <v>1.58</v>
      </c>
      <c r="C137" s="4">
        <f t="shared" si="8"/>
        <v>4.7849151741162776E-2</v>
      </c>
      <c r="D137" s="4">
        <f t="shared" si="10"/>
        <v>2.5574585264289071</v>
      </c>
      <c r="E137" s="4">
        <f t="shared" si="11"/>
        <v>1.6420716719134072</v>
      </c>
      <c r="G137" s="4">
        <f t="shared" si="9"/>
        <v>1.0478491517411628</v>
      </c>
    </row>
    <row r="138" spans="1:7" x14ac:dyDescent="0.2">
      <c r="A138" s="4">
        <f>IF('True_Odds_Calculator_2-way'!A139="","",'True_Odds_Calculator_2-way'!A139)</f>
        <v>2.36</v>
      </c>
      <c r="B138" s="4">
        <f>IF('True_Odds_Calculator_2-way'!B139="","",'True_Odds_Calculator_2-way'!B139)</f>
        <v>1.6</v>
      </c>
      <c r="C138" s="4">
        <f t="shared" si="8"/>
        <v>4.8728813559322015E-2</v>
      </c>
      <c r="D138" s="4">
        <f t="shared" si="10"/>
        <v>2.5039787798408488</v>
      </c>
      <c r="E138" s="4">
        <f t="shared" si="11"/>
        <v>1.6649029982363315</v>
      </c>
      <c r="G138" s="4">
        <f t="shared" si="9"/>
        <v>1.048728813559322</v>
      </c>
    </row>
    <row r="139" spans="1:7" x14ac:dyDescent="0.2">
      <c r="A139" s="4">
        <f>IF('True_Odds_Calculator_2-way'!A140="","",'True_Odds_Calculator_2-way'!A140)</f>
        <v>2.23</v>
      </c>
      <c r="B139" s="4">
        <f>IF('True_Odds_Calculator_2-way'!B140="","",'True_Odds_Calculator_2-way'!B140)</f>
        <v>1.67</v>
      </c>
      <c r="C139" s="4">
        <f t="shared" si="8"/>
        <v>4.7232888483123459E-2</v>
      </c>
      <c r="D139" s="4">
        <f t="shared" si="10"/>
        <v>2.3539711134287793</v>
      </c>
      <c r="E139" s="4">
        <f t="shared" si="11"/>
        <v>1.7385681940197473</v>
      </c>
      <c r="G139" s="4">
        <f t="shared" si="9"/>
        <v>1.0472328884831235</v>
      </c>
    </row>
    <row r="140" spans="1:7" x14ac:dyDescent="0.2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1.75</v>
      </c>
      <c r="C140" s="4">
        <f t="shared" si="8"/>
        <v>4.9897470950102552E-2</v>
      </c>
      <c r="D140" s="4">
        <f t="shared" si="10"/>
        <v>2.2049736247174074</v>
      </c>
      <c r="E140" s="4">
        <f t="shared" si="11"/>
        <v>1.8298936835522202</v>
      </c>
      <c r="G140" s="4">
        <f t="shared" si="9"/>
        <v>1.0498974709501026</v>
      </c>
    </row>
    <row r="141" spans="1:7" x14ac:dyDescent="0.2">
      <c r="A141" s="4">
        <f>IF('True_Odds_Calculator_2-way'!A142="","",'True_Odds_Calculator_2-way'!A142)</f>
        <v>2.25</v>
      </c>
      <c r="B141" s="4">
        <f>IF('True_Odds_Calculator_2-way'!B142="","",'True_Odds_Calculator_2-way'!B142)</f>
        <v>1.66</v>
      </c>
      <c r="C141" s="4">
        <f t="shared" si="8"/>
        <v>4.685408299866145E-2</v>
      </c>
      <c r="D141" s="4">
        <f t="shared" si="10"/>
        <v>2.375198728139905</v>
      </c>
      <c r="E141" s="4">
        <f t="shared" si="11"/>
        <v>1.7271676300578036</v>
      </c>
      <c r="G141" s="4">
        <f t="shared" si="9"/>
        <v>1.0468540829986615</v>
      </c>
    </row>
    <row r="142" spans="1:7" x14ac:dyDescent="0.2">
      <c r="A142" s="4">
        <f>IF('True_Odds_Calculator_2-way'!A143="","",'True_Odds_Calculator_2-way'!A143)</f>
        <v>2.25</v>
      </c>
      <c r="B142" s="4">
        <f>IF('True_Odds_Calculator_2-way'!B143="","",'True_Odds_Calculator_2-way'!B143)</f>
        <v>1.66</v>
      </c>
      <c r="C142" s="4">
        <f t="shared" si="8"/>
        <v>4.685408299866145E-2</v>
      </c>
      <c r="D142" s="4">
        <f t="shared" si="10"/>
        <v>2.375198728139905</v>
      </c>
      <c r="E142" s="4">
        <f t="shared" si="11"/>
        <v>1.7271676300578036</v>
      </c>
      <c r="G142" s="4">
        <f t="shared" si="9"/>
        <v>1.0468540829986615</v>
      </c>
    </row>
    <row r="143" spans="1:7" x14ac:dyDescent="0.2">
      <c r="A143" s="4">
        <f>IF('True_Odds_Calculator_2-way'!A144="","",'True_Odds_Calculator_2-way'!A144)</f>
        <v>2.25</v>
      </c>
      <c r="B143" s="4">
        <f>IF('True_Odds_Calculator_2-way'!B144="","",'True_Odds_Calculator_2-way'!B144)</f>
        <v>1.66</v>
      </c>
      <c r="C143" s="4">
        <f t="shared" si="8"/>
        <v>4.685408299866145E-2</v>
      </c>
      <c r="D143" s="4">
        <f t="shared" si="10"/>
        <v>2.375198728139905</v>
      </c>
      <c r="E143" s="4">
        <f t="shared" si="11"/>
        <v>1.7271676300578036</v>
      </c>
      <c r="G143" s="4">
        <f t="shared" si="9"/>
        <v>1.0468540829986615</v>
      </c>
    </row>
    <row r="144" spans="1:7" x14ac:dyDescent="0.2">
      <c r="A144" s="4">
        <f>IF('True_Odds_Calculator_2-way'!A145="","",'True_Odds_Calculator_2-way'!A145)</f>
        <v>2.5</v>
      </c>
      <c r="B144" s="4">
        <f>IF('True_Odds_Calculator_2-way'!B145="","",'True_Odds_Calculator_2-way'!B145)</f>
        <v>1.54</v>
      </c>
      <c r="C144" s="4">
        <f t="shared" si="8"/>
        <v>4.9350649350649256E-2</v>
      </c>
      <c r="D144" s="4">
        <f t="shared" si="10"/>
        <v>2.664359861591695</v>
      </c>
      <c r="E144" s="4">
        <f t="shared" si="11"/>
        <v>1.6008316008316008</v>
      </c>
      <c r="G144" s="4">
        <f t="shared" si="9"/>
        <v>1.0493506493506493</v>
      </c>
    </row>
    <row r="145" spans="1:7" x14ac:dyDescent="0.2">
      <c r="A145" s="4">
        <f>IF('True_Odds_Calculator_2-way'!A146="","",'True_Odds_Calculator_2-way'!A146)</f>
        <v>2.06</v>
      </c>
      <c r="B145" s="4">
        <f>IF('True_Odds_Calculator_2-way'!B146="","",'True_Odds_Calculator_2-way'!B146)</f>
        <v>1.76</v>
      </c>
      <c r="C145" s="4">
        <f t="shared" si="8"/>
        <v>5.3618711385701623E-2</v>
      </c>
      <c r="D145" s="4">
        <f t="shared" si="10"/>
        <v>2.1804185710849171</v>
      </c>
      <c r="E145" s="4">
        <f t="shared" si="11"/>
        <v>1.8471571224780923</v>
      </c>
      <c r="G145" s="4">
        <f t="shared" si="9"/>
        <v>1.0536187113857016</v>
      </c>
    </row>
    <row r="146" spans="1:7" x14ac:dyDescent="0.2">
      <c r="A146" s="4">
        <f>IF('True_Odds_Calculator_2-way'!A147="","",'True_Odds_Calculator_2-way'!A147)</f>
        <v>2.06</v>
      </c>
      <c r="B146" s="4">
        <f>IF('True_Odds_Calculator_2-way'!B147="","",'True_Odds_Calculator_2-way'!B147)</f>
        <v>1.75</v>
      </c>
      <c r="C146" s="4">
        <f t="shared" si="8"/>
        <v>5.6865464632454898E-2</v>
      </c>
      <c r="D146" s="4">
        <f t="shared" si="10"/>
        <v>2.1881638846737479</v>
      </c>
      <c r="E146" s="4">
        <f t="shared" si="11"/>
        <v>1.8416347381864622</v>
      </c>
      <c r="G146" s="4">
        <f t="shared" si="9"/>
        <v>1.0568654646324549</v>
      </c>
    </row>
    <row r="147" spans="1:7" x14ac:dyDescent="0.2">
      <c r="A147" s="4">
        <f>IF('True_Odds_Calculator_2-way'!A148="","",'True_Odds_Calculator_2-way'!A148)</f>
        <v>1.99</v>
      </c>
      <c r="B147" s="4">
        <f>IF('True_Odds_Calculator_2-way'!B148="","",'True_Odds_Calculator_2-way'!B148)</f>
        <v>1.92</v>
      </c>
      <c r="C147" s="4">
        <f t="shared" si="8"/>
        <v>2.3345896147403788E-2</v>
      </c>
      <c r="D147" s="4">
        <f t="shared" si="10"/>
        <v>2.0373253705876082</v>
      </c>
      <c r="E147" s="4">
        <f t="shared" si="11"/>
        <v>1.9640176827387685</v>
      </c>
      <c r="G147" s="4">
        <f t="shared" si="9"/>
        <v>1.0233458961474038</v>
      </c>
    </row>
    <row r="148" spans="1:7" x14ac:dyDescent="0.2">
      <c r="A148" s="4">
        <f>IF('True_Odds_Calculator_2-way'!A149="","",'True_Odds_Calculator_2-way'!A149)</f>
        <v>1.4</v>
      </c>
      <c r="B148" s="4">
        <f>IF('True_Odds_Calculator_2-way'!B149="","",'True_Odds_Calculator_2-way'!B149)</f>
        <v>3.11</v>
      </c>
      <c r="C148" s="4">
        <f t="shared" si="8"/>
        <v>3.5829122645842926E-2</v>
      </c>
      <c r="D148" s="4">
        <f t="shared" si="10"/>
        <v>1.4360158311345645</v>
      </c>
      <c r="E148" s="4">
        <f t="shared" si="11"/>
        <v>3.2934947049924355</v>
      </c>
      <c r="G148" s="4">
        <f t="shared" si="9"/>
        <v>1.0358291226458429</v>
      </c>
    </row>
    <row r="149" spans="1:7" x14ac:dyDescent="0.2">
      <c r="A149" s="4">
        <f>IF('True_Odds_Calculator_2-way'!A150="","",'True_Odds_Calculator_2-way'!A150)</f>
        <v>2.25</v>
      </c>
      <c r="B149" s="4">
        <f>IF('True_Odds_Calculator_2-way'!B150="","",'True_Odds_Calculator_2-way'!B150)</f>
        <v>1.71</v>
      </c>
      <c r="C149" s="4">
        <f t="shared" si="8"/>
        <v>2.9239766081871288E-2</v>
      </c>
      <c r="D149" s="4">
        <f t="shared" si="10"/>
        <v>2.3265306122448979</v>
      </c>
      <c r="E149" s="4">
        <f t="shared" si="11"/>
        <v>1.7538461538461536</v>
      </c>
      <c r="G149" s="4">
        <f t="shared" si="9"/>
        <v>1.0292397660818713</v>
      </c>
    </row>
    <row r="150" spans="1:7" x14ac:dyDescent="0.2">
      <c r="A150" s="4">
        <f>IF('True_Odds_Calculator_2-way'!A151="","",'True_Odds_Calculator_2-way'!A151)</f>
        <v>1.83</v>
      </c>
      <c r="B150" s="4">
        <f>IF('True_Odds_Calculator_2-way'!B151="","",'True_Odds_Calculator_2-way'!B151)</f>
        <v>2.08</v>
      </c>
      <c r="C150" s="4">
        <f t="shared" si="8"/>
        <v>2.7217318200924545E-2</v>
      </c>
      <c r="D150" s="4">
        <f t="shared" si="10"/>
        <v>1.8767379942806428</v>
      </c>
      <c r="E150" s="4">
        <f t="shared" si="11"/>
        <v>2.1405916094927453</v>
      </c>
      <c r="G150" s="4">
        <f t="shared" si="9"/>
        <v>1.0272173182009245</v>
      </c>
    </row>
    <row r="151" spans="1:7" x14ac:dyDescent="0.2">
      <c r="A151" s="4">
        <f>IF('True_Odds_Calculator_2-way'!A152="","",'True_Odds_Calculator_2-way'!A152)</f>
        <v>2.13</v>
      </c>
      <c r="B151" s="4">
        <f>IF('True_Odds_Calculator_2-way'!B152="","",'True_Odds_Calculator_2-way'!B152)</f>
        <v>1.77</v>
      </c>
      <c r="C151" s="4">
        <f t="shared" si="8"/>
        <v>3.4455319487546765E-2</v>
      </c>
      <c r="D151" s="4">
        <f t="shared" si="10"/>
        <v>2.2111375032990233</v>
      </c>
      <c r="E151" s="4">
        <f t="shared" si="11"/>
        <v>1.8256700806275876</v>
      </c>
      <c r="G151" s="4">
        <f t="shared" si="9"/>
        <v>1.0344553194875468</v>
      </c>
    </row>
    <row r="152" spans="1:7" x14ac:dyDescent="0.2">
      <c r="A152" s="4">
        <f>IF('True_Odds_Calculator_2-way'!A153="","",'True_Odds_Calculator_2-way'!A153)</f>
        <v>2.0499999999999998</v>
      </c>
      <c r="B152" s="4">
        <f>IF('True_Odds_Calculator_2-way'!B153="","",'True_Odds_Calculator_2-way'!B153)</f>
        <v>1.85</v>
      </c>
      <c r="C152" s="4">
        <f t="shared" si="8"/>
        <v>2.8345418589321048E-2</v>
      </c>
      <c r="D152" s="4">
        <f t="shared" si="10"/>
        <v>2.1113430758524703</v>
      </c>
      <c r="E152" s="4">
        <f t="shared" si="11"/>
        <v>1.8998121477770822</v>
      </c>
      <c r="G152" s="4">
        <f t="shared" si="9"/>
        <v>1.028345418589321</v>
      </c>
    </row>
    <row r="153" spans="1:7" x14ac:dyDescent="0.2">
      <c r="A153" s="4">
        <f>IF('True_Odds_Calculator_2-way'!A154="","",'True_Odds_Calculator_2-way'!A154)</f>
        <v>1.93</v>
      </c>
      <c r="B153" s="4">
        <f>IF('True_Odds_Calculator_2-way'!B154="","",'True_Odds_Calculator_2-way'!B154)</f>
        <v>1.95</v>
      </c>
      <c r="C153" s="4">
        <f t="shared" si="8"/>
        <v>3.0955227846419575E-2</v>
      </c>
      <c r="D153" s="4">
        <f t="shared" si="10"/>
        <v>1.9894277785119598</v>
      </c>
      <c r="E153" s="4">
        <f t="shared" si="11"/>
        <v>2.0106851876586083</v>
      </c>
      <c r="G153" s="4">
        <f t="shared" si="9"/>
        <v>1.0309552278464196</v>
      </c>
    </row>
    <row r="154" spans="1:7" x14ac:dyDescent="0.2">
      <c r="A154" s="4">
        <f>IF('True_Odds_Calculator_2-way'!A155="","",'True_Odds_Calculator_2-way'!A155)</f>
        <v>1.98</v>
      </c>
      <c r="B154" s="4">
        <f>IF('True_Odds_Calculator_2-way'!B155="","",'True_Odds_Calculator_2-way'!B155)</f>
        <v>1.9</v>
      </c>
      <c r="C154" s="4">
        <f t="shared" si="8"/>
        <v>3.1366294524189264E-2</v>
      </c>
      <c r="D154" s="4">
        <f t="shared" si="10"/>
        <v>2.0434546442151005</v>
      </c>
      <c r="E154" s="4">
        <f t="shared" si="11"/>
        <v>1.9583550234252993</v>
      </c>
      <c r="G154" s="4">
        <f t="shared" si="9"/>
        <v>1.0313662945241893</v>
      </c>
    </row>
    <row r="155" spans="1:7" x14ac:dyDescent="0.2">
      <c r="A155" s="4">
        <f>IF('True_Odds_Calculator_2-way'!A156="","",'True_Odds_Calculator_2-way'!A156)</f>
        <v>1.99</v>
      </c>
      <c r="B155" s="4">
        <f>IF('True_Odds_Calculator_2-way'!B156="","",'True_Odds_Calculator_2-way'!B156)</f>
        <v>1.89</v>
      </c>
      <c r="C155" s="4">
        <f t="shared" si="8"/>
        <v>3.16130919145996E-2</v>
      </c>
      <c r="D155" s="4">
        <f t="shared" si="10"/>
        <v>2.0546283903744778</v>
      </c>
      <c r="E155" s="4">
        <f t="shared" si="11"/>
        <v>1.9482012897878844</v>
      </c>
      <c r="G155" s="4">
        <f t="shared" si="9"/>
        <v>1.0316130919145996</v>
      </c>
    </row>
    <row r="156" spans="1:7" x14ac:dyDescent="0.2">
      <c r="A156" s="4">
        <f>IF('True_Odds_Calculator_2-way'!A157="","",'True_Odds_Calculator_2-way'!A157)</f>
        <v>1.92</v>
      </c>
      <c r="B156" s="4">
        <f>IF('True_Odds_Calculator_2-way'!B157="","",'True_Odds_Calculator_2-way'!B157)</f>
        <v>1.97</v>
      </c>
      <c r="C156" s="4">
        <f t="shared" si="8"/>
        <v>2.844754653130277E-2</v>
      </c>
      <c r="D156" s="4">
        <f t="shared" si="10"/>
        <v>1.9739066903246005</v>
      </c>
      <c r="E156" s="4">
        <f t="shared" si="11"/>
        <v>2.0267924123888115</v>
      </c>
      <c r="G156" s="4">
        <f t="shared" si="9"/>
        <v>1.0284475465313028</v>
      </c>
    </row>
    <row r="157" spans="1:7" x14ac:dyDescent="0.2">
      <c r="A157" s="4">
        <f>IF('True_Odds_Calculator_2-way'!A158="","",'True_Odds_Calculator_2-way'!A158)</f>
        <v>2.0699999999999998</v>
      </c>
      <c r="B157" s="4">
        <f>IF('True_Odds_Calculator_2-way'!B158="","",'True_Odds_Calculator_2-way'!B158)</f>
        <v>1.83</v>
      </c>
      <c r="C157" s="4">
        <f t="shared" si="8"/>
        <v>2.9539874871307603E-2</v>
      </c>
      <c r="D157" s="4">
        <f t="shared" si="10"/>
        <v>2.1352836729517204</v>
      </c>
      <c r="E157" s="4">
        <f t="shared" si="11"/>
        <v>1.8808371192373576</v>
      </c>
      <c r="G157" s="4">
        <f t="shared" si="9"/>
        <v>1.0295398748713076</v>
      </c>
    </row>
    <row r="158" spans="1:7" x14ac:dyDescent="0.2">
      <c r="A158" s="4">
        <f>IF('True_Odds_Calculator_2-way'!A159="","",'True_Odds_Calculator_2-way'!A159)</f>
        <v>1.94</v>
      </c>
      <c r="B158" s="4">
        <f>IF('True_Odds_Calculator_2-way'!B159="","",'True_Odds_Calculator_2-way'!B159)</f>
        <v>1.94</v>
      </c>
      <c r="C158" s="4">
        <f t="shared" si="8"/>
        <v>3.0927835051546504E-2</v>
      </c>
      <c r="D158" s="4">
        <f t="shared" si="10"/>
        <v>2.0000000000000004</v>
      </c>
      <c r="E158" s="4">
        <f t="shared" si="11"/>
        <v>2.0000000000000004</v>
      </c>
      <c r="G158" s="4">
        <f t="shared" si="9"/>
        <v>1.0309278350515465</v>
      </c>
    </row>
    <row r="159" spans="1:7" x14ac:dyDescent="0.2">
      <c r="A159" s="4">
        <f>IF('True_Odds_Calculator_2-way'!A160="","",'True_Odds_Calculator_2-way'!A160)</f>
        <v>1.95</v>
      </c>
      <c r="B159" s="4">
        <f>IF('True_Odds_Calculator_2-way'!B160="","",'True_Odds_Calculator_2-way'!B160)</f>
        <v>1.93</v>
      </c>
      <c r="C159" s="4">
        <f t="shared" si="8"/>
        <v>3.0955227846419575E-2</v>
      </c>
      <c r="D159" s="4">
        <f t="shared" si="10"/>
        <v>2.0106851876586083</v>
      </c>
      <c r="E159" s="4">
        <f t="shared" si="11"/>
        <v>1.9894277785119598</v>
      </c>
      <c r="G159" s="4">
        <f t="shared" si="9"/>
        <v>1.0309552278464196</v>
      </c>
    </row>
    <row r="160" spans="1:7" x14ac:dyDescent="0.2">
      <c r="A160" s="4">
        <f>IF('True_Odds_Calculator_2-way'!A161="","",'True_Odds_Calculator_2-way'!A161)</f>
        <v>1.98</v>
      </c>
      <c r="B160" s="4">
        <f>IF('True_Odds_Calculator_2-way'!B161="","",'True_Odds_Calculator_2-way'!B161)</f>
        <v>1.91</v>
      </c>
      <c r="C160" s="4">
        <f t="shared" si="8"/>
        <v>2.861071447458885E-2</v>
      </c>
      <c r="D160" s="4">
        <f t="shared" si="10"/>
        <v>2.0377175494369308</v>
      </c>
      <c r="E160" s="4">
        <f t="shared" si="11"/>
        <v>1.9636533568721115</v>
      </c>
      <c r="G160" s="4">
        <f t="shared" si="9"/>
        <v>1.0286107144745888</v>
      </c>
    </row>
    <row r="161" spans="1:7" x14ac:dyDescent="0.2">
      <c r="A161" s="4">
        <f>IF('True_Odds_Calculator_2-way'!A162="","",'True_Odds_Calculator_2-way'!A162)</f>
        <v>1.32</v>
      </c>
      <c r="B161" s="4">
        <f>IF('True_Odds_Calculator_2-way'!B162="","",'True_Odds_Calculator_2-way'!B162)</f>
        <v>3.49</v>
      </c>
      <c r="C161" s="4">
        <f t="shared" si="8"/>
        <v>4.4108708865155943E-2</v>
      </c>
      <c r="D161" s="4">
        <f t="shared" si="10"/>
        <v>1.3595797426513989</v>
      </c>
      <c r="E161" s="4">
        <f t="shared" si="11"/>
        <v>3.7810242941562713</v>
      </c>
      <c r="G161" s="4">
        <f t="shared" si="9"/>
        <v>1.0441087088651559</v>
      </c>
    </row>
    <row r="162" spans="1:7" x14ac:dyDescent="0.2">
      <c r="A162" s="4">
        <f>IF('True_Odds_Calculator_2-way'!A163="","",'True_Odds_Calculator_2-way'!A163)</f>
        <v>2.15</v>
      </c>
      <c r="B162" s="4">
        <f>IF('True_Odds_Calculator_2-way'!B163="","",'True_Odds_Calculator_2-way'!B163)</f>
        <v>1.76</v>
      </c>
      <c r="C162" s="4">
        <f t="shared" si="8"/>
        <v>3.3298097251585723E-2</v>
      </c>
      <c r="D162" s="4">
        <f t="shared" si="10"/>
        <v>2.2298173246906305</v>
      </c>
      <c r="E162" s="4">
        <f t="shared" si="11"/>
        <v>1.8131288931480596</v>
      </c>
      <c r="G162" s="4">
        <f t="shared" si="9"/>
        <v>1.0332980972515857</v>
      </c>
    </row>
    <row r="163" spans="1:7" x14ac:dyDescent="0.2">
      <c r="A163" s="4">
        <f>IF('True_Odds_Calculator_2-way'!A164="","",'True_Odds_Calculator_2-way'!A164)</f>
        <v>1.99</v>
      </c>
      <c r="B163" s="4">
        <f>IF('True_Odds_Calculator_2-way'!B164="","",'True_Odds_Calculator_2-way'!B164)</f>
        <v>1.9</v>
      </c>
      <c r="C163" s="4">
        <f t="shared" si="8"/>
        <v>2.8828352287754377E-2</v>
      </c>
      <c r="D163" s="4">
        <f t="shared" si="10"/>
        <v>2.0487672717420748</v>
      </c>
      <c r="E163" s="4">
        <f t="shared" si="11"/>
        <v>1.9535003874967702</v>
      </c>
      <c r="G163" s="4">
        <f t="shared" si="9"/>
        <v>1.0288283522877544</v>
      </c>
    </row>
    <row r="164" spans="1:7" x14ac:dyDescent="0.2">
      <c r="A164" s="4">
        <f>IF('True_Odds_Calculator_2-way'!A165="","",'True_Odds_Calculator_2-way'!A165)</f>
        <v>2.09</v>
      </c>
      <c r="B164" s="4">
        <f>IF('True_Odds_Calculator_2-way'!B165="","",'True_Odds_Calculator_2-way'!B165)</f>
        <v>1.8</v>
      </c>
      <c r="C164" s="4">
        <f t="shared" si="8"/>
        <v>3.4024455077086735E-2</v>
      </c>
      <c r="D164" s="4">
        <f t="shared" si="10"/>
        <v>2.1670506912442398</v>
      </c>
      <c r="E164" s="4">
        <f t="shared" si="11"/>
        <v>1.8568608094768018</v>
      </c>
      <c r="G164" s="4">
        <f t="shared" si="9"/>
        <v>1.0340244550770867</v>
      </c>
    </row>
    <row r="165" spans="1:7" x14ac:dyDescent="0.2">
      <c r="A165" s="4">
        <f>IF('True_Odds_Calculator_2-way'!A166="","",'True_Odds_Calculator_2-way'!A166)</f>
        <v>1.76</v>
      </c>
      <c r="B165" s="4">
        <f>IF('True_Odds_Calculator_2-way'!B166="","",'True_Odds_Calculator_2-way'!B166)</f>
        <v>2.15</v>
      </c>
      <c r="C165" s="4">
        <f t="shared" si="8"/>
        <v>3.3298097251585723E-2</v>
      </c>
      <c r="D165" s="4">
        <f t="shared" si="10"/>
        <v>1.8131288931480596</v>
      </c>
      <c r="E165" s="4">
        <f t="shared" si="11"/>
        <v>2.2298173246906305</v>
      </c>
      <c r="G165" s="4">
        <f t="shared" si="9"/>
        <v>1.0332980972515857</v>
      </c>
    </row>
    <row r="166" spans="1:7" x14ac:dyDescent="0.2">
      <c r="A166" s="4">
        <f>IF('True_Odds_Calculator_2-way'!A167="","",'True_Odds_Calculator_2-way'!A167)</f>
        <v>1.39</v>
      </c>
      <c r="B166" s="4">
        <f>IF('True_Odds_Calculator_2-way'!B167="","",'True_Odds_Calculator_2-way'!B167)</f>
        <v>3.08</v>
      </c>
      <c r="C166" s="4">
        <f t="shared" si="8"/>
        <v>4.4099785106979539E-2</v>
      </c>
      <c r="D166" s="4">
        <f t="shared" si="10"/>
        <v>1.4339496248660237</v>
      </c>
      <c r="E166" s="4">
        <f t="shared" si="11"/>
        <v>3.3044149428836072</v>
      </c>
      <c r="G166" s="4">
        <f t="shared" si="9"/>
        <v>1.0440997851069795</v>
      </c>
    </row>
    <row r="167" spans="1:7" x14ac:dyDescent="0.2">
      <c r="A167" s="4">
        <f>IF('True_Odds_Calculator_2-way'!A168="","",'True_Odds_Calculator_2-way'!A168)</f>
        <v>2.02</v>
      </c>
      <c r="B167" s="4">
        <f>IF('True_Odds_Calculator_2-way'!B168="","",'True_Odds_Calculator_2-way'!B168)</f>
        <v>1.87</v>
      </c>
      <c r="C167" s="4">
        <f t="shared" si="8"/>
        <v>2.9808863239265015E-2</v>
      </c>
      <c r="D167" s="4">
        <f t="shared" si="10"/>
        <v>2.082703865027292</v>
      </c>
      <c r="E167" s="4">
        <f t="shared" si="11"/>
        <v>1.9236135865967305</v>
      </c>
      <c r="G167" s="4">
        <f t="shared" si="9"/>
        <v>1.029808863239265</v>
      </c>
    </row>
    <row r="168" spans="1:7" x14ac:dyDescent="0.2">
      <c r="A168" s="4">
        <f>IF('True_Odds_Calculator_2-way'!A169="","",'True_Odds_Calculator_2-way'!A169)</f>
        <v>2.1800000000000002</v>
      </c>
      <c r="B168" s="4">
        <f>IF('True_Odds_Calculator_2-way'!B169="","",'True_Odds_Calculator_2-way'!B169)</f>
        <v>1.74</v>
      </c>
      <c r="C168" s="4">
        <f t="shared" si="8"/>
        <v>3.3428240008436028E-2</v>
      </c>
      <c r="D168" s="4">
        <f t="shared" si="10"/>
        <v>2.2624358821424311</v>
      </c>
      <c r="E168" s="4">
        <f t="shared" si="11"/>
        <v>1.7921194368326561</v>
      </c>
      <c r="G168" s="4">
        <f t="shared" si="9"/>
        <v>1.033428240008436</v>
      </c>
    </row>
    <row r="169" spans="1:7" x14ac:dyDescent="0.2">
      <c r="A169" s="4">
        <f>IF('True_Odds_Calculator_2-way'!A170="","",'True_Odds_Calculator_2-way'!A170)</f>
        <v>2.2599999999999998</v>
      </c>
      <c r="B169" s="4">
        <f>IF('True_Odds_Calculator_2-way'!B170="","",'True_Odds_Calculator_2-way'!B170)</f>
        <v>1.69</v>
      </c>
      <c r="C169" s="4">
        <f t="shared" si="8"/>
        <v>3.4193852437555794E-2</v>
      </c>
      <c r="D169" s="4">
        <f t="shared" si="10"/>
        <v>2.3508340001231001</v>
      </c>
      <c r="E169" s="4">
        <f t="shared" si="11"/>
        <v>1.740283410033262</v>
      </c>
      <c r="G169" s="4">
        <f t="shared" si="9"/>
        <v>1.0341938524375558</v>
      </c>
    </row>
    <row r="170" spans="1:7" x14ac:dyDescent="0.2">
      <c r="A170" s="4">
        <f>IF('True_Odds_Calculator_2-way'!A171="","",'True_Odds_Calculator_2-way'!A171)</f>
        <v>1.9</v>
      </c>
      <c r="B170" s="4">
        <f>IF('True_Odds_Calculator_2-way'!B171="","",'True_Odds_Calculator_2-way'!B171)</f>
        <v>1.99</v>
      </c>
      <c r="C170" s="4">
        <f t="shared" si="8"/>
        <v>2.8828352287754377E-2</v>
      </c>
      <c r="D170" s="4">
        <f t="shared" si="10"/>
        <v>1.9535003874967702</v>
      </c>
      <c r="E170" s="4">
        <f t="shared" si="11"/>
        <v>2.0487672717420748</v>
      </c>
      <c r="G170" s="4">
        <f t="shared" si="9"/>
        <v>1.0288283522877544</v>
      </c>
    </row>
    <row r="171" spans="1:7" x14ac:dyDescent="0.2">
      <c r="A171" s="4">
        <f>IF('True_Odds_Calculator_2-way'!A172="","",'True_Odds_Calculator_2-way'!A172)</f>
        <v>2.64</v>
      </c>
      <c r="B171" s="4">
        <f>IF('True_Odds_Calculator_2-way'!B172="","",'True_Odds_Calculator_2-way'!B172)</f>
        <v>1.53</v>
      </c>
      <c r="C171" s="4">
        <f t="shared" si="8"/>
        <v>3.2382650029708859E-2</v>
      </c>
      <c r="D171" s="4">
        <f t="shared" si="10"/>
        <v>2.7578861122490785</v>
      </c>
      <c r="E171" s="4">
        <f t="shared" si="11"/>
        <v>1.5688650664180843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2.92</v>
      </c>
      <c r="B172" s="4">
        <f>IF('True_Odds_Calculator_2-way'!B173="","",'True_Odds_Calculator_2-way'!B173)</f>
        <v>1.44</v>
      </c>
      <c r="C172" s="4">
        <f t="shared" si="8"/>
        <v>3.6910197869101991E-2</v>
      </c>
      <c r="D172" s="4">
        <f t="shared" si="10"/>
        <v>3.086318261890781</v>
      </c>
      <c r="E172" s="4">
        <f t="shared" si="11"/>
        <v>1.4793132564030396</v>
      </c>
      <c r="G172" s="4">
        <f t="shared" si="9"/>
        <v>1.036910197869102</v>
      </c>
    </row>
    <row r="173" spans="1:7" x14ac:dyDescent="0.2">
      <c r="A173" s="4">
        <f>IF('True_Odds_Calculator_2-way'!A174="","",'True_Odds_Calculator_2-way'!A174)</f>
        <v>1.68</v>
      </c>
      <c r="B173" s="4">
        <f>IF('True_Odds_Calculator_2-way'!B174="","",'True_Odds_Calculator_2-way'!B174)</f>
        <v>2.1800000000000002</v>
      </c>
      <c r="C173" s="4">
        <f t="shared" si="8"/>
        <v>5.3953691568370488E-2</v>
      </c>
      <c r="D173" s="4">
        <f t="shared" si="10"/>
        <v>1.7597539880837978</v>
      </c>
      <c r="E173" s="4">
        <f t="shared" si="11"/>
        <v>2.3162155325069569</v>
      </c>
      <c r="G173" s="4">
        <f t="shared" si="9"/>
        <v>1.0539536915683705</v>
      </c>
    </row>
    <row r="174" spans="1:7" x14ac:dyDescent="0.2">
      <c r="A174" s="4">
        <f>IF('True_Odds_Calculator_2-way'!A175="","",'True_Odds_Calculator_2-way'!A175)</f>
        <v>1.71</v>
      </c>
      <c r="B174" s="4">
        <f>IF('True_Odds_Calculator_2-way'!B175="","",'True_Odds_Calculator_2-way'!B175)</f>
        <v>2.12</v>
      </c>
      <c r="C174" s="4">
        <f t="shared" si="8"/>
        <v>5.6493434844973933E-2</v>
      </c>
      <c r="D174" s="4">
        <f t="shared" si="10"/>
        <v>1.7967882632831085</v>
      </c>
      <c r="E174" s="4">
        <f t="shared" si="11"/>
        <v>2.2550385668076633</v>
      </c>
      <c r="G174" s="4">
        <f t="shared" si="9"/>
        <v>1.0564934348449739</v>
      </c>
    </row>
    <row r="175" spans="1:7" x14ac:dyDescent="0.2">
      <c r="A175" s="4">
        <f>IF('True_Odds_Calculator_2-way'!A176="","",'True_Odds_Calculator_2-way'!A176)</f>
        <v>1.57</v>
      </c>
      <c r="B175" s="4">
        <f>IF('True_Odds_Calculator_2-way'!B176="","",'True_Odds_Calculator_2-way'!B176)</f>
        <v>2.33</v>
      </c>
      <c r="C175" s="4">
        <f t="shared" si="8"/>
        <v>6.6127224515458938E-2</v>
      </c>
      <c r="D175" s="4">
        <f t="shared" si="10"/>
        <v>1.6559607070912838</v>
      </c>
      <c r="E175" s="4">
        <f t="shared" si="11"/>
        <v>2.5244815568820957</v>
      </c>
      <c r="G175" s="4">
        <f t="shared" si="9"/>
        <v>1.0661272245154589</v>
      </c>
    </row>
    <row r="176" spans="1:7" x14ac:dyDescent="0.2">
      <c r="A176" s="4">
        <f>IF('True_Odds_Calculator_2-way'!A177="","",'True_Odds_Calculator_2-way'!A177)</f>
        <v>1.6</v>
      </c>
      <c r="B176" s="4">
        <f>IF('True_Odds_Calculator_2-way'!B177="","",'True_Odds_Calculator_2-way'!B177)</f>
        <v>2.2799999999999998</v>
      </c>
      <c r="C176" s="4">
        <f t="shared" si="8"/>
        <v>6.3596491228070207E-2</v>
      </c>
      <c r="D176" s="4">
        <f t="shared" si="10"/>
        <v>1.6857670979667285</v>
      </c>
      <c r="E176" s="4">
        <f t="shared" si="11"/>
        <v>2.4582210242587599</v>
      </c>
      <c r="G176" s="4">
        <f t="shared" si="9"/>
        <v>1.0635964912280702</v>
      </c>
    </row>
    <row r="177" spans="1:7" x14ac:dyDescent="0.2">
      <c r="A177" s="4">
        <f>IF('True_Odds_Calculator_2-way'!A178="","",'True_Odds_Calculator_2-way'!A178)</f>
        <v>1.81</v>
      </c>
      <c r="B177" s="4">
        <f>IF('True_Odds_Calculator_2-way'!B178="","",'True_Odds_Calculator_2-way'!B178)</f>
        <v>2.0299999999999998</v>
      </c>
      <c r="C177" s="4">
        <f t="shared" si="8"/>
        <v>4.5097025283727721E-2</v>
      </c>
      <c r="D177" s="4">
        <f t="shared" si="10"/>
        <v>1.8870143543127138</v>
      </c>
      <c r="E177" s="4">
        <f t="shared" si="11"/>
        <v>2.1273774715571898</v>
      </c>
      <c r="G177" s="4">
        <f t="shared" si="9"/>
        <v>1.0450970252837277</v>
      </c>
    </row>
    <row r="178" spans="1:7" x14ac:dyDescent="0.2">
      <c r="A178" s="4">
        <f>IF('True_Odds_Calculator_2-way'!A179="","",'True_Odds_Calculator_2-way'!A179)</f>
        <v>1.67</v>
      </c>
      <c r="B178" s="4">
        <f>IF('True_Odds_Calculator_2-way'!B179="","",'True_Odds_Calculator_2-way'!B179)</f>
        <v>2.19</v>
      </c>
      <c r="C178" s="4">
        <f t="shared" si="8"/>
        <v>5.5423399775790916E-2</v>
      </c>
      <c r="D178" s="4">
        <f t="shared" si="10"/>
        <v>1.7510353577669786</v>
      </c>
      <c r="E178" s="4">
        <f t="shared" si="11"/>
        <v>2.3314952347560003</v>
      </c>
      <c r="G178" s="4">
        <f t="shared" si="9"/>
        <v>1.0554233997757909</v>
      </c>
    </row>
    <row r="179" spans="1:7" x14ac:dyDescent="0.2">
      <c r="A179" s="4">
        <f>IF('True_Odds_Calculator_2-way'!A180="","",'True_Odds_Calculator_2-way'!A180)</f>
        <v>1.98</v>
      </c>
      <c r="B179" s="4">
        <f>IF('True_Odds_Calculator_2-way'!B180="","",'True_Odds_Calculator_2-way'!B180)</f>
        <v>1.84</v>
      </c>
      <c r="C179" s="4">
        <f t="shared" si="8"/>
        <v>4.852876592007016E-2</v>
      </c>
      <c r="D179" s="4">
        <f t="shared" si="10"/>
        <v>2.0799269239552407</v>
      </c>
      <c r="E179" s="4">
        <f t="shared" si="11"/>
        <v>1.925988581095369</v>
      </c>
      <c r="G179" s="4">
        <f t="shared" si="9"/>
        <v>1.0485287659200702</v>
      </c>
    </row>
    <row r="180" spans="1:7" x14ac:dyDescent="0.2">
      <c r="A180" s="4">
        <f>IF('True_Odds_Calculator_2-way'!A181="","",'True_Odds_Calculator_2-way'!A181)</f>
        <v>1.76</v>
      </c>
      <c r="B180" s="4">
        <f>IF('True_Odds_Calculator_2-way'!B181="","",'True_Odds_Calculator_2-way'!B181)</f>
        <v>2.0499999999999998</v>
      </c>
      <c r="C180" s="4">
        <f t="shared" si="8"/>
        <v>5.598669623059882E-2</v>
      </c>
      <c r="D180" s="4">
        <f t="shared" si="10"/>
        <v>1.8512057465366858</v>
      </c>
      <c r="E180" s="4">
        <f t="shared" si="11"/>
        <v>2.1748040988547319</v>
      </c>
      <c r="G180" s="4">
        <f t="shared" si="9"/>
        <v>1.0559866962305988</v>
      </c>
    </row>
    <row r="181" spans="1:7" x14ac:dyDescent="0.2">
      <c r="A181" s="4">
        <f>IF('True_Odds_Calculator_2-way'!A182="","",'True_Odds_Calculator_2-way'!A182)</f>
        <v>2.06</v>
      </c>
      <c r="B181" s="4">
        <f>IF('True_Odds_Calculator_2-way'!B182="","",'True_Odds_Calculator_2-way'!B182)</f>
        <v>1.75</v>
      </c>
      <c r="C181" s="4">
        <f t="shared" si="8"/>
        <v>5.6865464632454898E-2</v>
      </c>
      <c r="D181" s="4">
        <f t="shared" si="10"/>
        <v>2.1881638846737479</v>
      </c>
      <c r="E181" s="4">
        <f t="shared" si="11"/>
        <v>1.8416347381864622</v>
      </c>
      <c r="G181" s="4">
        <f t="shared" si="9"/>
        <v>1.0568654646324549</v>
      </c>
    </row>
    <row r="182" spans="1:7" x14ac:dyDescent="0.2">
      <c r="A182" s="4">
        <f>IF('True_Odds_Calculator_2-way'!A183="","",'True_Odds_Calculator_2-way'!A183)</f>
        <v>1.85</v>
      </c>
      <c r="B182" s="4">
        <f>IF('True_Odds_Calculator_2-way'!B183="","",'True_Odds_Calculator_2-way'!B183)</f>
        <v>1.97</v>
      </c>
      <c r="C182" s="4">
        <f t="shared" si="8"/>
        <v>4.8154753738510081E-2</v>
      </c>
      <c r="D182" s="4">
        <f t="shared" si="10"/>
        <v>1.9362465134812061</v>
      </c>
      <c r="E182" s="4">
        <f t="shared" si="11"/>
        <v>2.0680947652149242</v>
      </c>
      <c r="G182" s="4">
        <f t="shared" si="9"/>
        <v>1.0481547537385101</v>
      </c>
    </row>
    <row r="183" spans="1:7" x14ac:dyDescent="0.2">
      <c r="A183" s="4">
        <f>IF('True_Odds_Calculator_2-way'!A184="","",'True_Odds_Calculator_2-way'!A184)</f>
        <v>2.0499999999999998</v>
      </c>
      <c r="B183" s="4">
        <f>IF('True_Odds_Calculator_2-way'!B184="","",'True_Odds_Calculator_2-way'!B184)</f>
        <v>1.87</v>
      </c>
      <c r="C183" s="4">
        <f t="shared" si="8"/>
        <v>2.2564236337550447E-2</v>
      </c>
      <c r="D183" s="4">
        <f t="shared" si="10"/>
        <v>2.0985356507458599</v>
      </c>
      <c r="E183" s="4">
        <f t="shared" si="11"/>
        <v>1.9103027282920144</v>
      </c>
      <c r="G183" s="4">
        <f t="shared" si="9"/>
        <v>1.0225642363375504</v>
      </c>
    </row>
    <row r="184" spans="1:7" x14ac:dyDescent="0.2">
      <c r="A184" s="4">
        <f>IF('True_Odds_Calculator_2-way'!A185="","",'True_Odds_Calculator_2-way'!A185)</f>
        <v>1.69</v>
      </c>
      <c r="B184" s="4">
        <f>IF('True_Odds_Calculator_2-way'!B185="","",'True_Odds_Calculator_2-way'!B185)</f>
        <v>2.2799999999999998</v>
      </c>
      <c r="C184" s="4">
        <f t="shared" si="8"/>
        <v>3.0312467559431067E-2</v>
      </c>
      <c r="D184" s="4">
        <f t="shared" si="10"/>
        <v>1.7344256391789699</v>
      </c>
      <c r="E184" s="4">
        <f t="shared" si="11"/>
        <v>2.3616082373130669</v>
      </c>
      <c r="G184" s="4">
        <f t="shared" si="9"/>
        <v>1.0303124675594311</v>
      </c>
    </row>
    <row r="185" spans="1:7" x14ac:dyDescent="0.2">
      <c r="A185" s="4">
        <f>IF('True_Odds_Calculator_2-way'!A186="","",'True_Odds_Calculator_2-way'!A186)</f>
        <v>1.88</v>
      </c>
      <c r="B185" s="4">
        <f>IF('True_Odds_Calculator_2-way'!B186="","",'True_Odds_Calculator_2-way'!B186)</f>
        <v>2.04</v>
      </c>
      <c r="C185" s="4">
        <f t="shared" si="8"/>
        <v>2.2110972048393851E-2</v>
      </c>
      <c r="D185" s="4">
        <f t="shared" si="10"/>
        <v>1.9199038846615937</v>
      </c>
      <c r="E185" s="4">
        <f t="shared" si="11"/>
        <v>2.087070091423596</v>
      </c>
      <c r="G185" s="4">
        <f t="shared" si="9"/>
        <v>1.0221109720483939</v>
      </c>
    </row>
    <row r="186" spans="1:7" x14ac:dyDescent="0.2">
      <c r="A186" s="4">
        <f>IF('True_Odds_Calculator_2-way'!A187="","",'True_Odds_Calculator_2-way'!A187)</f>
        <v>2.4500000000000002</v>
      </c>
      <c r="B186" s="4">
        <f>IF('True_Odds_Calculator_2-way'!B187="","",'True_Odds_Calculator_2-way'!B187)</f>
        <v>1.61</v>
      </c>
      <c r="C186" s="4">
        <f t="shared" si="8"/>
        <v>2.9281277728482547E-2</v>
      </c>
      <c r="D186" s="4">
        <f t="shared" si="10"/>
        <v>2.5411499436302138</v>
      </c>
      <c r="E186" s="4">
        <f t="shared" si="11"/>
        <v>1.6488661302121432</v>
      </c>
      <c r="G186" s="4">
        <f t="shared" si="9"/>
        <v>1.0292812777284825</v>
      </c>
    </row>
    <row r="187" spans="1:7" x14ac:dyDescent="0.2">
      <c r="A187" s="4">
        <f>IF('True_Odds_Calculator_2-way'!A188="","",'True_Odds_Calculator_2-way'!A188)</f>
        <v>2.1800000000000002</v>
      </c>
      <c r="B187" s="4">
        <f>IF('True_Odds_Calculator_2-way'!B188="","",'True_Odds_Calculator_2-way'!B188)</f>
        <v>1.71</v>
      </c>
      <c r="C187" s="4">
        <f t="shared" si="8"/>
        <v>4.3510917967702012E-2</v>
      </c>
      <c r="D187" s="4">
        <f t="shared" si="10"/>
        <v>2.2885382773650926</v>
      </c>
      <c r="E187" s="4">
        <f t="shared" si="11"/>
        <v>1.7760731811901471</v>
      </c>
      <c r="G187" s="4">
        <f t="shared" si="9"/>
        <v>1.043510917967702</v>
      </c>
    </row>
    <row r="188" spans="1:7" x14ac:dyDescent="0.2">
      <c r="A188" s="4">
        <f>IF('True_Odds_Calculator_2-way'!A189="","",'True_Odds_Calculator_2-way'!A189)</f>
        <v>2.23</v>
      </c>
      <c r="B188" s="4">
        <f>IF('True_Odds_Calculator_2-way'!B189="","",'True_Odds_Calculator_2-way'!B189)</f>
        <v>1.68</v>
      </c>
      <c r="C188" s="4">
        <f t="shared" si="8"/>
        <v>4.3668588511637907E-2</v>
      </c>
      <c r="D188" s="4">
        <f t="shared" si="10"/>
        <v>2.3441371542985863</v>
      </c>
      <c r="E188" s="4">
        <f t="shared" si="11"/>
        <v>1.7439716972348942</v>
      </c>
      <c r="G188" s="4">
        <f t="shared" si="9"/>
        <v>1.0436685885116379</v>
      </c>
    </row>
    <row r="189" spans="1:7" x14ac:dyDescent="0.2">
      <c r="A189" s="4">
        <f>IF('True_Odds_Calculator_2-way'!A190="","",'True_Odds_Calculator_2-way'!A190)</f>
        <v>2.38</v>
      </c>
      <c r="B189" s="4">
        <f>IF('True_Odds_Calculator_2-way'!B190="","",'True_Odds_Calculator_2-way'!B190)</f>
        <v>1.61</v>
      </c>
      <c r="C189" s="4">
        <f t="shared" si="8"/>
        <v>4.1286079649250906E-2</v>
      </c>
      <c r="D189" s="4">
        <f t="shared" si="10"/>
        <v>2.5029721079103791</v>
      </c>
      <c r="E189" s="4">
        <f t="shared" si="11"/>
        <v>1.6653483419531487</v>
      </c>
      <c r="G189" s="4">
        <f t="shared" si="9"/>
        <v>1.0412860796492509</v>
      </c>
    </row>
    <row r="190" spans="1:7" x14ac:dyDescent="0.2">
      <c r="A190" s="4">
        <f>IF('True_Odds_Calculator_2-way'!A191="","",'True_Odds_Calculator_2-way'!A191)</f>
        <v>1.87</v>
      </c>
      <c r="B190" s="4">
        <f>IF('True_Odds_Calculator_2-way'!B191="","",'True_Odds_Calculator_2-way'!B191)</f>
        <v>2.02</v>
      </c>
      <c r="C190" s="4">
        <f t="shared" si="8"/>
        <v>2.9808863239265015E-2</v>
      </c>
      <c r="D190" s="4">
        <f t="shared" si="10"/>
        <v>1.9236135865967305</v>
      </c>
      <c r="E190" s="4">
        <f t="shared" si="11"/>
        <v>2.082703865027292</v>
      </c>
      <c r="G190" s="4">
        <f t="shared" si="9"/>
        <v>1.029808863239265</v>
      </c>
    </row>
    <row r="191" spans="1:7" x14ac:dyDescent="0.2">
      <c r="A191" s="4">
        <f>IF('True_Odds_Calculator_2-way'!A192="","",'True_Odds_Calculator_2-way'!A192)</f>
        <v>1.76</v>
      </c>
      <c r="B191" s="4">
        <f>IF('True_Odds_Calculator_2-way'!B192="","",'True_Odds_Calculator_2-way'!B192)</f>
        <v>2.15</v>
      </c>
      <c r="C191" s="4">
        <f t="shared" si="8"/>
        <v>3.3298097251585723E-2</v>
      </c>
      <c r="D191" s="4">
        <f t="shared" si="10"/>
        <v>1.8131288931480596</v>
      </c>
      <c r="E191" s="4">
        <f t="shared" si="11"/>
        <v>2.2298173246906305</v>
      </c>
      <c r="G191" s="4">
        <f t="shared" si="9"/>
        <v>1.0332980972515857</v>
      </c>
    </row>
    <row r="192" spans="1:7" x14ac:dyDescent="0.2">
      <c r="A192" s="4">
        <f>IF('True_Odds_Calculator_2-way'!A193="","",'True_Odds_Calculator_2-way'!A193)</f>
        <v>1.76</v>
      </c>
      <c r="B192" s="4">
        <f>IF('True_Odds_Calculator_2-way'!B193="","",'True_Odds_Calculator_2-way'!B193)</f>
        <v>2.15</v>
      </c>
      <c r="C192" s="4">
        <f t="shared" si="8"/>
        <v>3.3298097251585723E-2</v>
      </c>
      <c r="D192" s="4">
        <f t="shared" si="10"/>
        <v>1.8131288931480596</v>
      </c>
      <c r="E192" s="4">
        <f t="shared" si="11"/>
        <v>2.2298173246906305</v>
      </c>
      <c r="G192" s="4">
        <f t="shared" si="9"/>
        <v>1.0332980972515857</v>
      </c>
    </row>
    <row r="193" spans="1:7" x14ac:dyDescent="0.2">
      <c r="A193" s="4">
        <f>IF('True_Odds_Calculator_2-way'!A194="","",'True_Odds_Calculator_2-way'!A194)</f>
        <v>1.88</v>
      </c>
      <c r="B193" s="4">
        <f>IF('True_Odds_Calculator_2-way'!B194="","",'True_Odds_Calculator_2-way'!B194)</f>
        <v>2</v>
      </c>
      <c r="C193" s="4">
        <f t="shared" si="8"/>
        <v>3.1914893617021267E-2</v>
      </c>
      <c r="D193" s="4">
        <f t="shared" si="10"/>
        <v>1.9381443298969072</v>
      </c>
      <c r="E193" s="4">
        <f t="shared" si="11"/>
        <v>2.0659340659340657</v>
      </c>
      <c r="G193" s="4">
        <f t="shared" si="9"/>
        <v>1.0319148936170213</v>
      </c>
    </row>
    <row r="194" spans="1:7" x14ac:dyDescent="0.2">
      <c r="A194" s="4">
        <f>IF('True_Odds_Calculator_2-way'!A195="","",'True_Odds_Calculator_2-way'!A195)</f>
        <v>1.46</v>
      </c>
      <c r="B194" s="4">
        <f>IF('True_Odds_Calculator_2-way'!B195="","",'True_Odds_Calculator_2-way'!B195)</f>
        <v>2.87</v>
      </c>
      <c r="C194" s="4">
        <f t="shared" ref="C194:C257" si="12">IF(A194="","",((1/A194)+(1/B194))-1)</f>
        <v>3.3363562598443863E-2</v>
      </c>
      <c r="D194" s="4">
        <f t="shared" si="10"/>
        <v>1.4964465554801614</v>
      </c>
      <c r="E194" s="4">
        <f t="shared" si="11"/>
        <v>3.0143155168692894</v>
      </c>
      <c r="G194" s="4">
        <f t="shared" ref="G194:G257" si="13">IF(A194="","",C194+1)</f>
        <v>1.0333635625984439</v>
      </c>
    </row>
    <row r="195" spans="1:7" x14ac:dyDescent="0.2">
      <c r="A195" s="4">
        <f>IF('True_Odds_Calculator_2-way'!A196="","",'True_Odds_Calculator_2-way'!A196)</f>
        <v>1.62</v>
      </c>
      <c r="B195" s="4">
        <f>IF('True_Odds_Calculator_2-way'!B196="","",'True_Odds_Calculator_2-way'!B196)</f>
        <v>2.42</v>
      </c>
      <c r="C195" s="4">
        <f t="shared" si="12"/>
        <v>3.0507091113151752E-2</v>
      </c>
      <c r="D195" s="4">
        <f t="shared" ref="D195:D258" si="14">IF(A195="","",(2*A195)/(2-($C195*A195)))</f>
        <v>1.6610456740954158</v>
      </c>
      <c r="E195" s="4">
        <f t="shared" ref="E195:E258" si="15">IF(B195="","",(2*B195)/(2-($C195*B195)))</f>
        <v>2.5127547750288426</v>
      </c>
      <c r="G195" s="4">
        <f t="shared" si="13"/>
        <v>1.0305070911131518</v>
      </c>
    </row>
    <row r="196" spans="1:7" x14ac:dyDescent="0.2">
      <c r="A196" s="4">
        <f>IF('True_Odds_Calculator_2-way'!A197="","",'True_Odds_Calculator_2-way'!A197)</f>
        <v>1.76</v>
      </c>
      <c r="B196" s="4">
        <f>IF('True_Odds_Calculator_2-way'!B197="","",'True_Odds_Calculator_2-way'!B197)</f>
        <v>2.16</v>
      </c>
      <c r="C196" s="4">
        <f t="shared" si="12"/>
        <v>3.1144781144781142E-2</v>
      </c>
      <c r="D196" s="4">
        <f t="shared" si="14"/>
        <v>1.8095963442498098</v>
      </c>
      <c r="E196" s="4">
        <f t="shared" si="15"/>
        <v>2.235183443085607</v>
      </c>
      <c r="G196" s="4">
        <f t="shared" si="13"/>
        <v>1.0311447811447811</v>
      </c>
    </row>
    <row r="197" spans="1:7" x14ac:dyDescent="0.2">
      <c r="A197" s="4">
        <f>IF('True_Odds_Calculator_2-way'!A198="","",'True_Odds_Calculator_2-way'!A198)</f>
        <v>1.75</v>
      </c>
      <c r="B197" s="4">
        <f>IF('True_Odds_Calculator_2-way'!B198="","",'True_Odds_Calculator_2-way'!B198)</f>
        <v>2.14</v>
      </c>
      <c r="C197" s="4">
        <f t="shared" si="12"/>
        <v>3.8718291054739673E-2</v>
      </c>
      <c r="D197" s="4">
        <f t="shared" si="14"/>
        <v>1.81136638452237</v>
      </c>
      <c r="E197" s="4">
        <f t="shared" si="15"/>
        <v>2.2324888226527575</v>
      </c>
      <c r="G197" s="4">
        <f t="shared" si="13"/>
        <v>1.0387182910547397</v>
      </c>
    </row>
    <row r="198" spans="1:7" x14ac:dyDescent="0.2">
      <c r="A198" s="4">
        <f>IF('True_Odds_Calculator_2-way'!A199="","",'True_Odds_Calculator_2-way'!A199)</f>
        <v>2.0699999999999998</v>
      </c>
      <c r="B198" s="4">
        <f>IF('True_Odds_Calculator_2-way'!B199="","",'True_Odds_Calculator_2-way'!B199)</f>
        <v>1.77</v>
      </c>
      <c r="C198" s="4">
        <f t="shared" si="12"/>
        <v>4.8063538852042953E-2</v>
      </c>
      <c r="D198" s="4">
        <f t="shared" si="14"/>
        <v>2.1783643984660661</v>
      </c>
      <c r="E198" s="4">
        <f t="shared" si="15"/>
        <v>1.848633921138273</v>
      </c>
      <c r="G198" s="4">
        <f t="shared" si="13"/>
        <v>1.048063538852043</v>
      </c>
    </row>
    <row r="199" spans="1:7" x14ac:dyDescent="0.2">
      <c r="A199" s="4">
        <f>IF('True_Odds_Calculator_2-way'!A200="","",'True_Odds_Calculator_2-way'!A200)</f>
        <v>2.2400000000000002</v>
      </c>
      <c r="B199" s="4">
        <f>IF('True_Odds_Calculator_2-way'!B200="","",'True_Odds_Calculator_2-way'!B200)</f>
        <v>1.66</v>
      </c>
      <c r="C199" s="4">
        <f t="shared" si="12"/>
        <v>4.8838209982788428E-2</v>
      </c>
      <c r="D199" s="4">
        <f t="shared" si="14"/>
        <v>2.3696150904919713</v>
      </c>
      <c r="E199" s="4">
        <f t="shared" si="15"/>
        <v>1.7301321421924438</v>
      </c>
      <c r="G199" s="4">
        <f t="shared" si="13"/>
        <v>1.0488382099827884</v>
      </c>
    </row>
    <row r="200" spans="1:7" x14ac:dyDescent="0.2">
      <c r="A200" s="4">
        <f>IF('True_Odds_Calculator_2-way'!A201="","",'True_Odds_Calculator_2-way'!A201)</f>
        <v>1.7</v>
      </c>
      <c r="B200" s="4">
        <f>IF('True_Odds_Calculator_2-way'!B201="","",'True_Odds_Calculator_2-way'!B201)</f>
        <v>2.17</v>
      </c>
      <c r="C200" s="4">
        <f t="shared" si="12"/>
        <v>4.9064787205204574E-2</v>
      </c>
      <c r="D200" s="4">
        <f t="shared" si="14"/>
        <v>1.773984130800673</v>
      </c>
      <c r="E200" s="4">
        <f t="shared" si="15"/>
        <v>2.2920161540851192</v>
      </c>
      <c r="G200" s="4">
        <f t="shared" si="13"/>
        <v>1.0490647872052046</v>
      </c>
    </row>
    <row r="201" spans="1:7" x14ac:dyDescent="0.2">
      <c r="A201" s="4">
        <f>IF('True_Odds_Calculator_2-way'!A202="","",'True_Odds_Calculator_2-way'!A202)</f>
        <v>1.91</v>
      </c>
      <c r="B201" s="4">
        <f>IF('True_Odds_Calculator_2-way'!B202="","",'True_Odds_Calculator_2-way'!B202)</f>
        <v>1.93</v>
      </c>
      <c r="C201" s="4">
        <f t="shared" si="12"/>
        <v>4.1694924449990456E-2</v>
      </c>
      <c r="D201" s="4">
        <f t="shared" si="14"/>
        <v>1.9892075654965866</v>
      </c>
      <c r="E201" s="4">
        <f t="shared" si="15"/>
        <v>2.0109101819272834</v>
      </c>
      <c r="G201" s="4">
        <f t="shared" si="13"/>
        <v>1.0416949244499905</v>
      </c>
    </row>
    <row r="202" spans="1:7" x14ac:dyDescent="0.2">
      <c r="A202" s="4">
        <f>IF('True_Odds_Calculator_2-way'!A203="","",'True_Odds_Calculator_2-way'!A203)</f>
        <v>1.86</v>
      </c>
      <c r="B202" s="4">
        <f>IF('True_Odds_Calculator_2-way'!B203="","",'True_Odds_Calculator_2-way'!B203)</f>
        <v>1.97</v>
      </c>
      <c r="C202" s="4">
        <f t="shared" si="12"/>
        <v>4.5248621800120015E-2</v>
      </c>
      <c r="D202" s="4">
        <f t="shared" si="14"/>
        <v>1.9417095013512797</v>
      </c>
      <c r="E202" s="4">
        <f t="shared" si="15"/>
        <v>2.0618985988408078</v>
      </c>
      <c r="G202" s="4">
        <f t="shared" si="13"/>
        <v>1.04524862180012</v>
      </c>
    </row>
    <row r="203" spans="1:7" x14ac:dyDescent="0.2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2.0099999999999998</v>
      </c>
      <c r="C203" s="4">
        <f t="shared" si="12"/>
        <v>4.3960525242639381E-2</v>
      </c>
      <c r="D203" s="4">
        <f t="shared" si="14"/>
        <v>1.9066946582691862</v>
      </c>
      <c r="E203" s="4">
        <f t="shared" si="15"/>
        <v>2.1029071263184975</v>
      </c>
      <c r="G203" s="4">
        <f t="shared" si="13"/>
        <v>1.0439605252426394</v>
      </c>
    </row>
    <row r="204" spans="1:7" x14ac:dyDescent="0.2">
      <c r="A204" s="4">
        <f>IF('True_Odds_Calculator_2-way'!A205="","",'True_Odds_Calculator_2-way'!A205)</f>
        <v>2.0699999999999998</v>
      </c>
      <c r="B204" s="4">
        <f>IF('True_Odds_Calculator_2-way'!B205="","",'True_Odds_Calculator_2-way'!B205)</f>
        <v>1.78</v>
      </c>
      <c r="C204" s="4">
        <f t="shared" si="12"/>
        <v>4.4889540248602255E-2</v>
      </c>
      <c r="D204" s="4">
        <f t="shared" si="14"/>
        <v>2.1708596005420371</v>
      </c>
      <c r="E204" s="4">
        <f t="shared" si="15"/>
        <v>1.8540733658732955</v>
      </c>
      <c r="G204" s="4">
        <f t="shared" si="13"/>
        <v>1.0448895402486023</v>
      </c>
    </row>
    <row r="205" spans="1:7" x14ac:dyDescent="0.2">
      <c r="A205" s="4">
        <f>IF('True_Odds_Calculator_2-way'!A206="","",'True_Odds_Calculator_2-way'!A206)</f>
        <v>1.93</v>
      </c>
      <c r="B205" s="4">
        <f>IF('True_Odds_Calculator_2-way'!B206="","",'True_Odds_Calculator_2-way'!B206)</f>
        <v>1.9</v>
      </c>
      <c r="C205" s="4">
        <f t="shared" si="12"/>
        <v>4.445050449959087E-2</v>
      </c>
      <c r="D205" s="4">
        <f t="shared" si="14"/>
        <v>2.0164971130052241</v>
      </c>
      <c r="E205" s="4">
        <f t="shared" si="15"/>
        <v>1.9837706248309437</v>
      </c>
      <c r="G205" s="4">
        <f t="shared" si="13"/>
        <v>1.0444505044995909</v>
      </c>
    </row>
    <row r="206" spans="1:7" x14ac:dyDescent="0.2">
      <c r="A206" s="4">
        <f>IF('True_Odds_Calculator_2-way'!A207="","",'True_Odds_Calculator_2-way'!A207)</f>
        <v>1.31</v>
      </c>
      <c r="B206" s="4">
        <f>IF('True_Odds_Calculator_2-way'!B207="","",'True_Odds_Calculator_2-way'!B207)</f>
        <v>3.38</v>
      </c>
      <c r="C206" s="4">
        <f t="shared" si="12"/>
        <v>5.9216766791634567E-2</v>
      </c>
      <c r="D206" s="4">
        <f t="shared" si="14"/>
        <v>1.3628612761242267</v>
      </c>
      <c r="E206" s="4">
        <f t="shared" si="15"/>
        <v>3.7558741199423182</v>
      </c>
      <c r="G206" s="4">
        <f t="shared" si="13"/>
        <v>1.0592167667916346</v>
      </c>
    </row>
    <row r="207" spans="1:7" x14ac:dyDescent="0.2">
      <c r="A207" s="4">
        <f>IF('True_Odds_Calculator_2-way'!A208="","",'True_Odds_Calculator_2-way'!A208)</f>
        <v>1.74</v>
      </c>
      <c r="B207" s="4">
        <f>IF('True_Odds_Calculator_2-way'!B208="","",'True_Odds_Calculator_2-way'!B208)</f>
        <v>2.13</v>
      </c>
      <c r="C207" s="4">
        <f t="shared" si="12"/>
        <v>4.4196211753278369E-2</v>
      </c>
      <c r="D207" s="4">
        <f t="shared" si="14"/>
        <v>1.8095796103705875</v>
      </c>
      <c r="E207" s="4">
        <f t="shared" si="15"/>
        <v>2.2352089741270129</v>
      </c>
      <c r="G207" s="4">
        <f t="shared" si="13"/>
        <v>1.0441962117532784</v>
      </c>
    </row>
    <row r="208" spans="1:7" x14ac:dyDescent="0.2">
      <c r="A208" s="4">
        <f>IF('True_Odds_Calculator_2-way'!A209="","",'True_Odds_Calculator_2-way'!A209)</f>
        <v>1.88</v>
      </c>
      <c r="B208" s="4">
        <f>IF('True_Odds_Calculator_2-way'!B209="","",'True_Odds_Calculator_2-way'!B209)</f>
        <v>1.95</v>
      </c>
      <c r="C208" s="4">
        <f t="shared" si="12"/>
        <v>4.4735406437534042E-2</v>
      </c>
      <c r="D208" s="4">
        <f t="shared" si="14"/>
        <v>1.9625267665952888</v>
      </c>
      <c r="E208" s="4">
        <f t="shared" si="15"/>
        <v>2.0389321468298109</v>
      </c>
      <c r="G208" s="4">
        <f t="shared" si="13"/>
        <v>1.044735406437534</v>
      </c>
    </row>
    <row r="209" spans="1:7" x14ac:dyDescent="0.2">
      <c r="A209" s="4">
        <f>IF('True_Odds_Calculator_2-way'!A210="","",'True_Odds_Calculator_2-way'!A210)</f>
        <v>1.71</v>
      </c>
      <c r="B209" s="4">
        <f>IF('True_Odds_Calculator_2-way'!B210="","",'True_Odds_Calculator_2-way'!B210)</f>
        <v>2.15</v>
      </c>
      <c r="C209" s="4">
        <f t="shared" si="12"/>
        <v>4.9911600707194248E-2</v>
      </c>
      <c r="D209" s="4">
        <f t="shared" si="14"/>
        <v>1.7862261630025504</v>
      </c>
      <c r="E209" s="4">
        <f t="shared" si="15"/>
        <v>2.2718986559555074</v>
      </c>
      <c r="G209" s="4">
        <f t="shared" si="13"/>
        <v>1.0499116007071942</v>
      </c>
    </row>
    <row r="210" spans="1:7" x14ac:dyDescent="0.2">
      <c r="A210" s="4">
        <f>IF('True_Odds_Calculator_2-way'!A211="","",'True_Odds_Calculator_2-way'!A211)</f>
        <v>1.93</v>
      </c>
      <c r="B210" s="4">
        <f>IF('True_Odds_Calculator_2-way'!B211="","",'True_Odds_Calculator_2-way'!B211)</f>
        <v>1.91</v>
      </c>
      <c r="C210" s="4">
        <f t="shared" si="12"/>
        <v>4.1694924449990456E-2</v>
      </c>
      <c r="D210" s="4">
        <f t="shared" si="14"/>
        <v>2.0109101819272834</v>
      </c>
      <c r="E210" s="4">
        <f t="shared" si="15"/>
        <v>1.9892075654965866</v>
      </c>
      <c r="G210" s="4">
        <f t="shared" si="13"/>
        <v>1.0416949244499905</v>
      </c>
    </row>
    <row r="211" spans="1:7" x14ac:dyDescent="0.2">
      <c r="A211" s="4">
        <f>IF('True_Odds_Calculator_2-way'!A212="","",'True_Odds_Calculator_2-way'!A212)</f>
        <v>2.15</v>
      </c>
      <c r="B211" s="4">
        <f>IF('True_Odds_Calculator_2-way'!B212="","",'True_Odds_Calculator_2-way'!B212)</f>
        <v>1.72</v>
      </c>
      <c r="C211" s="4">
        <f t="shared" si="12"/>
        <v>4.6511627906976827E-2</v>
      </c>
      <c r="D211" s="4">
        <f t="shared" si="14"/>
        <v>2.263157894736842</v>
      </c>
      <c r="E211" s="4">
        <f t="shared" si="15"/>
        <v>1.7916666666666667</v>
      </c>
      <c r="G211" s="4">
        <f t="shared" si="13"/>
        <v>1.0465116279069768</v>
      </c>
    </row>
    <row r="212" spans="1:7" x14ac:dyDescent="0.2">
      <c r="A212" s="4">
        <f>IF('True_Odds_Calculator_2-way'!A213="","",'True_Odds_Calculator_2-way'!A213)</f>
        <v>2.44</v>
      </c>
      <c r="B212" s="4">
        <f>IF('True_Odds_Calculator_2-way'!B213="","",'True_Odds_Calculator_2-way'!B213)</f>
        <v>1.55</v>
      </c>
      <c r="C212" s="4">
        <f t="shared" si="12"/>
        <v>5.4997355896351241E-2</v>
      </c>
      <c r="D212" s="4">
        <f t="shared" si="14"/>
        <v>2.6154910096818815</v>
      </c>
      <c r="E212" s="4">
        <f t="shared" si="15"/>
        <v>1.6190068493150687</v>
      </c>
      <c r="G212" s="4">
        <f t="shared" si="13"/>
        <v>1.0549973558963512</v>
      </c>
    </row>
    <row r="213" spans="1:7" x14ac:dyDescent="0.2">
      <c r="A213" s="4">
        <f>IF('True_Odds_Calculator_2-way'!A214="","",'True_Odds_Calculator_2-way'!A214)</f>
        <v>2.2000000000000002</v>
      </c>
      <c r="B213" s="4">
        <f>IF('True_Odds_Calculator_2-way'!B214="","",'True_Odds_Calculator_2-way'!B214)</f>
        <v>1.66</v>
      </c>
      <c r="C213" s="4">
        <f t="shared" si="12"/>
        <v>5.6955093099671394E-2</v>
      </c>
      <c r="D213" s="4">
        <f t="shared" si="14"/>
        <v>2.3470437017994858</v>
      </c>
      <c r="E213" s="4">
        <f t="shared" si="15"/>
        <v>1.7423664122137403</v>
      </c>
      <c r="G213" s="4">
        <f t="shared" si="13"/>
        <v>1.0569550930996714</v>
      </c>
    </row>
    <row r="214" spans="1:7" x14ac:dyDescent="0.2">
      <c r="A214" s="4">
        <f>IF('True_Odds_Calculator_2-way'!A215="","",'True_Odds_Calculator_2-way'!A215)</f>
        <v>1.53</v>
      </c>
      <c r="B214" s="4">
        <f>IF('True_Odds_Calculator_2-way'!B215="","",'True_Odds_Calculator_2-way'!B215)</f>
        <v>2.59</v>
      </c>
      <c r="C214" s="4">
        <f t="shared" si="12"/>
        <v>3.9695157342216181E-2</v>
      </c>
      <c r="D214" s="4">
        <f t="shared" si="14"/>
        <v>1.5779162601787884</v>
      </c>
      <c r="E214" s="4">
        <f t="shared" si="15"/>
        <v>2.7303544975367759</v>
      </c>
      <c r="G214" s="4">
        <f t="shared" si="13"/>
        <v>1.0396951573422162</v>
      </c>
    </row>
    <row r="215" spans="1:7" x14ac:dyDescent="0.2">
      <c r="A215" s="4">
        <f>IF('True_Odds_Calculator_2-way'!A216="","",'True_Odds_Calculator_2-way'!A216)</f>
        <v>2.11</v>
      </c>
      <c r="B215" s="4">
        <f>IF('True_Odds_Calculator_2-way'!B216="","",'True_Odds_Calculator_2-way'!B216)</f>
        <v>1.77</v>
      </c>
      <c r="C215" s="4">
        <f t="shared" si="12"/>
        <v>3.8905400701529036E-2</v>
      </c>
      <c r="D215" s="4">
        <f t="shared" si="14"/>
        <v>2.2003122514507911</v>
      </c>
      <c r="E215" s="4">
        <f t="shared" si="15"/>
        <v>1.8331165484575556</v>
      </c>
      <c r="G215" s="4">
        <f t="shared" si="13"/>
        <v>1.038905400701529</v>
      </c>
    </row>
    <row r="216" spans="1:7" x14ac:dyDescent="0.2">
      <c r="A216" s="4">
        <f>IF('True_Odds_Calculator_2-way'!A217="","",'True_Odds_Calculator_2-way'!A217)</f>
        <v>2.46</v>
      </c>
      <c r="B216" s="4">
        <f>IF('True_Odds_Calculator_2-way'!B217="","",'True_Odds_Calculator_2-way'!B217)</f>
        <v>1.61</v>
      </c>
      <c r="C216" s="4">
        <f t="shared" si="12"/>
        <v>2.7622077463010708E-2</v>
      </c>
      <c r="D216" s="4">
        <f t="shared" si="14"/>
        <v>2.5465183565871534</v>
      </c>
      <c r="E216" s="4">
        <f t="shared" si="15"/>
        <v>1.6466137280172954</v>
      </c>
      <c r="G216" s="4">
        <f t="shared" si="13"/>
        <v>1.0276220774630107</v>
      </c>
    </row>
    <row r="217" spans="1:7" x14ac:dyDescent="0.2">
      <c r="A217" s="4">
        <f>IF('True_Odds_Calculator_2-way'!A218="","",'True_Odds_Calculator_2-way'!A218)</f>
        <v>2.42</v>
      </c>
      <c r="B217" s="4">
        <f>IF('True_Odds_Calculator_2-way'!B218="","",'True_Odds_Calculator_2-way'!B218)</f>
        <v>1.59</v>
      </c>
      <c r="C217" s="4">
        <f t="shared" si="12"/>
        <v>4.21539581059307E-2</v>
      </c>
      <c r="D217" s="4">
        <f t="shared" si="14"/>
        <v>2.5500695871164427</v>
      </c>
      <c r="E217" s="4">
        <f t="shared" si="15"/>
        <v>1.6451323271623415</v>
      </c>
      <c r="G217" s="4">
        <f t="shared" si="13"/>
        <v>1.0421539581059307</v>
      </c>
    </row>
    <row r="218" spans="1:7" x14ac:dyDescent="0.2">
      <c r="A218" s="4">
        <f>IF('True_Odds_Calculator_2-way'!A219="","",'True_Odds_Calculator_2-way'!A219)</f>
        <v>1.68</v>
      </c>
      <c r="B218" s="4">
        <f>IF('True_Odds_Calculator_2-way'!B219="","",'True_Odds_Calculator_2-way'!B219)</f>
        <v>2.2400000000000002</v>
      </c>
      <c r="C218" s="4">
        <f t="shared" si="12"/>
        <v>4.1666666666666519E-2</v>
      </c>
      <c r="D218" s="4">
        <f t="shared" si="14"/>
        <v>1.7409326424870464</v>
      </c>
      <c r="E218" s="4">
        <f t="shared" si="15"/>
        <v>2.3496503496503496</v>
      </c>
      <c r="G218" s="4">
        <f t="shared" si="13"/>
        <v>1.0416666666666665</v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4.9800000000000004</v>
      </c>
      <c r="B2" s="4">
        <f>IF('True_Odds_Calculator_3-way'!B3="","",'True_Odds_Calculator_3-way'!B3)</f>
        <v>3.77</v>
      </c>
      <c r="C2" s="4">
        <f>IF('True_Odds_Calculator_3-way'!C3="","",'True_Odds_Calculator_3-way'!C3)</f>
        <v>1.79</v>
      </c>
      <c r="D2" s="4">
        <f>IF(A2="","",((1/A2)+(1/B2)+(1/C2))-1)</f>
        <v>2.4714420118420843E-2</v>
      </c>
      <c r="E2" s="4">
        <f>IF(A2="","",(3*A2)/(3-($D2*A2)))</f>
        <v>5.1930497332537895</v>
      </c>
      <c r="F2" s="4">
        <f>IF(B2="","",(3*B2)/(3-($D2*B2)))</f>
        <v>3.8908409119870706</v>
      </c>
      <c r="G2" s="4">
        <f>IF(C2="","",(3*C2)/(3-($D2*C2)))</f>
        <v>1.816790890219157</v>
      </c>
      <c r="I2" s="4">
        <f>IF(A2="","",D2+1)</f>
        <v>1.0247144201184208</v>
      </c>
    </row>
    <row r="3" spans="1:9" x14ac:dyDescent="0.2">
      <c r="A3" s="4">
        <f>IF('True_Odds_Calculator_3-way'!A4="","",'True_Odds_Calculator_3-way'!A4)</f>
        <v>1.45</v>
      </c>
      <c r="B3" s="4">
        <f>IF('True_Odds_Calculator_3-way'!B4="","",'True_Odds_Calculator_3-way'!B4)</f>
        <v>4.99</v>
      </c>
      <c r="C3" s="4">
        <f>IF('True_Odds_Calculator_3-way'!C4="","",'True_Odds_Calculator_3-way'!C4)</f>
        <v>7.29</v>
      </c>
      <c r="D3" s="4">
        <f t="shared" ref="D3:D66" si="0">IF(A3="","",((1/A3)+(1/B3)+(1/C3))-1)</f>
        <v>2.7230185265284756E-2</v>
      </c>
      <c r="E3" s="4">
        <f t="shared" ref="E3:E66" si="1">IF(A3="","",(3*A3)/(3-($D3*A3)))</f>
        <v>1.46933833833225</v>
      </c>
      <c r="F3" s="4">
        <f t="shared" ref="F3:F66" si="2">IF(B3="","",(3*B3)/(3-($D3*B3)))</f>
        <v>5.2267337997327505</v>
      </c>
      <c r="G3" s="4">
        <f t="shared" ref="G3:G66" si="3">IF(C3="","",(3*C3)/(3-($D3*C3)))</f>
        <v>7.8065546483395929</v>
      </c>
      <c r="I3" s="4">
        <f t="shared" ref="I3:I66" si="4">IF(A3="","",D3+1)</f>
        <v>1.0272301852652848</v>
      </c>
    </row>
    <row r="4" spans="1:9" x14ac:dyDescent="0.2">
      <c r="A4" s="4">
        <f>IF('True_Odds_Calculator_3-way'!A5="","",'True_Odds_Calculator_3-way'!A5)</f>
        <v>4.68</v>
      </c>
      <c r="B4" s="4">
        <f>IF('True_Odds_Calculator_3-way'!B5="","",'True_Odds_Calculator_3-way'!B5)</f>
        <v>3.92</v>
      </c>
      <c r="C4" s="4">
        <f>IF('True_Odds_Calculator_3-way'!C5="","",'True_Odds_Calculator_3-way'!C5)</f>
        <v>1.8</v>
      </c>
      <c r="D4" s="4">
        <f t="shared" si="0"/>
        <v>2.4332810047095865E-2</v>
      </c>
      <c r="E4" s="4">
        <f t="shared" si="1"/>
        <v>4.8646584641493424</v>
      </c>
      <c r="F4" s="4">
        <f t="shared" si="2"/>
        <v>4.0487288135593227</v>
      </c>
      <c r="G4" s="4">
        <f t="shared" si="3"/>
        <v>1.8266687908236421</v>
      </c>
      <c r="I4" s="4">
        <f t="shared" si="4"/>
        <v>1.0243328100470959</v>
      </c>
    </row>
    <row r="5" spans="1:9" x14ac:dyDescent="0.2">
      <c r="A5" s="4">
        <f>IF('True_Odds_Calculator_3-way'!A6="","",'True_Odds_Calculator_3-way'!A6)</f>
        <v>3.79</v>
      </c>
      <c r="B5" s="4">
        <f>IF('True_Odds_Calculator_3-way'!B6="","",'True_Odds_Calculator_3-way'!B6)</f>
        <v>3.3</v>
      </c>
      <c r="C5" s="4">
        <f>IF('True_Odds_Calculator_3-way'!C6="","",'True_Odds_Calculator_3-way'!C6)</f>
        <v>2.19</v>
      </c>
      <c r="D5" s="4">
        <f t="shared" si="0"/>
        <v>2.3503550340576496E-2</v>
      </c>
      <c r="E5" s="4">
        <f t="shared" si="1"/>
        <v>3.9059795419834273</v>
      </c>
      <c r="F5" s="4">
        <f t="shared" si="2"/>
        <v>3.3875822304344441</v>
      </c>
      <c r="G5" s="4">
        <f t="shared" si="3"/>
        <v>2.2282310791781272</v>
      </c>
      <c r="I5" s="4">
        <f t="shared" si="4"/>
        <v>1.0235035503405765</v>
      </c>
    </row>
    <row r="6" spans="1:9" x14ac:dyDescent="0.2">
      <c r="A6" s="4">
        <f>IF('True_Odds_Calculator_3-way'!A7="","",'True_Odds_Calculator_3-way'!A7)</f>
        <v>2.3199999999999998</v>
      </c>
      <c r="B6" s="4">
        <f>IF('True_Odds_Calculator_3-way'!B7="","",'True_Odds_Calculator_3-way'!B7)</f>
        <v>3.47</v>
      </c>
      <c r="C6" s="4">
        <f>IF('True_Odds_Calculator_3-way'!C7="","",'True_Odds_Calculator_3-way'!C7)</f>
        <v>3.3</v>
      </c>
      <c r="D6" s="4">
        <f t="shared" si="0"/>
        <v>2.2249223829269527E-2</v>
      </c>
      <c r="E6" s="4">
        <f t="shared" si="1"/>
        <v>2.3606169317384791</v>
      </c>
      <c r="F6" s="4">
        <f t="shared" si="2"/>
        <v>3.5616590665739523</v>
      </c>
      <c r="G6" s="4">
        <f t="shared" si="3"/>
        <v>3.3827909195708679</v>
      </c>
      <c r="I6" s="4">
        <f t="shared" si="4"/>
        <v>1.0222492238292695</v>
      </c>
    </row>
    <row r="7" spans="1:9" x14ac:dyDescent="0.2">
      <c r="A7" s="4">
        <f>IF('True_Odds_Calculator_3-way'!A8="","",'True_Odds_Calculator_3-way'!A8)</f>
        <v>2.34</v>
      </c>
      <c r="B7" s="4">
        <f>IF('True_Odds_Calculator_3-way'!B8="","",'True_Odds_Calculator_3-way'!B8)</f>
        <v>3.29</v>
      </c>
      <c r="C7" s="4">
        <f>IF('True_Odds_Calculator_3-way'!C8="","",'True_Odds_Calculator_3-way'!C8)</f>
        <v>3.45</v>
      </c>
      <c r="D7" s="4">
        <f t="shared" si="0"/>
        <v>2.1156867595350404E-2</v>
      </c>
      <c r="E7" s="4">
        <f t="shared" si="1"/>
        <v>2.3792634542635214</v>
      </c>
      <c r="F7" s="4">
        <f t="shared" si="2"/>
        <v>3.3681478729191738</v>
      </c>
      <c r="G7" s="4">
        <f t="shared" si="3"/>
        <v>3.5360330915195664</v>
      </c>
      <c r="I7" s="4">
        <f t="shared" si="4"/>
        <v>1.0211568675953504</v>
      </c>
    </row>
    <row r="8" spans="1:9" x14ac:dyDescent="0.2">
      <c r="A8" s="4">
        <f>IF('True_Odds_Calculator_3-way'!A9="","",'True_Odds_Calculator_3-way'!A9)</f>
        <v>1.38</v>
      </c>
      <c r="B8" s="4">
        <f>IF('True_Odds_Calculator_3-way'!B9="","",'True_Odds_Calculator_3-way'!B9)</f>
        <v>5.31</v>
      </c>
      <c r="C8" s="4">
        <f>IF('True_Odds_Calculator_3-way'!C9="","",'True_Odds_Calculator_3-way'!C9)</f>
        <v>8.99</v>
      </c>
      <c r="D8" s="4">
        <f t="shared" si="0"/>
        <v>2.4196303524927965E-2</v>
      </c>
      <c r="E8" s="4">
        <f t="shared" si="1"/>
        <v>1.3955326970497171</v>
      </c>
      <c r="F8" s="4">
        <f t="shared" si="2"/>
        <v>5.5475891365247332</v>
      </c>
      <c r="G8" s="4">
        <f t="shared" si="3"/>
        <v>9.6928086534282354</v>
      </c>
      <c r="I8" s="4">
        <f t="shared" si="4"/>
        <v>1.024196303524928</v>
      </c>
    </row>
    <row r="9" spans="1:9" x14ac:dyDescent="0.2">
      <c r="A9" s="4">
        <f>IF('True_Odds_Calculator_3-way'!A10="","",'True_Odds_Calculator_3-way'!A10)</f>
        <v>1.76</v>
      </c>
      <c r="B9" s="4">
        <f>IF('True_Odds_Calculator_3-way'!B10="","",'True_Odds_Calculator_3-way'!B10)</f>
        <v>4.03</v>
      </c>
      <c r="C9" s="4">
        <f>IF('True_Odds_Calculator_3-way'!C10="","",'True_Odds_Calculator_3-way'!C10)</f>
        <v>4.8</v>
      </c>
      <c r="D9" s="4">
        <f t="shared" si="0"/>
        <v>2.4654109331528673E-2</v>
      </c>
      <c r="E9" s="4">
        <f t="shared" si="1"/>
        <v>1.7858297850912286</v>
      </c>
      <c r="F9" s="4">
        <f t="shared" si="2"/>
        <v>4.1680400120140506</v>
      </c>
      <c r="G9" s="4">
        <f t="shared" si="3"/>
        <v>4.9971192384769534</v>
      </c>
      <c r="I9" s="4">
        <f t="shared" si="4"/>
        <v>1.0246541093315287</v>
      </c>
    </row>
    <row r="10" spans="1:9" x14ac:dyDescent="0.2">
      <c r="A10" s="4">
        <f>IF('True_Odds_Calculator_3-way'!A11="","",'True_Odds_Calculator_3-way'!A11)</f>
        <v>3.87</v>
      </c>
      <c r="B10" s="4">
        <f>IF('True_Odds_Calculator_3-way'!B11="","",'True_Odds_Calculator_3-way'!B11)</f>
        <v>3.56</v>
      </c>
      <c r="C10" s="4">
        <f>IF('True_Odds_Calculator_3-way'!C11="","",'True_Odds_Calculator_3-way'!C11)</f>
        <v>2.0699999999999998</v>
      </c>
      <c r="D10" s="4">
        <f t="shared" si="0"/>
        <v>2.238859666064541E-2</v>
      </c>
      <c r="E10" s="4">
        <f t="shared" si="1"/>
        <v>3.9850946737227599</v>
      </c>
      <c r="F10" s="4">
        <f t="shared" si="2"/>
        <v>3.6571627741640622</v>
      </c>
      <c r="G10" s="4">
        <f t="shared" si="3"/>
        <v>2.10247937832415</v>
      </c>
      <c r="I10" s="4">
        <f t="shared" si="4"/>
        <v>1.0223885966606454</v>
      </c>
    </row>
    <row r="11" spans="1:9" x14ac:dyDescent="0.2">
      <c r="A11" s="4">
        <f>IF('True_Odds_Calculator_3-way'!A12="","",'True_Odds_Calculator_3-way'!A12)</f>
        <v>2.35</v>
      </c>
      <c r="B11" s="4">
        <f>IF('True_Odds_Calculator_3-way'!B12="","",'True_Odds_Calculator_3-way'!B12)</f>
        <v>3.7</v>
      </c>
      <c r="C11" s="4">
        <f>IF('True_Odds_Calculator_3-way'!C12="","",'True_Odds_Calculator_3-way'!C12)</f>
        <v>3.06</v>
      </c>
      <c r="D11" s="4">
        <f t="shared" si="0"/>
        <v>2.2599570784802347E-2</v>
      </c>
      <c r="E11" s="4">
        <f t="shared" si="1"/>
        <v>2.392351796959062</v>
      </c>
      <c r="F11" s="4">
        <f t="shared" si="2"/>
        <v>3.8060862972481972</v>
      </c>
      <c r="G11" s="4">
        <f t="shared" si="3"/>
        <v>3.1322021527486199</v>
      </c>
      <c r="I11" s="4">
        <f t="shared" si="4"/>
        <v>1.0225995707848023</v>
      </c>
    </row>
    <row r="12" spans="1:9" x14ac:dyDescent="0.2">
      <c r="A12" s="4">
        <f>IF('True_Odds_Calculator_3-way'!A13="","",'True_Odds_Calculator_3-way'!A13)</f>
        <v>1.29</v>
      </c>
      <c r="B12" s="4">
        <f>IF('True_Odds_Calculator_3-way'!B13="","",'True_Odds_Calculator_3-way'!B13)</f>
        <v>4.7</v>
      </c>
      <c r="C12" s="4">
        <f>IF('True_Odds_Calculator_3-way'!C13="","",'True_Odds_Calculator_3-way'!C13)</f>
        <v>10.99</v>
      </c>
      <c r="D12" s="4">
        <f t="shared" si="0"/>
        <v>7.8951566633454373E-2</v>
      </c>
      <c r="E12" s="4">
        <f t="shared" si="1"/>
        <v>1.3353334677815583</v>
      </c>
      <c r="F12" s="4">
        <f t="shared" si="2"/>
        <v>5.363403618458209</v>
      </c>
      <c r="G12" s="4">
        <f t="shared" si="3"/>
        <v>15.462015412735019</v>
      </c>
      <c r="I12" s="4">
        <f t="shared" si="4"/>
        <v>1.0789515666334544</v>
      </c>
    </row>
    <row r="13" spans="1:9" x14ac:dyDescent="0.2">
      <c r="A13" s="4">
        <f>IF('True_Odds_Calculator_3-way'!A14="","",'True_Odds_Calculator_3-way'!A14)</f>
        <v>2.09</v>
      </c>
      <c r="B13" s="4">
        <f>IF('True_Odds_Calculator_3-way'!B14="","",'True_Odds_Calculator_3-way'!B14)</f>
        <v>2.85</v>
      </c>
      <c r="C13" s="4">
        <f>IF('True_Odds_Calculator_3-way'!C14="","",'True_Odds_Calculator_3-way'!C14)</f>
        <v>4.37</v>
      </c>
      <c r="D13" s="4">
        <f t="shared" si="0"/>
        <v>5.8179044449067296E-2</v>
      </c>
      <c r="E13" s="4">
        <f t="shared" si="1"/>
        <v>2.1782891093097025</v>
      </c>
      <c r="F13" s="4">
        <f t="shared" si="2"/>
        <v>3.0167352346419358</v>
      </c>
      <c r="G13" s="4">
        <f t="shared" si="3"/>
        <v>4.7746385608652462</v>
      </c>
      <c r="I13" s="4">
        <f t="shared" si="4"/>
        <v>1.0581790444490673</v>
      </c>
    </row>
    <row r="14" spans="1:9" x14ac:dyDescent="0.2">
      <c r="A14" s="4">
        <f>IF('True_Odds_Calculator_3-way'!A15="","",'True_Odds_Calculator_3-way'!A15)</f>
        <v>2.27</v>
      </c>
      <c r="B14" s="4">
        <f>IF('True_Odds_Calculator_3-way'!B15="","",'True_Odds_Calculator_3-way'!B15)</f>
        <v>3.1</v>
      </c>
      <c r="C14" s="4">
        <f>IF('True_Odds_Calculator_3-way'!C15="","",'True_Odds_Calculator_3-way'!C15)</f>
        <v>3.42</v>
      </c>
      <c r="D14" s="4">
        <f t="shared" si="0"/>
        <v>5.5506940341237154E-2</v>
      </c>
      <c r="E14" s="4">
        <f t="shared" si="1"/>
        <v>2.3695204551078533</v>
      </c>
      <c r="F14" s="4">
        <f t="shared" si="2"/>
        <v>3.2886263035008114</v>
      </c>
      <c r="G14" s="4">
        <f t="shared" si="3"/>
        <v>3.651029524949001</v>
      </c>
      <c r="I14" s="4">
        <f t="shared" si="4"/>
        <v>1.0555069403412372</v>
      </c>
    </row>
    <row r="15" spans="1:9" x14ac:dyDescent="0.2">
      <c r="A15" s="4">
        <f>IF('True_Odds_Calculator_3-way'!A16="","",'True_Odds_Calculator_3-way'!A16)</f>
        <v>1.21</v>
      </c>
      <c r="B15" s="4">
        <f>IF('True_Odds_Calculator_3-way'!B16="","",'True_Odds_Calculator_3-way'!B16)</f>
        <v>7.11</v>
      </c>
      <c r="C15" s="4">
        <f>IF('True_Odds_Calculator_3-way'!C16="","",'True_Odds_Calculator_3-way'!C16)</f>
        <v>16.170000000000002</v>
      </c>
      <c r="D15" s="4">
        <f t="shared" si="0"/>
        <v>2.8936176067525743E-2</v>
      </c>
      <c r="E15" s="4">
        <f t="shared" si="1"/>
        <v>1.224288579389236</v>
      </c>
      <c r="F15" s="4">
        <f t="shared" si="2"/>
        <v>7.6334954811286657</v>
      </c>
      <c r="G15" s="4">
        <f t="shared" si="3"/>
        <v>19.15799575531079</v>
      </c>
      <c r="I15" s="4">
        <f t="shared" si="4"/>
        <v>1.0289361760675257</v>
      </c>
    </row>
    <row r="16" spans="1:9" x14ac:dyDescent="0.2">
      <c r="A16" s="4">
        <f>IF('True_Odds_Calculator_3-way'!A17="","",'True_Odds_Calculator_3-way'!A17)</f>
        <v>2.9</v>
      </c>
      <c r="B16" s="4">
        <f>IF('True_Odds_Calculator_3-way'!B17="","",'True_Odds_Calculator_3-way'!B17)</f>
        <v>3.5</v>
      </c>
      <c r="C16" s="4">
        <f>IF('True_Odds_Calculator_3-way'!C17="","",'True_Odds_Calculator_3-way'!C17)</f>
        <v>2.56</v>
      </c>
      <c r="D16" s="4">
        <f t="shared" si="0"/>
        <v>2.1166871921182384E-2</v>
      </c>
      <c r="E16" s="4">
        <f t="shared" si="1"/>
        <v>2.9605772882643371</v>
      </c>
      <c r="F16" s="4">
        <f t="shared" si="2"/>
        <v>3.5886198324279537</v>
      </c>
      <c r="G16" s="4">
        <f t="shared" si="3"/>
        <v>2.6070903010033448</v>
      </c>
      <c r="I16" s="4">
        <f t="shared" si="4"/>
        <v>1.0211668719211824</v>
      </c>
    </row>
    <row r="17" spans="1:9" x14ac:dyDescent="0.2">
      <c r="A17" s="4">
        <f>IF('True_Odds_Calculator_3-way'!A18="","",'True_Odds_Calculator_3-way'!A18)</f>
        <v>1.65</v>
      </c>
      <c r="B17" s="4">
        <f>IF('True_Odds_Calculator_3-way'!B18="","",'True_Odds_Calculator_3-way'!B18)</f>
        <v>4.0199999999999996</v>
      </c>
      <c r="C17" s="4">
        <f>IF('True_Odds_Calculator_3-way'!C18="","",'True_Odds_Calculator_3-way'!C18)</f>
        <v>5.85</v>
      </c>
      <c r="D17" s="4">
        <f t="shared" si="0"/>
        <v>2.5756995906249802E-2</v>
      </c>
      <c r="E17" s="4">
        <f t="shared" si="1"/>
        <v>1.6737103630328869</v>
      </c>
      <c r="F17" s="4">
        <f t="shared" si="2"/>
        <v>4.1637077693186759</v>
      </c>
      <c r="G17" s="4">
        <f t="shared" si="3"/>
        <v>6.1593609371651716</v>
      </c>
      <c r="I17" s="4">
        <f t="shared" si="4"/>
        <v>1.0257569959062498</v>
      </c>
    </row>
    <row r="18" spans="1:9" x14ac:dyDescent="0.2">
      <c r="A18" s="4">
        <f>IF('True_Odds_Calculator_3-way'!A19="","",'True_Odds_Calculator_3-way'!A19)</f>
        <v>6.28</v>
      </c>
      <c r="B18" s="4">
        <f>IF('True_Odds_Calculator_3-way'!B19="","",'True_Odds_Calculator_3-way'!B19)</f>
        <v>4.3</v>
      </c>
      <c r="C18" s="4">
        <f>IF('True_Odds_Calculator_3-way'!C19="","",'True_Odds_Calculator_3-way'!C19)</f>
        <v>1.58</v>
      </c>
      <c r="D18" s="4">
        <f t="shared" si="0"/>
        <v>2.4705200729755905E-2</v>
      </c>
      <c r="E18" s="4">
        <f t="shared" si="1"/>
        <v>6.622490159313573</v>
      </c>
      <c r="F18" s="4">
        <f t="shared" si="2"/>
        <v>4.4578561995352635</v>
      </c>
      <c r="G18" s="4">
        <f t="shared" si="3"/>
        <v>1.6008290360729744</v>
      </c>
      <c r="I18" s="4">
        <f t="shared" si="4"/>
        <v>1.0247052007297559</v>
      </c>
    </row>
    <row r="19" spans="1:9" x14ac:dyDescent="0.2">
      <c r="A19" s="4">
        <f>IF('True_Odds_Calculator_3-way'!A20="","",'True_Odds_Calculator_3-way'!A20)</f>
        <v>1.48</v>
      </c>
      <c r="B19" s="4">
        <f>IF('True_Odds_Calculator_3-way'!B20="","",'True_Odds_Calculator_3-way'!B20)</f>
        <v>4.68</v>
      </c>
      <c r="C19" s="4">
        <f>IF('True_Odds_Calculator_3-way'!C20="","",'True_Odds_Calculator_3-way'!C20)</f>
        <v>7.33</v>
      </c>
      <c r="D19" s="4">
        <f t="shared" si="0"/>
        <v>2.5776537372717456E-2</v>
      </c>
      <c r="E19" s="4">
        <f t="shared" si="1"/>
        <v>1.499062718789496</v>
      </c>
      <c r="F19" s="4">
        <f t="shared" si="2"/>
        <v>4.8760737434448505</v>
      </c>
      <c r="G19" s="4">
        <f t="shared" si="3"/>
        <v>7.8226774930212422</v>
      </c>
      <c r="I19" s="4">
        <f t="shared" si="4"/>
        <v>1.0257765373727175</v>
      </c>
    </row>
    <row r="20" spans="1:9" x14ac:dyDescent="0.2">
      <c r="A20" s="4">
        <f>IF('True_Odds_Calculator_3-way'!A21="","",'True_Odds_Calculator_3-way'!A21)</f>
        <v>1.81</v>
      </c>
      <c r="B20" s="4">
        <f>IF('True_Odds_Calculator_3-way'!B21="","",'True_Odds_Calculator_3-way'!B21)</f>
        <v>4.09</v>
      </c>
      <c r="C20" s="4">
        <f>IF('True_Odds_Calculator_3-way'!C21="","",'True_Odds_Calculator_3-way'!C21)</f>
        <v>4.32</v>
      </c>
      <c r="D20" s="4">
        <f t="shared" si="0"/>
        <v>2.8466446832897896E-2</v>
      </c>
      <c r="E20" s="4">
        <f t="shared" si="1"/>
        <v>1.8416295384362125</v>
      </c>
      <c r="F20" s="4">
        <f t="shared" si="2"/>
        <v>4.2551387691648843</v>
      </c>
      <c r="G20" s="4">
        <f t="shared" si="3"/>
        <v>4.5046533230214134</v>
      </c>
      <c r="I20" s="4">
        <f t="shared" si="4"/>
        <v>1.0284664468328979</v>
      </c>
    </row>
    <row r="21" spans="1:9" x14ac:dyDescent="0.2">
      <c r="A21" s="4">
        <f>IF('True_Odds_Calculator_3-way'!A22="","",'True_Odds_Calculator_3-way'!A22)</f>
        <v>2.97</v>
      </c>
      <c r="B21" s="4">
        <f>IF('True_Odds_Calculator_3-way'!B22="","",'True_Odds_Calculator_3-way'!B22)</f>
        <v>3.48</v>
      </c>
      <c r="C21" s="4">
        <f>IF('True_Odds_Calculator_3-way'!C22="","",'True_Odds_Calculator_3-way'!C22)</f>
        <v>2.48</v>
      </c>
      <c r="D21" s="4">
        <f t="shared" si="0"/>
        <v>2.7282464991030153E-2</v>
      </c>
      <c r="E21" s="4">
        <f t="shared" si="1"/>
        <v>3.0524454538699128</v>
      </c>
      <c r="F21" s="4">
        <f t="shared" si="2"/>
        <v>3.5937332456968778</v>
      </c>
      <c r="G21" s="4">
        <f t="shared" si="3"/>
        <v>2.537223276307162</v>
      </c>
      <c r="I21" s="4">
        <f t="shared" si="4"/>
        <v>1.0272824649910302</v>
      </c>
    </row>
    <row r="22" spans="1:9" x14ac:dyDescent="0.2">
      <c r="A22" s="4">
        <f>IF('True_Odds_Calculator_3-way'!A23="","",'True_Odds_Calculator_3-way'!A23)</f>
        <v>1.1499999999999999</v>
      </c>
      <c r="B22" s="4">
        <f>IF('True_Odds_Calculator_3-way'!B23="","",'True_Odds_Calculator_3-way'!B23)</f>
        <v>8.76</v>
      </c>
      <c r="C22" s="4">
        <f>IF('True_Odds_Calculator_3-way'!C23="","",'True_Odds_Calculator_3-way'!C23)</f>
        <v>21.03</v>
      </c>
      <c r="D22" s="4">
        <f t="shared" si="0"/>
        <v>3.1271585984117056E-2</v>
      </c>
      <c r="E22" s="4">
        <f t="shared" si="1"/>
        <v>1.163952816051298</v>
      </c>
      <c r="F22" s="4">
        <f t="shared" si="2"/>
        <v>9.640283507476747</v>
      </c>
      <c r="G22" s="4">
        <f t="shared" si="3"/>
        <v>26.93439058995838</v>
      </c>
      <c r="I22" s="4">
        <f t="shared" si="4"/>
        <v>1.0312715859841171</v>
      </c>
    </row>
    <row r="23" spans="1:9" x14ac:dyDescent="0.2">
      <c r="A23" s="4">
        <f>IF('True_Odds_Calculator_3-way'!A24="","",'True_Odds_Calculator_3-way'!A24)</f>
        <v>7.19</v>
      </c>
      <c r="B23" s="4">
        <f>IF('True_Odds_Calculator_3-way'!B24="","",'True_Odds_Calculator_3-way'!B24)</f>
        <v>5.32</v>
      </c>
      <c r="C23" s="4">
        <f>IF('True_Odds_Calculator_3-way'!C24="","",'True_Odds_Calculator_3-way'!C24)</f>
        <v>1.42</v>
      </c>
      <c r="D23" s="4">
        <f t="shared" si="0"/>
        <v>3.1277335339170653E-2</v>
      </c>
      <c r="E23" s="4">
        <f t="shared" si="1"/>
        <v>7.7726481773617815</v>
      </c>
      <c r="F23" s="4">
        <f t="shared" si="2"/>
        <v>5.6324019713979716</v>
      </c>
      <c r="G23" s="4">
        <f t="shared" si="3"/>
        <v>1.4413384469460557</v>
      </c>
      <c r="I23" s="4">
        <f t="shared" si="4"/>
        <v>1.0312773353391707</v>
      </c>
    </row>
    <row r="24" spans="1:9" x14ac:dyDescent="0.2">
      <c r="A24" s="4">
        <f>IF('True_Odds_Calculator_3-way'!A25="","",'True_Odds_Calculator_3-way'!A25)</f>
        <v>2.87</v>
      </c>
      <c r="B24" s="4">
        <f>IF('True_Odds_Calculator_3-way'!B25="","",'True_Odds_Calculator_3-way'!B25)</f>
        <v>3.36</v>
      </c>
      <c r="C24" s="4">
        <f>IF('True_Odds_Calculator_3-way'!C25="","",'True_Odds_Calculator_3-way'!C25)</f>
        <v>2.62</v>
      </c>
      <c r="D24" s="4">
        <f t="shared" si="0"/>
        <v>2.7730492681153684E-2</v>
      </c>
      <c r="E24" s="4">
        <f t="shared" si="1"/>
        <v>2.9482126559338164</v>
      </c>
      <c r="F24" s="4">
        <f t="shared" si="2"/>
        <v>3.467700364322059</v>
      </c>
      <c r="G24" s="4">
        <f t="shared" si="3"/>
        <v>2.6850258585289506</v>
      </c>
      <c r="I24" s="4">
        <f t="shared" si="4"/>
        <v>1.0277304926811537</v>
      </c>
    </row>
    <row r="25" spans="1:9" x14ac:dyDescent="0.2">
      <c r="A25" s="4">
        <f>IF('True_Odds_Calculator_3-way'!A26="","",'True_Odds_Calculator_3-way'!A26)</f>
        <v>2.02</v>
      </c>
      <c r="B25" s="4">
        <f>IF('True_Odds_Calculator_3-way'!B26="","",'True_Odds_Calculator_3-way'!B26)</f>
        <v>3.55</v>
      </c>
      <c r="C25" s="4">
        <f>IF('True_Odds_Calculator_3-way'!C26="","",'True_Odds_Calculator_3-way'!C26)</f>
        <v>3.96</v>
      </c>
      <c r="D25" s="4">
        <f t="shared" si="0"/>
        <v>2.9264898320818133E-2</v>
      </c>
      <c r="E25" s="4">
        <f t="shared" si="1"/>
        <v>2.0606042721662896</v>
      </c>
      <c r="F25" s="4">
        <f t="shared" si="2"/>
        <v>3.6773470036121032</v>
      </c>
      <c r="G25" s="4">
        <f t="shared" si="3"/>
        <v>4.1191202381205656</v>
      </c>
      <c r="I25" s="4">
        <f t="shared" si="4"/>
        <v>1.0292648983208181</v>
      </c>
    </row>
    <row r="26" spans="1:9" x14ac:dyDescent="0.2">
      <c r="A26" s="4">
        <f>IF('True_Odds_Calculator_3-way'!A27="","",'True_Odds_Calculator_3-way'!A27)</f>
        <v>2.3199999999999998</v>
      </c>
      <c r="B26" s="4">
        <f>IF('True_Odds_Calculator_3-way'!B27="","",'True_Odds_Calculator_3-way'!B27)</f>
        <v>3.13</v>
      </c>
      <c r="C26" s="4">
        <f>IF('True_Odds_Calculator_3-way'!C27="","",'True_Odds_Calculator_3-way'!C27)</f>
        <v>3.6</v>
      </c>
      <c r="D26" s="4">
        <f t="shared" si="0"/>
        <v>2.8301078427772186E-2</v>
      </c>
      <c r="E26" s="4">
        <f t="shared" si="1"/>
        <v>2.3719120643016485</v>
      </c>
      <c r="F26" s="4">
        <f t="shared" si="2"/>
        <v>3.2252329315155022</v>
      </c>
      <c r="G26" s="4">
        <f t="shared" si="3"/>
        <v>3.7265587580114188</v>
      </c>
      <c r="I26" s="4">
        <f t="shared" si="4"/>
        <v>1.0283010784277722</v>
      </c>
    </row>
    <row r="27" spans="1:9" x14ac:dyDescent="0.2">
      <c r="A27" s="4">
        <f>IF('True_Odds_Calculator_3-way'!A28="","",'True_Odds_Calculator_3-way'!A28)</f>
        <v>1.35</v>
      </c>
      <c r="B27" s="4">
        <f>IF('True_Odds_Calculator_3-way'!B28="","",'True_Odds_Calculator_3-way'!B28)</f>
        <v>5.31</v>
      </c>
      <c r="C27" s="4">
        <f>IF('True_Odds_Calculator_3-way'!C28="","",'True_Odds_Calculator_3-way'!C28)</f>
        <v>9.91</v>
      </c>
      <c r="D27" s="4">
        <f t="shared" si="0"/>
        <v>2.9972831440275627E-2</v>
      </c>
      <c r="E27" s="4">
        <f t="shared" si="1"/>
        <v>1.3684574449487883</v>
      </c>
      <c r="F27" s="4">
        <f t="shared" si="2"/>
        <v>5.6074879555946531</v>
      </c>
      <c r="G27" s="4">
        <f t="shared" si="3"/>
        <v>10.99901528857386</v>
      </c>
      <c r="I27" s="4">
        <f t="shared" si="4"/>
        <v>1.0299728314402756</v>
      </c>
    </row>
    <row r="28" spans="1:9" x14ac:dyDescent="0.2">
      <c r="A28" s="4">
        <f>IF('True_Odds_Calculator_3-way'!A29="","",'True_Odds_Calculator_3-way'!A29)</f>
        <v>1.91</v>
      </c>
      <c r="B28" s="4">
        <f>IF('True_Odds_Calculator_3-way'!B29="","",'True_Odds_Calculator_3-way'!B29)</f>
        <v>3.83</v>
      </c>
      <c r="C28" s="4">
        <f>IF('True_Odds_Calculator_3-way'!C29="","",'True_Odds_Calculator_3-way'!C29)</f>
        <v>4.09</v>
      </c>
      <c r="D28" s="4">
        <f t="shared" si="0"/>
        <v>2.915559267432144E-2</v>
      </c>
      <c r="E28" s="4">
        <f t="shared" si="1"/>
        <v>1.9461247340925303</v>
      </c>
      <c r="F28" s="4">
        <f t="shared" si="2"/>
        <v>3.9780716778343947</v>
      </c>
      <c r="G28" s="4">
        <f t="shared" si="3"/>
        <v>4.2593021108851135</v>
      </c>
      <c r="I28" s="4">
        <f t="shared" si="4"/>
        <v>1.0291555926743214</v>
      </c>
    </row>
    <row r="29" spans="1:9" x14ac:dyDescent="0.2">
      <c r="A29" s="4">
        <f>IF('True_Odds_Calculator_3-way'!A30="","",'True_Odds_Calculator_3-way'!A30)</f>
        <v>2.87</v>
      </c>
      <c r="B29" s="4">
        <f>IF('True_Odds_Calculator_3-way'!B30="","",'True_Odds_Calculator_3-way'!B30)</f>
        <v>3.19</v>
      </c>
      <c r="C29" s="4">
        <f>IF('True_Odds_Calculator_3-way'!C30="","",'True_Odds_Calculator_3-way'!C30)</f>
        <v>2.78</v>
      </c>
      <c r="D29" s="4">
        <f t="shared" si="0"/>
        <v>2.1623909789407758E-2</v>
      </c>
      <c r="E29" s="4">
        <f t="shared" si="1"/>
        <v>2.9306254791447715</v>
      </c>
      <c r="F29" s="4">
        <f t="shared" si="2"/>
        <v>3.2650752600956654</v>
      </c>
      <c r="G29" s="4">
        <f t="shared" si="3"/>
        <v>2.8368451467468563</v>
      </c>
      <c r="I29" s="4">
        <f t="shared" si="4"/>
        <v>1.0216239097894078</v>
      </c>
    </row>
    <row r="30" spans="1:9" x14ac:dyDescent="0.2">
      <c r="A30" s="4">
        <f>IF('True_Odds_Calculator_3-way'!A31="","",'True_Odds_Calculator_3-way'!A31)</f>
        <v>2.94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2.63</v>
      </c>
      <c r="D30" s="4">
        <f t="shared" si="0"/>
        <v>2.2478994929275631E-2</v>
      </c>
      <c r="E30" s="4">
        <f t="shared" si="1"/>
        <v>3.0062253867198487</v>
      </c>
      <c r="F30" s="4">
        <f t="shared" si="2"/>
        <v>3.3941819035720435</v>
      </c>
      <c r="G30" s="4">
        <f t="shared" si="3"/>
        <v>2.6828702113520717</v>
      </c>
      <c r="I30" s="4">
        <f t="shared" si="4"/>
        <v>1.0224789949292756</v>
      </c>
    </row>
    <row r="31" spans="1:9" x14ac:dyDescent="0.2">
      <c r="A31" s="4">
        <f>IF('True_Odds_Calculator_3-way'!A32="","",'True_Odds_Calculator_3-way'!A32)</f>
        <v>3.31</v>
      </c>
      <c r="B31" s="4">
        <f>IF('True_Odds_Calculator_3-way'!B32="","",'True_Odds_Calculator_3-way'!B32)</f>
        <v>3.27</v>
      </c>
      <c r="C31" s="4">
        <f>IF('True_Odds_Calculator_3-way'!C32="","",'True_Odds_Calculator_3-way'!C32)</f>
        <v>2.41</v>
      </c>
      <c r="D31" s="4">
        <f t="shared" si="0"/>
        <v>2.2862960514994146E-2</v>
      </c>
      <c r="E31" s="4">
        <f t="shared" si="1"/>
        <v>3.3956570324976223</v>
      </c>
      <c r="F31" s="4">
        <f t="shared" si="2"/>
        <v>3.3535731453426645</v>
      </c>
      <c r="G31" s="4">
        <f t="shared" si="3"/>
        <v>2.4550916326566918</v>
      </c>
      <c r="I31" s="4">
        <f t="shared" si="4"/>
        <v>1.0228629605149941</v>
      </c>
    </row>
    <row r="32" spans="1:9" x14ac:dyDescent="0.2">
      <c r="A32" s="4">
        <f>IF('True_Odds_Calculator_3-way'!A33="","",'True_Odds_Calculator_3-way'!A33)</f>
        <v>1.32</v>
      </c>
      <c r="B32" s="4">
        <f>IF('True_Odds_Calculator_3-way'!B33="","",'True_Odds_Calculator_3-way'!B33)</f>
        <v>5.85</v>
      </c>
      <c r="C32" s="4">
        <f>IF('True_Odds_Calculator_3-way'!C33="","",'True_Odds_Calculator_3-way'!C33)</f>
        <v>10.029999999999999</v>
      </c>
      <c r="D32" s="4">
        <f t="shared" si="0"/>
        <v>2.821682582400431E-2</v>
      </c>
      <c r="E32" s="4">
        <f t="shared" si="1"/>
        <v>1.3365943580877844</v>
      </c>
      <c r="F32" s="4">
        <f t="shared" si="2"/>
        <v>6.1906256194489382</v>
      </c>
      <c r="G32" s="4">
        <f t="shared" si="3"/>
        <v>11.074774934510803</v>
      </c>
      <c r="I32" s="4">
        <f t="shared" si="4"/>
        <v>1.0282168258240043</v>
      </c>
    </row>
    <row r="33" spans="1:9" x14ac:dyDescent="0.2">
      <c r="A33" s="4">
        <f>IF('True_Odds_Calculator_3-way'!A34="","",'True_Odds_Calculator_3-way'!A34)</f>
        <v>1.93</v>
      </c>
      <c r="B33" s="4">
        <f>IF('True_Odds_Calculator_3-way'!B34="","",'True_Odds_Calculator_3-way'!B34)</f>
        <v>3.44</v>
      </c>
      <c r="C33" s="4">
        <f>IF('True_Odds_Calculator_3-way'!C34="","",'True_Odds_Calculator_3-way'!C34)</f>
        <v>4.3</v>
      </c>
      <c r="D33" s="4">
        <f t="shared" si="0"/>
        <v>4.1390528979395214E-2</v>
      </c>
      <c r="E33" s="4">
        <f t="shared" si="1"/>
        <v>1.9827977541512365</v>
      </c>
      <c r="F33" s="4">
        <f t="shared" si="2"/>
        <v>3.6114012184508275</v>
      </c>
      <c r="G33" s="4">
        <f t="shared" si="3"/>
        <v>4.5711925089507028</v>
      </c>
      <c r="I33" s="4">
        <f t="shared" si="4"/>
        <v>1.0413905289793952</v>
      </c>
    </row>
    <row r="34" spans="1:9" x14ac:dyDescent="0.2">
      <c r="A34" s="4">
        <f>IF('True_Odds_Calculator_3-way'!A35="","",'True_Odds_Calculator_3-way'!A35)</f>
        <v>3.62</v>
      </c>
      <c r="B34" s="4">
        <f>IF('True_Odds_Calculator_3-way'!B35="","",'True_Odds_Calculator_3-way'!B35)</f>
        <v>3.53</v>
      </c>
      <c r="C34" s="4">
        <f>IF('True_Odds_Calculator_3-way'!C35="","",'True_Odds_Calculator_3-way'!C35)</f>
        <v>2.08</v>
      </c>
      <c r="D34" s="4">
        <f t="shared" si="0"/>
        <v>4.0298443672052819E-2</v>
      </c>
      <c r="E34" s="4">
        <f t="shared" si="1"/>
        <v>3.805026205272664</v>
      </c>
      <c r="F34" s="4">
        <f t="shared" si="2"/>
        <v>3.7057170826159398</v>
      </c>
      <c r="G34" s="4">
        <f t="shared" si="3"/>
        <v>2.139786169684287</v>
      </c>
      <c r="I34" s="4">
        <f t="shared" si="4"/>
        <v>1.0402984436720528</v>
      </c>
    </row>
    <row r="35" spans="1:9" x14ac:dyDescent="0.2">
      <c r="A35" s="4">
        <f>IF('True_Odds_Calculator_3-way'!A36="","",'True_Odds_Calculator_3-way'!A36)</f>
        <v>2.16</v>
      </c>
      <c r="B35" s="4">
        <f>IF('True_Odds_Calculator_3-way'!B36="","",'True_Odds_Calculator_3-way'!B36)</f>
        <v>3.21</v>
      </c>
      <c r="C35" s="4">
        <f>IF('True_Odds_Calculator_3-way'!C36="","",'True_Odds_Calculator_3-way'!C36)</f>
        <v>3.77</v>
      </c>
      <c r="D35" s="4">
        <f t="shared" si="0"/>
        <v>3.9741432103661989E-2</v>
      </c>
      <c r="E35" s="4">
        <f t="shared" si="1"/>
        <v>2.2236264723416186</v>
      </c>
      <c r="F35" s="4">
        <f t="shared" si="2"/>
        <v>3.3525621129563388</v>
      </c>
      <c r="G35" s="4">
        <f t="shared" si="3"/>
        <v>3.9681776697183859</v>
      </c>
      <c r="I35" s="4">
        <f t="shared" si="4"/>
        <v>1.039741432103662</v>
      </c>
    </row>
    <row r="36" spans="1:9" x14ac:dyDescent="0.2">
      <c r="A36" s="4">
        <f>IF('True_Odds_Calculator_3-way'!A37="","",'True_Odds_Calculator_3-way'!A37)</f>
        <v>3.58</v>
      </c>
      <c r="B36" s="4">
        <f>IF('True_Odds_Calculator_3-way'!B37="","",'True_Odds_Calculator_3-way'!B37)</f>
        <v>3.13</v>
      </c>
      <c r="C36" s="4">
        <f>IF('True_Odds_Calculator_3-way'!C37="","",'True_Odds_Calculator_3-way'!C37)</f>
        <v>2.27</v>
      </c>
      <c r="D36" s="4">
        <f t="shared" si="0"/>
        <v>3.9347061191154609E-2</v>
      </c>
      <c r="E36" s="4">
        <f t="shared" si="1"/>
        <v>3.7563775513971369</v>
      </c>
      <c r="F36" s="4">
        <f t="shared" si="2"/>
        <v>3.2639938016057002</v>
      </c>
      <c r="G36" s="4">
        <f t="shared" si="3"/>
        <v>2.3396577158527587</v>
      </c>
      <c r="I36" s="4">
        <f t="shared" si="4"/>
        <v>1.0393470611911546</v>
      </c>
    </row>
    <row r="37" spans="1:9" x14ac:dyDescent="0.2">
      <c r="A37" s="4">
        <f>IF('True_Odds_Calculator_3-way'!A38="","",'True_Odds_Calculator_3-way'!A38)</f>
        <v>2.21</v>
      </c>
      <c r="B37" s="4">
        <f>IF('True_Odds_Calculator_3-way'!B38="","",'True_Odds_Calculator_3-way'!B38)</f>
        <v>3.51</v>
      </c>
      <c r="C37" s="4">
        <f>IF('True_Odds_Calculator_3-way'!C38="","",'True_Odds_Calculator_3-way'!C38)</f>
        <v>3.32</v>
      </c>
      <c r="D37" s="4">
        <f t="shared" si="0"/>
        <v>3.8593791960198853E-2</v>
      </c>
      <c r="E37" s="4">
        <f t="shared" si="1"/>
        <v>2.2746706144957178</v>
      </c>
      <c r="F37" s="4">
        <f t="shared" si="2"/>
        <v>3.6759882826223569</v>
      </c>
      <c r="G37" s="4">
        <f t="shared" si="3"/>
        <v>3.4681252348795901</v>
      </c>
      <c r="I37" s="4">
        <f t="shared" si="4"/>
        <v>1.0385937919601989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5.9</v>
      </c>
      <c r="C38" s="4">
        <f>IF('True_Odds_Calculator_3-way'!C39="","",'True_Odds_Calculator_3-way'!C39)</f>
        <v>10.95</v>
      </c>
      <c r="D38" s="4">
        <f t="shared" si="0"/>
        <v>3.6009524786583258E-2</v>
      </c>
      <c r="E38" s="4">
        <f t="shared" si="1"/>
        <v>1.3102886345573792</v>
      </c>
      <c r="F38" s="4">
        <f t="shared" si="2"/>
        <v>6.3496760037028164</v>
      </c>
      <c r="G38" s="4">
        <f t="shared" si="3"/>
        <v>12.606997799006148</v>
      </c>
      <c r="I38" s="4">
        <f t="shared" si="4"/>
        <v>1.0360095247865833</v>
      </c>
    </row>
    <row r="39" spans="1:9" x14ac:dyDescent="0.2">
      <c r="A39" s="4">
        <f>IF('True_Odds_Calculator_3-way'!A40="","",'True_Odds_Calculator_3-way'!A40)</f>
        <v>3.81</v>
      </c>
      <c r="B39" s="4">
        <f>IF('True_Odds_Calculator_3-way'!B40="","",'True_Odds_Calculator_3-way'!B40)</f>
        <v>3.98</v>
      </c>
      <c r="C39" s="4">
        <f>IF('True_Odds_Calculator_3-way'!C40="","",'True_Odds_Calculator_3-way'!C40)</f>
        <v>1.94</v>
      </c>
      <c r="D39" s="4">
        <f t="shared" si="0"/>
        <v>2.9187390533858437E-2</v>
      </c>
      <c r="E39" s="4">
        <f t="shared" si="1"/>
        <v>3.9566656259420556</v>
      </c>
      <c r="F39" s="4">
        <f t="shared" si="2"/>
        <v>4.1403212637221287</v>
      </c>
      <c r="G39" s="4">
        <f t="shared" si="3"/>
        <v>1.9773209694437086</v>
      </c>
      <c r="I39" s="4">
        <f t="shared" si="4"/>
        <v>1.0291873905338584</v>
      </c>
    </row>
    <row r="40" spans="1:9" x14ac:dyDescent="0.2">
      <c r="A40" s="4">
        <f>IF('True_Odds_Calculator_3-way'!A41="","",'True_Odds_Calculator_3-way'!A41)</f>
        <v>1.88</v>
      </c>
      <c r="B40" s="4">
        <f>IF('True_Odds_Calculator_3-way'!B41="","",'True_Odds_Calculator_3-way'!B41)</f>
        <v>3.86</v>
      </c>
      <c r="C40" s="4">
        <f>IF('True_Odds_Calculator_3-way'!C41="","",'True_Odds_Calculator_3-way'!C41)</f>
        <v>4.0599999999999996</v>
      </c>
      <c r="D40" s="4">
        <f t="shared" si="0"/>
        <v>3.7287669849186411E-2</v>
      </c>
      <c r="E40" s="4">
        <f t="shared" si="1"/>
        <v>1.9249809130579769</v>
      </c>
      <c r="F40" s="4">
        <f t="shared" si="2"/>
        <v>4.0545230490103394</v>
      </c>
      <c r="G40" s="4">
        <f t="shared" si="3"/>
        <v>4.275766493187243</v>
      </c>
      <c r="I40" s="4">
        <f t="shared" si="4"/>
        <v>1.0372876698491864</v>
      </c>
    </row>
    <row r="41" spans="1:9" x14ac:dyDescent="0.2">
      <c r="A41" s="4">
        <f>IF('True_Odds_Calculator_3-way'!A42="","",'True_Odds_Calculator_3-way'!A42)</f>
        <v>2.0499999999999998</v>
      </c>
      <c r="B41" s="4">
        <f>IF('True_Odds_Calculator_3-way'!B42="","",'True_Odds_Calculator_3-way'!B42)</f>
        <v>3.72</v>
      </c>
      <c r="C41" s="4">
        <f>IF('True_Odds_Calculator_3-way'!C42="","",'True_Odds_Calculator_3-way'!C42)</f>
        <v>3.67</v>
      </c>
      <c r="D41" s="4">
        <f t="shared" si="0"/>
        <v>2.9101646382553303E-2</v>
      </c>
      <c r="E41" s="4">
        <f t="shared" si="1"/>
        <v>2.091593693700875</v>
      </c>
      <c r="F41" s="4">
        <f t="shared" si="2"/>
        <v>3.8592656193550106</v>
      </c>
      <c r="G41" s="4">
        <f t="shared" si="3"/>
        <v>3.8054789081705911</v>
      </c>
      <c r="I41" s="4">
        <f t="shared" si="4"/>
        <v>1.0291016463825533</v>
      </c>
    </row>
    <row r="42" spans="1:9" x14ac:dyDescent="0.2">
      <c r="A42" s="4">
        <f>IF('True_Odds_Calculator_3-way'!A43="","",'True_Odds_Calculator_3-way'!A43)</f>
        <v>1.44</v>
      </c>
      <c r="B42" s="4">
        <f>IF('True_Odds_Calculator_3-way'!B43="","",'True_Odds_Calculator_3-way'!B43)</f>
        <v>5.31</v>
      </c>
      <c r="C42" s="4">
        <f>IF('True_Odds_Calculator_3-way'!C43="","",'True_Odds_Calculator_3-way'!C43)</f>
        <v>6.96</v>
      </c>
      <c r="D42" s="4">
        <f t="shared" si="0"/>
        <v>2.6446522501461178E-2</v>
      </c>
      <c r="E42" s="4">
        <f t="shared" si="1"/>
        <v>1.4585148702405761</v>
      </c>
      <c r="F42" s="4">
        <f t="shared" si="2"/>
        <v>5.5707696481866691</v>
      </c>
      <c r="G42" s="4">
        <f t="shared" si="3"/>
        <v>7.4149512459371616</v>
      </c>
      <c r="I42" s="4">
        <f t="shared" si="4"/>
        <v>1.0264465225014612</v>
      </c>
    </row>
    <row r="43" spans="1:9" x14ac:dyDescent="0.2">
      <c r="A43" s="4">
        <f>IF('True_Odds_Calculator_3-way'!A44="","",'True_Odds_Calculator_3-way'!A44)</f>
        <v>4.2699999999999996</v>
      </c>
      <c r="B43" s="4">
        <f>IF('True_Odds_Calculator_3-way'!B44="","",'True_Odds_Calculator_3-way'!B44)</f>
        <v>4.29</v>
      </c>
      <c r="C43" s="4">
        <f>IF('True_Odds_Calculator_3-way'!C44="","",'True_Odds_Calculator_3-way'!C44)</f>
        <v>1.79</v>
      </c>
      <c r="D43" s="4">
        <f t="shared" si="0"/>
        <v>2.5951488448054061E-2</v>
      </c>
      <c r="E43" s="4">
        <f t="shared" si="1"/>
        <v>4.4337730164533085</v>
      </c>
      <c r="F43" s="4">
        <f t="shared" si="2"/>
        <v>4.4553404855129708</v>
      </c>
      <c r="G43" s="4">
        <f t="shared" si="3"/>
        <v>1.8181529864811923</v>
      </c>
      <c r="I43" s="4">
        <f t="shared" si="4"/>
        <v>1.0259514884480541</v>
      </c>
    </row>
    <row r="44" spans="1:9" x14ac:dyDescent="0.2">
      <c r="A44" s="4">
        <f>IF('True_Odds_Calculator_3-way'!A45="","",'True_Odds_Calculator_3-way'!A45)</f>
        <v>1.78</v>
      </c>
      <c r="B44" s="4">
        <f>IF('True_Odds_Calculator_3-way'!B45="","",'True_Odds_Calculator_3-way'!B45)</f>
        <v>4.08</v>
      </c>
      <c r="C44" s="4">
        <f>IF('True_Odds_Calculator_3-way'!C45="","",'True_Odds_Calculator_3-way'!C45)</f>
        <v>4.6100000000000003</v>
      </c>
      <c r="D44" s="4">
        <f t="shared" si="0"/>
        <v>2.3815531720987382E-2</v>
      </c>
      <c r="E44" s="4">
        <f t="shared" si="1"/>
        <v>1.8055128880112019</v>
      </c>
      <c r="F44" s="4">
        <f t="shared" si="2"/>
        <v>4.2165710386000645</v>
      </c>
      <c r="G44" s="4">
        <f t="shared" si="3"/>
        <v>4.7851187601787233</v>
      </c>
      <c r="I44" s="4">
        <f t="shared" si="4"/>
        <v>1.0238155317209874</v>
      </c>
    </row>
    <row r="45" spans="1:9" x14ac:dyDescent="0.2">
      <c r="A45" s="4">
        <f>IF('True_Odds_Calculator_3-way'!A46="","",'True_Odds_Calculator_3-way'!A46)</f>
        <v>1.56</v>
      </c>
      <c r="B45" s="4">
        <f>IF('True_Odds_Calculator_3-way'!B46="","",'True_Odds_Calculator_3-way'!B46)</f>
        <v>4.17</v>
      </c>
      <c r="C45" s="4">
        <f>IF('True_Odds_Calculator_3-way'!C46="","",'True_Odds_Calculator_3-way'!C46)</f>
        <v>6.28</v>
      </c>
      <c r="D45" s="4">
        <f t="shared" si="0"/>
        <v>4.0069463292668139E-2</v>
      </c>
      <c r="E45" s="4">
        <f t="shared" si="1"/>
        <v>1.5931960250140083</v>
      </c>
      <c r="F45" s="4">
        <f t="shared" si="2"/>
        <v>4.4159533861296412</v>
      </c>
      <c r="G45" s="4">
        <f t="shared" si="3"/>
        <v>6.8549877574690177</v>
      </c>
      <c r="I45" s="4">
        <f t="shared" si="4"/>
        <v>1.0400694632926681</v>
      </c>
    </row>
    <row r="46" spans="1:9" x14ac:dyDescent="0.2">
      <c r="A46" s="4">
        <f>IF('True_Odds_Calculator_3-way'!A47="","",'True_Odds_Calculator_3-way'!A47)</f>
        <v>2.59</v>
      </c>
      <c r="B46" s="4">
        <f>IF('True_Odds_Calculator_3-way'!B47="","",'True_Odds_Calculator_3-way'!B47)</f>
        <v>3.31</v>
      </c>
      <c r="C46" s="4">
        <f>IF('True_Odds_Calculator_3-way'!C47="","",'True_Odds_Calculator_3-way'!C47)</f>
        <v>2.81</v>
      </c>
      <c r="D46" s="4">
        <f t="shared" si="0"/>
        <v>4.4087075846760193E-2</v>
      </c>
      <c r="E46" s="4">
        <f t="shared" si="1"/>
        <v>2.6924807783721243</v>
      </c>
      <c r="F46" s="4">
        <f t="shared" si="2"/>
        <v>3.4792397560732899</v>
      </c>
      <c r="G46" s="4">
        <f t="shared" si="3"/>
        <v>2.9310368574415766</v>
      </c>
      <c r="I46" s="4">
        <f t="shared" si="4"/>
        <v>1.0440870758467602</v>
      </c>
    </row>
    <row r="47" spans="1:9" x14ac:dyDescent="0.2">
      <c r="A47" s="4">
        <f>IF('True_Odds_Calculator_3-way'!A48="","",'True_Odds_Calculator_3-way'!A48)</f>
        <v>1.87</v>
      </c>
      <c r="B47" s="4">
        <f>IF('True_Odds_Calculator_3-way'!B48="","",'True_Odds_Calculator_3-way'!B48)</f>
        <v>3.53</v>
      </c>
      <c r="C47" s="4">
        <f>IF('True_Odds_Calculator_3-way'!C48="","",'True_Odds_Calculator_3-way'!C48)</f>
        <v>4.3899999999999997</v>
      </c>
      <c r="D47" s="4">
        <f t="shared" si="0"/>
        <v>4.5835910070762376E-2</v>
      </c>
      <c r="E47" s="4">
        <f t="shared" si="1"/>
        <v>1.9249992510267908</v>
      </c>
      <c r="F47" s="4">
        <f t="shared" si="2"/>
        <v>3.7312391111463623</v>
      </c>
      <c r="G47" s="4">
        <f t="shared" si="3"/>
        <v>4.7056211386731785</v>
      </c>
      <c r="I47" s="4">
        <f t="shared" si="4"/>
        <v>1.0458359100707624</v>
      </c>
    </row>
    <row r="48" spans="1:9" x14ac:dyDescent="0.2">
      <c r="A48" s="4">
        <f>IF('True_Odds_Calculator_3-way'!A49="","",'True_Odds_Calculator_3-way'!A49)</f>
        <v>4.6900000000000004</v>
      </c>
      <c r="B48" s="4">
        <f>IF('True_Odds_Calculator_3-way'!B49="","",'True_Odds_Calculator_3-way'!B49)</f>
        <v>3.54</v>
      </c>
      <c r="C48" s="4">
        <f>IF('True_Odds_Calculator_3-way'!C49="","",'True_Odds_Calculator_3-way'!C49)</f>
        <v>1.81</v>
      </c>
      <c r="D48" s="4">
        <f t="shared" si="0"/>
        <v>4.8191679756209416E-2</v>
      </c>
      <c r="E48" s="4">
        <f t="shared" si="1"/>
        <v>5.0721327538653922</v>
      </c>
      <c r="F48" s="4">
        <f t="shared" si="2"/>
        <v>3.7534440318644307</v>
      </c>
      <c r="G48" s="4">
        <f t="shared" si="3"/>
        <v>1.8642029052097737</v>
      </c>
      <c r="I48" s="4">
        <f t="shared" si="4"/>
        <v>1.0481916797562094</v>
      </c>
    </row>
    <row r="49" spans="1:9" x14ac:dyDescent="0.2">
      <c r="A49" s="4">
        <f>IF('True_Odds_Calculator_3-way'!A50="","",'True_Odds_Calculator_3-way'!A50)</f>
        <v>1.93</v>
      </c>
      <c r="B49" s="4">
        <f>IF('True_Odds_Calculator_3-way'!B50="","",'True_Odds_Calculator_3-way'!B50)</f>
        <v>3.3</v>
      </c>
      <c r="C49" s="4">
        <f>IF('True_Odds_Calculator_3-way'!C50="","",'True_Odds_Calculator_3-way'!C50)</f>
        <v>4.24</v>
      </c>
      <c r="D49" s="4">
        <f t="shared" si="0"/>
        <v>5.7014074659983427E-2</v>
      </c>
      <c r="E49" s="4">
        <f t="shared" si="1"/>
        <v>2.0034859715365085</v>
      </c>
      <c r="F49" s="4">
        <f t="shared" si="2"/>
        <v>3.5208092495597558</v>
      </c>
      <c r="G49" s="4">
        <f t="shared" si="3"/>
        <v>4.6116024263178996</v>
      </c>
      <c r="I49" s="4">
        <f t="shared" si="4"/>
        <v>1.0570140746599834</v>
      </c>
    </row>
    <row r="50" spans="1:9" x14ac:dyDescent="0.2">
      <c r="A50" s="4">
        <f>IF('True_Odds_Calculator_3-way'!A51="","",'True_Odds_Calculator_3-way'!A51)</f>
        <v>2.58</v>
      </c>
      <c r="B50" s="4">
        <f>IF('True_Odds_Calculator_3-way'!B51="","",'True_Odds_Calculator_3-way'!B51)</f>
        <v>3.56</v>
      </c>
      <c r="C50" s="4">
        <f>IF('True_Odds_Calculator_3-way'!C51="","",'True_Odds_Calculator_3-way'!C51)</f>
        <v>2.58</v>
      </c>
      <c r="D50" s="4">
        <f t="shared" si="0"/>
        <v>5.609267485410685E-2</v>
      </c>
      <c r="E50" s="4">
        <f t="shared" si="1"/>
        <v>2.7107665669762318</v>
      </c>
      <c r="F50" s="4">
        <f t="shared" si="2"/>
        <v>3.813863359539365</v>
      </c>
      <c r="G50" s="4">
        <f t="shared" si="3"/>
        <v>2.7107665669762318</v>
      </c>
      <c r="I50" s="4">
        <f t="shared" si="4"/>
        <v>1.0560926748541068</v>
      </c>
    </row>
    <row r="51" spans="1:9" x14ac:dyDescent="0.2">
      <c r="A51" s="4">
        <f>IF('True_Odds_Calculator_3-way'!A52="","",'True_Odds_Calculator_3-way'!A52)</f>
        <v>1.27</v>
      </c>
      <c r="B51" s="4">
        <f>IF('True_Odds_Calculator_3-way'!B52="","",'True_Odds_Calculator_3-way'!B52)</f>
        <v>6.16</v>
      </c>
      <c r="C51" s="4">
        <f>IF('True_Odds_Calculator_3-way'!C52="","",'True_Odds_Calculator_3-way'!C52)</f>
        <v>12.06</v>
      </c>
      <c r="D51" s="4">
        <f t="shared" si="0"/>
        <v>3.2657976775969377E-2</v>
      </c>
      <c r="E51" s="4">
        <f t="shared" si="1"/>
        <v>1.287804163212271</v>
      </c>
      <c r="F51" s="4">
        <f t="shared" si="2"/>
        <v>6.6027664104221673</v>
      </c>
      <c r="G51" s="4">
        <f t="shared" si="3"/>
        <v>13.882574751358511</v>
      </c>
      <c r="I51" s="4">
        <f t="shared" si="4"/>
        <v>1.0326579767759694</v>
      </c>
    </row>
    <row r="52" spans="1:9" x14ac:dyDescent="0.2">
      <c r="A52" s="4">
        <f>IF('True_Odds_Calculator_3-way'!A53="","",'True_Odds_Calculator_3-way'!A53)</f>
        <v>2.29</v>
      </c>
      <c r="B52" s="4">
        <f>IF('True_Odds_Calculator_3-way'!B53="","",'True_Odds_Calculator_3-way'!B53)</f>
        <v>3.35</v>
      </c>
      <c r="C52" s="4">
        <f>IF('True_Odds_Calculator_3-way'!C53="","",'True_Odds_Calculator_3-way'!C53)</f>
        <v>3.36</v>
      </c>
      <c r="D52" s="4">
        <f t="shared" si="0"/>
        <v>3.2807733013038298E-2</v>
      </c>
      <c r="E52" s="4">
        <f t="shared" si="1"/>
        <v>2.3488221068125776</v>
      </c>
      <c r="F52" s="4">
        <f t="shared" si="2"/>
        <v>3.4773954313291848</v>
      </c>
      <c r="G52" s="4">
        <f t="shared" si="3"/>
        <v>3.4881716860241667</v>
      </c>
      <c r="I52" s="4">
        <f t="shared" si="4"/>
        <v>1.0328077330130383</v>
      </c>
    </row>
    <row r="53" spans="1:9" x14ac:dyDescent="0.2">
      <c r="A53" s="4">
        <f>IF('True_Odds_Calculator_3-way'!A54="","",'True_Odds_Calculator_3-way'!A54)</f>
        <v>2.89</v>
      </c>
      <c r="B53" s="4">
        <f>IF('True_Odds_Calculator_3-way'!B54="","",'True_Odds_Calculator_3-way'!B54)</f>
        <v>3.17</v>
      </c>
      <c r="C53" s="4">
        <f>IF('True_Odds_Calculator_3-way'!C54="","",'True_Odds_Calculator_3-way'!C54)</f>
        <v>2.77</v>
      </c>
      <c r="D53" s="4">
        <f t="shared" si="0"/>
        <v>2.2489004819795877E-2</v>
      </c>
      <c r="E53" s="4">
        <f t="shared" si="1"/>
        <v>2.9539965872265799</v>
      </c>
      <c r="F53" s="4">
        <f t="shared" si="2"/>
        <v>3.247163587976917</v>
      </c>
      <c r="G53" s="4">
        <f t="shared" si="3"/>
        <v>2.8287383206479233</v>
      </c>
      <c r="I53" s="4">
        <f t="shared" si="4"/>
        <v>1.0224890048197959</v>
      </c>
    </row>
    <row r="54" spans="1:9" x14ac:dyDescent="0.2">
      <c r="A54" s="4">
        <f>IF('True_Odds_Calculator_3-way'!A55="","",'True_Odds_Calculator_3-way'!A55)</f>
        <v>2.59</v>
      </c>
      <c r="B54" s="4">
        <f>IF('True_Odds_Calculator_3-way'!B55="","",'True_Odds_Calculator_3-way'!B55)</f>
        <v>3.1</v>
      </c>
      <c r="C54" s="4">
        <f>IF('True_Odds_Calculator_3-way'!C55="","",'True_Odds_Calculator_3-way'!C55)</f>
        <v>3.04</v>
      </c>
      <c r="D54" s="4">
        <f t="shared" si="0"/>
        <v>3.762839968272913E-2</v>
      </c>
      <c r="E54" s="4">
        <f t="shared" si="1"/>
        <v>2.6769634373003002</v>
      </c>
      <c r="F54" s="4">
        <f t="shared" si="2"/>
        <v>3.225412688372487</v>
      </c>
      <c r="G54" s="4">
        <f t="shared" si="3"/>
        <v>3.1605106230167093</v>
      </c>
      <c r="I54" s="4">
        <f t="shared" si="4"/>
        <v>1.0376283996827291</v>
      </c>
    </row>
    <row r="55" spans="1:9" x14ac:dyDescent="0.2">
      <c r="A55" s="4">
        <f>IF('True_Odds_Calculator_3-way'!A56="","",'True_Odds_Calculator_3-way'!A56)</f>
        <v>1.38</v>
      </c>
      <c r="B55" s="4">
        <f>IF('True_Odds_Calculator_3-way'!B56="","",'True_Odds_Calculator_3-way'!B56)</f>
        <v>5</v>
      </c>
      <c r="C55" s="4">
        <f>IF('True_Odds_Calculator_3-way'!C56="","",'True_Odds_Calculator_3-way'!C56)</f>
        <v>8.51</v>
      </c>
      <c r="D55" s="4">
        <f t="shared" si="0"/>
        <v>4.2146494320407513E-2</v>
      </c>
      <c r="E55" s="4">
        <f t="shared" si="1"/>
        <v>1.4072835513743935</v>
      </c>
      <c r="F55" s="4">
        <f t="shared" si="2"/>
        <v>5.3777559331554574</v>
      </c>
      <c r="G55" s="4">
        <f t="shared" si="3"/>
        <v>9.6655729429581072</v>
      </c>
      <c r="I55" s="4">
        <f t="shared" si="4"/>
        <v>1.0421464943204075</v>
      </c>
    </row>
    <row r="56" spans="1:9" x14ac:dyDescent="0.2">
      <c r="A56" s="4">
        <f>IF('True_Odds_Calculator_3-way'!A57="","",'True_Odds_Calculator_3-way'!A57)</f>
        <v>1.27</v>
      </c>
      <c r="B56" s="4">
        <f>IF('True_Odds_Calculator_3-way'!B57="","",'True_Odds_Calculator_3-way'!B57)</f>
        <v>5.76</v>
      </c>
      <c r="C56" s="4">
        <f>IF('True_Odds_Calculator_3-way'!C57="","",'True_Odds_Calculator_3-way'!C57)</f>
        <v>15.2</v>
      </c>
      <c r="D56" s="4">
        <f t="shared" si="0"/>
        <v>2.680215959847132E-2</v>
      </c>
      <c r="E56" s="4">
        <f t="shared" si="1"/>
        <v>1.2845751071797824</v>
      </c>
      <c r="F56" s="4">
        <f t="shared" si="2"/>
        <v>6.0724912910253881</v>
      </c>
      <c r="G56" s="4">
        <f t="shared" si="3"/>
        <v>17.588472505778938</v>
      </c>
      <c r="I56" s="4">
        <f t="shared" si="4"/>
        <v>1.0268021595984713</v>
      </c>
    </row>
    <row r="57" spans="1:9" x14ac:dyDescent="0.2">
      <c r="A57" s="4">
        <f>IF('True_Odds_Calculator_3-way'!A58="","",'True_Odds_Calculator_3-way'!A58)</f>
        <v>1.93</v>
      </c>
      <c r="B57" s="4">
        <f>IF('True_Odds_Calculator_3-way'!B58="","",'True_Odds_Calculator_3-way'!B58)</f>
        <v>3.93</v>
      </c>
      <c r="C57" s="4">
        <f>IF('True_Odds_Calculator_3-way'!C58="","",'True_Odds_Calculator_3-way'!C58)</f>
        <v>3.92</v>
      </c>
      <c r="D57" s="4">
        <f t="shared" si="0"/>
        <v>2.7689682050884734E-2</v>
      </c>
      <c r="E57" s="4">
        <f t="shared" si="1"/>
        <v>1.9650039825078072</v>
      </c>
      <c r="F57" s="4">
        <f t="shared" si="2"/>
        <v>4.0779203774721466</v>
      </c>
      <c r="G57" s="4">
        <f t="shared" si="3"/>
        <v>4.0671544663251904</v>
      </c>
      <c r="I57" s="4">
        <f t="shared" si="4"/>
        <v>1.0276896820508847</v>
      </c>
    </row>
    <row r="58" spans="1:9" x14ac:dyDescent="0.2">
      <c r="A58" s="4">
        <f>IF('True_Odds_Calculator_3-way'!A59="","",'True_Odds_Calculator_3-way'!A59)</f>
        <v>2.94</v>
      </c>
      <c r="B58" s="4">
        <f>IF('True_Odds_Calculator_3-way'!B59="","",'True_Odds_Calculator_3-way'!B59)</f>
        <v>3.34</v>
      </c>
      <c r="C58" s="4">
        <f>IF('True_Odds_Calculator_3-way'!C59="","",'True_Odds_Calculator_3-way'!C59)</f>
        <v>2.58</v>
      </c>
      <c r="D58" s="4">
        <f t="shared" si="0"/>
        <v>2.7134151251365424E-2</v>
      </c>
      <c r="E58" s="4">
        <f t="shared" si="1"/>
        <v>3.0203145997117811</v>
      </c>
      <c r="F58" s="4">
        <f t="shared" si="2"/>
        <v>3.4440422965784929</v>
      </c>
      <c r="G58" s="4">
        <f t="shared" si="3"/>
        <v>2.6416437341456969</v>
      </c>
      <c r="I58" s="4">
        <f t="shared" si="4"/>
        <v>1.0271341512513654</v>
      </c>
    </row>
    <row r="59" spans="1:9" x14ac:dyDescent="0.2">
      <c r="A59" s="4">
        <f>IF('True_Odds_Calculator_3-way'!A60="","",'True_Odds_Calculator_3-way'!A60)</f>
        <v>4.79</v>
      </c>
      <c r="B59" s="4">
        <f>IF('True_Odds_Calculator_3-way'!B60="","",'True_Odds_Calculator_3-way'!B60)</f>
        <v>4.1900000000000004</v>
      </c>
      <c r="C59" s="4">
        <f>IF('True_Odds_Calculator_3-way'!C60="","",'True_Odds_Calculator_3-way'!C60)</f>
        <v>1.71</v>
      </c>
      <c r="D59" s="4">
        <f t="shared" si="0"/>
        <v>3.2227073347682378E-2</v>
      </c>
      <c r="E59" s="4">
        <f t="shared" si="1"/>
        <v>5.049844249289225</v>
      </c>
      <c r="F59" s="4">
        <f t="shared" si="2"/>
        <v>4.3874826983341606</v>
      </c>
      <c r="G59" s="4">
        <f t="shared" si="3"/>
        <v>1.7419995417928427</v>
      </c>
      <c r="I59" s="4">
        <f t="shared" si="4"/>
        <v>1.0322270733476824</v>
      </c>
    </row>
    <row r="60" spans="1:9" x14ac:dyDescent="0.2">
      <c r="A60" s="4">
        <f>IF('True_Odds_Calculator_3-way'!A61="","",'True_Odds_Calculator_3-way'!A61)</f>
        <v>1.96</v>
      </c>
      <c r="B60" s="4">
        <f>IF('True_Odds_Calculator_3-way'!B61="","",'True_Odds_Calculator_3-way'!B61)</f>
        <v>4</v>
      </c>
      <c r="C60" s="4">
        <f>IF('True_Odds_Calculator_3-way'!C61="","",'True_Odds_Calculator_3-way'!C61)</f>
        <v>3.73</v>
      </c>
      <c r="D60" s="4">
        <f t="shared" si="0"/>
        <v>2.8300596377961451E-2</v>
      </c>
      <c r="E60" s="4">
        <f t="shared" si="1"/>
        <v>1.9969225446367602</v>
      </c>
      <c r="F60" s="4">
        <f t="shared" si="2"/>
        <v>4.1568553125355372</v>
      </c>
      <c r="G60" s="4">
        <f t="shared" si="3"/>
        <v>3.8660344432497227</v>
      </c>
      <c r="I60" s="4">
        <f t="shared" si="4"/>
        <v>1.0283005963779615</v>
      </c>
    </row>
    <row r="61" spans="1:9" x14ac:dyDescent="0.2">
      <c r="A61" s="4">
        <f>IF('True_Odds_Calculator_3-way'!A62="","",'True_Odds_Calculator_3-way'!A62)</f>
        <v>1.32</v>
      </c>
      <c r="B61" s="4">
        <f>IF('True_Odds_Calculator_3-way'!B62="","",'True_Odds_Calculator_3-way'!B62)</f>
        <v>5.92</v>
      </c>
      <c r="C61" s="4">
        <f>IF('True_Odds_Calculator_3-way'!C62="","",'True_Odds_Calculator_3-way'!C62)</f>
        <v>8.83</v>
      </c>
      <c r="D61" s="4">
        <f t="shared" si="0"/>
        <v>3.9744959620384268E-2</v>
      </c>
      <c r="E61" s="4">
        <f t="shared" si="1"/>
        <v>1.343494743505564</v>
      </c>
      <c r="F61" s="4">
        <f t="shared" si="2"/>
        <v>6.4238205938167487</v>
      </c>
      <c r="G61" s="4">
        <f t="shared" si="3"/>
        <v>9.9998036786296449</v>
      </c>
      <c r="I61" s="4">
        <f t="shared" si="4"/>
        <v>1.0397449596203843</v>
      </c>
    </row>
    <row r="62" spans="1:9" x14ac:dyDescent="0.2">
      <c r="A62" s="4">
        <f>IF('True_Odds_Calculator_3-way'!A63="","",'True_Odds_Calculator_3-way'!A63)</f>
        <v>4.8499999999999996</v>
      </c>
      <c r="B62" s="4">
        <f>IF('True_Odds_Calculator_3-way'!B63="","",'True_Odds_Calculator_3-way'!B63)</f>
        <v>4.0999999999999996</v>
      </c>
      <c r="C62" s="4">
        <f>IF('True_Odds_Calculator_3-way'!C63="","",'True_Odds_Calculator_3-way'!C63)</f>
        <v>1.72</v>
      </c>
      <c r="D62" s="4">
        <f t="shared" si="0"/>
        <v>3.1483354871908897E-2</v>
      </c>
      <c r="E62" s="4">
        <f t="shared" si="1"/>
        <v>5.1100940276505042</v>
      </c>
      <c r="F62" s="4">
        <f t="shared" si="2"/>
        <v>4.2843435271324299</v>
      </c>
      <c r="G62" s="4">
        <f t="shared" si="3"/>
        <v>1.7516174959285198</v>
      </c>
      <c r="I62" s="4">
        <f t="shared" si="4"/>
        <v>1.0314833548719089</v>
      </c>
    </row>
    <row r="63" spans="1:9" x14ac:dyDescent="0.2">
      <c r="A63" s="4">
        <f>IF('True_Odds_Calculator_3-way'!A64="","",'True_Odds_Calculator_3-way'!A64)</f>
        <v>3.78</v>
      </c>
      <c r="B63" s="4">
        <f>IF('True_Odds_Calculator_3-way'!B64="","",'True_Odds_Calculator_3-way'!B64)</f>
        <v>3.95</v>
      </c>
      <c r="C63" s="4">
        <f>IF('True_Odds_Calculator_3-way'!C64="","",'True_Odds_Calculator_3-way'!C64)</f>
        <v>1.98</v>
      </c>
      <c r="D63" s="4">
        <f t="shared" si="0"/>
        <v>2.2765326562794952E-2</v>
      </c>
      <c r="E63" s="4">
        <f t="shared" si="1"/>
        <v>3.8916286894503638</v>
      </c>
      <c r="F63" s="4">
        <f t="shared" si="2"/>
        <v>4.0720572557251602</v>
      </c>
      <c r="G63" s="4">
        <f t="shared" si="3"/>
        <v>2.0102035404367813</v>
      </c>
      <c r="I63" s="4">
        <f t="shared" si="4"/>
        <v>1.022765326562795</v>
      </c>
    </row>
    <row r="64" spans="1:9" x14ac:dyDescent="0.2">
      <c r="A64" s="4">
        <f>IF('True_Odds_Calculator_3-way'!A65="","",'True_Odds_Calculator_3-way'!A65)</f>
        <v>1.74</v>
      </c>
      <c r="B64" s="4">
        <f>IF('True_Odds_Calculator_3-way'!B65="","",'True_Odds_Calculator_3-way'!B65)</f>
        <v>3.88</v>
      </c>
      <c r="C64" s="4">
        <f>IF('True_Odds_Calculator_3-way'!C65="","",'True_Odds_Calculator_3-way'!C65)</f>
        <v>5.12</v>
      </c>
      <c r="D64" s="4">
        <f t="shared" si="0"/>
        <v>2.7757102441047454E-2</v>
      </c>
      <c r="E64" s="4">
        <f t="shared" si="1"/>
        <v>1.7684708229622406</v>
      </c>
      <c r="F64" s="4">
        <f t="shared" si="2"/>
        <v>4.0244753898638503</v>
      </c>
      <c r="G64" s="4">
        <f t="shared" si="3"/>
        <v>5.3746065127325666</v>
      </c>
      <c r="I64" s="4">
        <f t="shared" si="4"/>
        <v>1.0277571024410475</v>
      </c>
    </row>
    <row r="65" spans="1:9" x14ac:dyDescent="0.2">
      <c r="A65" s="4">
        <f>IF('True_Odds_Calculator_3-way'!A66="","",'True_Odds_Calculator_3-way'!A66)</f>
        <v>1.79</v>
      </c>
      <c r="B65" s="4">
        <f>IF('True_Odds_Calculator_3-way'!B66="","",'True_Odds_Calculator_3-way'!B66)</f>
        <v>3.85</v>
      </c>
      <c r="C65" s="4">
        <f>IF('True_Odds_Calculator_3-way'!C66="","",'True_Odds_Calculator_3-way'!C66)</f>
        <v>4.76</v>
      </c>
      <c r="D65" s="4">
        <f t="shared" si="0"/>
        <v>2.8483511230799952E-2</v>
      </c>
      <c r="E65" s="4">
        <f t="shared" si="1"/>
        <v>1.820947293705605</v>
      </c>
      <c r="F65" s="4">
        <f t="shared" si="2"/>
        <v>3.9960717656020823</v>
      </c>
      <c r="G65" s="4">
        <f t="shared" si="3"/>
        <v>4.9853050687583762</v>
      </c>
      <c r="I65" s="4">
        <f t="shared" si="4"/>
        <v>1.0284835112308</v>
      </c>
    </row>
    <row r="66" spans="1:9" x14ac:dyDescent="0.2">
      <c r="A66" s="4">
        <f>IF('True_Odds_Calculator_3-way'!A67="","",'True_Odds_Calculator_3-way'!A67)</f>
        <v>1.96</v>
      </c>
      <c r="B66" s="4">
        <f>IF('True_Odds_Calculator_3-way'!B67="","",'True_Odds_Calculator_3-way'!B67)</f>
        <v>3.42</v>
      </c>
      <c r="C66" s="4">
        <f>IF('True_Odds_Calculator_3-way'!C67="","",'True_Odds_Calculator_3-way'!C67)</f>
        <v>4.1100000000000003</v>
      </c>
      <c r="D66" s="4">
        <f t="shared" si="0"/>
        <v>4.5910744884456456E-2</v>
      </c>
      <c r="E66" s="4">
        <f t="shared" si="1"/>
        <v>2.0206081828385813</v>
      </c>
      <c r="F66" s="4">
        <f t="shared" si="2"/>
        <v>3.6088825965577076</v>
      </c>
      <c r="G66" s="4">
        <f t="shared" si="3"/>
        <v>4.3858606364254626</v>
      </c>
      <c r="I66" s="4">
        <f t="shared" si="4"/>
        <v>1.0459107448844565</v>
      </c>
    </row>
    <row r="67" spans="1:9" x14ac:dyDescent="0.2">
      <c r="A67" s="4">
        <f>IF('True_Odds_Calculator_3-way'!A68="","",'True_Odds_Calculator_3-way'!A68)</f>
        <v>2.36</v>
      </c>
      <c r="B67" s="4">
        <f>IF('True_Odds_Calculator_3-way'!B68="","",'True_Odds_Calculator_3-way'!B68)</f>
        <v>3.39</v>
      </c>
      <c r="C67" s="4">
        <f>IF('True_Odds_Calculator_3-way'!C68="","",'True_Odds_Calculator_3-way'!C68)</f>
        <v>3.07</v>
      </c>
      <c r="D67" s="4">
        <f t="shared" ref="D67:D130" si="5">IF(A67="","",((1/A67)+(1/B67)+(1/C67))-1)</f>
        <v>4.444696331958653E-2</v>
      </c>
      <c r="E67" s="4">
        <f t="shared" ref="E67:E130" si="6">IF(A67="","",(3*A67)/(3-($D67*A67)))</f>
        <v>2.4455070170726887</v>
      </c>
      <c r="F67" s="4">
        <f t="shared" ref="F67:F130" si="7">IF(B67="","",(3*B67)/(3-($D67*B67)))</f>
        <v>3.5692666628172702</v>
      </c>
      <c r="G67" s="4">
        <f t="shared" ref="G67:G130" si="8">IF(C67="","",(3*C67)/(3-($D67*C67)))</f>
        <v>3.2162899209446825</v>
      </c>
      <c r="I67" s="4">
        <f t="shared" ref="I67:I130" si="9">IF(A67="","",D67+1)</f>
        <v>1.0444469633195865</v>
      </c>
    </row>
    <row r="68" spans="1:9" x14ac:dyDescent="0.2">
      <c r="A68" s="4">
        <f>IF('True_Odds_Calculator_3-way'!A69="","",'True_Odds_Calculator_3-way'!A69)</f>
        <v>1.6</v>
      </c>
      <c r="B68" s="4">
        <f>IF('True_Odds_Calculator_3-way'!B69="","",'True_Odds_Calculator_3-way'!B69)</f>
        <v>3.98</v>
      </c>
      <c r="C68" s="4">
        <f>IF('True_Odds_Calculator_3-way'!C69="","",'True_Odds_Calculator_3-way'!C69)</f>
        <v>5.73</v>
      </c>
      <c r="D68" s="4">
        <f t="shared" si="5"/>
        <v>5.0776351215063187E-2</v>
      </c>
      <c r="E68" s="4">
        <f t="shared" si="6"/>
        <v>1.6445351983010497</v>
      </c>
      <c r="F68" s="4">
        <f t="shared" si="7"/>
        <v>4.267470890296142</v>
      </c>
      <c r="G68" s="4">
        <f t="shared" si="8"/>
        <v>6.3453943020907495</v>
      </c>
      <c r="I68" s="4">
        <f t="shared" si="9"/>
        <v>1.0507763512150632</v>
      </c>
    </row>
    <row r="69" spans="1:9" x14ac:dyDescent="0.2">
      <c r="A69" s="4">
        <f>IF('True_Odds_Calculator_3-way'!A70="","",'True_Odds_Calculator_3-way'!A70)</f>
        <v>1.96</v>
      </c>
      <c r="B69" s="4">
        <f>IF('True_Odds_Calculator_3-way'!B70="","",'True_Odds_Calculator_3-way'!B70)</f>
        <v>3.45</v>
      </c>
      <c r="C69" s="4">
        <f>IF('True_Odds_Calculator_3-way'!C70="","",'True_Odds_Calculator_3-way'!C70)</f>
        <v>4.08</v>
      </c>
      <c r="D69" s="4">
        <f t="shared" si="5"/>
        <v>4.5157193312107546E-2</v>
      </c>
      <c r="E69" s="4">
        <f t="shared" si="6"/>
        <v>2.0195831552070462</v>
      </c>
      <c r="F69" s="4">
        <f t="shared" si="7"/>
        <v>3.6389747702307726</v>
      </c>
      <c r="G69" s="4">
        <f t="shared" si="8"/>
        <v>4.3469634708952034</v>
      </c>
      <c r="I69" s="4">
        <f t="shared" si="9"/>
        <v>1.0451571933121075</v>
      </c>
    </row>
    <row r="70" spans="1:9" x14ac:dyDescent="0.2">
      <c r="A70" s="4">
        <f>IF('True_Odds_Calculator_3-way'!A71="","",'True_Odds_Calculator_3-way'!A71)</f>
        <v>3.62</v>
      </c>
      <c r="B70" s="4">
        <f>IF('True_Odds_Calculator_3-way'!B71="","",'True_Odds_Calculator_3-way'!B71)</f>
        <v>3.51</v>
      </c>
      <c r="C70" s="4">
        <f>IF('True_Odds_Calculator_3-way'!C71="","",'True_Odds_Calculator_3-way'!C71)</f>
        <v>2.06</v>
      </c>
      <c r="D70" s="4">
        <f t="shared" si="5"/>
        <v>4.6580272026820246E-2</v>
      </c>
      <c r="E70" s="4">
        <f t="shared" si="6"/>
        <v>3.8355862663469926</v>
      </c>
      <c r="F70" s="4">
        <f t="shared" si="7"/>
        <v>3.7123172758119036</v>
      </c>
      <c r="G70" s="4">
        <f t="shared" si="8"/>
        <v>2.1280664614021072</v>
      </c>
      <c r="I70" s="4">
        <f t="shared" si="9"/>
        <v>1.0465802720268202</v>
      </c>
    </row>
    <row r="71" spans="1:9" x14ac:dyDescent="0.2">
      <c r="A71" s="4">
        <f>IF('True_Odds_Calculator_3-way'!A72="","",'True_Odds_Calculator_3-way'!A72)</f>
        <v>1.65</v>
      </c>
      <c r="B71" s="4">
        <f>IF('True_Odds_Calculator_3-way'!B72="","",'True_Odds_Calculator_3-way'!B72)</f>
        <v>3.77</v>
      </c>
      <c r="C71" s="4">
        <f>IF('True_Odds_Calculator_3-way'!C72="","",'True_Odds_Calculator_3-way'!C72)</f>
        <v>6.57</v>
      </c>
      <c r="D71" s="4">
        <f t="shared" si="5"/>
        <v>2.3519596972596535E-2</v>
      </c>
      <c r="E71" s="4">
        <f t="shared" si="6"/>
        <v>1.6716237543456149</v>
      </c>
      <c r="F71" s="4">
        <f t="shared" si="7"/>
        <v>3.884820907035536</v>
      </c>
      <c r="G71" s="4">
        <f t="shared" si="8"/>
        <v>6.9267842297454543</v>
      </c>
      <c r="I71" s="4">
        <f t="shared" si="9"/>
        <v>1.0235195969725965</v>
      </c>
    </row>
    <row r="72" spans="1:9" x14ac:dyDescent="0.2">
      <c r="A72" s="4">
        <f>IF('True_Odds_Calculator_3-way'!A73="","",'True_Odds_Calculator_3-way'!A73)</f>
        <v>1.6</v>
      </c>
      <c r="B72" s="4">
        <f>IF('True_Odds_Calculator_3-way'!B73="","",'True_Odds_Calculator_3-way'!B73)</f>
        <v>4.25</v>
      </c>
      <c r="C72" s="4">
        <f>IF('True_Odds_Calculator_3-way'!C73="","",'True_Odds_Calculator_3-way'!C73)</f>
        <v>5.82</v>
      </c>
      <c r="D72" s="4">
        <f t="shared" si="5"/>
        <v>3.211542348898333E-2</v>
      </c>
      <c r="E72" s="4">
        <f t="shared" si="6"/>
        <v>1.6278827433021641</v>
      </c>
      <c r="F72" s="4">
        <f t="shared" si="7"/>
        <v>4.4525782861428844</v>
      </c>
      <c r="G72" s="4">
        <f t="shared" si="8"/>
        <v>6.2067018662763358</v>
      </c>
      <c r="I72" s="4">
        <f t="shared" si="9"/>
        <v>1.0321154234889833</v>
      </c>
    </row>
    <row r="73" spans="1:9" x14ac:dyDescent="0.2">
      <c r="A73" s="4">
        <f>IF('True_Odds_Calculator_3-way'!A74="","",'True_Odds_Calculator_3-way'!A74)</f>
        <v>1.41</v>
      </c>
      <c r="B73" s="4">
        <f>IF('True_Odds_Calculator_3-way'!B74="","",'True_Odds_Calculator_3-way'!B74)</f>
        <v>5.2</v>
      </c>
      <c r="C73" s="4">
        <f>IF('True_Odds_Calculator_3-way'!C74="","",'True_Odds_Calculator_3-way'!C74)</f>
        <v>7.62</v>
      </c>
      <c r="D73" s="4">
        <f t="shared" si="5"/>
        <v>3.2761146264245644E-2</v>
      </c>
      <c r="E73" s="4">
        <f t="shared" si="6"/>
        <v>1.4320503369570008</v>
      </c>
      <c r="F73" s="4">
        <f t="shared" si="7"/>
        <v>5.5130648268022364</v>
      </c>
      <c r="G73" s="4">
        <f t="shared" si="8"/>
        <v>8.3116390057543441</v>
      </c>
      <c r="I73" s="4">
        <f t="shared" si="9"/>
        <v>1.0327611462642456</v>
      </c>
    </row>
    <row r="74" spans="1:9" x14ac:dyDescent="0.2">
      <c r="A74" s="4">
        <f>IF('True_Odds_Calculator_3-way'!A75="","",'True_Odds_Calculator_3-way'!A75)</f>
        <v>2.63</v>
      </c>
      <c r="B74" s="4">
        <f>IF('True_Odds_Calculator_3-way'!B75="","",'True_Odds_Calculator_3-way'!B75)</f>
        <v>3.55</v>
      </c>
      <c r="C74" s="4">
        <f>IF('True_Odds_Calculator_3-way'!C75="","",'True_Odds_Calculator_3-way'!C75)</f>
        <v>2.74</v>
      </c>
      <c r="D74" s="4">
        <f t="shared" si="5"/>
        <v>2.6881781376834724E-2</v>
      </c>
      <c r="E74" s="4">
        <f t="shared" si="6"/>
        <v>2.6934754158081318</v>
      </c>
      <c r="F74" s="4">
        <f t="shared" si="7"/>
        <v>3.666636089878557</v>
      </c>
      <c r="G74" s="4">
        <f t="shared" si="8"/>
        <v>2.8089658042421055</v>
      </c>
      <c r="I74" s="4">
        <f t="shared" si="9"/>
        <v>1.0268817813768347</v>
      </c>
    </row>
    <row r="75" spans="1:9" x14ac:dyDescent="0.2">
      <c r="A75" s="4">
        <f>IF('True_Odds_Calculator_3-way'!A76="","",'True_Odds_Calculator_3-way'!A76)</f>
        <v>2.91</v>
      </c>
      <c r="B75" s="4">
        <f>IF('True_Odds_Calculator_3-way'!B76="","",'True_Odds_Calculator_3-way'!B76)</f>
        <v>3.4</v>
      </c>
      <c r="C75" s="4">
        <f>IF('True_Odds_Calculator_3-way'!C76="","",'True_Odds_Calculator_3-way'!C76)</f>
        <v>2.6</v>
      </c>
      <c r="D75" s="4">
        <f t="shared" si="5"/>
        <v>2.2375643358056863E-2</v>
      </c>
      <c r="E75" s="4">
        <f t="shared" si="6"/>
        <v>2.9745609842586456</v>
      </c>
      <c r="F75" s="4">
        <f t="shared" si="7"/>
        <v>3.4884641811015076</v>
      </c>
      <c r="G75" s="4">
        <f t="shared" si="8"/>
        <v>2.6514168705164503</v>
      </c>
      <c r="I75" s="4">
        <f t="shared" si="9"/>
        <v>1.0223756433580569</v>
      </c>
    </row>
    <row r="76" spans="1:9" x14ac:dyDescent="0.2">
      <c r="A76" s="4">
        <f>IF('True_Odds_Calculator_3-way'!A77="","",'True_Odds_Calculator_3-way'!A77)</f>
        <v>2.74</v>
      </c>
      <c r="B76" s="4">
        <f>IF('True_Odds_Calculator_3-way'!B77="","",'True_Odds_Calculator_3-way'!B77)</f>
        <v>3.29</v>
      </c>
      <c r="C76" s="4">
        <f>IF('True_Odds_Calculator_3-way'!C77="","",'True_Odds_Calculator_3-way'!C77)</f>
        <v>2.84</v>
      </c>
      <c r="D76" s="4">
        <f t="shared" si="5"/>
        <v>2.1027547487127984E-2</v>
      </c>
      <c r="E76" s="4">
        <f t="shared" si="6"/>
        <v>2.7936525442026587</v>
      </c>
      <c r="F76" s="4">
        <f t="shared" si="7"/>
        <v>3.367658923364885</v>
      </c>
      <c r="G76" s="4">
        <f t="shared" si="8"/>
        <v>2.8976814742801706</v>
      </c>
      <c r="I76" s="4">
        <f t="shared" si="9"/>
        <v>1.021027547487128</v>
      </c>
    </row>
    <row r="77" spans="1:9" x14ac:dyDescent="0.2">
      <c r="A77" s="4">
        <f>IF('True_Odds_Calculator_3-way'!A78="","",'True_Odds_Calculator_3-way'!A78)</f>
        <v>1.37</v>
      </c>
      <c r="B77" s="4">
        <f>IF('True_Odds_Calculator_3-way'!B78="","",'True_Odds_Calculator_3-way'!B78)</f>
        <v>5.52</v>
      </c>
      <c r="C77" s="4">
        <f>IF('True_Odds_Calculator_3-way'!C78="","",'True_Odds_Calculator_3-way'!C78)</f>
        <v>8.58</v>
      </c>
      <c r="D77" s="4">
        <f t="shared" si="5"/>
        <v>2.7636544139241659E-2</v>
      </c>
      <c r="E77" s="4">
        <f t="shared" si="6"/>
        <v>1.3875113485061885</v>
      </c>
      <c r="F77" s="4">
        <f t="shared" si="7"/>
        <v>5.8157374688801431</v>
      </c>
      <c r="G77" s="4">
        <f t="shared" si="8"/>
        <v>9.3163707538511549</v>
      </c>
      <c r="I77" s="4">
        <f t="shared" si="9"/>
        <v>1.0276365441392417</v>
      </c>
    </row>
    <row r="78" spans="1:9" x14ac:dyDescent="0.2">
      <c r="A78" s="4">
        <f>IF('True_Odds_Calculator_3-way'!A79="","",'True_Odds_Calculator_3-way'!A79)</f>
        <v>5.87</v>
      </c>
      <c r="B78" s="4">
        <f>IF('True_Odds_Calculator_3-way'!B79="","",'True_Odds_Calculator_3-way'!B79)</f>
        <v>4.83</v>
      </c>
      <c r="C78" s="4">
        <f>IF('True_Odds_Calculator_3-way'!C79="","",'True_Odds_Calculator_3-way'!C79)</f>
        <v>1.54</v>
      </c>
      <c r="D78" s="4">
        <f t="shared" si="5"/>
        <v>2.6747738102452567E-2</v>
      </c>
      <c r="E78" s="4">
        <f t="shared" si="6"/>
        <v>6.1941811912893963</v>
      </c>
      <c r="F78" s="4">
        <f t="shared" si="7"/>
        <v>5.0473587418762991</v>
      </c>
      <c r="G78" s="4">
        <f t="shared" si="8"/>
        <v>1.5614393516989482</v>
      </c>
      <c r="I78" s="4">
        <f t="shared" si="9"/>
        <v>1.0267477381024526</v>
      </c>
    </row>
    <row r="79" spans="1:9" x14ac:dyDescent="0.2">
      <c r="A79" s="4">
        <f>IF('True_Odds_Calculator_3-way'!A80="","",'True_Odds_Calculator_3-way'!A80)</f>
        <v>2.0699999999999998</v>
      </c>
      <c r="B79" s="4">
        <f>IF('True_Odds_Calculator_3-way'!B80="","",'True_Odds_Calculator_3-way'!B80)</f>
        <v>3.72</v>
      </c>
      <c r="C79" s="4">
        <f>IF('True_Odds_Calculator_3-way'!C80="","",'True_Odds_Calculator_3-way'!C80)</f>
        <v>3.69</v>
      </c>
      <c r="D79" s="4">
        <f t="shared" si="5"/>
        <v>2.2911701767789117E-2</v>
      </c>
      <c r="E79" s="4">
        <f t="shared" si="6"/>
        <v>2.1032504423458183</v>
      </c>
      <c r="F79" s="4">
        <f t="shared" si="7"/>
        <v>3.8287775228356469</v>
      </c>
      <c r="G79" s="4">
        <f t="shared" si="8"/>
        <v>3.797004887623153</v>
      </c>
      <c r="I79" s="4">
        <f t="shared" si="9"/>
        <v>1.0229117017677891</v>
      </c>
    </row>
    <row r="80" spans="1:9" x14ac:dyDescent="0.2">
      <c r="A80" s="4">
        <f>IF('True_Odds_Calculator_3-way'!A81="","",'True_Odds_Calculator_3-way'!A81)</f>
        <v>2.54</v>
      </c>
      <c r="B80" s="4">
        <f>IF('True_Odds_Calculator_3-way'!B81="","",'True_Odds_Calculator_3-way'!B81)</f>
        <v>3.55</v>
      </c>
      <c r="C80" s="4">
        <f>IF('True_Odds_Calculator_3-way'!C81="","",'True_Odds_Calculator_3-way'!C81)</f>
        <v>2.88</v>
      </c>
      <c r="D80" s="4">
        <f t="shared" si="5"/>
        <v>2.261315046886736E-2</v>
      </c>
      <c r="E80" s="4">
        <f t="shared" si="6"/>
        <v>2.5895795745088206</v>
      </c>
      <c r="F80" s="4">
        <f t="shared" si="7"/>
        <v>3.6476059023258331</v>
      </c>
      <c r="G80" s="4">
        <f t="shared" si="8"/>
        <v>2.9439081974745838</v>
      </c>
      <c r="I80" s="4">
        <f t="shared" si="9"/>
        <v>1.0226131504688674</v>
      </c>
    </row>
    <row r="81" spans="1:9" x14ac:dyDescent="0.2">
      <c r="A81" s="4">
        <f>IF('True_Odds_Calculator_3-way'!A82="","",'True_Odds_Calculator_3-way'!A82)</f>
        <v>2.38</v>
      </c>
      <c r="B81" s="4">
        <f>IF('True_Odds_Calculator_3-way'!B82="","",'True_Odds_Calculator_3-way'!B82)</f>
        <v>3.46</v>
      </c>
      <c r="C81" s="4">
        <f>IF('True_Odds_Calculator_3-way'!C82="","",'True_Odds_Calculator_3-way'!C82)</f>
        <v>3.15</v>
      </c>
      <c r="D81" s="4">
        <f t="shared" si="5"/>
        <v>2.6645725727670655E-2</v>
      </c>
      <c r="E81" s="4">
        <f t="shared" si="6"/>
        <v>2.4313971646406807</v>
      </c>
      <c r="F81" s="4">
        <f t="shared" si="7"/>
        <v>3.5697019516674904</v>
      </c>
      <c r="G81" s="4">
        <f t="shared" si="8"/>
        <v>3.2406674323560107</v>
      </c>
      <c r="I81" s="4">
        <f t="shared" si="9"/>
        <v>1.0266457257276707</v>
      </c>
    </row>
    <row r="82" spans="1:9" x14ac:dyDescent="0.2">
      <c r="A82" s="4">
        <f>IF('True_Odds_Calculator_3-way'!A83="","",'True_Odds_Calculator_3-way'!A83)</f>
        <v>2.35</v>
      </c>
      <c r="B82" s="4">
        <f>IF('True_Odds_Calculator_3-way'!B83="","",'True_Odds_Calculator_3-way'!B83)</f>
        <v>3.62</v>
      </c>
      <c r="C82" s="4">
        <f>IF('True_Odds_Calculator_3-way'!C83="","",'True_Odds_Calculator_3-way'!C83)</f>
        <v>3.07</v>
      </c>
      <c r="D82" s="4">
        <f t="shared" si="5"/>
        <v>2.7507907839070311E-2</v>
      </c>
      <c r="E82" s="4">
        <f t="shared" si="6"/>
        <v>2.4017526322130087</v>
      </c>
      <c r="F82" s="4">
        <f t="shared" si="7"/>
        <v>3.7442835371317398</v>
      </c>
      <c r="G82" s="4">
        <f t="shared" si="8"/>
        <v>3.1589229189370949</v>
      </c>
      <c r="I82" s="4">
        <f t="shared" si="9"/>
        <v>1.0275079078390703</v>
      </c>
    </row>
    <row r="83" spans="1:9" x14ac:dyDescent="0.2">
      <c r="A83" s="4">
        <f>IF('True_Odds_Calculator_3-way'!A84="","",'True_Odds_Calculator_3-way'!A84)</f>
        <v>6.94</v>
      </c>
      <c r="B83" s="4">
        <f>IF('True_Odds_Calculator_3-way'!B84="","",'True_Odds_Calculator_3-way'!B84)</f>
        <v>4.57</v>
      </c>
      <c r="C83" s="4">
        <f>IF('True_Odds_Calculator_3-way'!C84="","",'True_Odds_Calculator_3-way'!C84)</f>
        <v>1.5</v>
      </c>
      <c r="D83" s="4">
        <f t="shared" si="5"/>
        <v>2.9577266430822036E-2</v>
      </c>
      <c r="E83" s="4">
        <f t="shared" si="6"/>
        <v>7.4497257006248061</v>
      </c>
      <c r="F83" s="4">
        <f t="shared" si="7"/>
        <v>4.7856211166586746</v>
      </c>
      <c r="G83" s="4">
        <f t="shared" si="8"/>
        <v>1.5225159296481876</v>
      </c>
      <c r="I83" s="4">
        <f t="shared" si="9"/>
        <v>1.029577266430822</v>
      </c>
    </row>
    <row r="84" spans="1:9" x14ac:dyDescent="0.2">
      <c r="A84" s="4">
        <f>IF('True_Odds_Calculator_3-way'!A85="","",'True_Odds_Calculator_3-way'!A85)</f>
        <v>1.37</v>
      </c>
      <c r="B84" s="4">
        <f>IF('True_Odds_Calculator_3-way'!B85="","",'True_Odds_Calculator_3-way'!B85)</f>
        <v>5.61</v>
      </c>
      <c r="C84" s="4">
        <f>IF('True_Odds_Calculator_3-way'!C85="","",'True_Odds_Calculator_3-way'!C85)</f>
        <v>8.08</v>
      </c>
      <c r="D84" s="4">
        <f t="shared" si="5"/>
        <v>3.1942502966483932E-2</v>
      </c>
      <c r="E84" s="4">
        <f t="shared" si="6"/>
        <v>1.3902801222983805</v>
      </c>
      <c r="F84" s="4">
        <f t="shared" si="7"/>
        <v>5.966387101476772</v>
      </c>
      <c r="G84" s="4">
        <f t="shared" si="8"/>
        <v>8.840570241539881</v>
      </c>
      <c r="I84" s="4">
        <f t="shared" si="9"/>
        <v>1.0319425029664839</v>
      </c>
    </row>
    <row r="85" spans="1:9" x14ac:dyDescent="0.2">
      <c r="A85" s="4">
        <f>IF('True_Odds_Calculator_3-way'!A86="","",'True_Odds_Calculator_3-way'!A86)</f>
        <v>8.02</v>
      </c>
      <c r="B85" s="4">
        <f>IF('True_Odds_Calculator_3-way'!B86="","",'True_Odds_Calculator_3-way'!B86)</f>
        <v>4.99</v>
      </c>
      <c r="C85" s="4">
        <f>IF('True_Odds_Calculator_3-way'!C86="","",'True_Odds_Calculator_3-way'!C86)</f>
        <v>1.43</v>
      </c>
      <c r="D85" s="4">
        <f t="shared" si="5"/>
        <v>2.4389780205651412E-2</v>
      </c>
      <c r="E85" s="4">
        <f t="shared" si="6"/>
        <v>8.5793937369630004</v>
      </c>
      <c r="F85" s="4">
        <f t="shared" si="7"/>
        <v>5.2009957342035671</v>
      </c>
      <c r="G85" s="4">
        <f t="shared" si="8"/>
        <v>1.4468204381504848</v>
      </c>
      <c r="I85" s="4">
        <f t="shared" si="9"/>
        <v>1.0243897802056514</v>
      </c>
    </row>
    <row r="86" spans="1:9" x14ac:dyDescent="0.2">
      <c r="A86" s="4">
        <f>IF('True_Odds_Calculator_3-way'!A87="","",'True_Odds_Calculator_3-way'!A87)</f>
        <v>1.4</v>
      </c>
      <c r="B86" s="4">
        <f>IF('True_Odds_Calculator_3-way'!B87="","",'True_Odds_Calculator_3-way'!B87)</f>
        <v>5.12</v>
      </c>
      <c r="C86" s="4">
        <f>IF('True_Odds_Calculator_3-way'!C87="","",'True_Odds_Calculator_3-way'!C87)</f>
        <v>8.4700000000000006</v>
      </c>
      <c r="D86" s="4">
        <f t="shared" si="5"/>
        <v>2.7661968713105001E-2</v>
      </c>
      <c r="E86" s="4">
        <f t="shared" si="6"/>
        <v>1.4183088334692415</v>
      </c>
      <c r="F86" s="4">
        <f t="shared" si="7"/>
        <v>5.3736906453424957</v>
      </c>
      <c r="G86" s="4">
        <f t="shared" si="8"/>
        <v>9.1875370752238616</v>
      </c>
      <c r="I86" s="4">
        <f t="shared" si="9"/>
        <v>1.027661968713105</v>
      </c>
    </row>
    <row r="87" spans="1:9" x14ac:dyDescent="0.2">
      <c r="A87" s="4">
        <f>IF('True_Odds_Calculator_3-way'!A88="","",'True_Odds_Calculator_3-way'!A88)</f>
        <v>2.4700000000000002</v>
      </c>
      <c r="B87" s="4">
        <f>IF('True_Odds_Calculator_3-way'!B88="","",'True_Odds_Calculator_3-way'!B88)</f>
        <v>3.35</v>
      </c>
      <c r="C87" s="4">
        <f>IF('True_Odds_Calculator_3-way'!C88="","",'True_Odds_Calculator_3-way'!C88)</f>
        <v>3.13</v>
      </c>
      <c r="D87" s="4">
        <f t="shared" si="5"/>
        <v>2.2854580173082617E-2</v>
      </c>
      <c r="E87" s="4">
        <f t="shared" si="6"/>
        <v>2.5173691789473276</v>
      </c>
      <c r="F87" s="4">
        <f t="shared" si="7"/>
        <v>3.4377342361983572</v>
      </c>
      <c r="G87" s="4">
        <f t="shared" si="8"/>
        <v>3.2064578111584527</v>
      </c>
      <c r="I87" s="4">
        <f t="shared" si="9"/>
        <v>1.0228545801730826</v>
      </c>
    </row>
    <row r="88" spans="1:9" x14ac:dyDescent="0.2">
      <c r="A88" s="4">
        <f>IF('True_Odds_Calculator_3-way'!A89="","",'True_Odds_Calculator_3-way'!A89)</f>
        <v>2.71</v>
      </c>
      <c r="B88" s="4">
        <f>IF('True_Odds_Calculator_3-way'!B89="","",'True_Odds_Calculator_3-way'!B89)</f>
        <v>3.4</v>
      </c>
      <c r="C88" s="4">
        <f>IF('True_Odds_Calculator_3-way'!C89="","",'True_Odds_Calculator_3-way'!C89)</f>
        <v>2.78</v>
      </c>
      <c r="D88" s="4">
        <f t="shared" si="5"/>
        <v>2.2833567311551173E-2</v>
      </c>
      <c r="E88" s="4">
        <f t="shared" si="6"/>
        <v>2.7670745724335206</v>
      </c>
      <c r="F88" s="4">
        <f t="shared" si="7"/>
        <v>3.4903227213020038</v>
      </c>
      <c r="G88" s="4">
        <f t="shared" si="8"/>
        <v>2.8400938459082119</v>
      </c>
      <c r="I88" s="4">
        <f t="shared" si="9"/>
        <v>1.0228335673115512</v>
      </c>
    </row>
    <row r="89" spans="1:9" x14ac:dyDescent="0.2">
      <c r="A89" s="4">
        <f>IF('True_Odds_Calculator_3-way'!A90="","",'True_Odds_Calculator_3-way'!A90)</f>
        <v>2.77</v>
      </c>
      <c r="B89" s="4">
        <f>IF('True_Odds_Calculator_3-way'!B90="","",'True_Odds_Calculator_3-way'!B90)</f>
        <v>3.23</v>
      </c>
      <c r="C89" s="4">
        <f>IF('True_Odds_Calculator_3-way'!C90="","",'True_Odds_Calculator_3-way'!C90)</f>
        <v>2.85</v>
      </c>
      <c r="D89" s="4">
        <f t="shared" si="5"/>
        <v>2.1485546527180155E-2</v>
      </c>
      <c r="E89" s="4">
        <f t="shared" si="6"/>
        <v>2.8260643730280455</v>
      </c>
      <c r="F89" s="4">
        <f t="shared" si="7"/>
        <v>3.3064882377336953</v>
      </c>
      <c r="G89" s="4">
        <f t="shared" si="8"/>
        <v>2.9093842246172863</v>
      </c>
      <c r="I89" s="4">
        <f t="shared" si="9"/>
        <v>1.0214855465271802</v>
      </c>
    </row>
    <row r="90" spans="1:9" x14ac:dyDescent="0.2">
      <c r="A90" s="4">
        <f>IF('True_Odds_Calculator_3-way'!A91="","",'True_Odds_Calculator_3-way'!A91)</f>
        <v>9.7200000000000006</v>
      </c>
      <c r="B90" s="4">
        <f>IF('True_Odds_Calculator_3-way'!B91="","",'True_Odds_Calculator_3-way'!B91)</f>
        <v>6.15</v>
      </c>
      <c r="C90" s="4">
        <f>IF('True_Odds_Calculator_3-way'!C91="","",'True_Odds_Calculator_3-way'!C91)</f>
        <v>1.32</v>
      </c>
      <c r="D90" s="4">
        <f t="shared" si="5"/>
        <v>2.3058042028231807E-2</v>
      </c>
      <c r="E90" s="4">
        <f t="shared" si="6"/>
        <v>10.504792638507258</v>
      </c>
      <c r="F90" s="4">
        <f t="shared" si="7"/>
        <v>6.4551273241317046</v>
      </c>
      <c r="G90" s="4">
        <f t="shared" si="8"/>
        <v>1.3335293735905382</v>
      </c>
      <c r="I90" s="4">
        <f t="shared" si="9"/>
        <v>1.0230580420282318</v>
      </c>
    </row>
    <row r="91" spans="1:9" x14ac:dyDescent="0.2">
      <c r="A91" s="4">
        <f>IF('True_Odds_Calculator_3-way'!A92="","",'True_Odds_Calculator_3-way'!A92)</f>
        <v>3.4</v>
      </c>
      <c r="B91" s="4">
        <f>IF('True_Odds_Calculator_3-way'!B92="","",'True_Odds_Calculator_3-way'!B92)</f>
        <v>3.54</v>
      </c>
      <c r="C91" s="4">
        <f>IF('True_Odds_Calculator_3-way'!C92="","",'True_Odds_Calculator_3-way'!C92)</f>
        <v>2.2200000000000002</v>
      </c>
      <c r="D91" s="4">
        <f t="shared" si="5"/>
        <v>2.7053973215488636E-2</v>
      </c>
      <c r="E91" s="4">
        <f t="shared" si="6"/>
        <v>3.5075454459531832</v>
      </c>
      <c r="F91" s="4">
        <f t="shared" si="7"/>
        <v>3.6567365171122646</v>
      </c>
      <c r="G91" s="4">
        <f t="shared" si="8"/>
        <v>2.265352215846661</v>
      </c>
      <c r="I91" s="4">
        <f t="shared" si="9"/>
        <v>1.0270539732154886</v>
      </c>
    </row>
    <row r="92" spans="1:9" x14ac:dyDescent="0.2">
      <c r="A92" s="4">
        <f>IF('True_Odds_Calculator_3-way'!A93="","",'True_Odds_Calculator_3-way'!A93)</f>
        <v>2.94</v>
      </c>
      <c r="B92" s="4">
        <f>IF('True_Odds_Calculator_3-way'!B93="","",'True_Odds_Calculator_3-way'!B93)</f>
        <v>3.58</v>
      </c>
      <c r="C92" s="4">
        <f>IF('True_Odds_Calculator_3-way'!C93="","",'True_Odds_Calculator_3-way'!C93)</f>
        <v>2.4500000000000002</v>
      </c>
      <c r="D92" s="4">
        <f t="shared" si="5"/>
        <v>2.7628928666438624E-2</v>
      </c>
      <c r="E92" s="4">
        <f t="shared" si="6"/>
        <v>3.0218198522374919</v>
      </c>
      <c r="F92" s="4">
        <f t="shared" si="7"/>
        <v>3.7020588097359659</v>
      </c>
      <c r="G92" s="4">
        <f t="shared" si="8"/>
        <v>2.5065570126694823</v>
      </c>
      <c r="I92" s="4">
        <f t="shared" si="9"/>
        <v>1.0276289286664386</v>
      </c>
    </row>
    <row r="93" spans="1:9" x14ac:dyDescent="0.2">
      <c r="A93" s="4">
        <f>IF('True_Odds_Calculator_3-way'!A94="","",'True_Odds_Calculator_3-way'!A94)</f>
        <v>1.87</v>
      </c>
      <c r="B93" s="4">
        <f>IF('True_Odds_Calculator_3-way'!B94="","",'True_Odds_Calculator_3-way'!B94)</f>
        <v>3.81</v>
      </c>
      <c r="C93" s="4">
        <f>IF('True_Odds_Calculator_3-way'!C94="","",'True_Odds_Calculator_3-way'!C94)</f>
        <v>4.3</v>
      </c>
      <c r="D93" s="4">
        <f t="shared" si="5"/>
        <v>2.9784689424703581E-2</v>
      </c>
      <c r="E93" s="4">
        <f t="shared" si="6"/>
        <v>1.9053747876867542</v>
      </c>
      <c r="F93" s="4">
        <f t="shared" si="7"/>
        <v>3.9597850284203142</v>
      </c>
      <c r="G93" s="4">
        <f t="shared" si="8"/>
        <v>4.491759446104191</v>
      </c>
      <c r="I93" s="4">
        <f t="shared" si="9"/>
        <v>1.0297846894247036</v>
      </c>
    </row>
    <row r="94" spans="1:9" x14ac:dyDescent="0.2">
      <c r="A94" s="4">
        <f>IF('True_Odds_Calculator_3-way'!A95="","",'True_Odds_Calculator_3-way'!A95)</f>
        <v>2.21</v>
      </c>
      <c r="B94" s="4">
        <f>IF('True_Odds_Calculator_3-way'!B95="","",'True_Odds_Calculator_3-way'!B95)</f>
        <v>3.68</v>
      </c>
      <c r="C94" s="4">
        <f>IF('True_Odds_Calculator_3-way'!C95="","",'True_Odds_Calculator_3-way'!C95)</f>
        <v>3.29</v>
      </c>
      <c r="D94" s="4">
        <f t="shared" si="5"/>
        <v>2.8179185998743028E-2</v>
      </c>
      <c r="E94" s="4">
        <f t="shared" si="6"/>
        <v>2.2568491806534552</v>
      </c>
      <c r="F94" s="4">
        <f t="shared" si="7"/>
        <v>3.8117590477518286</v>
      </c>
      <c r="G94" s="4">
        <f t="shared" si="8"/>
        <v>3.3949136058025045</v>
      </c>
      <c r="I94" s="4">
        <f t="shared" si="9"/>
        <v>1.028179185998743</v>
      </c>
    </row>
    <row r="95" spans="1:9" x14ac:dyDescent="0.2">
      <c r="A95" s="4">
        <f>IF('True_Odds_Calculator_3-way'!A96="","",'True_Odds_Calculator_3-way'!A96)</f>
        <v>2.16</v>
      </c>
      <c r="B95" s="4">
        <f>IF('True_Odds_Calculator_3-way'!B96="","",'True_Odds_Calculator_3-way'!B96)</f>
        <v>3.35</v>
      </c>
      <c r="C95" s="4">
        <f>IF('True_Odds_Calculator_3-way'!C96="","",'True_Odds_Calculator_3-way'!C96)</f>
        <v>3.76</v>
      </c>
      <c r="D95" s="4">
        <f t="shared" si="5"/>
        <v>2.7427872458040792E-2</v>
      </c>
      <c r="E95" s="4">
        <f t="shared" si="6"/>
        <v>2.2035151677458091</v>
      </c>
      <c r="F95" s="4">
        <f t="shared" si="7"/>
        <v>3.4558448948623459</v>
      </c>
      <c r="G95" s="4">
        <f t="shared" si="8"/>
        <v>3.8938562410789932</v>
      </c>
      <c r="I95" s="4">
        <f t="shared" si="9"/>
        <v>1.0274278724580408</v>
      </c>
    </row>
    <row r="96" spans="1:9" x14ac:dyDescent="0.2">
      <c r="A96" s="4">
        <f>IF('True_Odds_Calculator_3-way'!A97="","",'True_Odds_Calculator_3-way'!A97)</f>
        <v>2.4900000000000002</v>
      </c>
      <c r="B96" s="4">
        <f>IF('True_Odds_Calculator_3-way'!B97="","",'True_Odds_Calculator_3-way'!B97)</f>
        <v>3.43</v>
      </c>
      <c r="C96" s="4">
        <f>IF('True_Odds_Calculator_3-way'!C97="","",'True_Odds_Calculator_3-way'!C97)</f>
        <v>3</v>
      </c>
      <c r="D96" s="4">
        <f t="shared" si="5"/>
        <v>2.6484948540517639E-2</v>
      </c>
      <c r="E96" s="4">
        <f t="shared" si="6"/>
        <v>2.5459667322482558</v>
      </c>
      <c r="F96" s="4">
        <f t="shared" si="7"/>
        <v>3.5371075954609457</v>
      </c>
      <c r="G96" s="4">
        <f t="shared" si="8"/>
        <v>3.0816164531841959</v>
      </c>
      <c r="I96" s="4">
        <f t="shared" si="9"/>
        <v>1.0264849485405176</v>
      </c>
    </row>
    <row r="97" spans="1:9" x14ac:dyDescent="0.2">
      <c r="A97" s="4">
        <f>IF('True_Odds_Calculator_3-way'!A98="","",'True_Odds_Calculator_3-way'!A98)</f>
        <v>1.85</v>
      </c>
      <c r="B97" s="4">
        <f>IF('True_Odds_Calculator_3-way'!B98="","",'True_Odds_Calculator_3-way'!B98)</f>
        <v>3.83</v>
      </c>
      <c r="C97" s="4">
        <f>IF('True_Odds_Calculator_3-way'!C98="","",'True_Odds_Calculator_3-way'!C98)</f>
        <v>4.3600000000000003</v>
      </c>
      <c r="D97" s="4">
        <f t="shared" si="5"/>
        <v>3.0994944449803441E-2</v>
      </c>
      <c r="E97" s="4">
        <f t="shared" si="6"/>
        <v>1.8860490918799941</v>
      </c>
      <c r="F97" s="4">
        <f t="shared" si="7"/>
        <v>3.9877980144988396</v>
      </c>
      <c r="G97" s="4">
        <f t="shared" si="8"/>
        <v>4.5656648757720841</v>
      </c>
      <c r="I97" s="4">
        <f t="shared" si="9"/>
        <v>1.0309949444498034</v>
      </c>
    </row>
    <row r="98" spans="1:9" x14ac:dyDescent="0.2">
      <c r="A98" s="4">
        <f>IF('True_Odds_Calculator_3-way'!A99="","",'True_Odds_Calculator_3-way'!A99)</f>
        <v>1.48</v>
      </c>
      <c r="B98" s="4">
        <f>IF('True_Odds_Calculator_3-way'!B99="","",'True_Odds_Calculator_3-way'!B99)</f>
        <v>4.63</v>
      </c>
      <c r="C98" s="4">
        <f>IF('True_Odds_Calculator_3-way'!C99="","",'True_Odds_Calculator_3-way'!C99)</f>
        <v>7.12</v>
      </c>
      <c r="D98" s="4">
        <f t="shared" si="5"/>
        <v>3.2107835260212214E-2</v>
      </c>
      <c r="E98" s="4">
        <f t="shared" si="6"/>
        <v>1.5038203113094659</v>
      </c>
      <c r="F98" s="4">
        <f t="shared" si="7"/>
        <v>4.8713925660301198</v>
      </c>
      <c r="G98" s="4">
        <f t="shared" si="8"/>
        <v>7.7073176074505545</v>
      </c>
      <c r="I98" s="4">
        <f t="shared" si="9"/>
        <v>1.0321078352602122</v>
      </c>
    </row>
    <row r="99" spans="1:9" x14ac:dyDescent="0.2">
      <c r="A99" s="4">
        <f>IF('True_Odds_Calculator_3-way'!A100="","",'True_Odds_Calculator_3-way'!A100)</f>
        <v>1.56</v>
      </c>
      <c r="B99" s="4">
        <f>IF('True_Odds_Calculator_3-way'!B100="","",'True_Odds_Calculator_3-way'!B100)</f>
        <v>4.4000000000000004</v>
      </c>
      <c r="C99" s="4">
        <f>IF('True_Odds_Calculator_3-way'!C100="","",'True_Odds_Calculator_3-way'!C100)</f>
        <v>6.07</v>
      </c>
      <c r="D99" s="4">
        <f t="shared" si="5"/>
        <v>3.3043014097379864E-2</v>
      </c>
      <c r="E99" s="4">
        <f t="shared" si="6"/>
        <v>1.5872731096235957</v>
      </c>
      <c r="F99" s="4">
        <f t="shared" si="7"/>
        <v>4.624098068579344</v>
      </c>
      <c r="G99" s="4">
        <f t="shared" si="8"/>
        <v>6.5048981851942838</v>
      </c>
      <c r="I99" s="4">
        <f t="shared" si="9"/>
        <v>1.0330430140973799</v>
      </c>
    </row>
    <row r="100" spans="1:9" x14ac:dyDescent="0.2">
      <c r="A100" s="4">
        <f>IF('True_Odds_Calculator_3-way'!A101="","",'True_Odds_Calculator_3-way'!A101)</f>
        <v>2.95</v>
      </c>
      <c r="B100" s="4">
        <f>IF('True_Odds_Calculator_3-way'!B101="","",'True_Odds_Calculator_3-way'!B101)</f>
        <v>3.52</v>
      </c>
      <c r="C100" s="4">
        <f>IF('True_Odds_Calculator_3-way'!C101="","",'True_Odds_Calculator_3-way'!C101)</f>
        <v>2.4700000000000002</v>
      </c>
      <c r="D100" s="4">
        <f t="shared" si="5"/>
        <v>2.793225953350853E-2</v>
      </c>
      <c r="E100" s="4">
        <f t="shared" si="6"/>
        <v>3.033315225661279</v>
      </c>
      <c r="F100" s="4">
        <f t="shared" si="7"/>
        <v>3.6392729914468478</v>
      </c>
      <c r="G100" s="4">
        <f t="shared" si="8"/>
        <v>2.5281410769894972</v>
      </c>
      <c r="I100" s="4">
        <f t="shared" si="9"/>
        <v>1.0279322595335085</v>
      </c>
    </row>
    <row r="101" spans="1:9" x14ac:dyDescent="0.2">
      <c r="A101" s="4">
        <f>IF('True_Odds_Calculator_3-way'!A102="","",'True_Odds_Calculator_3-way'!A102)</f>
        <v>2.81</v>
      </c>
      <c r="B101" s="4">
        <f>IF('True_Odds_Calculator_3-way'!B102="","",'True_Odds_Calculator_3-way'!B102)</f>
        <v>3.61</v>
      </c>
      <c r="C101" s="4">
        <f>IF('True_Odds_Calculator_3-way'!C102="","",'True_Odds_Calculator_3-way'!C102)</f>
        <v>2.4300000000000002</v>
      </c>
      <c r="D101" s="4">
        <f t="shared" si="5"/>
        <v>4.4402830115159775E-2</v>
      </c>
      <c r="E101" s="4">
        <f t="shared" si="6"/>
        <v>2.9319413490322059</v>
      </c>
      <c r="F101" s="4">
        <f t="shared" si="7"/>
        <v>3.813775379037514</v>
      </c>
      <c r="G101" s="4">
        <f t="shared" si="8"/>
        <v>2.5206587496122319</v>
      </c>
      <c r="I101" s="4">
        <f t="shared" si="9"/>
        <v>1.0444028301151598</v>
      </c>
    </row>
    <row r="102" spans="1:9" x14ac:dyDescent="0.2">
      <c r="A102" s="4">
        <f>IF('True_Odds_Calculator_3-way'!A103="","",'True_Odds_Calculator_3-way'!A103)</f>
        <v>2.3199999999999998</v>
      </c>
      <c r="B102" s="4">
        <f>IF('True_Odds_Calculator_3-way'!B103="","",'True_Odds_Calculator_3-way'!B103)</f>
        <v>3.6</v>
      </c>
      <c r="C102" s="4">
        <f>IF('True_Odds_Calculator_3-way'!C103="","",'True_Odds_Calculator_3-way'!C103)</f>
        <v>2.98</v>
      </c>
      <c r="D102" s="4">
        <f t="shared" si="5"/>
        <v>4.4382730335056131E-2</v>
      </c>
      <c r="E102" s="4">
        <f t="shared" si="6"/>
        <v>2.4024587378890683</v>
      </c>
      <c r="F102" s="4">
        <f t="shared" si="7"/>
        <v>3.802519433534866</v>
      </c>
      <c r="G102" s="4">
        <f t="shared" si="8"/>
        <v>3.1174380076955961</v>
      </c>
      <c r="I102" s="4">
        <f t="shared" si="9"/>
        <v>1.0443827303350561</v>
      </c>
    </row>
    <row r="103" spans="1:9" x14ac:dyDescent="0.2">
      <c r="A103" s="4">
        <f>IF('True_Odds_Calculator_3-way'!A104="","",'True_Odds_Calculator_3-way'!A104)</f>
        <v>4.92</v>
      </c>
      <c r="B103" s="4">
        <f>IF('True_Odds_Calculator_3-way'!B104="","",'True_Odds_Calculator_3-way'!B104)</f>
        <v>4.04</v>
      </c>
      <c r="C103" s="4">
        <f>IF('True_Odds_Calculator_3-way'!C104="","",'True_Odds_Calculator_3-way'!C104)</f>
        <v>1.67</v>
      </c>
      <c r="D103" s="4">
        <f t="shared" si="5"/>
        <v>4.9579180205153506E-2</v>
      </c>
      <c r="E103" s="4">
        <f t="shared" si="6"/>
        <v>5.3554509424643282</v>
      </c>
      <c r="F103" s="4">
        <f t="shared" si="7"/>
        <v>4.3290350806417957</v>
      </c>
      <c r="G103" s="4">
        <f t="shared" si="8"/>
        <v>1.7173986166271296</v>
      </c>
      <c r="I103" s="4">
        <f t="shared" si="9"/>
        <v>1.0495791802051535</v>
      </c>
    </row>
    <row r="104" spans="1:9" x14ac:dyDescent="0.2">
      <c r="A104" s="4">
        <f>IF('True_Odds_Calculator_3-way'!A105="","",'True_Odds_Calculator_3-way'!A105)</f>
        <v>2.86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2.4900000000000002</v>
      </c>
      <c r="D104" s="4">
        <f t="shared" si="5"/>
        <v>4.3654436171874256E-2</v>
      </c>
      <c r="E104" s="4">
        <f t="shared" si="6"/>
        <v>2.9841938805567083</v>
      </c>
      <c r="F104" s="4">
        <f t="shared" si="7"/>
        <v>3.5991136983086731</v>
      </c>
      <c r="G104" s="4">
        <f t="shared" si="8"/>
        <v>2.5836125020632674</v>
      </c>
      <c r="I104" s="4">
        <f t="shared" si="9"/>
        <v>1.0436544361718743</v>
      </c>
    </row>
    <row r="105" spans="1:9" x14ac:dyDescent="0.2">
      <c r="A105" s="4">
        <f>IF('True_Odds_Calculator_3-way'!A106="","",'True_Odds_Calculator_3-way'!A106)</f>
        <v>5.24</v>
      </c>
      <c r="B105" s="4">
        <f>IF('True_Odds_Calculator_3-way'!B106="","",'True_Odds_Calculator_3-way'!B106)</f>
        <v>3.89</v>
      </c>
      <c r="C105" s="4">
        <f>IF('True_Odds_Calculator_3-way'!C106="","",'True_Odds_Calculator_3-way'!C106)</f>
        <v>1.66</v>
      </c>
      <c r="D105" s="4">
        <f t="shared" si="5"/>
        <v>5.0318741951065338E-2</v>
      </c>
      <c r="E105" s="4">
        <f t="shared" si="6"/>
        <v>5.744921553295903</v>
      </c>
      <c r="F105" s="4">
        <f t="shared" si="7"/>
        <v>4.1615255395740087</v>
      </c>
      <c r="G105" s="4">
        <f t="shared" si="8"/>
        <v>1.707543188541226</v>
      </c>
      <c r="I105" s="4">
        <f t="shared" si="9"/>
        <v>1.0503187419510653</v>
      </c>
    </row>
    <row r="106" spans="1:9" x14ac:dyDescent="0.2">
      <c r="A106" s="4">
        <f>IF('True_Odds_Calculator_3-way'!A107="","",'True_Odds_Calculator_3-way'!A107)</f>
        <v>2</v>
      </c>
      <c r="B106" s="4">
        <f>IF('True_Odds_Calculator_3-way'!B107="","",'True_Odds_Calculator_3-way'!B107)</f>
        <v>3.81</v>
      </c>
      <c r="C106" s="4">
        <f>IF('True_Odds_Calculator_3-way'!C107="","",'True_Odds_Calculator_3-way'!C107)</f>
        <v>3.53</v>
      </c>
      <c r="D106" s="4">
        <f t="shared" si="5"/>
        <v>4.5753310581219786E-2</v>
      </c>
      <c r="E106" s="4">
        <f t="shared" si="6"/>
        <v>2.0629237266471017</v>
      </c>
      <c r="F106" s="4">
        <f t="shared" si="7"/>
        <v>4.0450441870140805</v>
      </c>
      <c r="G106" s="4">
        <f t="shared" si="8"/>
        <v>3.7308558298234336</v>
      </c>
      <c r="I106" s="4">
        <f t="shared" si="9"/>
        <v>1.0457533105812198</v>
      </c>
    </row>
    <row r="107" spans="1:9" x14ac:dyDescent="0.2">
      <c r="A107" s="4">
        <f>IF('True_Odds_Calculator_3-way'!A108="","",'True_Odds_Calculator_3-way'!A108)</f>
        <v>1.76</v>
      </c>
      <c r="B107" s="4">
        <f>IF('True_Odds_Calculator_3-way'!B108="","",'True_Odds_Calculator_3-way'!B108)</f>
        <v>3.92</v>
      </c>
      <c r="C107" s="4">
        <f>IF('True_Odds_Calculator_3-way'!C108="","",'True_Odds_Calculator_3-way'!C108)</f>
        <v>4.43</v>
      </c>
      <c r="D107" s="4">
        <f t="shared" si="5"/>
        <v>4.9017493309657212E-2</v>
      </c>
      <c r="E107" s="4">
        <f t="shared" si="6"/>
        <v>1.8121107406489219</v>
      </c>
      <c r="F107" s="4">
        <f t="shared" si="7"/>
        <v>4.1882557923678592</v>
      </c>
      <c r="G107" s="4">
        <f t="shared" si="8"/>
        <v>4.775675310800473</v>
      </c>
      <c r="I107" s="4">
        <f t="shared" si="9"/>
        <v>1.0490174933096572</v>
      </c>
    </row>
    <row r="108" spans="1:9" x14ac:dyDescent="0.2">
      <c r="A108" s="4">
        <f>IF('True_Odds_Calculator_3-way'!A109="","",'True_Odds_Calculator_3-way'!A109)</f>
        <v>4.7</v>
      </c>
      <c r="B108" s="4">
        <f>IF('True_Odds_Calculator_3-way'!B109="","",'True_Odds_Calculator_3-way'!B109)</f>
        <v>4.0199999999999996</v>
      </c>
      <c r="C108" s="4">
        <f>IF('True_Odds_Calculator_3-way'!C109="","",'True_Odds_Calculator_3-way'!C109)</f>
        <v>1.7</v>
      </c>
      <c r="D108" s="4">
        <f t="shared" si="5"/>
        <v>4.97574704699284E-2</v>
      </c>
      <c r="E108" s="4">
        <f t="shared" si="6"/>
        <v>5.097356087135922</v>
      </c>
      <c r="F108" s="4">
        <f t="shared" si="7"/>
        <v>4.3071813622506916</v>
      </c>
      <c r="G108" s="4">
        <f t="shared" si="8"/>
        <v>1.7493237576202079</v>
      </c>
      <c r="I108" s="4">
        <f t="shared" si="9"/>
        <v>1.0497574704699284</v>
      </c>
    </row>
    <row r="109" spans="1:9" x14ac:dyDescent="0.2">
      <c r="A109" s="4">
        <f>IF('True_Odds_Calculator_3-way'!A110="","",'True_Odds_Calculator_3-way'!A110)</f>
        <v>1.47</v>
      </c>
      <c r="B109" s="4">
        <f>IF('True_Odds_Calculator_3-way'!B110="","",'True_Odds_Calculator_3-way'!B110)</f>
        <v>4.7699999999999996</v>
      </c>
      <c r="C109" s="4">
        <f>IF('True_Odds_Calculator_3-way'!C110="","",'True_Odds_Calculator_3-way'!C110)</f>
        <v>6.25</v>
      </c>
      <c r="D109" s="4">
        <f t="shared" si="5"/>
        <v>4.9915714713558268E-2</v>
      </c>
      <c r="E109" s="4">
        <f t="shared" si="6"/>
        <v>1.5068557326234191</v>
      </c>
      <c r="F109" s="4">
        <f t="shared" si="7"/>
        <v>5.1812120011940879</v>
      </c>
      <c r="G109" s="4">
        <f t="shared" si="8"/>
        <v>6.9753769264132979</v>
      </c>
      <c r="I109" s="4">
        <f t="shared" si="9"/>
        <v>1.0499157147135583</v>
      </c>
    </row>
    <row r="110" spans="1:9" x14ac:dyDescent="0.2">
      <c r="A110" s="4">
        <f>IF('True_Odds_Calculator_3-way'!A111="","",'True_Odds_Calculator_3-way'!A111)</f>
        <v>2.73</v>
      </c>
      <c r="B110" s="4">
        <f>IF('True_Odds_Calculator_3-way'!B111="","",'True_Odds_Calculator_3-way'!B111)</f>
        <v>3.42</v>
      </c>
      <c r="C110" s="4">
        <f>IF('True_Odds_Calculator_3-way'!C111="","",'True_Odds_Calculator_3-way'!C111)</f>
        <v>2.59</v>
      </c>
      <c r="D110" s="4">
        <f t="shared" si="5"/>
        <v>4.4798413219465871E-2</v>
      </c>
      <c r="E110" s="4">
        <f t="shared" si="6"/>
        <v>2.8460225372256374</v>
      </c>
      <c r="F110" s="4">
        <f t="shared" si="7"/>
        <v>3.6040600345952174</v>
      </c>
      <c r="G110" s="4">
        <f t="shared" si="8"/>
        <v>2.6942008120329368</v>
      </c>
      <c r="I110" s="4">
        <f t="shared" si="9"/>
        <v>1.0447984132194659</v>
      </c>
    </row>
    <row r="111" spans="1:9" x14ac:dyDescent="0.2">
      <c r="A111" s="4">
        <f>IF('True_Odds_Calculator_3-way'!A112="","",'True_Odds_Calculator_3-way'!A112)</f>
        <v>1.57</v>
      </c>
      <c r="B111" s="4">
        <f>IF('True_Odds_Calculator_3-way'!B112="","",'True_Odds_Calculator_3-way'!B112)</f>
        <v>4.26</v>
      </c>
      <c r="C111" s="4">
        <f>IF('True_Odds_Calculator_3-way'!C112="","",'True_Odds_Calculator_3-way'!C112)</f>
        <v>5.53</v>
      </c>
      <c r="D111" s="4">
        <f t="shared" si="5"/>
        <v>5.2516285598240842E-2</v>
      </c>
      <c r="E111" s="4">
        <f t="shared" si="6"/>
        <v>1.6143685344174739</v>
      </c>
      <c r="F111" s="4">
        <f t="shared" si="7"/>
        <v>4.6032810561391058</v>
      </c>
      <c r="G111" s="4">
        <f t="shared" si="8"/>
        <v>6.1227089622334869</v>
      </c>
      <c r="I111" s="4">
        <f t="shared" si="9"/>
        <v>1.0525162855982408</v>
      </c>
    </row>
    <row r="112" spans="1:9" x14ac:dyDescent="0.2">
      <c r="A112" s="4">
        <f>IF('True_Odds_Calculator_3-way'!A113="","",'True_Odds_Calculator_3-way'!A113)</f>
        <v>4.78</v>
      </c>
      <c r="B112" s="4">
        <f>IF('True_Odds_Calculator_3-way'!B113="","",'True_Odds_Calculator_3-way'!B113)</f>
        <v>3.7</v>
      </c>
      <c r="C112" s="4">
        <f>IF('True_Odds_Calculator_3-way'!C113="","",'True_Odds_Calculator_3-way'!C113)</f>
        <v>1.76</v>
      </c>
      <c r="D112" s="4">
        <f t="shared" si="5"/>
        <v>4.76571093725906E-2</v>
      </c>
      <c r="E112" s="4">
        <f t="shared" si="6"/>
        <v>5.1727887900663401</v>
      </c>
      <c r="F112" s="4">
        <f t="shared" si="7"/>
        <v>3.9310560826033814</v>
      </c>
      <c r="G112" s="4">
        <f t="shared" si="8"/>
        <v>1.8106229117611476</v>
      </c>
      <c r="I112" s="4">
        <f t="shared" si="9"/>
        <v>1.0476571093725906</v>
      </c>
    </row>
    <row r="113" spans="1:9" x14ac:dyDescent="0.2">
      <c r="A113" s="4">
        <f>IF('True_Odds_Calculator_3-way'!A114="","",'True_Odds_Calculator_3-way'!A114)</f>
        <v>2.75</v>
      </c>
      <c r="B113" s="4">
        <f>IF('True_Odds_Calculator_3-way'!B114="","",'True_Odds_Calculator_3-way'!B114)</f>
        <v>3.3</v>
      </c>
      <c r="C113" s="4">
        <f>IF('True_Odds_Calculator_3-way'!C114="","",'True_Odds_Calculator_3-way'!C114)</f>
        <v>2.65</v>
      </c>
      <c r="D113" s="4">
        <f t="shared" si="5"/>
        <v>4.4025157232704615E-2</v>
      </c>
      <c r="E113" s="4">
        <f t="shared" si="6"/>
        <v>2.865647187329329</v>
      </c>
      <c r="F113" s="4">
        <f t="shared" si="7"/>
        <v>3.467944481163252</v>
      </c>
      <c r="G113" s="4">
        <f t="shared" si="8"/>
        <v>2.7572254335260116</v>
      </c>
      <c r="I113" s="4">
        <f t="shared" si="9"/>
        <v>1.0440251572327046</v>
      </c>
    </row>
    <row r="114" spans="1:9" x14ac:dyDescent="0.2">
      <c r="A114" s="4">
        <f>IF('True_Odds_Calculator_3-way'!A115="","",'True_Odds_Calculator_3-way'!A115)</f>
        <v>2.44</v>
      </c>
      <c r="B114" s="4">
        <f>IF('True_Odds_Calculator_3-way'!B115="","",'True_Odds_Calculator_3-way'!B115)</f>
        <v>3.16</v>
      </c>
      <c r="C114" s="4">
        <f>IF('True_Odds_Calculator_3-way'!C115="","",'True_Odds_Calculator_3-way'!C115)</f>
        <v>3.15</v>
      </c>
      <c r="D114" s="4">
        <f t="shared" si="5"/>
        <v>4.3752079236619501E-2</v>
      </c>
      <c r="E114" s="4">
        <f t="shared" si="6"/>
        <v>2.5300312229160644</v>
      </c>
      <c r="F114" s="4">
        <f t="shared" si="7"/>
        <v>3.3126659440900261</v>
      </c>
      <c r="G114" s="4">
        <f t="shared" si="8"/>
        <v>3.3016780433340456</v>
      </c>
      <c r="I114" s="4">
        <f t="shared" si="9"/>
        <v>1.0437520792366195</v>
      </c>
    </row>
    <row r="115" spans="1:9" x14ac:dyDescent="0.2">
      <c r="A115" s="4">
        <f>IF('True_Odds_Calculator_3-way'!A116="","",'True_Odds_Calculator_3-way'!A116)</f>
        <v>2.56</v>
      </c>
      <c r="B115" s="4">
        <f>IF('True_Odds_Calculator_3-way'!B116="","",'True_Odds_Calculator_3-way'!B116)</f>
        <v>3.6</v>
      </c>
      <c r="C115" s="4">
        <f>IF('True_Odds_Calculator_3-way'!C116="","",'True_Odds_Calculator_3-way'!C116)</f>
        <v>2.66</v>
      </c>
      <c r="D115" s="4">
        <f t="shared" si="5"/>
        <v>4.434262740183792E-2</v>
      </c>
      <c r="E115" s="4">
        <f t="shared" si="6"/>
        <v>2.6606774873231611</v>
      </c>
      <c r="F115" s="4">
        <f t="shared" si="7"/>
        <v>3.802326158529524</v>
      </c>
      <c r="G115" s="4">
        <f t="shared" si="8"/>
        <v>2.7688637760080961</v>
      </c>
      <c r="I115" s="4">
        <f t="shared" si="9"/>
        <v>1.0443426274018379</v>
      </c>
    </row>
    <row r="116" spans="1:9" x14ac:dyDescent="0.2">
      <c r="A116" s="4">
        <f>IF('True_Odds_Calculator_3-way'!A117="","",'True_Odds_Calculator_3-way'!A117)</f>
        <v>1.39</v>
      </c>
      <c r="B116" s="4">
        <f>IF('True_Odds_Calculator_3-way'!B117="","",'True_Odds_Calculator_3-way'!B117)</f>
        <v>5.0599999999999996</v>
      </c>
      <c r="C116" s="4">
        <f>IF('True_Odds_Calculator_3-way'!C117="","",'True_Odds_Calculator_3-way'!C117)</f>
        <v>7.6</v>
      </c>
      <c r="D116" s="4">
        <f t="shared" si="5"/>
        <v>4.8631866298099569E-2</v>
      </c>
      <c r="E116" s="4">
        <f t="shared" si="6"/>
        <v>1.422042550202876</v>
      </c>
      <c r="F116" s="4">
        <f t="shared" si="7"/>
        <v>5.5121371737812312</v>
      </c>
      <c r="G116" s="4">
        <f t="shared" si="8"/>
        <v>8.6678904081156123</v>
      </c>
      <c r="I116" s="4">
        <f t="shared" si="9"/>
        <v>1.0486318662980996</v>
      </c>
    </row>
    <row r="117" spans="1:9" x14ac:dyDescent="0.2">
      <c r="A117" s="4">
        <f>IF('True_Odds_Calculator_3-way'!A118="","",'True_Odds_Calculator_3-way'!A118)</f>
        <v>2.1800000000000002</v>
      </c>
      <c r="B117" s="4">
        <f>IF('True_Odds_Calculator_3-way'!B118="","",'True_Odds_Calculator_3-way'!B118)</f>
        <v>3.25</v>
      </c>
      <c r="C117" s="4">
        <f>IF('True_Odds_Calculator_3-way'!C118="","",'True_Odds_Calculator_3-way'!C118)</f>
        <v>3.58</v>
      </c>
      <c r="D117" s="4">
        <f t="shared" si="5"/>
        <v>4.5737512961130378E-2</v>
      </c>
      <c r="E117" s="4">
        <f t="shared" si="6"/>
        <v>2.25494519171786</v>
      </c>
      <c r="F117" s="4">
        <f t="shared" si="7"/>
        <v>3.4194292031222613</v>
      </c>
      <c r="G117" s="4">
        <f t="shared" si="8"/>
        <v>3.7866772166071989</v>
      </c>
      <c r="I117" s="4">
        <f t="shared" si="9"/>
        <v>1.0457375129611304</v>
      </c>
    </row>
    <row r="118" spans="1:9" x14ac:dyDescent="0.2">
      <c r="A118" s="4">
        <f>IF('True_Odds_Calculator_3-way'!A119="","",'True_Odds_Calculator_3-way'!A119)</f>
        <v>3.42</v>
      </c>
      <c r="B118" s="4">
        <f>IF('True_Odds_Calculator_3-way'!B119="","",'True_Odds_Calculator_3-way'!B119)</f>
        <v>3.5</v>
      </c>
      <c r="C118" s="4">
        <f>IF('True_Odds_Calculator_3-way'!C119="","",'True_Odds_Calculator_3-way'!C119)</f>
        <v>2.14</v>
      </c>
      <c r="D118" s="4">
        <f t="shared" si="5"/>
        <v>4.5401666159167409E-2</v>
      </c>
      <c r="E118" s="4">
        <f t="shared" si="6"/>
        <v>3.6066738630497017</v>
      </c>
      <c r="F118" s="4">
        <f t="shared" si="7"/>
        <v>3.695759231294546</v>
      </c>
      <c r="G118" s="4">
        <f t="shared" si="8"/>
        <v>2.2116269030419895</v>
      </c>
      <c r="I118" s="4">
        <f t="shared" si="9"/>
        <v>1.0454016661591674</v>
      </c>
    </row>
    <row r="119" spans="1:9" x14ac:dyDescent="0.2">
      <c r="A119" s="4">
        <f>IF('True_Odds_Calculator_3-way'!A120="","",'True_Odds_Calculator_3-way'!A120)</f>
        <v>3.94</v>
      </c>
      <c r="B119" s="4">
        <f>IF('True_Odds_Calculator_3-way'!B120="","",'True_Odds_Calculator_3-way'!B120)</f>
        <v>3.6</v>
      </c>
      <c r="C119" s="4">
        <f>IF('True_Odds_Calculator_3-way'!C120="","",'True_Odds_Calculator_3-way'!C120)</f>
        <v>1.94</v>
      </c>
      <c r="D119" s="4">
        <f t="shared" si="5"/>
        <v>4.7048801902535686E-2</v>
      </c>
      <c r="E119" s="4">
        <f t="shared" si="6"/>
        <v>4.199489656800302</v>
      </c>
      <c r="F119" s="4">
        <f t="shared" si="7"/>
        <v>3.815412716489432</v>
      </c>
      <c r="G119" s="4">
        <f t="shared" si="8"/>
        <v>2.0008764496807356</v>
      </c>
      <c r="I119" s="4">
        <f t="shared" si="9"/>
        <v>1.0470488019025357</v>
      </c>
    </row>
    <row r="120" spans="1:9" x14ac:dyDescent="0.2">
      <c r="A120" s="4">
        <f>IF('True_Odds_Calculator_3-way'!A121="","",'True_Odds_Calculator_3-way'!A121)</f>
        <v>1.76</v>
      </c>
      <c r="B120" s="4">
        <f>IF('True_Odds_Calculator_3-way'!B121="","",'True_Odds_Calculator_3-way'!B121)</f>
        <v>3.79</v>
      </c>
      <c r="C120" s="4">
        <f>IF('True_Odds_Calculator_3-way'!C121="","",'True_Odds_Calculator_3-way'!C121)</f>
        <v>4.6399999999999997</v>
      </c>
      <c r="D120" s="4">
        <f t="shared" si="5"/>
        <v>4.7551302305191889E-2</v>
      </c>
      <c r="E120" s="4">
        <f t="shared" si="6"/>
        <v>1.8105072947565859</v>
      </c>
      <c r="F120" s="4">
        <f t="shared" si="7"/>
        <v>4.0322286578248159</v>
      </c>
      <c r="G120" s="4">
        <f t="shared" si="8"/>
        <v>5.0083437183917363</v>
      </c>
      <c r="I120" s="4">
        <f t="shared" si="9"/>
        <v>1.0475513023051919</v>
      </c>
    </row>
    <row r="121" spans="1:9" x14ac:dyDescent="0.2">
      <c r="A121" s="4">
        <f>IF('True_Odds_Calculator_3-way'!A122="","",'True_Odds_Calculator_3-way'!A122)</f>
        <v>1.47</v>
      </c>
      <c r="B121" s="4">
        <f>IF('True_Odds_Calculator_3-way'!B122="","",'True_Odds_Calculator_3-way'!B122)</f>
        <v>4.7</v>
      </c>
      <c r="C121" s="4">
        <f>IF('True_Odds_Calculator_3-way'!C122="","",'True_Odds_Calculator_3-way'!C122)</f>
        <v>6.41</v>
      </c>
      <c r="D121" s="4">
        <f t="shared" si="5"/>
        <v>4.9044306539955951E-2</v>
      </c>
      <c r="E121" s="4">
        <f t="shared" si="6"/>
        <v>1.5061964772524887</v>
      </c>
      <c r="F121" s="4">
        <f t="shared" si="7"/>
        <v>5.0911868406339806</v>
      </c>
      <c r="G121" s="4">
        <f t="shared" si="8"/>
        <v>7.1603417732911749</v>
      </c>
      <c r="I121" s="4">
        <f t="shared" si="9"/>
        <v>1.049044306539956</v>
      </c>
    </row>
    <row r="122" spans="1:9" x14ac:dyDescent="0.2">
      <c r="A122" s="4">
        <f>IF('True_Odds_Calculator_3-way'!A123="","",'True_Odds_Calculator_3-way'!A123)</f>
        <v>1.7</v>
      </c>
      <c r="B122" s="4">
        <f>IF('True_Odds_Calculator_3-way'!B123="","",'True_Odds_Calculator_3-way'!B123)</f>
        <v>3.85</v>
      </c>
      <c r="C122" s="4">
        <f>IF('True_Odds_Calculator_3-way'!C123="","",'True_Odds_Calculator_3-way'!C123)</f>
        <v>4.95</v>
      </c>
      <c r="D122" s="4">
        <f t="shared" si="5"/>
        <v>4.9995755878108783E-2</v>
      </c>
      <c r="E122" s="4">
        <f t="shared" si="6"/>
        <v>1.7495668531260826</v>
      </c>
      <c r="F122" s="4">
        <f t="shared" si="7"/>
        <v>4.1139564660691423</v>
      </c>
      <c r="G122" s="4">
        <f t="shared" si="8"/>
        <v>5.3950541901999696</v>
      </c>
      <c r="I122" s="4">
        <f t="shared" si="9"/>
        <v>1.0499957558781088</v>
      </c>
    </row>
    <row r="123" spans="1:9" x14ac:dyDescent="0.2">
      <c r="A123" s="4">
        <f>IF('True_Odds_Calculator_3-way'!A124="","",'True_Odds_Calculator_3-way'!A124)</f>
        <v>5.49</v>
      </c>
      <c r="B123" s="4">
        <f>IF('True_Odds_Calculator_3-way'!B124="","",'True_Odds_Calculator_3-way'!B124)</f>
        <v>4.2300000000000004</v>
      </c>
      <c r="C123" s="4">
        <f>IF('True_Odds_Calculator_3-way'!C124="","",'True_Odds_Calculator_3-way'!C124)</f>
        <v>1.56</v>
      </c>
      <c r="D123" s="4">
        <f t="shared" si="5"/>
        <v>5.9581622888215113E-2</v>
      </c>
      <c r="E123" s="4">
        <f t="shared" si="6"/>
        <v>6.1618538520886137</v>
      </c>
      <c r="F123" s="4">
        <f t="shared" si="7"/>
        <v>4.6179547895041164</v>
      </c>
      <c r="G123" s="4">
        <f t="shared" si="8"/>
        <v>1.6098779533794385</v>
      </c>
      <c r="I123" s="4">
        <f t="shared" si="9"/>
        <v>1.0595816228882151</v>
      </c>
    </row>
    <row r="124" spans="1:9" x14ac:dyDescent="0.2">
      <c r="A124" s="4">
        <f>IF('True_Odds_Calculator_3-way'!A125="","",'True_Odds_Calculator_3-way'!A125)</f>
        <v>5.24</v>
      </c>
      <c r="B124" s="4">
        <f>IF('True_Odds_Calculator_3-way'!B125="","",'True_Odds_Calculator_3-way'!B125)</f>
        <v>4</v>
      </c>
      <c r="C124" s="4">
        <f>IF('True_Odds_Calculator_3-way'!C125="","",'True_Odds_Calculator_3-way'!C125)</f>
        <v>1.61</v>
      </c>
      <c r="D124" s="4">
        <f t="shared" si="5"/>
        <v>6.1957707078848845E-2</v>
      </c>
      <c r="E124" s="4">
        <f t="shared" si="6"/>
        <v>5.8758851252524789</v>
      </c>
      <c r="F124" s="4">
        <f t="shared" si="7"/>
        <v>4.3601970850704612</v>
      </c>
      <c r="G124" s="4">
        <f t="shared" si="8"/>
        <v>1.6653747705184474</v>
      </c>
      <c r="I124" s="4">
        <f t="shared" si="9"/>
        <v>1.0619577070788488</v>
      </c>
    </row>
    <row r="125" spans="1:9" x14ac:dyDescent="0.2">
      <c r="A125" s="4">
        <f>IF('True_Odds_Calculator_3-way'!A126="","",'True_Odds_Calculator_3-way'!A126)</f>
        <v>3.42</v>
      </c>
      <c r="B125" s="4">
        <f>IF('True_Odds_Calculator_3-way'!B126="","",'True_Odds_Calculator_3-way'!B126)</f>
        <v>3.24</v>
      </c>
      <c r="C125" s="4">
        <f>IF('True_Odds_Calculator_3-way'!C126="","",'True_Odds_Calculator_3-way'!C126)</f>
        <v>2.2000000000000002</v>
      </c>
      <c r="D125" s="4">
        <f t="shared" si="5"/>
        <v>5.5585090672809923E-2</v>
      </c>
      <c r="E125" s="4">
        <f t="shared" si="6"/>
        <v>3.6513768063843552</v>
      </c>
      <c r="F125" s="4">
        <f t="shared" si="7"/>
        <v>3.4469254784851366</v>
      </c>
      <c r="G125" s="4">
        <f t="shared" si="8"/>
        <v>2.2934880780346822</v>
      </c>
      <c r="I125" s="4">
        <f t="shared" si="9"/>
        <v>1.0555850906728099</v>
      </c>
    </row>
    <row r="126" spans="1:9" x14ac:dyDescent="0.2">
      <c r="A126" s="4">
        <f>IF('True_Odds_Calculator_3-way'!A127="","",'True_Odds_Calculator_3-way'!A127)</f>
        <v>5.48</v>
      </c>
      <c r="B126" s="4">
        <f>IF('True_Odds_Calculator_3-way'!B127="","",'True_Odds_Calculator_3-way'!B127)</f>
        <v>4.57</v>
      </c>
      <c r="C126" s="4">
        <f>IF('True_Odds_Calculator_3-way'!C127="","",'True_Odds_Calculator_3-way'!C127)</f>
        <v>1.51</v>
      </c>
      <c r="D126" s="4">
        <f t="shared" si="5"/>
        <v>6.3551788197939274E-2</v>
      </c>
      <c r="E126" s="4">
        <f t="shared" si="6"/>
        <v>6.1997117193683824</v>
      </c>
      <c r="F126" s="4">
        <f t="shared" si="7"/>
        <v>5.0598465662043193</v>
      </c>
      <c r="G126" s="4">
        <f t="shared" si="8"/>
        <v>1.5598975881707311</v>
      </c>
      <c r="I126" s="4">
        <f t="shared" si="9"/>
        <v>1.0635517881979393</v>
      </c>
    </row>
    <row r="127" spans="1:9" x14ac:dyDescent="0.2">
      <c r="A127" s="4">
        <f>IF('True_Odds_Calculator_3-way'!A128="","",'True_Odds_Calculator_3-way'!A128)</f>
        <v>1.83</v>
      </c>
      <c r="B127" s="4">
        <f>IF('True_Odds_Calculator_3-way'!B128="","",'True_Odds_Calculator_3-way'!B128)</f>
        <v>3.46</v>
      </c>
      <c r="C127" s="4">
        <f>IF('True_Odds_Calculator_3-way'!C128="","",'True_Odds_Calculator_3-way'!C128)</f>
        <v>4.45</v>
      </c>
      <c r="D127" s="4">
        <f t="shared" si="5"/>
        <v>6.0184529595751712E-2</v>
      </c>
      <c r="E127" s="4">
        <f t="shared" si="6"/>
        <v>1.8997444893506512</v>
      </c>
      <c r="F127" s="4">
        <f t="shared" si="7"/>
        <v>3.7180826146451822</v>
      </c>
      <c r="G127" s="4">
        <f t="shared" si="8"/>
        <v>4.8862101515583287</v>
      </c>
      <c r="I127" s="4">
        <f t="shared" si="9"/>
        <v>1.0601845295957517</v>
      </c>
    </row>
    <row r="128" spans="1:9" x14ac:dyDescent="0.2">
      <c r="A128" s="4">
        <f>IF('True_Odds_Calculator_3-way'!A129="","",'True_Odds_Calculator_3-way'!A129)</f>
        <v>2.41</v>
      </c>
      <c r="B128" s="4">
        <f>IF('True_Odds_Calculator_3-way'!B129="","",'True_Odds_Calculator_3-way'!B129)</f>
        <v>3.67</v>
      </c>
      <c r="C128" s="4">
        <f>IF('True_Odds_Calculator_3-way'!C129="","",'True_Odds_Calculator_3-way'!C129)</f>
        <v>2.72</v>
      </c>
      <c r="D128" s="4">
        <f t="shared" si="5"/>
        <v>5.5064382192326455E-2</v>
      </c>
      <c r="E128" s="4">
        <f t="shared" si="6"/>
        <v>2.5215404784574251</v>
      </c>
      <c r="F128" s="4">
        <f t="shared" si="7"/>
        <v>3.9350748851582069</v>
      </c>
      <c r="G128" s="4">
        <f t="shared" si="8"/>
        <v>2.8629319938956064</v>
      </c>
      <c r="I128" s="4">
        <f t="shared" si="9"/>
        <v>1.0550643821923265</v>
      </c>
    </row>
    <row r="129" spans="1:9" x14ac:dyDescent="0.2">
      <c r="A129" s="4">
        <f>IF('True_Odds_Calculator_3-way'!A130="","",'True_Odds_Calculator_3-way'!A130)</f>
        <v>1.8</v>
      </c>
      <c r="B129" s="4">
        <f>IF('True_Odds_Calculator_3-way'!B130="","",'True_Odds_Calculator_3-way'!B130)</f>
        <v>3.83</v>
      </c>
      <c r="C129" s="4">
        <f>IF('True_Odds_Calculator_3-way'!C130="","",'True_Odds_Calculator_3-way'!C130)</f>
        <v>4.1500000000000004</v>
      </c>
      <c r="D129" s="4">
        <f t="shared" si="5"/>
        <v>5.7616016721367513E-2</v>
      </c>
      <c r="E129" s="4">
        <f t="shared" si="6"/>
        <v>1.8644534279278204</v>
      </c>
      <c r="F129" s="4">
        <f t="shared" si="7"/>
        <v>4.1340888948828605</v>
      </c>
      <c r="G129" s="4">
        <f t="shared" si="8"/>
        <v>4.5094096755211828</v>
      </c>
      <c r="I129" s="4">
        <f t="shared" si="9"/>
        <v>1.0576160167213675</v>
      </c>
    </row>
    <row r="130" spans="1:9" x14ac:dyDescent="0.2">
      <c r="A130" s="4">
        <f>IF('True_Odds_Calculator_3-way'!A131="","",'True_Odds_Calculator_3-way'!A131)</f>
        <v>4.72</v>
      </c>
      <c r="B130" s="4">
        <f>IF('True_Odds_Calculator_3-way'!B131="","",'True_Odds_Calculator_3-way'!B131)</f>
        <v>4.07</v>
      </c>
      <c r="C130" s="4">
        <f>IF('True_Odds_Calculator_3-way'!C131="","",'True_Odds_Calculator_3-way'!C131)</f>
        <v>1.66</v>
      </c>
      <c r="D130" s="4">
        <f t="shared" si="5"/>
        <v>5.9974291034123661E-2</v>
      </c>
      <c r="E130" s="4">
        <f t="shared" si="6"/>
        <v>5.2117813492042746</v>
      </c>
      <c r="F130" s="4">
        <f t="shared" si="7"/>
        <v>4.4304871230873033</v>
      </c>
      <c r="G130" s="4">
        <f t="shared" si="8"/>
        <v>1.7169792872277052</v>
      </c>
      <c r="I130" s="4">
        <f t="shared" si="9"/>
        <v>1.0599742910341237</v>
      </c>
    </row>
    <row r="131" spans="1:9" x14ac:dyDescent="0.2">
      <c r="A131" s="4">
        <f>IF('True_Odds_Calculator_3-way'!A132="","",'True_Odds_Calculator_3-way'!A132)</f>
        <v>6.66</v>
      </c>
      <c r="B131" s="4">
        <f>IF('True_Odds_Calculator_3-way'!B132="","",'True_Odds_Calculator_3-way'!B132)</f>
        <v>4.95</v>
      </c>
      <c r="C131" s="4">
        <f>IF('True_Odds_Calculator_3-way'!C132="","",'True_Odds_Calculator_3-way'!C132)</f>
        <v>1.41</v>
      </c>
      <c r="D131" s="4">
        <f t="shared" ref="D131:D194" si="10">IF(A131="","",((1/A131)+(1/B131)+(1/C131))-1)</f>
        <v>6.139021032638059E-2</v>
      </c>
      <c r="E131" s="4">
        <f t="shared" ref="E131:E194" si="11">IF(A131="","",(3*A131)/(3-($D131*A131)))</f>
        <v>7.7108881623146877</v>
      </c>
      <c r="F131" s="4">
        <f t="shared" ref="F131:F194" si="12">IF(B131="","",(3*B131)/(3-($D131*B131)))</f>
        <v>5.5079182263173063</v>
      </c>
      <c r="G131" s="4">
        <f t="shared" ref="G131:G194" si="13">IF(C131="","",(3*C131)/(3-($D131*C131)))</f>
        <v>1.4518920195316123</v>
      </c>
      <c r="I131" s="4">
        <f t="shared" ref="I131:I194" si="14">IF(A131="","",D131+1)</f>
        <v>1.0613902103263806</v>
      </c>
    </row>
    <row r="132" spans="1:9" x14ac:dyDescent="0.2">
      <c r="A132" s="4">
        <f>IF('True_Odds_Calculator_3-way'!A133="","",'True_Odds_Calculator_3-way'!A133)</f>
        <v>1.41</v>
      </c>
      <c r="B132" s="4">
        <f>IF('True_Odds_Calculator_3-way'!B133="","",'True_Odds_Calculator_3-way'!B133)</f>
        <v>4.66</v>
      </c>
      <c r="C132" s="4">
        <f>IF('True_Odds_Calculator_3-way'!C133="","",'True_Odds_Calculator_3-way'!C133)</f>
        <v>7.2</v>
      </c>
      <c r="D132" s="4">
        <f t="shared" si="10"/>
        <v>6.2701021723028827E-2</v>
      </c>
      <c r="E132" s="4">
        <f t="shared" si="11"/>
        <v>1.4528136635052284</v>
      </c>
      <c r="F132" s="4">
        <f t="shared" si="12"/>
        <v>5.1628375989278901</v>
      </c>
      <c r="G132" s="4">
        <f t="shared" si="13"/>
        <v>8.4753987932294717</v>
      </c>
      <c r="I132" s="4">
        <f t="shared" si="14"/>
        <v>1.0627010217230288</v>
      </c>
    </row>
    <row r="133" spans="1:9" x14ac:dyDescent="0.2">
      <c r="A133" s="4">
        <f>IF('True_Odds_Calculator_3-way'!A134="","",'True_Odds_Calculator_3-way'!A134)</f>
        <v>1.43</v>
      </c>
      <c r="B133" s="4">
        <f>IF('True_Odds_Calculator_3-way'!B134="","",'True_Odds_Calculator_3-way'!B134)</f>
        <v>4.24</v>
      </c>
      <c r="C133" s="4">
        <f>IF('True_Odds_Calculator_3-way'!C134="","",'True_Odds_Calculator_3-way'!C134)</f>
        <v>7.88</v>
      </c>
      <c r="D133" s="4">
        <f t="shared" si="10"/>
        <v>6.2053309203965235E-2</v>
      </c>
      <c r="E133" s="4">
        <f t="shared" si="11"/>
        <v>1.4735868482248207</v>
      </c>
      <c r="F133" s="4">
        <f t="shared" si="12"/>
        <v>4.64760423465105</v>
      </c>
      <c r="G133" s="4">
        <f t="shared" si="13"/>
        <v>9.4145011670420171</v>
      </c>
      <c r="I133" s="4">
        <f t="shared" si="14"/>
        <v>1.0620533092039652</v>
      </c>
    </row>
    <row r="134" spans="1:9" x14ac:dyDescent="0.2">
      <c r="A134" s="4">
        <f>IF('True_Odds_Calculator_3-way'!A135="","",'True_Odds_Calculator_3-way'!A135)</f>
        <v>1.65</v>
      </c>
      <c r="B134" s="4">
        <f>IF('True_Odds_Calculator_3-way'!B135="","",'True_Odds_Calculator_3-way'!B135)</f>
        <v>4.1100000000000003</v>
      </c>
      <c r="C134" s="4">
        <f>IF('True_Odds_Calculator_3-way'!C135="","",'True_Odds_Calculator_3-way'!C135)</f>
        <v>5.7</v>
      </c>
      <c r="D134" s="4">
        <f t="shared" si="10"/>
        <v>2.4808204984924309E-2</v>
      </c>
      <c r="E134" s="4">
        <f t="shared" si="11"/>
        <v>1.6728248803951988</v>
      </c>
      <c r="F134" s="4">
        <f t="shared" si="12"/>
        <v>4.2546021892387209</v>
      </c>
      <c r="G134" s="4">
        <f t="shared" si="13"/>
        <v>5.9819633696232533</v>
      </c>
      <c r="I134" s="4">
        <f t="shared" si="14"/>
        <v>1.0248082049849243</v>
      </c>
    </row>
    <row r="135" spans="1:9" x14ac:dyDescent="0.2">
      <c r="A135" s="4">
        <f>IF('True_Odds_Calculator_3-way'!A136="","",'True_Odds_Calculator_3-way'!A136)</f>
        <v>1.34</v>
      </c>
      <c r="B135" s="4">
        <f>IF('True_Odds_Calculator_3-way'!B136="","",'True_Odds_Calculator_3-way'!B136)</f>
        <v>5.86</v>
      </c>
      <c r="C135" s="4">
        <f>IF('True_Odds_Calculator_3-way'!C136="","",'True_Odds_Calculator_3-way'!C136)</f>
        <v>9.3800000000000008</v>
      </c>
      <c r="D135" s="4">
        <f t="shared" si="10"/>
        <v>2.3526928982585682E-2</v>
      </c>
      <c r="E135" s="4">
        <f t="shared" si="11"/>
        <v>1.3542312025938106</v>
      </c>
      <c r="F135" s="4">
        <f t="shared" si="12"/>
        <v>6.1422739395384163</v>
      </c>
      <c r="G135" s="4">
        <f t="shared" si="13"/>
        <v>10.124788172016597</v>
      </c>
      <c r="I135" s="4">
        <f t="shared" si="14"/>
        <v>1.0235269289825857</v>
      </c>
    </row>
    <row r="136" spans="1:9" x14ac:dyDescent="0.2">
      <c r="A136" s="4">
        <f>IF('True_Odds_Calculator_3-way'!A137="","",'True_Odds_Calculator_3-way'!A137)</f>
        <v>1.41</v>
      </c>
      <c r="B136" s="4">
        <f>IF('True_Odds_Calculator_3-way'!B137="","",'True_Odds_Calculator_3-way'!B137)</f>
        <v>4.37</v>
      </c>
      <c r="C136" s="4">
        <f>IF('True_Odds_Calculator_3-way'!C137="","",'True_Odds_Calculator_3-way'!C137)</f>
        <v>8.6999999999999993</v>
      </c>
      <c r="D136" s="4">
        <f t="shared" si="10"/>
        <v>5.2995338836740791E-2</v>
      </c>
      <c r="E136" s="4">
        <f t="shared" si="11"/>
        <v>1.4460171185662074</v>
      </c>
      <c r="F136" s="4">
        <f t="shared" si="12"/>
        <v>4.7355696053809053</v>
      </c>
      <c r="G136" s="4">
        <f t="shared" si="13"/>
        <v>10.279878344612285</v>
      </c>
      <c r="I136" s="4">
        <f t="shared" si="14"/>
        <v>1.0529953388367408</v>
      </c>
    </row>
    <row r="137" spans="1:9" x14ac:dyDescent="0.2">
      <c r="A137" s="4">
        <f>IF('True_Odds_Calculator_3-way'!A138="","",'True_Odds_Calculator_3-way'!A138)</f>
        <v>1.52</v>
      </c>
      <c r="B137" s="4">
        <f>IF('True_Odds_Calculator_3-way'!B138="","",'True_Odds_Calculator_3-way'!B138)</f>
        <v>3.85</v>
      </c>
      <c r="C137" s="4">
        <f>IF('True_Odds_Calculator_3-way'!C138="","",'True_Odds_Calculator_3-way'!C138)</f>
        <v>7.41</v>
      </c>
      <c r="D137" s="4">
        <f t="shared" si="10"/>
        <v>5.2587763114078978E-2</v>
      </c>
      <c r="E137" s="4">
        <f t="shared" si="11"/>
        <v>1.5616082180783128</v>
      </c>
      <c r="F137" s="4">
        <f t="shared" si="12"/>
        <v>4.1286315560969147</v>
      </c>
      <c r="G137" s="4">
        <f t="shared" si="13"/>
        <v>8.5161819945769821</v>
      </c>
      <c r="I137" s="4">
        <f t="shared" si="14"/>
        <v>1.052587763114079</v>
      </c>
    </row>
    <row r="138" spans="1:9" x14ac:dyDescent="0.2">
      <c r="A138" s="4">
        <f>IF('True_Odds_Calculator_3-way'!A139="","",'True_Odds_Calculator_3-way'!A139)</f>
        <v>2.44</v>
      </c>
      <c r="B138" s="4">
        <f>IF('True_Odds_Calculator_3-way'!B139="","",'True_Odds_Calculator_3-way'!B139)</f>
        <v>3.13</v>
      </c>
      <c r="C138" s="4">
        <f>IF('True_Odds_Calculator_3-way'!C139="","",'True_Odds_Calculator_3-way'!C139)</f>
        <v>3.17</v>
      </c>
      <c r="D138" s="4">
        <f t="shared" si="10"/>
        <v>4.4782296714355629E-2</v>
      </c>
      <c r="E138" s="4">
        <f t="shared" si="11"/>
        <v>2.5322312950045123</v>
      </c>
      <c r="F138" s="4">
        <f t="shared" si="12"/>
        <v>3.2834103307452942</v>
      </c>
      <c r="G138" s="4">
        <f t="shared" si="13"/>
        <v>3.3274550400450371</v>
      </c>
      <c r="I138" s="4">
        <f t="shared" si="14"/>
        <v>1.0447822967143556</v>
      </c>
    </row>
    <row r="139" spans="1:9" x14ac:dyDescent="0.2">
      <c r="A139" s="4">
        <f>IF('True_Odds_Calculator_3-way'!A140="","",'True_Odds_Calculator_3-way'!A140)</f>
        <v>2.4300000000000002</v>
      </c>
      <c r="B139" s="4">
        <f>IF('True_Odds_Calculator_3-way'!B140="","",'True_Odds_Calculator_3-way'!B140)</f>
        <v>3.07</v>
      </c>
      <c r="C139" s="4">
        <f>IF('True_Odds_Calculator_3-way'!C140="","",'True_Odds_Calculator_3-way'!C140)</f>
        <v>3.26</v>
      </c>
      <c r="D139" s="4">
        <f t="shared" si="10"/>
        <v>4.4003999025326035E-2</v>
      </c>
      <c r="E139" s="4">
        <f t="shared" si="11"/>
        <v>2.519814345482104</v>
      </c>
      <c r="F139" s="4">
        <f t="shared" si="12"/>
        <v>3.2147632281784722</v>
      </c>
      <c r="G139" s="4">
        <f t="shared" si="13"/>
        <v>3.4237140596916227</v>
      </c>
      <c r="I139" s="4">
        <f t="shared" si="14"/>
        <v>1.044003999025326</v>
      </c>
    </row>
    <row r="140" spans="1:9" x14ac:dyDescent="0.2">
      <c r="A140" s="4">
        <f>IF('True_Odds_Calculator_3-way'!A141="","",'True_Odds_Calculator_3-way'!A141)</f>
        <v>3.08</v>
      </c>
      <c r="B140" s="4">
        <f>IF('True_Odds_Calculator_3-way'!B141="","",'True_Odds_Calculator_3-way'!B141)</f>
        <v>3.25</v>
      </c>
      <c r="C140" s="4">
        <f>IF('True_Odds_Calculator_3-way'!C141="","",'True_Odds_Calculator_3-way'!C141)</f>
        <v>2.4300000000000002</v>
      </c>
      <c r="D140" s="4">
        <f t="shared" si="10"/>
        <v>4.3890266112488252E-2</v>
      </c>
      <c r="E140" s="4">
        <f t="shared" si="11"/>
        <v>3.2253358025891825</v>
      </c>
      <c r="F140" s="4">
        <f t="shared" si="12"/>
        <v>3.4122446880143644</v>
      </c>
      <c r="G140" s="4">
        <f t="shared" si="13"/>
        <v>2.5195736541170626</v>
      </c>
      <c r="I140" s="4">
        <f t="shared" si="14"/>
        <v>1.0438902661124883</v>
      </c>
    </row>
    <row r="141" spans="1:9" x14ac:dyDescent="0.2">
      <c r="A141" s="4">
        <f>IF('True_Odds_Calculator_3-way'!A142="","",'True_Odds_Calculator_3-way'!A142)</f>
        <v>2.46</v>
      </c>
      <c r="B141" s="4">
        <f>IF('True_Odds_Calculator_3-way'!B142="","",'True_Odds_Calculator_3-way'!B142)</f>
        <v>3.12</v>
      </c>
      <c r="C141" s="4">
        <f>IF('True_Odds_Calculator_3-way'!C142="","",'True_Odds_Calculator_3-way'!C142)</f>
        <v>3.15</v>
      </c>
      <c r="D141" s="4">
        <f t="shared" si="10"/>
        <v>4.4477203013788325E-2</v>
      </c>
      <c r="E141" s="4">
        <f t="shared" si="11"/>
        <v>2.5531154562619593</v>
      </c>
      <c r="F141" s="4">
        <f t="shared" si="12"/>
        <v>3.2713190881340517</v>
      </c>
      <c r="G141" s="4">
        <f t="shared" si="13"/>
        <v>3.3043150246830559</v>
      </c>
      <c r="I141" s="4">
        <f t="shared" si="14"/>
        <v>1.0444772030137883</v>
      </c>
    </row>
    <row r="142" spans="1:9" x14ac:dyDescent="0.2">
      <c r="A142" s="4">
        <f>IF('True_Odds_Calculator_3-way'!A143="","",'True_Odds_Calculator_3-way'!A143)</f>
        <v>1.71</v>
      </c>
      <c r="B142" s="4">
        <f>IF('True_Odds_Calculator_3-way'!B143="","",'True_Odds_Calculator_3-way'!B143)</f>
        <v>3.51</v>
      </c>
      <c r="C142" s="4">
        <f>IF('True_Odds_Calculator_3-way'!C143="","",'True_Odds_Calculator_3-way'!C143)</f>
        <v>5.54</v>
      </c>
      <c r="D142" s="4">
        <f t="shared" si="10"/>
        <v>5.0201021700166493E-2</v>
      </c>
      <c r="E142" s="4">
        <f t="shared" si="11"/>
        <v>1.7603723187141196</v>
      </c>
      <c r="F142" s="4">
        <f t="shared" si="12"/>
        <v>3.7290250127341333</v>
      </c>
      <c r="G142" s="4">
        <f t="shared" si="13"/>
        <v>6.1060595209632282</v>
      </c>
      <c r="I142" s="4">
        <f t="shared" si="14"/>
        <v>1.0502010217001665</v>
      </c>
    </row>
    <row r="143" spans="1:9" x14ac:dyDescent="0.2">
      <c r="A143" s="4">
        <f>IF('True_Odds_Calculator_3-way'!A144="","",'True_Odds_Calculator_3-way'!A144)</f>
        <v>2.14</v>
      </c>
      <c r="B143" s="4">
        <f>IF('True_Odds_Calculator_3-way'!B144="","",'True_Odds_Calculator_3-way'!B144)</f>
        <v>3.28</v>
      </c>
      <c r="C143" s="4">
        <f>IF('True_Odds_Calculator_3-way'!C144="","",'True_Odds_Calculator_3-way'!C144)</f>
        <v>3.68</v>
      </c>
      <c r="D143" s="4">
        <f t="shared" si="10"/>
        <v>4.3906898841438613E-2</v>
      </c>
      <c r="E143" s="4">
        <f t="shared" si="11"/>
        <v>2.2091924704285333</v>
      </c>
      <c r="F143" s="4">
        <f t="shared" si="12"/>
        <v>3.445395798297807</v>
      </c>
      <c r="G143" s="4">
        <f t="shared" si="13"/>
        <v>3.8894842340605966</v>
      </c>
      <c r="I143" s="4">
        <f t="shared" si="14"/>
        <v>1.0439068988414386</v>
      </c>
    </row>
    <row r="144" spans="1:9" x14ac:dyDescent="0.2">
      <c r="A144" s="4">
        <f>IF('True_Odds_Calculator_3-way'!A145="","",'True_Odds_Calculator_3-way'!A145)</f>
        <v>1.74</v>
      </c>
      <c r="B144" s="4">
        <f>IF('True_Odds_Calculator_3-way'!B145="","",'True_Odds_Calculator_3-way'!B145)</f>
        <v>3.4</v>
      </c>
      <c r="C144" s="4">
        <f>IF('True_Odds_Calculator_3-way'!C145="","",'True_Odds_Calculator_3-way'!C145)</f>
        <v>5.61</v>
      </c>
      <c r="D144" s="4">
        <f t="shared" si="10"/>
        <v>4.7083410166574469E-2</v>
      </c>
      <c r="E144" s="4">
        <f t="shared" si="11"/>
        <v>1.7888506084151883</v>
      </c>
      <c r="F144" s="4">
        <f t="shared" si="12"/>
        <v>3.5916550150857307</v>
      </c>
      <c r="G144" s="4">
        <f t="shared" si="13"/>
        <v>6.1516259137887577</v>
      </c>
      <c r="I144" s="4">
        <f t="shared" si="14"/>
        <v>1.0470834101665745</v>
      </c>
    </row>
    <row r="145" spans="1:9" x14ac:dyDescent="0.2">
      <c r="A145" s="4">
        <f>IF('True_Odds_Calculator_3-way'!A146="","",'True_Odds_Calculator_3-way'!A146)</f>
        <v>2.13</v>
      </c>
      <c r="B145" s="4">
        <f>IF('True_Odds_Calculator_3-way'!B146="","",'True_Odds_Calculator_3-way'!B146)</f>
        <v>3.43</v>
      </c>
      <c r="C145" s="4">
        <f>IF('True_Odds_Calculator_3-way'!C146="","",'True_Odds_Calculator_3-way'!C146)</f>
        <v>3.4</v>
      </c>
      <c r="D145" s="4">
        <f t="shared" si="10"/>
        <v>5.5146404638314106E-2</v>
      </c>
      <c r="E145" s="4">
        <f t="shared" si="11"/>
        <v>2.2167963265286694</v>
      </c>
      <c r="F145" s="4">
        <f t="shared" si="12"/>
        <v>3.6608171678744914</v>
      </c>
      <c r="G145" s="4">
        <f t="shared" si="13"/>
        <v>3.6266637985658847</v>
      </c>
      <c r="I145" s="4">
        <f t="shared" si="14"/>
        <v>1.0551464046383141</v>
      </c>
    </row>
    <row r="146" spans="1:9" x14ac:dyDescent="0.2">
      <c r="A146" s="4">
        <f>IF('True_Odds_Calculator_3-way'!A147="","",'True_Odds_Calculator_3-way'!A147)</f>
        <v>2.4</v>
      </c>
      <c r="B146" s="4">
        <f>IF('True_Odds_Calculator_3-way'!B147="","",'True_Odds_Calculator_3-way'!B147)</f>
        <v>3.34</v>
      </c>
      <c r="C146" s="4">
        <f>IF('True_Odds_Calculator_3-way'!C147="","",'True_Odds_Calculator_3-way'!C147)</f>
        <v>2.94</v>
      </c>
      <c r="D146" s="4">
        <f t="shared" si="10"/>
        <v>5.6203918693225718E-2</v>
      </c>
      <c r="E146" s="4">
        <f t="shared" si="11"/>
        <v>2.5129919983621378</v>
      </c>
      <c r="F146" s="4">
        <f t="shared" si="12"/>
        <v>3.5629467471365848</v>
      </c>
      <c r="G146" s="4">
        <f t="shared" si="13"/>
        <v>3.1113739821083426</v>
      </c>
      <c r="I146" s="4">
        <f t="shared" si="14"/>
        <v>1.0562039186932257</v>
      </c>
    </row>
    <row r="147" spans="1:9" x14ac:dyDescent="0.2">
      <c r="A147" s="4">
        <f>IF('True_Odds_Calculator_3-way'!A148="","",'True_Odds_Calculator_3-way'!A148)</f>
        <v>2.57</v>
      </c>
      <c r="B147" s="4">
        <f>IF('True_Odds_Calculator_3-way'!B148="","",'True_Odds_Calculator_3-way'!B148)</f>
        <v>3.64</v>
      </c>
      <c r="C147" s="4">
        <f>IF('True_Odds_Calculator_3-way'!C148="","",'True_Odds_Calculator_3-way'!C148)</f>
        <v>2.78</v>
      </c>
      <c r="D147" s="4">
        <f t="shared" si="10"/>
        <v>2.3542563306860886E-2</v>
      </c>
      <c r="E147" s="4">
        <f t="shared" si="11"/>
        <v>2.6228989652968879</v>
      </c>
      <c r="F147" s="4">
        <f t="shared" si="12"/>
        <v>3.7470339375408477</v>
      </c>
      <c r="G147" s="4">
        <f t="shared" si="13"/>
        <v>2.8420014116201635</v>
      </c>
      <c r="I147" s="4">
        <f t="shared" si="14"/>
        <v>1.0235425633068609</v>
      </c>
    </row>
    <row r="148" spans="1:9" x14ac:dyDescent="0.2">
      <c r="A148" s="4">
        <f>IF('True_Odds_Calculator_3-way'!A149="","",'True_Odds_Calculator_3-way'!A149)</f>
        <v>1.48</v>
      </c>
      <c r="B148" s="4">
        <f>IF('True_Odds_Calculator_3-way'!B149="","",'True_Odds_Calculator_3-way'!B149)</f>
        <v>5.05</v>
      </c>
      <c r="C148" s="4">
        <f>IF('True_Odds_Calculator_3-way'!C149="","",'True_Odds_Calculator_3-way'!C149)</f>
        <v>6.57</v>
      </c>
      <c r="D148" s="4">
        <f t="shared" si="10"/>
        <v>2.5902479177943638E-2</v>
      </c>
      <c r="E148" s="4">
        <f t="shared" si="11"/>
        <v>1.4991570630746405</v>
      </c>
      <c r="F148" s="4">
        <f t="shared" si="12"/>
        <v>5.2802313211139644</v>
      </c>
      <c r="G148" s="4">
        <f t="shared" si="13"/>
        <v>6.9651055693406345</v>
      </c>
      <c r="I148" s="4">
        <f t="shared" si="14"/>
        <v>1.0259024791779436</v>
      </c>
    </row>
    <row r="149" spans="1:9" x14ac:dyDescent="0.2">
      <c r="A149" s="4">
        <f>IF('True_Odds_Calculator_3-way'!A150="","",'True_Odds_Calculator_3-way'!A150)</f>
        <v>2.81</v>
      </c>
      <c r="B149" s="4">
        <f>IF('True_Odds_Calculator_3-way'!B150="","",'True_Odds_Calculator_3-way'!B150)</f>
        <v>3.28</v>
      </c>
      <c r="C149" s="4">
        <f>IF('True_Odds_Calculator_3-way'!C150="","",'True_Odds_Calculator_3-way'!C150)</f>
        <v>2.77</v>
      </c>
      <c r="D149" s="4">
        <f t="shared" si="10"/>
        <v>2.176076522639403E-2</v>
      </c>
      <c r="E149" s="4">
        <f t="shared" si="11"/>
        <v>2.8684667631116398</v>
      </c>
      <c r="F149" s="4">
        <f t="shared" si="12"/>
        <v>3.359938893299109</v>
      </c>
      <c r="G149" s="4">
        <f t="shared" si="13"/>
        <v>2.8267972539121482</v>
      </c>
      <c r="I149" s="4">
        <f t="shared" si="14"/>
        <v>1.021760765226394</v>
      </c>
    </row>
    <row r="150" spans="1:9" x14ac:dyDescent="0.2">
      <c r="A150" s="4">
        <f>IF('True_Odds_Calculator_3-way'!A151="","",'True_Odds_Calculator_3-way'!A151)</f>
        <v>5.26</v>
      </c>
      <c r="B150" s="4">
        <f>IF('True_Odds_Calculator_3-way'!B151="","",'True_Odds_Calculator_3-way'!B151)</f>
        <v>4.1399999999999997</v>
      </c>
      <c r="C150" s="4">
        <f>IF('True_Odds_Calculator_3-way'!C151="","",'True_Odds_Calculator_3-way'!C151)</f>
        <v>1.68</v>
      </c>
      <c r="D150" s="4">
        <f t="shared" si="10"/>
        <v>2.6898057398966557E-2</v>
      </c>
      <c r="E150" s="4">
        <f t="shared" si="11"/>
        <v>5.5203465001122636</v>
      </c>
      <c r="F150" s="4">
        <f t="shared" si="12"/>
        <v>4.2995981564463248</v>
      </c>
      <c r="G150" s="4">
        <f t="shared" si="13"/>
        <v>1.7056926992728216</v>
      </c>
      <c r="I150" s="4">
        <f t="shared" si="14"/>
        <v>1.0268980573989666</v>
      </c>
    </row>
    <row r="151" spans="1:9" x14ac:dyDescent="0.2">
      <c r="A151" s="4">
        <f>IF('True_Odds_Calculator_3-way'!A152="","",'True_Odds_Calculator_3-way'!A152)</f>
        <v>4.29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1.95</v>
      </c>
      <c r="D151" s="4">
        <f t="shared" si="10"/>
        <v>3.0011655011655147E-2</v>
      </c>
      <c r="E151" s="4">
        <f t="shared" si="11"/>
        <v>4.4823683064867232</v>
      </c>
      <c r="F151" s="4">
        <f t="shared" si="12"/>
        <v>3.6484762579730696</v>
      </c>
      <c r="G151" s="4">
        <f t="shared" si="13"/>
        <v>1.9887966003476916</v>
      </c>
      <c r="I151" s="4">
        <f t="shared" si="14"/>
        <v>1.0300116550116551</v>
      </c>
    </row>
    <row r="152" spans="1:9" x14ac:dyDescent="0.2">
      <c r="A152" s="4">
        <f>IF('True_Odds_Calculator_3-way'!A153="","",'True_Odds_Calculator_3-way'!A153)</f>
        <v>1.84</v>
      </c>
      <c r="B152" s="4">
        <f>IF('True_Odds_Calculator_3-way'!B153="","",'True_Odds_Calculator_3-way'!B153)</f>
        <v>3.78</v>
      </c>
      <c r="C152" s="4">
        <f>IF('True_Odds_Calculator_3-way'!C153="","",'True_Odds_Calculator_3-way'!C153)</f>
        <v>4.5199999999999996</v>
      </c>
      <c r="D152" s="4">
        <f t="shared" si="10"/>
        <v>2.926746347292708E-2</v>
      </c>
      <c r="E152" s="4">
        <f t="shared" si="11"/>
        <v>1.8736330451830936</v>
      </c>
      <c r="F152" s="4">
        <f t="shared" si="12"/>
        <v>3.924732371259223</v>
      </c>
      <c r="G152" s="4">
        <f t="shared" si="13"/>
        <v>4.7285098436219002</v>
      </c>
      <c r="I152" s="4">
        <f t="shared" si="14"/>
        <v>1.0292674634729271</v>
      </c>
    </row>
    <row r="153" spans="1:9" x14ac:dyDescent="0.2">
      <c r="A153" s="4">
        <f>IF('True_Odds_Calculator_3-way'!A154="","",'True_Odds_Calculator_3-way'!A154)</f>
        <v>2.04</v>
      </c>
      <c r="B153" s="4">
        <f>IF('True_Odds_Calculator_3-way'!B154="","",'True_Odds_Calculator_3-way'!B154)</f>
        <v>3.42</v>
      </c>
      <c r="C153" s="4">
        <f>IF('True_Odds_Calculator_3-way'!C154="","",'True_Odds_Calculator_3-way'!C154)</f>
        <v>4.05</v>
      </c>
      <c r="D153" s="4">
        <f t="shared" si="10"/>
        <v>2.9507319496999473E-2</v>
      </c>
      <c r="E153" s="4">
        <f t="shared" si="11"/>
        <v>2.0817706813781398</v>
      </c>
      <c r="F153" s="4">
        <f t="shared" si="12"/>
        <v>3.5390477049328157</v>
      </c>
      <c r="G153" s="4">
        <f t="shared" si="13"/>
        <v>4.2180245055889927</v>
      </c>
      <c r="I153" s="4">
        <f t="shared" si="14"/>
        <v>1.0295073194969995</v>
      </c>
    </row>
    <row r="154" spans="1:9" x14ac:dyDescent="0.2">
      <c r="A154" s="4">
        <f>IF('True_Odds_Calculator_3-way'!A155="","",'True_Odds_Calculator_3-way'!A155)</f>
        <v>2.0699999999999998</v>
      </c>
      <c r="B154" s="4">
        <f>IF('True_Odds_Calculator_3-way'!B155="","",'True_Odds_Calculator_3-way'!B155)</f>
        <v>3.6</v>
      </c>
      <c r="C154" s="4">
        <f>IF('True_Odds_Calculator_3-way'!C155="","",'True_Odds_Calculator_3-way'!C155)</f>
        <v>3.73</v>
      </c>
      <c r="D154" s="4">
        <f t="shared" si="10"/>
        <v>2.896607996269962E-2</v>
      </c>
      <c r="E154" s="4">
        <f t="shared" si="11"/>
        <v>2.1122160062372619</v>
      </c>
      <c r="F154" s="4">
        <f t="shared" si="12"/>
        <v>3.7296396483431553</v>
      </c>
      <c r="G154" s="4">
        <f t="shared" si="13"/>
        <v>3.8693527775689689</v>
      </c>
      <c r="I154" s="4">
        <f t="shared" si="14"/>
        <v>1.0289660799626996</v>
      </c>
    </row>
    <row r="155" spans="1:9" x14ac:dyDescent="0.2">
      <c r="A155" s="4">
        <f>IF('True_Odds_Calculator_3-way'!A156="","",'True_Odds_Calculator_3-way'!A156)</f>
        <v>1.56</v>
      </c>
      <c r="B155" s="4">
        <f>IF('True_Odds_Calculator_3-way'!B156="","",'True_Odds_Calculator_3-way'!B156)</f>
        <v>4.26</v>
      </c>
      <c r="C155" s="4">
        <f>IF('True_Odds_Calculator_3-way'!C156="","",'True_Odds_Calculator_3-way'!C156)</f>
        <v>6.43</v>
      </c>
      <c r="D155" s="4">
        <f t="shared" si="10"/>
        <v>3.1288420397569849E-2</v>
      </c>
      <c r="E155" s="4">
        <f t="shared" si="11"/>
        <v>1.5858009474902077</v>
      </c>
      <c r="F155" s="4">
        <f t="shared" si="12"/>
        <v>4.4580700785048846</v>
      </c>
      <c r="G155" s="4">
        <f t="shared" si="13"/>
        <v>6.8922014678861201</v>
      </c>
      <c r="I155" s="4">
        <f t="shared" si="14"/>
        <v>1.0312884203975698</v>
      </c>
    </row>
    <row r="156" spans="1:9" x14ac:dyDescent="0.2">
      <c r="A156" s="4">
        <f>IF('True_Odds_Calculator_3-way'!A157="","",'True_Odds_Calculator_3-way'!A157)</f>
        <v>3.23</v>
      </c>
      <c r="B156" s="4">
        <f>IF('True_Odds_Calculator_3-way'!B157="","",'True_Odds_Calculator_3-way'!B157)</f>
        <v>3.47</v>
      </c>
      <c r="C156" s="4">
        <f>IF('True_Odds_Calculator_3-way'!C157="","",'True_Odds_Calculator_3-way'!C157)</f>
        <v>2.33</v>
      </c>
      <c r="D156" s="4">
        <f t="shared" si="10"/>
        <v>2.6966510616383221E-2</v>
      </c>
      <c r="E156" s="4">
        <f t="shared" si="11"/>
        <v>3.3265838460948252</v>
      </c>
      <c r="F156" s="4">
        <f t="shared" si="12"/>
        <v>3.5817183215486632</v>
      </c>
      <c r="G156" s="4">
        <f t="shared" si="13"/>
        <v>2.3798434165076121</v>
      </c>
      <c r="I156" s="4">
        <f t="shared" si="14"/>
        <v>1.0269665106163832</v>
      </c>
    </row>
    <row r="157" spans="1:9" x14ac:dyDescent="0.2">
      <c r="A157" s="4">
        <f>IF('True_Odds_Calculator_3-way'!A158="","",'True_Odds_Calculator_3-way'!A158)</f>
        <v>2.86</v>
      </c>
      <c r="B157" s="4">
        <f>IF('True_Odds_Calculator_3-way'!B158="","",'True_Odds_Calculator_3-way'!B158)</f>
        <v>3.1</v>
      </c>
      <c r="C157" s="4">
        <f>IF('True_Odds_Calculator_3-way'!C158="","",'True_Odds_Calculator_3-way'!C158)</f>
        <v>2.82</v>
      </c>
      <c r="D157" s="4">
        <f t="shared" si="10"/>
        <v>2.6840923889654311E-2</v>
      </c>
      <c r="E157" s="4">
        <f t="shared" si="11"/>
        <v>2.9351044730329821</v>
      </c>
      <c r="F157" s="4">
        <f t="shared" si="12"/>
        <v>3.1884331752571367</v>
      </c>
      <c r="G157" s="4">
        <f t="shared" si="13"/>
        <v>2.8929915315818464</v>
      </c>
      <c r="I157" s="4">
        <f t="shared" si="14"/>
        <v>1.0268409238896543</v>
      </c>
    </row>
    <row r="158" spans="1:9" x14ac:dyDescent="0.2">
      <c r="A158" s="4">
        <f>IF('True_Odds_Calculator_3-way'!A159="","",'True_Odds_Calculator_3-way'!A159)</f>
        <v>2.7</v>
      </c>
      <c r="B158" s="4">
        <f>IF('True_Odds_Calculator_3-way'!B159="","",'True_Odds_Calculator_3-way'!B159)</f>
        <v>3.36</v>
      </c>
      <c r="C158" s="4">
        <f>IF('True_Odds_Calculator_3-way'!C159="","",'True_Odds_Calculator_3-way'!C159)</f>
        <v>2.78</v>
      </c>
      <c r="D158" s="4">
        <f t="shared" si="10"/>
        <v>2.7701648205245233E-2</v>
      </c>
      <c r="E158" s="4">
        <f t="shared" si="11"/>
        <v>2.7690361795009184</v>
      </c>
      <c r="F158" s="4">
        <f t="shared" si="12"/>
        <v>3.4675847504234767</v>
      </c>
      <c r="G158" s="4">
        <f t="shared" si="13"/>
        <v>2.8532433092887071</v>
      </c>
      <c r="I158" s="4">
        <f t="shared" si="14"/>
        <v>1.0277016482052452</v>
      </c>
    </row>
    <row r="159" spans="1:9" x14ac:dyDescent="0.2">
      <c r="A159" s="4">
        <f>IF('True_Odds_Calculator_3-way'!A160="","",'True_Odds_Calculator_3-way'!A160)</f>
        <v>5.13</v>
      </c>
      <c r="B159" s="4">
        <f>IF('True_Odds_Calculator_3-way'!B160="","",'True_Odds_Calculator_3-way'!B160)</f>
        <v>3.66</v>
      </c>
      <c r="C159" s="4">
        <f>IF('True_Odds_Calculator_3-way'!C160="","",'True_Odds_Calculator_3-way'!C160)</f>
        <v>1.78</v>
      </c>
      <c r="D159" s="4">
        <f t="shared" si="10"/>
        <v>2.9953570403978169E-2</v>
      </c>
      <c r="E159" s="4">
        <f t="shared" si="11"/>
        <v>5.4069471039820058</v>
      </c>
      <c r="F159" s="4">
        <f t="shared" si="12"/>
        <v>3.7988216931046139</v>
      </c>
      <c r="G159" s="4">
        <f t="shared" si="13"/>
        <v>1.8122073680514181</v>
      </c>
      <c r="I159" s="4">
        <f t="shared" si="14"/>
        <v>1.0299535704039782</v>
      </c>
    </row>
    <row r="160" spans="1:9" x14ac:dyDescent="0.2">
      <c r="A160" s="4">
        <f>IF('True_Odds_Calculator_3-way'!A161="","",'True_Odds_Calculator_3-way'!A161)</f>
        <v>2.23</v>
      </c>
      <c r="B160" s="4">
        <f>IF('True_Odds_Calculator_3-way'!B161="","",'True_Odds_Calculator_3-way'!B161)</f>
        <v>3.39</v>
      </c>
      <c r="C160" s="4">
        <f>IF('True_Odds_Calculator_3-way'!C161="","",'True_Odds_Calculator_3-way'!C161)</f>
        <v>3.5</v>
      </c>
      <c r="D160" s="4">
        <f t="shared" si="10"/>
        <v>2.913002972529144E-2</v>
      </c>
      <c r="E160" s="4">
        <f t="shared" si="11"/>
        <v>2.2793556214419546</v>
      </c>
      <c r="F160" s="4">
        <f t="shared" si="12"/>
        <v>3.5053865771663886</v>
      </c>
      <c r="G160" s="4">
        <f t="shared" si="13"/>
        <v>3.6231322760499993</v>
      </c>
      <c r="I160" s="4">
        <f t="shared" si="14"/>
        <v>1.0291300297252914</v>
      </c>
    </row>
    <row r="161" spans="1:9" x14ac:dyDescent="0.2">
      <c r="A161" s="4">
        <f>IF('True_Odds_Calculator_3-way'!A162="","",'True_Odds_Calculator_3-way'!A162)</f>
        <v>1.1299999999999999</v>
      </c>
      <c r="B161" s="4">
        <f>IF('True_Odds_Calculator_3-way'!B162="","",'True_Odds_Calculator_3-way'!B162)</f>
        <v>10</v>
      </c>
      <c r="C161" s="4">
        <f>IF('True_Odds_Calculator_3-way'!C162="","",'True_Odds_Calculator_3-way'!C162)</f>
        <v>19.54</v>
      </c>
      <c r="D161" s="4">
        <f t="shared" si="10"/>
        <v>3.6132824883832626E-2</v>
      </c>
      <c r="E161" s="4">
        <f t="shared" si="11"/>
        <v>1.1455915359815212</v>
      </c>
      <c r="F161" s="4">
        <f t="shared" si="12"/>
        <v>11.369356566155876</v>
      </c>
      <c r="G161" s="4">
        <f t="shared" si="13"/>
        <v>25.554012452838933</v>
      </c>
      <c r="I161" s="4">
        <f t="shared" si="14"/>
        <v>1.0361328248838326</v>
      </c>
    </row>
    <row r="162" spans="1:9" x14ac:dyDescent="0.2">
      <c r="A162" s="4">
        <f>IF('True_Odds_Calculator_3-way'!A163="","",'True_Odds_Calculator_3-way'!A163)</f>
        <v>3.43</v>
      </c>
      <c r="B162" s="4">
        <f>IF('True_Odds_Calculator_3-way'!B163="","",'True_Odds_Calculator_3-way'!B163)</f>
        <v>3.48</v>
      </c>
      <c r="C162" s="4">
        <f>IF('True_Odds_Calculator_3-way'!C163="","",'True_Odds_Calculator_3-way'!C163)</f>
        <v>2.23</v>
      </c>
      <c r="D162" s="4">
        <f t="shared" si="10"/>
        <v>2.7332004616996253E-2</v>
      </c>
      <c r="E162" s="4">
        <f t="shared" si="11"/>
        <v>3.5406436699088295</v>
      </c>
      <c r="F162" s="4">
        <f t="shared" si="12"/>
        <v>3.5939465251000353</v>
      </c>
      <c r="G162" s="4">
        <f t="shared" si="13"/>
        <v>2.276246012447753</v>
      </c>
      <c r="I162" s="4">
        <f t="shared" si="14"/>
        <v>1.0273320046169963</v>
      </c>
    </row>
    <row r="163" spans="1:9" x14ac:dyDescent="0.2">
      <c r="A163" s="4">
        <f>IF('True_Odds_Calculator_3-way'!A164="","",'True_Odds_Calculator_3-way'!A164)</f>
        <v>5.18</v>
      </c>
      <c r="B163" s="4">
        <f>IF('True_Odds_Calculator_3-way'!B164="","",'True_Odds_Calculator_3-way'!B164)</f>
        <v>3.73</v>
      </c>
      <c r="C163" s="4">
        <f>IF('True_Odds_Calculator_3-way'!C164="","",'True_Odds_Calculator_3-way'!C164)</f>
        <v>1.76</v>
      </c>
      <c r="D163" s="4">
        <f t="shared" si="10"/>
        <v>2.9328525977319497E-2</v>
      </c>
      <c r="E163" s="4">
        <f t="shared" si="11"/>
        <v>5.4563107876188468</v>
      </c>
      <c r="F163" s="4">
        <f t="shared" si="12"/>
        <v>3.8711624576178307</v>
      </c>
      <c r="G163" s="4">
        <f t="shared" si="13"/>
        <v>1.7908128486763815</v>
      </c>
      <c r="I163" s="4">
        <f t="shared" si="14"/>
        <v>1.0293285259773195</v>
      </c>
    </row>
    <row r="164" spans="1:9" x14ac:dyDescent="0.2">
      <c r="A164" s="4">
        <f>IF('True_Odds_Calculator_3-way'!A165="","",'True_Odds_Calculator_3-way'!A165)</f>
        <v>2</v>
      </c>
      <c r="B164" s="4">
        <f>IF('True_Odds_Calculator_3-way'!B165="","",'True_Odds_Calculator_3-way'!B165)</f>
        <v>3.54</v>
      </c>
      <c r="C164" s="4">
        <f>IF('True_Odds_Calculator_3-way'!C165="","",'True_Odds_Calculator_3-way'!C165)</f>
        <v>4.05</v>
      </c>
      <c r="D164" s="4">
        <f t="shared" si="10"/>
        <v>2.9399455953128317E-2</v>
      </c>
      <c r="E164" s="4">
        <f t="shared" si="11"/>
        <v>2.0399829254410928</v>
      </c>
      <c r="F164" s="4">
        <f t="shared" si="12"/>
        <v>3.6672208722343016</v>
      </c>
      <c r="G164" s="4">
        <f t="shared" si="13"/>
        <v>4.2173849095455207</v>
      </c>
      <c r="I164" s="4">
        <f t="shared" si="14"/>
        <v>1.0293994559531283</v>
      </c>
    </row>
    <row r="165" spans="1:9" x14ac:dyDescent="0.2">
      <c r="A165" s="4">
        <f>IF('True_Odds_Calculator_3-way'!A166="","",'True_Odds_Calculator_3-way'!A166)</f>
        <v>6.57</v>
      </c>
      <c r="B165" s="4">
        <f>IF('True_Odds_Calculator_3-way'!B166="","",'True_Odds_Calculator_3-way'!B166)</f>
        <v>4.3899999999999997</v>
      </c>
      <c r="C165" s="4">
        <f>IF('True_Odds_Calculator_3-way'!C166="","",'True_Odds_Calculator_3-way'!C166)</f>
        <v>1.53</v>
      </c>
      <c r="D165" s="4">
        <f t="shared" si="10"/>
        <v>3.3592205565722288E-2</v>
      </c>
      <c r="E165" s="4">
        <f t="shared" si="11"/>
        <v>7.0917157580955648</v>
      </c>
      <c r="F165" s="4">
        <f t="shared" si="12"/>
        <v>4.6169537202082473</v>
      </c>
      <c r="G165" s="4">
        <f t="shared" si="13"/>
        <v>1.5566688900903771</v>
      </c>
      <c r="I165" s="4">
        <f t="shared" si="14"/>
        <v>1.0335922055657223</v>
      </c>
    </row>
    <row r="166" spans="1:9" x14ac:dyDescent="0.2">
      <c r="A166" s="4">
        <f>IF('True_Odds_Calculator_3-way'!A167="","",'True_Odds_Calculator_3-way'!A167)</f>
        <v>1.1499999999999999</v>
      </c>
      <c r="B166" s="4">
        <f>IF('True_Odds_Calculator_3-way'!B167="","",'True_Odds_Calculator_3-way'!B167)</f>
        <v>8.6999999999999993</v>
      </c>
      <c r="C166" s="4">
        <f>IF('True_Odds_Calculator_3-way'!C167="","",'True_Odds_Calculator_3-way'!C167)</f>
        <v>21.32</v>
      </c>
      <c r="D166" s="4">
        <f t="shared" si="10"/>
        <v>3.1412061323934815E-2</v>
      </c>
      <c r="E166" s="4">
        <f t="shared" si="11"/>
        <v>1.1640162575243074</v>
      </c>
      <c r="F166" s="4">
        <f t="shared" si="12"/>
        <v>9.5719572319216955</v>
      </c>
      <c r="G166" s="4">
        <f t="shared" si="13"/>
        <v>27.44717044255535</v>
      </c>
      <c r="I166" s="4">
        <f t="shared" si="14"/>
        <v>1.0314120613239348</v>
      </c>
    </row>
    <row r="167" spans="1:9" x14ac:dyDescent="0.2">
      <c r="A167" s="4">
        <f>IF('True_Odds_Calculator_3-way'!A168="","",'True_Odds_Calculator_3-way'!A168)</f>
        <v>4.8499999999999996</v>
      </c>
      <c r="B167" s="4">
        <f>IF('True_Odds_Calculator_3-way'!B168="","",'True_Odds_Calculator_3-way'!B168)</f>
        <v>3.94</v>
      </c>
      <c r="C167" s="4">
        <f>IF('True_Odds_Calculator_3-way'!C168="","",'True_Odds_Calculator_3-way'!C168)</f>
        <v>1.75</v>
      </c>
      <c r="D167" s="4">
        <f t="shared" si="10"/>
        <v>3.1421245037865475E-2</v>
      </c>
      <c r="E167" s="4">
        <f t="shared" si="11"/>
        <v>5.1095534588792537</v>
      </c>
      <c r="F167" s="4">
        <f t="shared" si="12"/>
        <v>4.109588620234109</v>
      </c>
      <c r="G167" s="4">
        <f t="shared" si="13"/>
        <v>1.7826747517825015</v>
      </c>
      <c r="I167" s="4">
        <f t="shared" si="14"/>
        <v>1.0314212450378655</v>
      </c>
    </row>
    <row r="168" spans="1:9" x14ac:dyDescent="0.2">
      <c r="A168" s="4">
        <f>IF('True_Odds_Calculator_3-way'!A169="","",'True_Odds_Calculator_3-way'!A169)</f>
        <v>1.67</v>
      </c>
      <c r="B168" s="4">
        <f>IF('True_Odds_Calculator_3-way'!B169="","",'True_Odds_Calculator_3-way'!B169)</f>
        <v>3.79</v>
      </c>
      <c r="C168" s="4">
        <f>IF('True_Odds_Calculator_3-way'!C169="","",'True_Odds_Calculator_3-way'!C169)</f>
        <v>6</v>
      </c>
      <c r="D168" s="4">
        <f t="shared" si="10"/>
        <v>2.9321304620310906E-2</v>
      </c>
      <c r="E168" s="4">
        <f t="shared" si="11"/>
        <v>1.6977103559267732</v>
      </c>
      <c r="F168" s="4">
        <f t="shared" si="12"/>
        <v>3.9357918919385773</v>
      </c>
      <c r="G168" s="4">
        <f t="shared" si="13"/>
        <v>6.3737747840486962</v>
      </c>
      <c r="I168" s="4">
        <f t="shared" si="14"/>
        <v>1.0293213046203109</v>
      </c>
    </row>
    <row r="169" spans="1:9" x14ac:dyDescent="0.2">
      <c r="A169" s="4">
        <f>IF('True_Odds_Calculator_3-way'!A170="","",'True_Odds_Calculator_3-way'!A170)</f>
        <v>2.64</v>
      </c>
      <c r="B169" s="4">
        <f>IF('True_Odds_Calculator_3-way'!B170="","",'True_Odds_Calculator_3-way'!B170)</f>
        <v>3.25</v>
      </c>
      <c r="C169" s="4">
        <f>IF('True_Odds_Calculator_3-way'!C170="","",'True_Odds_Calculator_3-way'!C170)</f>
        <v>2.93</v>
      </c>
      <c r="D169" s="4">
        <f t="shared" si="10"/>
        <v>2.7777114807831627E-2</v>
      </c>
      <c r="E169" s="4">
        <f t="shared" si="11"/>
        <v>2.7061487233218036</v>
      </c>
      <c r="F169" s="4">
        <f t="shared" si="12"/>
        <v>3.3508328409005079</v>
      </c>
      <c r="G169" s="4">
        <f t="shared" si="13"/>
        <v>3.0117044769324774</v>
      </c>
      <c r="I169" s="4">
        <f t="shared" si="14"/>
        <v>1.0277771148078316</v>
      </c>
    </row>
    <row r="170" spans="1:9" x14ac:dyDescent="0.2">
      <c r="A170" s="4">
        <f>IF('True_Odds_Calculator_3-way'!A171="","",'True_Odds_Calculator_3-way'!A171)</f>
        <v>1.73</v>
      </c>
      <c r="B170" s="4">
        <f>IF('True_Odds_Calculator_3-way'!B171="","",'True_Odds_Calculator_3-way'!B171)</f>
        <v>3.94</v>
      </c>
      <c r="C170" s="4">
        <f>IF('True_Odds_Calculator_3-way'!C171="","",'True_Odds_Calculator_3-way'!C171)</f>
        <v>5.0199999999999996</v>
      </c>
      <c r="D170" s="4">
        <f t="shared" si="10"/>
        <v>3.1044975930905716E-2</v>
      </c>
      <c r="E170" s="4">
        <f t="shared" si="11"/>
        <v>1.761536080748292</v>
      </c>
      <c r="F170" s="4">
        <f t="shared" si="12"/>
        <v>4.1074714771296064</v>
      </c>
      <c r="G170" s="4">
        <f t="shared" si="13"/>
        <v>5.2950715153630981</v>
      </c>
      <c r="I170" s="4">
        <f t="shared" si="14"/>
        <v>1.0310449759309057</v>
      </c>
    </row>
    <row r="171" spans="1:9" x14ac:dyDescent="0.2">
      <c r="A171" s="4">
        <f>IF('True_Odds_Calculator_3-way'!A172="","",'True_Odds_Calculator_3-way'!A172)</f>
        <v>2.79</v>
      </c>
      <c r="B171" s="4">
        <f>IF('True_Odds_Calculator_3-way'!B172="","",'True_Odds_Calculator_3-way'!B172)</f>
        <v>3.06</v>
      </c>
      <c r="C171" s="4">
        <f>IF('True_Odds_Calculator_3-way'!C172="","",'True_Odds_Calculator_3-way'!C172)</f>
        <v>2.92</v>
      </c>
      <c r="D171" s="4">
        <f t="shared" si="10"/>
        <v>2.7686078113672963E-2</v>
      </c>
      <c r="E171" s="4">
        <f t="shared" si="11"/>
        <v>2.8637356153884332</v>
      </c>
      <c r="F171" s="4">
        <f t="shared" si="12"/>
        <v>3.1489250115198995</v>
      </c>
      <c r="G171" s="4">
        <f t="shared" si="13"/>
        <v>3.0008667038386312</v>
      </c>
      <c r="I171" s="4">
        <f t="shared" si="14"/>
        <v>1.027686078113673</v>
      </c>
    </row>
    <row r="172" spans="1:9" x14ac:dyDescent="0.2">
      <c r="A172" s="4">
        <f>IF('True_Odds_Calculator_3-way'!A173="","",'True_Odds_Calculator_3-way'!A173)</f>
        <v>2.5299999999999998</v>
      </c>
      <c r="B172" s="4">
        <f>IF('True_Odds_Calculator_3-way'!B173="","",'True_Odds_Calculator_3-way'!B173)</f>
        <v>2.93</v>
      </c>
      <c r="C172" s="4">
        <f>IF('True_Odds_Calculator_3-way'!C173="","",'True_Odds_Calculator_3-way'!C173)</f>
        <v>3.44</v>
      </c>
      <c r="D172" s="4">
        <f t="shared" si="10"/>
        <v>2.7251519742297114E-2</v>
      </c>
      <c r="E172" s="4">
        <f t="shared" si="11"/>
        <v>2.5895124734130381</v>
      </c>
      <c r="F172" s="4">
        <f t="shared" si="12"/>
        <v>3.0101162021502854</v>
      </c>
      <c r="G172" s="4">
        <f t="shared" si="13"/>
        <v>3.5509619112267043</v>
      </c>
      <c r="I172" s="4">
        <f t="shared" si="14"/>
        <v>1.0272515197422971</v>
      </c>
    </row>
    <row r="173" spans="1:9" x14ac:dyDescent="0.2">
      <c r="A173" s="4">
        <f>IF('True_Odds_Calculator_3-way'!A174="","",'True_Odds_Calculator_3-way'!A174)</f>
        <v>1.59</v>
      </c>
      <c r="B173" s="4">
        <f>IF('True_Odds_Calculator_3-way'!B174="","",'True_Odds_Calculator_3-way'!B174)</f>
        <v>4.24</v>
      </c>
      <c r="C173" s="4">
        <f>IF('True_Odds_Calculator_3-way'!C174="","",'True_Odds_Calculator_3-way'!C174)</f>
        <v>5.01</v>
      </c>
      <c r="D173" s="4">
        <f t="shared" si="10"/>
        <v>6.4380672617029955E-2</v>
      </c>
      <c r="E173" s="4">
        <f t="shared" si="11"/>
        <v>1.6461702193612384</v>
      </c>
      <c r="F173" s="4">
        <f t="shared" si="12"/>
        <v>4.6644220634734737</v>
      </c>
      <c r="G173" s="4">
        <f t="shared" si="13"/>
        <v>5.6135442725767213</v>
      </c>
      <c r="I173" s="4">
        <f t="shared" si="14"/>
        <v>1.06438067261703</v>
      </c>
    </row>
    <row r="174" spans="1:9" x14ac:dyDescent="0.2">
      <c r="A174" s="4">
        <f>IF('True_Odds_Calculator_3-way'!A175="","",'True_Odds_Calculator_3-way'!A175)</f>
        <v>2.8</v>
      </c>
      <c r="B174" s="4">
        <f>IF('True_Odds_Calculator_3-way'!B175="","",'True_Odds_Calculator_3-way'!B175)</f>
        <v>3.62</v>
      </c>
      <c r="C174" s="4">
        <f>IF('True_Odds_Calculator_3-way'!C175="","",'True_Odds_Calculator_3-way'!C175)</f>
        <v>2.3199999999999998</v>
      </c>
      <c r="D174" s="4">
        <f t="shared" si="10"/>
        <v>6.4420433824129875E-2</v>
      </c>
      <c r="E174" s="4">
        <f t="shared" si="11"/>
        <v>2.9791219037580574</v>
      </c>
      <c r="F174" s="4">
        <f t="shared" si="12"/>
        <v>3.9251148381583172</v>
      </c>
      <c r="G174" s="4">
        <f t="shared" si="13"/>
        <v>2.4416387015317138</v>
      </c>
      <c r="I174" s="4">
        <f t="shared" si="14"/>
        <v>1.0644204338241299</v>
      </c>
    </row>
    <row r="175" spans="1:9" x14ac:dyDescent="0.2">
      <c r="A175" s="4">
        <f>IF('True_Odds_Calculator_3-way'!A176="","",'True_Odds_Calculator_3-way'!A176)</f>
        <v>1.96</v>
      </c>
      <c r="B175" s="4">
        <f>IF('True_Odds_Calculator_3-way'!B176="","",'True_Odds_Calculator_3-way'!B176)</f>
        <v>3.85</v>
      </c>
      <c r="C175" s="4">
        <f>IF('True_Odds_Calculator_3-way'!C176="","",'True_Odds_Calculator_3-way'!C176)</f>
        <v>3.39</v>
      </c>
      <c r="D175" s="4">
        <f t="shared" si="10"/>
        <v>6.4929592110375856E-2</v>
      </c>
      <c r="E175" s="4">
        <f t="shared" si="11"/>
        <v>2.0468278002023816</v>
      </c>
      <c r="F175" s="4">
        <f t="shared" si="12"/>
        <v>4.19996782003739</v>
      </c>
      <c r="G175" s="4">
        <f t="shared" si="13"/>
        <v>3.6584198723938171</v>
      </c>
      <c r="I175" s="4">
        <f t="shared" si="14"/>
        <v>1.0649295921103759</v>
      </c>
    </row>
    <row r="176" spans="1:9" x14ac:dyDescent="0.2">
      <c r="A176" s="4">
        <f>IF('True_Odds_Calculator_3-way'!A177="","",'True_Odds_Calculator_3-way'!A177)</f>
        <v>5.77</v>
      </c>
      <c r="B176" s="4">
        <f>IF('True_Odds_Calculator_3-way'!B177="","",'True_Odds_Calculator_3-way'!B177)</f>
        <v>4.3899999999999997</v>
      </c>
      <c r="C176" s="4">
        <f>IF('True_Odds_Calculator_3-way'!C177="","",'True_Odds_Calculator_3-way'!C177)</f>
        <v>1.51</v>
      </c>
      <c r="D176" s="4">
        <f t="shared" si="10"/>
        <v>6.3352313734254428E-2</v>
      </c>
      <c r="E176" s="4">
        <f t="shared" si="11"/>
        <v>6.5706136088114491</v>
      </c>
      <c r="F176" s="4">
        <f t="shared" si="12"/>
        <v>4.8385615185490778</v>
      </c>
      <c r="G176" s="4">
        <f t="shared" si="13"/>
        <v>1.5597358125101362</v>
      </c>
      <c r="I176" s="4">
        <f t="shared" si="14"/>
        <v>1.0633523137342544</v>
      </c>
    </row>
    <row r="177" spans="1:9" x14ac:dyDescent="0.2">
      <c r="A177" s="4">
        <f>IF('True_Odds_Calculator_3-way'!A178="","",'True_Odds_Calculator_3-way'!A178)</f>
        <v>1.85</v>
      </c>
      <c r="B177" s="4">
        <f>IF('True_Odds_Calculator_3-way'!B178="","",'True_Odds_Calculator_3-way'!B178)</f>
        <v>3.77</v>
      </c>
      <c r="C177" s="4">
        <f>IF('True_Odds_Calculator_3-way'!C178="","",'True_Odds_Calculator_3-way'!C178)</f>
        <v>3.85</v>
      </c>
      <c r="D177" s="4">
        <f t="shared" si="10"/>
        <v>6.5532789670720515E-2</v>
      </c>
      <c r="E177" s="4">
        <f t="shared" si="11"/>
        <v>1.9279105012525781</v>
      </c>
      <c r="F177" s="4">
        <f t="shared" si="12"/>
        <v>4.1083330252080472</v>
      </c>
      <c r="G177" s="4">
        <f t="shared" si="13"/>
        <v>4.2035175649955052</v>
      </c>
      <c r="I177" s="4">
        <f t="shared" si="14"/>
        <v>1.0655327896707205</v>
      </c>
    </row>
    <row r="178" spans="1:9" x14ac:dyDescent="0.2">
      <c r="A178" s="4">
        <f>IF('True_Odds_Calculator_3-way'!A179="","",'True_Odds_Calculator_3-way'!A179)</f>
        <v>3.88</v>
      </c>
      <c r="B178" s="4">
        <f>IF('True_Odds_Calculator_3-way'!B179="","",'True_Odds_Calculator_3-way'!B179)</f>
        <v>4</v>
      </c>
      <c r="C178" s="4">
        <f>IF('True_Odds_Calculator_3-way'!C179="","",'True_Odds_Calculator_3-way'!C179)</f>
        <v>1.79</v>
      </c>
      <c r="D178" s="4">
        <f t="shared" si="10"/>
        <v>6.6391176639981619E-2</v>
      </c>
      <c r="E178" s="4">
        <f t="shared" si="11"/>
        <v>4.2444539509869834</v>
      </c>
      <c r="F178" s="4">
        <f t="shared" si="12"/>
        <v>4.3884746619486927</v>
      </c>
      <c r="G178" s="4">
        <f t="shared" si="13"/>
        <v>1.8638327563534873</v>
      </c>
      <c r="I178" s="4">
        <f t="shared" si="14"/>
        <v>1.0663911766399816</v>
      </c>
    </row>
    <row r="179" spans="1:9" x14ac:dyDescent="0.2">
      <c r="A179" s="4">
        <f>IF('True_Odds_Calculator_3-way'!A180="","",'True_Odds_Calculator_3-way'!A180)</f>
        <v>2.69</v>
      </c>
      <c r="B179" s="4">
        <f>IF('True_Odds_Calculator_3-way'!B180="","",'True_Odds_Calculator_3-way'!B180)</f>
        <v>3.48</v>
      </c>
      <c r="C179" s="4">
        <f>IF('True_Odds_Calculator_3-way'!C180="","",'True_Odds_Calculator_3-way'!C180)</f>
        <v>2.4700000000000002</v>
      </c>
      <c r="D179" s="4">
        <f t="shared" si="10"/>
        <v>6.3961833330133055E-2</v>
      </c>
      <c r="E179" s="4">
        <f t="shared" si="11"/>
        <v>2.8536646412041802</v>
      </c>
      <c r="F179" s="4">
        <f t="shared" si="12"/>
        <v>3.7588938615031444</v>
      </c>
      <c r="G179" s="4">
        <f t="shared" si="13"/>
        <v>2.607305696474874</v>
      </c>
      <c r="I179" s="4">
        <f t="shared" si="14"/>
        <v>1.0639618333301331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3.74</v>
      </c>
      <c r="C180" s="4">
        <f>IF('True_Odds_Calculator_3-way'!C181="","",'True_Odds_Calculator_3-way'!C181)</f>
        <v>3.22</v>
      </c>
      <c r="D180" s="4">
        <f t="shared" si="10"/>
        <v>6.3375578559448531E-2</v>
      </c>
      <c r="E180" s="4">
        <f t="shared" si="11"/>
        <v>2.1537256098534998</v>
      </c>
      <c r="F180" s="4">
        <f t="shared" si="12"/>
        <v>4.0608397234125482</v>
      </c>
      <c r="G180" s="4">
        <f t="shared" si="13"/>
        <v>3.4550213342315899</v>
      </c>
      <c r="I180" s="4">
        <f t="shared" si="14"/>
        <v>1.0633755785594485</v>
      </c>
    </row>
    <row r="181" spans="1:9" x14ac:dyDescent="0.2">
      <c r="A181" s="4">
        <f>IF('True_Odds_Calculator_3-way'!A182="","",'True_Odds_Calculator_3-way'!A182)</f>
        <v>2.44</v>
      </c>
      <c r="B181" s="4">
        <f>IF('True_Odds_Calculator_3-way'!B182="","",'True_Odds_Calculator_3-way'!B182)</f>
        <v>3.24</v>
      </c>
      <c r="C181" s="4">
        <f>IF('True_Odds_Calculator_3-way'!C182="","",'True_Odds_Calculator_3-way'!C182)</f>
        <v>2.88</v>
      </c>
      <c r="D181" s="4">
        <f t="shared" si="10"/>
        <v>6.5700263104634615E-2</v>
      </c>
      <c r="E181" s="4">
        <f t="shared" si="11"/>
        <v>2.5777449296784991</v>
      </c>
      <c r="F181" s="4">
        <f t="shared" si="12"/>
        <v>3.487456989089198</v>
      </c>
      <c r="G181" s="4">
        <f t="shared" si="13"/>
        <v>3.0738763025558606</v>
      </c>
      <c r="I181" s="4">
        <f t="shared" si="14"/>
        <v>1.0657002631046346</v>
      </c>
    </row>
    <row r="182" spans="1:9" x14ac:dyDescent="0.2">
      <c r="A182" s="4">
        <f>IF('True_Odds_Calculator_3-way'!A183="","",'True_Odds_Calculator_3-way'!A183)</f>
        <v>2.08</v>
      </c>
      <c r="B182" s="4">
        <f>IF('True_Odds_Calculator_3-way'!B183="","",'True_Odds_Calculator_3-way'!B183)</f>
        <v>3.65</v>
      </c>
      <c r="C182" s="4">
        <f>IF('True_Odds_Calculator_3-way'!C183="","",'True_Odds_Calculator_3-way'!C183)</f>
        <v>3.23</v>
      </c>
      <c r="D182" s="4">
        <f t="shared" si="10"/>
        <v>6.4339356728770891E-2</v>
      </c>
      <c r="E182" s="4">
        <f t="shared" si="11"/>
        <v>2.1771182417915429</v>
      </c>
      <c r="F182" s="4">
        <f t="shared" si="12"/>
        <v>3.9599859184194171</v>
      </c>
      <c r="G182" s="4">
        <f t="shared" si="13"/>
        <v>3.4704018159981045</v>
      </c>
      <c r="I182" s="4">
        <f t="shared" si="14"/>
        <v>1.0643393567287709</v>
      </c>
    </row>
    <row r="183" spans="1:9" x14ac:dyDescent="0.2">
      <c r="A183" s="4">
        <f>IF('True_Odds_Calculator_3-way'!A184="","",'True_Odds_Calculator_3-way'!A184)</f>
        <v>3.56</v>
      </c>
      <c r="B183" s="4">
        <f>IF('True_Odds_Calculator_3-way'!B184="","",'True_Odds_Calculator_3-way'!B184)</f>
        <v>3.45</v>
      </c>
      <c r="C183" s="4">
        <f>IF('True_Odds_Calculator_3-way'!C184="","",'True_Odds_Calculator_3-way'!C184)</f>
        <v>2.21</v>
      </c>
      <c r="D183" s="4">
        <f t="shared" si="10"/>
        <v>2.3242636651067849E-2</v>
      </c>
      <c r="E183" s="4">
        <f t="shared" si="11"/>
        <v>3.66097429169765</v>
      </c>
      <c r="F183" s="4">
        <f t="shared" si="12"/>
        <v>3.5447476745522359</v>
      </c>
      <c r="G183" s="4">
        <f t="shared" si="13"/>
        <v>2.2484989694911959</v>
      </c>
      <c r="I183" s="4">
        <f t="shared" si="14"/>
        <v>1.0232426366510678</v>
      </c>
    </row>
    <row r="184" spans="1:9" x14ac:dyDescent="0.2">
      <c r="A184" s="4">
        <f>IF('True_Odds_Calculator_3-way'!A185="","",'True_Odds_Calculator_3-way'!A185)</f>
        <v>1.51</v>
      </c>
      <c r="B184" s="4">
        <f>IF('True_Odds_Calculator_3-way'!B185="","",'True_Odds_Calculator_3-way'!B185)</f>
        <v>4.58</v>
      </c>
      <c r="C184" s="4">
        <f>IF('True_Odds_Calculator_3-way'!C185="","",'True_Odds_Calculator_3-way'!C185)</f>
        <v>6.99</v>
      </c>
      <c r="D184" s="4">
        <f t="shared" si="10"/>
        <v>2.3653783434925302E-2</v>
      </c>
      <c r="E184" s="4">
        <f t="shared" si="11"/>
        <v>1.5281942801969697</v>
      </c>
      <c r="F184" s="4">
        <f t="shared" si="12"/>
        <v>4.7515866490623155</v>
      </c>
      <c r="G184" s="4">
        <f t="shared" si="13"/>
        <v>7.3977124600756321</v>
      </c>
      <c r="I184" s="4">
        <f t="shared" si="14"/>
        <v>1.0236537834349253</v>
      </c>
    </row>
    <row r="185" spans="1:9" x14ac:dyDescent="0.2">
      <c r="A185" s="4">
        <f>IF('True_Odds_Calculator_3-way'!A186="","",'True_Odds_Calculator_3-way'!A186)</f>
        <v>2.33</v>
      </c>
      <c r="B185" s="4">
        <f>IF('True_Odds_Calculator_3-way'!B186="","",'True_Odds_Calculator_3-way'!B186)</f>
        <v>3.6</v>
      </c>
      <c r="C185" s="4">
        <f>IF('True_Odds_Calculator_3-way'!C186="","",'True_Odds_Calculator_3-way'!C186)</f>
        <v>3.17</v>
      </c>
      <c r="D185" s="4">
        <f t="shared" si="10"/>
        <v>2.2419740383212261E-2</v>
      </c>
      <c r="E185" s="4">
        <f t="shared" si="11"/>
        <v>2.3712904869401954</v>
      </c>
      <c r="F185" s="4">
        <f t="shared" si="12"/>
        <v>3.6995310302863902</v>
      </c>
      <c r="G185" s="4">
        <f t="shared" si="13"/>
        <v>3.2469201631725348</v>
      </c>
      <c r="I185" s="4">
        <f t="shared" si="14"/>
        <v>1.0224197403832123</v>
      </c>
    </row>
    <row r="186" spans="1:9" x14ac:dyDescent="0.2">
      <c r="A186" s="4">
        <f>IF('True_Odds_Calculator_3-way'!A187="","",'True_Odds_Calculator_3-way'!A187)</f>
        <v>3.08</v>
      </c>
      <c r="B186" s="4">
        <f>IF('True_Odds_Calculator_3-way'!B187="","",'True_Odds_Calculator_3-way'!B187)</f>
        <v>3.14</v>
      </c>
      <c r="C186" s="4">
        <f>IF('True_Odds_Calculator_3-way'!C187="","",'True_Odds_Calculator_3-way'!C187)</f>
        <v>2.64</v>
      </c>
      <c r="D186" s="4">
        <f t="shared" si="10"/>
        <v>2.193454104282111E-2</v>
      </c>
      <c r="E186" s="4">
        <f t="shared" si="11"/>
        <v>3.1509578765982709</v>
      </c>
      <c r="F186" s="4">
        <f t="shared" si="12"/>
        <v>3.2137825104491271</v>
      </c>
      <c r="G186" s="4">
        <f t="shared" si="13"/>
        <v>2.6919613034119299</v>
      </c>
      <c r="I186" s="4">
        <f t="shared" si="14"/>
        <v>1.0219345410428211</v>
      </c>
    </row>
    <row r="187" spans="1:9" x14ac:dyDescent="0.2">
      <c r="A187" s="4">
        <f>IF('True_Odds_Calculator_3-way'!A188="","",'True_Odds_Calculator_3-way'!A188)</f>
        <v>1.68</v>
      </c>
      <c r="B187" s="4">
        <f>IF('True_Odds_Calculator_3-way'!B188="","",'True_Odds_Calculator_3-way'!B188)</f>
        <v>3.75</v>
      </c>
      <c r="C187" s="4">
        <f>IF('True_Odds_Calculator_3-way'!C188="","",'True_Odds_Calculator_3-way'!C188)</f>
        <v>5.47</v>
      </c>
      <c r="D187" s="4">
        <f t="shared" si="10"/>
        <v>4.472011839470702E-2</v>
      </c>
      <c r="E187" s="4">
        <f t="shared" si="11"/>
        <v>1.7231533892033521</v>
      </c>
      <c r="F187" s="4">
        <f t="shared" si="12"/>
        <v>3.9720374831429588</v>
      </c>
      <c r="G187" s="4">
        <f t="shared" si="13"/>
        <v>5.9556193076750255</v>
      </c>
      <c r="I187" s="4">
        <f t="shared" si="14"/>
        <v>1.044720118394707</v>
      </c>
    </row>
    <row r="188" spans="1:9" x14ac:dyDescent="0.2">
      <c r="A188" s="4">
        <f>IF('True_Odds_Calculator_3-way'!A189="","",'True_Odds_Calculator_3-way'!A189)</f>
        <v>1.88</v>
      </c>
      <c r="B188" s="4">
        <f>IF('True_Odds_Calculator_3-way'!B189="","",'True_Odds_Calculator_3-way'!B189)</f>
        <v>3.47</v>
      </c>
      <c r="C188" s="4">
        <f>IF('True_Odds_Calculator_3-way'!C189="","",'True_Odds_Calculator_3-way'!C189)</f>
        <v>4.49</v>
      </c>
      <c r="D188" s="4">
        <f t="shared" si="10"/>
        <v>4.2816480877857055E-2</v>
      </c>
      <c r="E188" s="4">
        <f t="shared" si="11"/>
        <v>1.9318343243762075</v>
      </c>
      <c r="F188" s="4">
        <f t="shared" si="12"/>
        <v>3.6508038567040795</v>
      </c>
      <c r="G188" s="4">
        <f t="shared" si="13"/>
        <v>4.7974288331106578</v>
      </c>
      <c r="I188" s="4">
        <f t="shared" si="14"/>
        <v>1.0428164808778571</v>
      </c>
    </row>
    <row r="189" spans="1:9" x14ac:dyDescent="0.2">
      <c r="A189" s="4">
        <f>IF('True_Odds_Calculator_3-way'!A190="","",'True_Odds_Calculator_3-way'!A190)</f>
        <v>4.1500000000000004</v>
      </c>
      <c r="B189" s="4">
        <f>IF('True_Odds_Calculator_3-way'!B190="","",'True_Odds_Calculator_3-way'!B190)</f>
        <v>3.23</v>
      </c>
      <c r="C189" s="4">
        <f>IF('True_Odds_Calculator_3-way'!C190="","",'True_Odds_Calculator_3-way'!C190)</f>
        <v>2.04</v>
      </c>
      <c r="D189" s="4">
        <f t="shared" si="10"/>
        <v>4.0757457072873482E-2</v>
      </c>
      <c r="E189" s="4">
        <f t="shared" si="11"/>
        <v>4.3979621596004517</v>
      </c>
      <c r="F189" s="4">
        <f t="shared" si="12"/>
        <v>3.3782447985214636</v>
      </c>
      <c r="G189" s="4">
        <f t="shared" si="13"/>
        <v>2.0981503865318225</v>
      </c>
      <c r="I189" s="4">
        <f t="shared" si="14"/>
        <v>1.0407574570728735</v>
      </c>
    </row>
    <row r="190" spans="1:9" x14ac:dyDescent="0.2">
      <c r="A190" s="4">
        <f>IF('True_Odds_Calculator_3-way'!A191="","",'True_Odds_Calculator_3-way'!A191)</f>
        <v>2.76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2.5499999999999998</v>
      </c>
      <c r="D190" s="4">
        <f t="shared" si="10"/>
        <v>2.6955267357505974E-2</v>
      </c>
      <c r="E190" s="4">
        <f t="shared" si="11"/>
        <v>2.8301853300637059</v>
      </c>
      <c r="F190" s="4">
        <f t="shared" si="12"/>
        <v>3.7951459905494054</v>
      </c>
      <c r="G190" s="4">
        <f t="shared" si="13"/>
        <v>2.6097955768950971</v>
      </c>
      <c r="I190" s="4">
        <f t="shared" si="14"/>
        <v>1.026955267357506</v>
      </c>
    </row>
    <row r="191" spans="1:9" x14ac:dyDescent="0.2">
      <c r="A191" s="4">
        <f>IF('True_Odds_Calculator_3-way'!A192="","",'True_Odds_Calculator_3-way'!A192)</f>
        <v>1.75</v>
      </c>
      <c r="B191" s="4">
        <f>IF('True_Odds_Calculator_3-way'!B192="","",'True_Odds_Calculator_3-way'!B192)</f>
        <v>3.99</v>
      </c>
      <c r="C191" s="4">
        <f>IF('True_Odds_Calculator_3-way'!C192="","",'True_Odds_Calculator_3-way'!C192)</f>
        <v>4.84</v>
      </c>
      <c r="D191" s="4">
        <f t="shared" si="10"/>
        <v>2.8666708092545345E-2</v>
      </c>
      <c r="E191" s="4">
        <f t="shared" si="11"/>
        <v>1.7797616121897271</v>
      </c>
      <c r="F191" s="4">
        <f t="shared" si="12"/>
        <v>4.1481555733761022</v>
      </c>
      <c r="G191" s="4">
        <f t="shared" si="13"/>
        <v>5.0746995550261023</v>
      </c>
      <c r="I191" s="4">
        <f t="shared" si="14"/>
        <v>1.0286667080925453</v>
      </c>
    </row>
    <row r="192" spans="1:9" x14ac:dyDescent="0.2">
      <c r="A192" s="4">
        <f>IF('True_Odds_Calculator_3-way'!A193="","",'True_Odds_Calculator_3-way'!A193)</f>
        <v>1.81</v>
      </c>
      <c r="B192" s="4">
        <f>IF('True_Odds_Calculator_3-way'!B193="","",'True_Odds_Calculator_3-way'!B193)</f>
        <v>4.0599999999999996</v>
      </c>
      <c r="C192" s="4">
        <f>IF('True_Odds_Calculator_3-way'!C193="","",'True_Odds_Calculator_3-way'!C193)</f>
        <v>4.3099999999999996</v>
      </c>
      <c r="D192" s="4">
        <f t="shared" si="10"/>
        <v>3.0810168049434594E-2</v>
      </c>
      <c r="E192" s="4">
        <f t="shared" si="11"/>
        <v>1.8442830105904962</v>
      </c>
      <c r="F192" s="4">
        <f t="shared" si="12"/>
        <v>4.236653307154719</v>
      </c>
      <c r="G192" s="4">
        <f t="shared" si="13"/>
        <v>4.5096132570883132</v>
      </c>
      <c r="I192" s="4">
        <f t="shared" si="14"/>
        <v>1.0308101680494346</v>
      </c>
    </row>
    <row r="193" spans="1:9" x14ac:dyDescent="0.2">
      <c r="A193" s="4">
        <f>IF('True_Odds_Calculator_3-way'!A194="","",'True_Odds_Calculator_3-way'!A194)</f>
        <v>1.83</v>
      </c>
      <c r="B193" s="4">
        <f>IF('True_Odds_Calculator_3-way'!B194="","",'True_Odds_Calculator_3-way'!B194)</f>
        <v>3.78</v>
      </c>
      <c r="C193" s="4">
        <f>IF('True_Odds_Calculator_3-way'!C194="","",'True_Odds_Calculator_3-way'!C194)</f>
        <v>4.58</v>
      </c>
      <c r="D193" s="4">
        <f t="shared" si="10"/>
        <v>2.9338963335670432E-2</v>
      </c>
      <c r="E193" s="4">
        <f t="shared" si="11"/>
        <v>1.8633479044689967</v>
      </c>
      <c r="F193" s="4">
        <f t="shared" si="12"/>
        <v>3.9250995222239462</v>
      </c>
      <c r="G193" s="4">
        <f t="shared" si="13"/>
        <v>4.7947612766217631</v>
      </c>
      <c r="I193" s="4">
        <f t="shared" si="14"/>
        <v>1.0293389633356704</v>
      </c>
    </row>
    <row r="194" spans="1:9" x14ac:dyDescent="0.2">
      <c r="A194" s="4">
        <f>IF('True_Odds_Calculator_3-way'!A195="","",'True_Odds_Calculator_3-way'!A195)</f>
        <v>1.44</v>
      </c>
      <c r="B194" s="4">
        <f>IF('True_Odds_Calculator_3-way'!B195="","",'True_Odds_Calculator_3-way'!B195)</f>
        <v>5.31</v>
      </c>
      <c r="C194" s="4">
        <f>IF('True_Odds_Calculator_3-way'!C195="","",'True_Odds_Calculator_3-way'!C195)</f>
        <v>6.96</v>
      </c>
      <c r="D194" s="4">
        <f t="shared" si="10"/>
        <v>2.6446522501461178E-2</v>
      </c>
      <c r="E194" s="4">
        <f t="shared" si="11"/>
        <v>1.4585148702405761</v>
      </c>
      <c r="F194" s="4">
        <f t="shared" si="12"/>
        <v>5.5707696481866691</v>
      </c>
      <c r="G194" s="4">
        <f t="shared" si="13"/>
        <v>7.4149512459371616</v>
      </c>
      <c r="I194" s="4">
        <f t="shared" si="14"/>
        <v>1.0264465225014612</v>
      </c>
    </row>
    <row r="195" spans="1:9" x14ac:dyDescent="0.2">
      <c r="A195" s="4">
        <f>IF('True_Odds_Calculator_3-way'!A196="","",'True_Odds_Calculator_3-way'!A196)</f>
        <v>4.2699999999999996</v>
      </c>
      <c r="B195" s="4">
        <f>IF('True_Odds_Calculator_3-way'!B196="","",'True_Odds_Calculator_3-way'!B196)</f>
        <v>4.29</v>
      </c>
      <c r="C195" s="4">
        <f>IF('True_Odds_Calculator_3-way'!C196="","",'True_Odds_Calculator_3-way'!C196)</f>
        <v>1.79</v>
      </c>
      <c r="D195" s="4">
        <f t="shared" ref="D195:D258" si="15">IF(A195="","",((1/A195)+(1/B195)+(1/C195))-1)</f>
        <v>2.5951488448054061E-2</v>
      </c>
      <c r="E195" s="4">
        <f t="shared" ref="E195:E258" si="16">IF(A195="","",(3*A195)/(3-($D195*A195)))</f>
        <v>4.4337730164533085</v>
      </c>
      <c r="F195" s="4">
        <f t="shared" ref="F195:F258" si="17">IF(B195="","",(3*B195)/(3-($D195*B195)))</f>
        <v>4.4553404855129708</v>
      </c>
      <c r="G195" s="4">
        <f t="shared" ref="G195:G258" si="18">IF(C195="","",(3*C195)/(3-($D195*C195)))</f>
        <v>1.8181529864811923</v>
      </c>
      <c r="I195" s="4">
        <f t="shared" ref="I195:I258" si="19">IF(A195="","",D195+1)</f>
        <v>1.0259514884480541</v>
      </c>
    </row>
    <row r="196" spans="1:9" x14ac:dyDescent="0.2">
      <c r="A196" s="4">
        <f>IF('True_Odds_Calculator_3-way'!A197="","",'True_Odds_Calculator_3-way'!A197)</f>
        <v>1.78</v>
      </c>
      <c r="B196" s="4">
        <f>IF('True_Odds_Calculator_3-way'!B197="","",'True_Odds_Calculator_3-way'!B197)</f>
        <v>4.08</v>
      </c>
      <c r="C196" s="4">
        <f>IF('True_Odds_Calculator_3-way'!C197="","",'True_Odds_Calculator_3-way'!C197)</f>
        <v>4.6100000000000003</v>
      </c>
      <c r="D196" s="4">
        <f t="shared" si="15"/>
        <v>2.3815531720987382E-2</v>
      </c>
      <c r="E196" s="4">
        <f t="shared" si="16"/>
        <v>1.8055128880112019</v>
      </c>
      <c r="F196" s="4">
        <f t="shared" si="17"/>
        <v>4.2165710386000645</v>
      </c>
      <c r="G196" s="4">
        <f t="shared" si="18"/>
        <v>4.7851187601787233</v>
      </c>
      <c r="I196" s="4">
        <f t="shared" si="19"/>
        <v>1.0238155317209874</v>
      </c>
    </row>
    <row r="197" spans="1:9" x14ac:dyDescent="0.2">
      <c r="A197" s="4">
        <f>IF('True_Odds_Calculator_3-way'!A198="","",'True_Odds_Calculator_3-way'!A198)</f>
        <v>1.56</v>
      </c>
      <c r="B197" s="4">
        <f>IF('True_Odds_Calculator_3-way'!B198="","",'True_Odds_Calculator_3-way'!B198)</f>
        <v>4.17</v>
      </c>
      <c r="C197" s="4">
        <f>IF('True_Odds_Calculator_3-way'!C198="","",'True_Odds_Calculator_3-way'!C198)</f>
        <v>6.28</v>
      </c>
      <c r="D197" s="4">
        <f t="shared" si="15"/>
        <v>4.0069463292668139E-2</v>
      </c>
      <c r="E197" s="4">
        <f t="shared" si="16"/>
        <v>1.5931960250140083</v>
      </c>
      <c r="F197" s="4">
        <f t="shared" si="17"/>
        <v>4.4159533861296412</v>
      </c>
      <c r="G197" s="4">
        <f t="shared" si="18"/>
        <v>6.8549877574690177</v>
      </c>
      <c r="I197" s="4">
        <f t="shared" si="19"/>
        <v>1.0400694632926681</v>
      </c>
    </row>
    <row r="198" spans="1:9" x14ac:dyDescent="0.2">
      <c r="A198" s="4">
        <f>IF('True_Odds_Calculator_3-way'!A199="","",'True_Odds_Calculator_3-way'!A199)</f>
        <v>2.59</v>
      </c>
      <c r="B198" s="4">
        <f>IF('True_Odds_Calculator_3-way'!B199="","",'True_Odds_Calculator_3-way'!B199)</f>
        <v>3.31</v>
      </c>
      <c r="C198" s="4">
        <f>IF('True_Odds_Calculator_3-way'!C199="","",'True_Odds_Calculator_3-way'!C199)</f>
        <v>2.81</v>
      </c>
      <c r="D198" s="4">
        <f t="shared" si="15"/>
        <v>4.4087075846760193E-2</v>
      </c>
      <c r="E198" s="4">
        <f t="shared" si="16"/>
        <v>2.6924807783721243</v>
      </c>
      <c r="F198" s="4">
        <f t="shared" si="17"/>
        <v>3.4792397560732899</v>
      </c>
      <c r="G198" s="4">
        <f t="shared" si="18"/>
        <v>2.9310368574415766</v>
      </c>
      <c r="I198" s="4">
        <f t="shared" si="19"/>
        <v>1.0440870758467602</v>
      </c>
    </row>
    <row r="199" spans="1:9" x14ac:dyDescent="0.2">
      <c r="A199" s="4">
        <f>IF('True_Odds_Calculator_3-way'!A200="","",'True_Odds_Calculator_3-way'!A200)</f>
        <v>1.87</v>
      </c>
      <c r="B199" s="4">
        <f>IF('True_Odds_Calculator_3-way'!B200="","",'True_Odds_Calculator_3-way'!B200)</f>
        <v>3.53</v>
      </c>
      <c r="C199" s="4">
        <f>IF('True_Odds_Calculator_3-way'!C200="","",'True_Odds_Calculator_3-way'!C200)</f>
        <v>4.3899999999999997</v>
      </c>
      <c r="D199" s="4">
        <f t="shared" si="15"/>
        <v>4.5835910070762376E-2</v>
      </c>
      <c r="E199" s="4">
        <f t="shared" si="16"/>
        <v>1.9249992510267908</v>
      </c>
      <c r="F199" s="4">
        <f t="shared" si="17"/>
        <v>3.7312391111463623</v>
      </c>
      <c r="G199" s="4">
        <f t="shared" si="18"/>
        <v>4.7056211386731785</v>
      </c>
      <c r="I199" s="4">
        <f t="shared" si="19"/>
        <v>1.0458359100707624</v>
      </c>
    </row>
    <row r="200" spans="1:9" x14ac:dyDescent="0.2">
      <c r="A200" s="4">
        <f>IF('True_Odds_Calculator_3-way'!A201="","",'True_Odds_Calculator_3-way'!A201)</f>
        <v>1.91</v>
      </c>
      <c r="B200" s="4">
        <f>IF('True_Odds_Calculator_3-way'!B201="","",'True_Odds_Calculator_3-way'!B201)</f>
        <v>3.95</v>
      </c>
      <c r="C200" s="4">
        <f>IF('True_Odds_Calculator_3-way'!C201="","",'True_Odds_Calculator_3-way'!C201)</f>
        <v>3.7</v>
      </c>
      <c r="D200" s="4">
        <f t="shared" si="15"/>
        <v>4.6995036656379163E-2</v>
      </c>
      <c r="E200" s="4">
        <f t="shared" si="16"/>
        <v>1.9689101324496301</v>
      </c>
      <c r="F200" s="4">
        <f t="shared" si="17"/>
        <v>4.210534386839055</v>
      </c>
      <c r="G200" s="4">
        <f t="shared" si="18"/>
        <v>3.9276486575851299</v>
      </c>
      <c r="I200" s="4">
        <f t="shared" si="19"/>
        <v>1.0469950366563792</v>
      </c>
    </row>
    <row r="201" spans="1:9" x14ac:dyDescent="0.2">
      <c r="A201" s="4">
        <f>IF('True_Odds_Calculator_3-way'!A202="","",'True_Odds_Calculator_3-way'!A202)</f>
        <v>4.33</v>
      </c>
      <c r="B201" s="4">
        <f>IF('True_Odds_Calculator_3-way'!B202="","",'True_Odds_Calculator_3-way'!B202)</f>
        <v>3.79</v>
      </c>
      <c r="C201" s="4">
        <f>IF('True_Odds_Calculator_3-way'!C202="","",'True_Odds_Calculator_3-way'!C202)</f>
        <v>1.81</v>
      </c>
      <c r="D201" s="4">
        <f t="shared" si="15"/>
        <v>4.7285312806457203E-2</v>
      </c>
      <c r="E201" s="4">
        <f t="shared" si="16"/>
        <v>4.6471616648762435</v>
      </c>
      <c r="F201" s="4">
        <f t="shared" si="17"/>
        <v>4.0307876103020321</v>
      </c>
      <c r="G201" s="4">
        <f t="shared" si="18"/>
        <v>1.8631535449001615</v>
      </c>
      <c r="I201" s="4">
        <f t="shared" si="19"/>
        <v>1.0472853128064572</v>
      </c>
    </row>
    <row r="202" spans="1:9" x14ac:dyDescent="0.2">
      <c r="A202" s="4">
        <f>IF('True_Odds_Calculator_3-way'!A203="","",'True_Odds_Calculator_3-way'!A203)</f>
        <v>4.07</v>
      </c>
      <c r="B202" s="4">
        <f>IF('True_Odds_Calculator_3-way'!B203="","",'True_Odds_Calculator_3-way'!B203)</f>
        <v>3.7</v>
      </c>
      <c r="C202" s="4">
        <f>IF('True_Odds_Calculator_3-way'!C203="","",'True_Odds_Calculator_3-way'!C203)</f>
        <v>1.88</v>
      </c>
      <c r="D202" s="4">
        <f t="shared" si="15"/>
        <v>4.7885409587537175E-2</v>
      </c>
      <c r="E202" s="4">
        <f t="shared" si="16"/>
        <v>4.3527760922330092</v>
      </c>
      <c r="F202" s="4">
        <f t="shared" si="17"/>
        <v>3.9322324242839528</v>
      </c>
      <c r="G202" s="4">
        <f t="shared" si="18"/>
        <v>1.9381606943834642</v>
      </c>
      <c r="I202" s="4">
        <f t="shared" si="19"/>
        <v>1.0478854095875372</v>
      </c>
    </row>
    <row r="203" spans="1:9" x14ac:dyDescent="0.2">
      <c r="A203" s="4">
        <f>IF('True_Odds_Calculator_3-way'!A204="","",'True_Odds_Calculator_3-way'!A204)</f>
        <v>1.82</v>
      </c>
      <c r="B203" s="4">
        <f>IF('True_Odds_Calculator_3-way'!B204="","",'True_Odds_Calculator_3-way'!B204)</f>
        <v>3.84</v>
      </c>
      <c r="C203" s="4">
        <f>IF('True_Odds_Calculator_3-way'!C204="","",'True_Odds_Calculator_3-way'!C204)</f>
        <v>4.1900000000000004</v>
      </c>
      <c r="D203" s="4">
        <f t="shared" si="15"/>
        <v>4.8530700604089594E-2</v>
      </c>
      <c r="E203" s="4">
        <f t="shared" si="16"/>
        <v>1.8752098503421897</v>
      </c>
      <c r="F203" s="4">
        <f t="shared" si="17"/>
        <v>4.0943373573936785</v>
      </c>
      <c r="G203" s="4">
        <f t="shared" si="18"/>
        <v>4.4946530291315465</v>
      </c>
      <c r="I203" s="4">
        <f t="shared" si="19"/>
        <v>1.0485307006040896</v>
      </c>
    </row>
    <row r="204" spans="1:9" x14ac:dyDescent="0.2">
      <c r="A204" s="4">
        <f>IF('True_Odds_Calculator_3-way'!A205="","",'True_Odds_Calculator_3-way'!A205)</f>
        <v>3.59</v>
      </c>
      <c r="B204" s="4">
        <f>IF('True_Odds_Calculator_3-way'!B205="","",'True_Odds_Calculator_3-way'!B205)</f>
        <v>3.45</v>
      </c>
      <c r="C204" s="4">
        <f>IF('True_Odds_Calculator_3-way'!C205="","",'True_Odds_Calculator_3-way'!C205)</f>
        <v>2.09</v>
      </c>
      <c r="D204" s="4">
        <f t="shared" si="15"/>
        <v>4.6875504018725422E-2</v>
      </c>
      <c r="E204" s="4">
        <f t="shared" si="16"/>
        <v>3.8033462475319073</v>
      </c>
      <c r="F204" s="4">
        <f t="shared" si="17"/>
        <v>3.6465753141626598</v>
      </c>
      <c r="G204" s="4">
        <f t="shared" si="18"/>
        <v>2.1605564295450903</v>
      </c>
      <c r="I204" s="4">
        <f t="shared" si="19"/>
        <v>1.0468755040187254</v>
      </c>
    </row>
    <row r="205" spans="1:9" x14ac:dyDescent="0.2">
      <c r="A205" s="4">
        <f>IF('True_Odds_Calculator_3-way'!A206="","",'True_Odds_Calculator_3-way'!A206)</f>
        <v>2</v>
      </c>
      <c r="B205" s="4">
        <f>IF('True_Odds_Calculator_3-way'!B206="","",'True_Odds_Calculator_3-way'!B206)</f>
        <v>3.64</v>
      </c>
      <c r="C205" s="4">
        <f>IF('True_Odds_Calculator_3-way'!C206="","",'True_Odds_Calculator_3-way'!C206)</f>
        <v>3.68</v>
      </c>
      <c r="D205" s="4">
        <f t="shared" si="15"/>
        <v>4.6464405160057343E-2</v>
      </c>
      <c r="E205" s="4">
        <f t="shared" si="16"/>
        <v>2.0639329443668339</v>
      </c>
      <c r="F205" s="4">
        <f t="shared" si="17"/>
        <v>3.8574719705114422</v>
      </c>
      <c r="G205" s="4">
        <f t="shared" si="18"/>
        <v>3.9024238657551278</v>
      </c>
      <c r="I205" s="4">
        <f t="shared" si="19"/>
        <v>1.0464644051600573</v>
      </c>
    </row>
    <row r="206" spans="1:9" x14ac:dyDescent="0.2">
      <c r="A206" s="4">
        <f>IF('True_Odds_Calculator_3-way'!A207="","",'True_Odds_Calculator_3-way'!A207)</f>
        <v>1.0900000000000001</v>
      </c>
      <c r="B206" s="4">
        <f>IF('True_Odds_Calculator_3-way'!B207="","",'True_Odds_Calculator_3-way'!B207)</f>
        <v>10.95</v>
      </c>
      <c r="C206" s="4">
        <f>IF('True_Odds_Calculator_3-way'!C207="","",'True_Odds_Calculator_3-way'!C207)</f>
        <v>22.98</v>
      </c>
      <c r="D206" s="4">
        <f t="shared" si="15"/>
        <v>5.2271494531146656E-2</v>
      </c>
      <c r="E206" s="4">
        <f t="shared" si="16"/>
        <v>1.1111020233457267</v>
      </c>
      <c r="F206" s="4">
        <f t="shared" si="17"/>
        <v>13.531732088490777</v>
      </c>
      <c r="G206" s="4">
        <f t="shared" si="18"/>
        <v>38.325527874542537</v>
      </c>
      <c r="I206" s="4">
        <f t="shared" si="19"/>
        <v>1.0522714945311467</v>
      </c>
    </row>
    <row r="207" spans="1:9" x14ac:dyDescent="0.2">
      <c r="A207" s="4">
        <f>IF('True_Odds_Calculator_3-way'!A208="","",'True_Odds_Calculator_3-way'!A208)</f>
        <v>1.67</v>
      </c>
      <c r="B207" s="4">
        <f>IF('True_Odds_Calculator_3-way'!B208="","",'True_Odds_Calculator_3-way'!B208)</f>
        <v>4.1500000000000004</v>
      </c>
      <c r="C207" s="4">
        <f>IF('True_Odds_Calculator_3-way'!C208="","",'True_Odds_Calculator_3-way'!C208)</f>
        <v>4.8099999999999996</v>
      </c>
      <c r="D207" s="4">
        <f t="shared" si="15"/>
        <v>4.7666458531475442E-2</v>
      </c>
      <c r="E207" s="4">
        <f t="shared" si="16"/>
        <v>1.715520176041017</v>
      </c>
      <c r="F207" s="4">
        <f t="shared" si="17"/>
        <v>4.4429627477414142</v>
      </c>
      <c r="G207" s="4">
        <f t="shared" si="18"/>
        <v>5.2080244218137164</v>
      </c>
      <c r="I207" s="4">
        <f t="shared" si="19"/>
        <v>1.0476664585314754</v>
      </c>
    </row>
    <row r="208" spans="1:9" x14ac:dyDescent="0.2">
      <c r="A208" s="4">
        <f>IF('True_Odds_Calculator_3-way'!A209="","",'True_Odds_Calculator_3-way'!A209)</f>
        <v>1.57</v>
      </c>
      <c r="B208" s="4">
        <f>IF('True_Odds_Calculator_3-way'!B209="","",'True_Odds_Calculator_3-way'!B209)</f>
        <v>4.2699999999999996</v>
      </c>
      <c r="C208" s="4">
        <f>IF('True_Odds_Calculator_3-way'!C209="","",'True_Odds_Calculator_3-way'!C209)</f>
        <v>5.63</v>
      </c>
      <c r="D208" s="4">
        <f t="shared" si="15"/>
        <v>4.8754606058025729E-2</v>
      </c>
      <c r="E208" s="4">
        <f t="shared" si="16"/>
        <v>1.6111072574866332</v>
      </c>
      <c r="F208" s="4">
        <f t="shared" si="17"/>
        <v>4.588408259508987</v>
      </c>
      <c r="G208" s="4">
        <f t="shared" si="18"/>
        <v>6.1970017661877437</v>
      </c>
      <c r="I208" s="4">
        <f t="shared" si="19"/>
        <v>1.0487546060580257</v>
      </c>
    </row>
    <row r="209" spans="1:9" x14ac:dyDescent="0.2">
      <c r="A209" s="4">
        <f>IF('True_Odds_Calculator_3-way'!A210="","",'True_Odds_Calculator_3-way'!A210)</f>
        <v>1.7</v>
      </c>
      <c r="B209" s="4">
        <f>IF('True_Odds_Calculator_3-way'!B210="","",'True_Odds_Calculator_3-way'!B210)</f>
        <v>4.1500000000000004</v>
      </c>
      <c r="C209" s="4">
        <f>IF('True_Odds_Calculator_3-way'!C210="","",'True_Odds_Calculator_3-way'!C210)</f>
        <v>4.5199999999999996</v>
      </c>
      <c r="D209" s="4">
        <f t="shared" si="15"/>
        <v>5.0438087592431291E-2</v>
      </c>
      <c r="E209" s="4">
        <f t="shared" si="16"/>
        <v>1.7500182930398642</v>
      </c>
      <c r="F209" s="4">
        <f t="shared" si="17"/>
        <v>4.4612751590218078</v>
      </c>
      <c r="G209" s="4">
        <f t="shared" si="18"/>
        <v>4.8917398729840569</v>
      </c>
      <c r="I209" s="4">
        <f t="shared" si="19"/>
        <v>1.0504380875924313</v>
      </c>
    </row>
    <row r="210" spans="1:9" x14ac:dyDescent="0.2">
      <c r="A210" s="4">
        <f>IF('True_Odds_Calculator_3-way'!A211="","",'True_Odds_Calculator_3-way'!A211)</f>
        <v>1.92</v>
      </c>
      <c r="B210" s="4">
        <f>IF('True_Odds_Calculator_3-way'!B211="","",'True_Odds_Calculator_3-way'!B211)</f>
        <v>3.76</v>
      </c>
      <c r="C210" s="4">
        <f>IF('True_Odds_Calculator_3-way'!C211="","",'True_Odds_Calculator_3-way'!C211)</f>
        <v>3.86</v>
      </c>
      <c r="D210" s="4">
        <f t="shared" si="15"/>
        <v>4.5858137654797293E-2</v>
      </c>
      <c r="E210" s="4">
        <f t="shared" si="16"/>
        <v>1.9780543281068752</v>
      </c>
      <c r="F210" s="4">
        <f t="shared" si="17"/>
        <v>3.989286357819767</v>
      </c>
      <c r="G210" s="4">
        <f t="shared" si="18"/>
        <v>4.1020371632337094</v>
      </c>
      <c r="I210" s="4">
        <f t="shared" si="19"/>
        <v>1.0458581376547973</v>
      </c>
    </row>
    <row r="211" spans="1:9" x14ac:dyDescent="0.2">
      <c r="A211" s="4">
        <f>IF('True_Odds_Calculator_3-way'!A212="","",'True_Odds_Calculator_3-way'!A212)</f>
        <v>4.6900000000000004</v>
      </c>
      <c r="B211" s="4">
        <f>IF('True_Odds_Calculator_3-way'!B212="","",'True_Odds_Calculator_3-way'!B212)</f>
        <v>3.54</v>
      </c>
      <c r="C211" s="4">
        <f>IF('True_Odds_Calculator_3-way'!C212="","",'True_Odds_Calculator_3-way'!C212)</f>
        <v>1.81</v>
      </c>
      <c r="D211" s="4">
        <f t="shared" si="15"/>
        <v>4.8191679756209416E-2</v>
      </c>
      <c r="E211" s="4">
        <f t="shared" si="16"/>
        <v>5.0721327538653922</v>
      </c>
      <c r="F211" s="4">
        <f t="shared" si="17"/>
        <v>3.7534440318644307</v>
      </c>
      <c r="G211" s="4">
        <f t="shared" si="18"/>
        <v>1.8642029052097737</v>
      </c>
      <c r="I211" s="4">
        <f t="shared" si="19"/>
        <v>1.0481916797562094</v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3.3</v>
      </c>
      <c r="C212" s="4">
        <f>IF('True_Odds_Calculator_3-way'!C213="","",'True_Odds_Calculator_3-way'!C213)</f>
        <v>4.24</v>
      </c>
      <c r="D212" s="4">
        <f t="shared" si="15"/>
        <v>5.7014074659983427E-2</v>
      </c>
      <c r="E212" s="4">
        <f t="shared" si="16"/>
        <v>2.0034859715365085</v>
      </c>
      <c r="F212" s="4">
        <f t="shared" si="17"/>
        <v>3.5208092495597558</v>
      </c>
      <c r="G212" s="4">
        <f t="shared" si="18"/>
        <v>4.6116024263178996</v>
      </c>
      <c r="I212" s="4">
        <f t="shared" si="19"/>
        <v>1.0570140746599834</v>
      </c>
    </row>
    <row r="213" spans="1:9" x14ac:dyDescent="0.2">
      <c r="A213" s="4">
        <f>IF('True_Odds_Calculator_3-way'!A214="","",'True_Odds_Calculator_3-way'!A214)</f>
        <v>2.58</v>
      </c>
      <c r="B213" s="4">
        <f>IF('True_Odds_Calculator_3-way'!B214="","",'True_Odds_Calculator_3-way'!B214)</f>
        <v>3.56</v>
      </c>
      <c r="C213" s="4">
        <f>IF('True_Odds_Calculator_3-way'!C214="","",'True_Odds_Calculator_3-way'!C214)</f>
        <v>2.58</v>
      </c>
      <c r="D213" s="4">
        <f t="shared" si="15"/>
        <v>5.609267485410685E-2</v>
      </c>
      <c r="E213" s="4">
        <f t="shared" si="16"/>
        <v>2.7107665669762318</v>
      </c>
      <c r="F213" s="4">
        <f t="shared" si="17"/>
        <v>3.813863359539365</v>
      </c>
      <c r="G213" s="4">
        <f t="shared" si="18"/>
        <v>2.7107665669762318</v>
      </c>
      <c r="I213" s="4">
        <f t="shared" si="19"/>
        <v>1.0560926748541068</v>
      </c>
    </row>
    <row r="214" spans="1:9" x14ac:dyDescent="0.2">
      <c r="A214" s="4">
        <f>IF('True_Odds_Calculator_3-way'!A215="","",'True_Odds_Calculator_3-way'!A215)</f>
        <v>1.27</v>
      </c>
      <c r="B214" s="4">
        <f>IF('True_Odds_Calculator_3-way'!B215="","",'True_Odds_Calculator_3-way'!B215)</f>
        <v>6.16</v>
      </c>
      <c r="C214" s="4">
        <f>IF('True_Odds_Calculator_3-way'!C215="","",'True_Odds_Calculator_3-way'!C215)</f>
        <v>12.06</v>
      </c>
      <c r="D214" s="4">
        <f t="shared" si="15"/>
        <v>3.2657976775969377E-2</v>
      </c>
      <c r="E214" s="4">
        <f t="shared" si="16"/>
        <v>1.287804163212271</v>
      </c>
      <c r="F214" s="4">
        <f t="shared" si="17"/>
        <v>6.6027664104221673</v>
      </c>
      <c r="G214" s="4">
        <f t="shared" si="18"/>
        <v>13.882574751358511</v>
      </c>
      <c r="I214" s="4">
        <f t="shared" si="19"/>
        <v>1.0326579767759694</v>
      </c>
    </row>
    <row r="215" spans="1:9" x14ac:dyDescent="0.2">
      <c r="A215" s="4">
        <f>IF('True_Odds_Calculator_3-way'!A216="","",'True_Odds_Calculator_3-way'!A216)</f>
        <v>2.29</v>
      </c>
      <c r="B215" s="4">
        <f>IF('True_Odds_Calculator_3-way'!B216="","",'True_Odds_Calculator_3-way'!B216)</f>
        <v>3.35</v>
      </c>
      <c r="C215" s="4">
        <f>IF('True_Odds_Calculator_3-way'!C216="","",'True_Odds_Calculator_3-way'!C216)</f>
        <v>3.36</v>
      </c>
      <c r="D215" s="4">
        <f t="shared" si="15"/>
        <v>3.2807733013038298E-2</v>
      </c>
      <c r="E215" s="4">
        <f t="shared" si="16"/>
        <v>2.3488221068125776</v>
      </c>
      <c r="F215" s="4">
        <f t="shared" si="17"/>
        <v>3.4773954313291848</v>
      </c>
      <c r="G215" s="4">
        <f t="shared" si="18"/>
        <v>3.4881716860241667</v>
      </c>
      <c r="I215" s="4">
        <f t="shared" si="19"/>
        <v>1.0328077330130383</v>
      </c>
    </row>
    <row r="216" spans="1:9" x14ac:dyDescent="0.2">
      <c r="A216" s="4">
        <f>IF('True_Odds_Calculator_3-way'!A217="","",'True_Odds_Calculator_3-way'!A217)</f>
        <v>2.89</v>
      </c>
      <c r="B216" s="4">
        <f>IF('True_Odds_Calculator_3-way'!B217="","",'True_Odds_Calculator_3-way'!B217)</f>
        <v>3.17</v>
      </c>
      <c r="C216" s="4">
        <f>IF('True_Odds_Calculator_3-way'!C217="","",'True_Odds_Calculator_3-way'!C217)</f>
        <v>2.77</v>
      </c>
      <c r="D216" s="4">
        <f t="shared" si="15"/>
        <v>2.2489004819795877E-2</v>
      </c>
      <c r="E216" s="4">
        <f t="shared" si="16"/>
        <v>2.9539965872265799</v>
      </c>
      <c r="F216" s="4">
        <f t="shared" si="17"/>
        <v>3.247163587976917</v>
      </c>
      <c r="G216" s="4">
        <f t="shared" si="18"/>
        <v>2.8287383206479233</v>
      </c>
      <c r="I216" s="4">
        <f t="shared" si="19"/>
        <v>1.0224890048197959</v>
      </c>
    </row>
    <row r="217" spans="1:9" x14ac:dyDescent="0.2">
      <c r="A217" s="4">
        <f>IF('True_Odds_Calculator_3-way'!A218="","",'True_Odds_Calculator_3-way'!A218)</f>
        <v>2.59</v>
      </c>
      <c r="B217" s="4">
        <f>IF('True_Odds_Calculator_3-way'!B218="","",'True_Odds_Calculator_3-way'!B218)</f>
        <v>3.1</v>
      </c>
      <c r="C217" s="4">
        <f>IF('True_Odds_Calculator_3-way'!C218="","",'True_Odds_Calculator_3-way'!C218)</f>
        <v>3.04</v>
      </c>
      <c r="D217" s="4">
        <f t="shared" si="15"/>
        <v>3.762839968272913E-2</v>
      </c>
      <c r="E217" s="4">
        <f t="shared" si="16"/>
        <v>2.6769634373003002</v>
      </c>
      <c r="F217" s="4">
        <f t="shared" si="17"/>
        <v>3.225412688372487</v>
      </c>
      <c r="G217" s="4">
        <f t="shared" si="18"/>
        <v>3.1605106230167093</v>
      </c>
      <c r="I217" s="4">
        <f t="shared" si="19"/>
        <v>1.0376283996827291</v>
      </c>
    </row>
    <row r="218" spans="1:9" x14ac:dyDescent="0.2">
      <c r="A218" s="4">
        <f>IF('True_Odds_Calculator_3-way'!A219="","",'True_Odds_Calculator_3-way'!A219)</f>
        <v>1.38</v>
      </c>
      <c r="B218" s="4">
        <f>IF('True_Odds_Calculator_3-way'!B219="","",'True_Odds_Calculator_3-way'!B219)</f>
        <v>5</v>
      </c>
      <c r="C218" s="4">
        <f>IF('True_Odds_Calculator_3-way'!C219="","",'True_Odds_Calculator_3-way'!C219)</f>
        <v>8.51</v>
      </c>
      <c r="D218" s="4">
        <f t="shared" si="15"/>
        <v>4.2146494320407513E-2</v>
      </c>
      <c r="E218" s="4">
        <f t="shared" si="16"/>
        <v>1.4072835513743935</v>
      </c>
      <c r="F218" s="4">
        <f t="shared" si="17"/>
        <v>5.3777559331554574</v>
      </c>
      <c r="G218" s="4">
        <f t="shared" si="18"/>
        <v>9.6655729429581072</v>
      </c>
      <c r="I218" s="4">
        <f t="shared" si="19"/>
        <v>1.0421464943204075</v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2.0299999999999998</v>
      </c>
      <c r="B2" s="4">
        <f>IF('True_Odds_Calculator_2-way'!B3="","",'True_Odds_Calculator_2-way'!B3)</f>
        <v>1.88</v>
      </c>
      <c r="C2" s="4">
        <f>1/A2</f>
        <v>0.49261083743842371</v>
      </c>
      <c r="D2">
        <f>1/B2</f>
        <v>0.53191489361702127</v>
      </c>
      <c r="E2">
        <f>C2+D2-1</f>
        <v>2.4525731055444977E-2</v>
      </c>
      <c r="F2">
        <f>C2+D2-(C2*D2)-1</f>
        <v>-0.23750131013520592</v>
      </c>
      <c r="G2">
        <v>0</v>
      </c>
      <c r="H2">
        <f>C2*D2</f>
        <v>0.2620270411906509</v>
      </c>
      <c r="I2">
        <f>((-4*F2*H2)^0.5)/(2*F2)</f>
        <v>-1.0503645397539194</v>
      </c>
      <c r="J2">
        <f>(-((-4*F2*H2)^0.5))/(2*F2)</f>
        <v>1.0503645397539194</v>
      </c>
      <c r="K2">
        <f>IF(A2="","",(C2/($J2+C2-($J2*C2))))</f>
        <v>0.48033612555301569</v>
      </c>
      <c r="L2">
        <f>IF(B2="","",(D2/($J2+D2-($J2*D2))))</f>
        <v>0.51966387444698414</v>
      </c>
      <c r="M2">
        <f>IF(A2="","",1/K2)</f>
        <v>2.081875475946537</v>
      </c>
      <c r="N2">
        <f>IF(B2="","",1/L2)</f>
        <v>1.9243207949834495</v>
      </c>
    </row>
    <row r="3" spans="1:14" x14ac:dyDescent="0.25">
      <c r="A3" s="4">
        <f>IF('True_Odds_Calculator_2-way'!A4="","",'True_Odds_Calculator_2-way'!A4)</f>
        <v>1.6</v>
      </c>
      <c r="B3" s="4">
        <f>IF('True_Odds_Calculator_2-way'!B4="","",'True_Odds_Calculator_2-way'!B4)</f>
        <v>2.48</v>
      </c>
      <c r="C3" s="4">
        <f t="shared" ref="C3:C66" si="0">1/A3</f>
        <v>0.625</v>
      </c>
      <c r="D3">
        <f t="shared" ref="D3:D66" si="1">1/B3</f>
        <v>0.40322580645161293</v>
      </c>
      <c r="E3">
        <f t="shared" ref="E3:E66" si="2">C3+D3-1</f>
        <v>2.8225806451612989E-2</v>
      </c>
      <c r="F3">
        <f t="shared" ref="F3:F66" si="3">C3+D3-(C3*D3)-1</f>
        <v>-0.22379032258064502</v>
      </c>
      <c r="G3">
        <v>0</v>
      </c>
      <c r="H3">
        <f t="shared" ref="H3:H66" si="4">C3*D3</f>
        <v>0.25201612903225806</v>
      </c>
      <c r="I3">
        <f t="shared" ref="I3:I66" si="5">((-4*F3*H3)^0.5)/(2*F3)</f>
        <v>-1.0611908999450224</v>
      </c>
      <c r="J3">
        <f t="shared" ref="J3:J66" si="6">(-((-4*F3*H3)^0.5))/(2*F3)</f>
        <v>1.0611908999450224</v>
      </c>
      <c r="K3">
        <f t="shared" ref="K3:K66" si="7">IF(A3="","",(C3/($J3+C3-($J3*C3))))</f>
        <v>0.61098009187365931</v>
      </c>
      <c r="L3">
        <f t="shared" ref="L3:L66" si="8">IF(B3="","",(D3/($J3+D3-($J3*D3))))</f>
        <v>0.38901990812634057</v>
      </c>
      <c r="M3">
        <f t="shared" ref="M3:M66" si="9">IF(A3="","",1/K3)</f>
        <v>1.6367145399670135</v>
      </c>
      <c r="N3">
        <f t="shared" ref="N3:N66" si="10">IF(B3="","",1/L3)</f>
        <v>2.5705625319186329</v>
      </c>
    </row>
    <row r="4" spans="1:14" x14ac:dyDescent="0.25">
      <c r="A4" s="4">
        <f>IF('True_Odds_Calculator_2-way'!A5="","",'True_Odds_Calculator_2-way'!A5)</f>
        <v>1.92</v>
      </c>
      <c r="B4" s="4">
        <f>IF('True_Odds_Calculator_2-way'!B5="","",'True_Odds_Calculator_2-way'!B5)</f>
        <v>1.99</v>
      </c>
      <c r="C4" s="4">
        <f t="shared" si="0"/>
        <v>0.52083333333333337</v>
      </c>
      <c r="D4">
        <f t="shared" si="1"/>
        <v>0.50251256281407031</v>
      </c>
      <c r="E4">
        <f t="shared" si="2"/>
        <v>2.3345896147403788E-2</v>
      </c>
      <c r="F4">
        <f t="shared" si="3"/>
        <v>-0.2383793969849245</v>
      </c>
      <c r="G4">
        <v>0</v>
      </c>
      <c r="H4">
        <f t="shared" si="4"/>
        <v>0.26172529313232828</v>
      </c>
      <c r="I4">
        <f t="shared" si="5"/>
        <v>-1.0478243557698861</v>
      </c>
      <c r="J4">
        <f t="shared" si="6"/>
        <v>1.0478243557698861</v>
      </c>
      <c r="K4">
        <f t="shared" si="7"/>
        <v>0.50916538235411457</v>
      </c>
      <c r="L4">
        <f t="shared" si="8"/>
        <v>0.49083461764588526</v>
      </c>
      <c r="M4">
        <f t="shared" si="9"/>
        <v>1.9639984073082948</v>
      </c>
      <c r="N4">
        <f t="shared" si="10"/>
        <v>2.0373461122121879</v>
      </c>
    </row>
    <row r="5" spans="1:14" x14ac:dyDescent="0.25">
      <c r="A5" s="4">
        <f>IF('True_Odds_Calculator_2-way'!A6="","",'True_Odds_Calculator_2-way'!A6)</f>
        <v>2.25</v>
      </c>
      <c r="B5" s="4">
        <f>IF('True_Odds_Calculator_2-way'!B6="","",'True_Odds_Calculator_2-way'!B6)</f>
        <v>1.71</v>
      </c>
      <c r="C5" s="4">
        <f t="shared" si="0"/>
        <v>0.44444444444444442</v>
      </c>
      <c r="D5">
        <f t="shared" si="1"/>
        <v>0.58479532163742687</v>
      </c>
      <c r="E5">
        <f t="shared" si="2"/>
        <v>2.9239766081871288E-2</v>
      </c>
      <c r="F5">
        <f t="shared" si="3"/>
        <v>-0.2306692657569851</v>
      </c>
      <c r="G5">
        <v>0</v>
      </c>
      <c r="H5">
        <f t="shared" si="4"/>
        <v>0.25990903183885639</v>
      </c>
      <c r="I5">
        <f t="shared" si="5"/>
        <v>-1.0614897848685503</v>
      </c>
      <c r="J5">
        <f t="shared" si="6"/>
        <v>1.0614897848685503</v>
      </c>
      <c r="K5">
        <f t="shared" si="7"/>
        <v>0.42976330383488626</v>
      </c>
      <c r="L5">
        <f t="shared" si="8"/>
        <v>0.57023669616511363</v>
      </c>
      <c r="M5">
        <f t="shared" si="9"/>
        <v>2.3268622310856886</v>
      </c>
      <c r="N5">
        <f t="shared" si="10"/>
        <v>1.753657747256671</v>
      </c>
    </row>
    <row r="6" spans="1:14" x14ac:dyDescent="0.25">
      <c r="A6" s="4">
        <f>IF('True_Odds_Calculator_2-way'!A7="","",'True_Odds_Calculator_2-way'!A7)</f>
        <v>2</v>
      </c>
      <c r="B6" s="4">
        <f>IF('True_Odds_Calculator_2-way'!B7="","",'True_Odds_Calculator_2-way'!B7)</f>
        <v>1.91</v>
      </c>
      <c r="C6" s="4">
        <f t="shared" si="0"/>
        <v>0.5</v>
      </c>
      <c r="D6">
        <f t="shared" si="1"/>
        <v>0.52356020942408377</v>
      </c>
      <c r="E6">
        <f t="shared" si="2"/>
        <v>2.3560209424083656E-2</v>
      </c>
      <c r="F6">
        <f t="shared" si="3"/>
        <v>-0.23821989528795817</v>
      </c>
      <c r="G6">
        <v>0</v>
      </c>
      <c r="H6">
        <f t="shared" si="4"/>
        <v>0.26178010471204188</v>
      </c>
      <c r="I6">
        <f t="shared" si="5"/>
        <v>-1.0482848367219182</v>
      </c>
      <c r="J6">
        <f t="shared" si="6"/>
        <v>1.0482848367219182</v>
      </c>
      <c r="K6">
        <f t="shared" si="7"/>
        <v>0.4882133490771739</v>
      </c>
      <c r="L6">
        <f t="shared" si="8"/>
        <v>0.51178665092282616</v>
      </c>
      <c r="M6">
        <f t="shared" si="9"/>
        <v>2.0482848367219182</v>
      </c>
      <c r="N6">
        <f t="shared" si="10"/>
        <v>1.9539392014169454</v>
      </c>
    </row>
    <row r="7" spans="1:14" x14ac:dyDescent="0.25">
      <c r="A7" s="4">
        <f>IF('True_Odds_Calculator_2-way'!A8="","",'True_Odds_Calculator_2-way'!A8)</f>
        <v>2.33</v>
      </c>
      <c r="B7" s="4">
        <f>IF('True_Odds_Calculator_2-way'!B8="","",'True_Odds_Calculator_2-way'!B8)</f>
        <v>1.67</v>
      </c>
      <c r="C7" s="4">
        <f t="shared" si="0"/>
        <v>0.42918454935622319</v>
      </c>
      <c r="D7">
        <f t="shared" si="1"/>
        <v>0.5988023952095809</v>
      </c>
      <c r="E7">
        <f t="shared" si="2"/>
        <v>2.7986944565804084E-2</v>
      </c>
      <c r="F7">
        <f t="shared" si="3"/>
        <v>-0.22900979157564694</v>
      </c>
      <c r="G7">
        <v>0</v>
      </c>
      <c r="H7">
        <f t="shared" si="4"/>
        <v>0.25699673614145102</v>
      </c>
      <c r="I7">
        <f t="shared" si="5"/>
        <v>-1.0593434317257451</v>
      </c>
      <c r="J7">
        <f t="shared" si="6"/>
        <v>1.0593434317257451</v>
      </c>
      <c r="K7">
        <f t="shared" si="7"/>
        <v>0.41512262425880503</v>
      </c>
      <c r="L7">
        <f t="shared" si="8"/>
        <v>0.58487737574119503</v>
      </c>
      <c r="M7">
        <f t="shared" si="9"/>
        <v>2.408926764195241</v>
      </c>
      <c r="N7">
        <f t="shared" si="10"/>
        <v>1.7097600992562489</v>
      </c>
    </row>
    <row r="8" spans="1:14" x14ac:dyDescent="0.25">
      <c r="A8" s="4">
        <f>IF('True_Odds_Calculator_2-way'!A9="","",'True_Odds_Calculator_2-way'!A9)</f>
        <v>1.68</v>
      </c>
      <c r="B8" s="4">
        <f>IF('True_Odds_Calculator_2-way'!B9="","",'True_Odds_Calculator_2-way'!B9)</f>
        <v>2.2999999999999998</v>
      </c>
      <c r="C8" s="4">
        <f t="shared" si="0"/>
        <v>0.59523809523809523</v>
      </c>
      <c r="D8">
        <f t="shared" si="1"/>
        <v>0.43478260869565222</v>
      </c>
      <c r="E8">
        <f t="shared" si="2"/>
        <v>3.002070393374745E-2</v>
      </c>
      <c r="F8">
        <f t="shared" si="3"/>
        <v>-0.22877846790890266</v>
      </c>
      <c r="G8">
        <v>0</v>
      </c>
      <c r="H8">
        <f t="shared" si="4"/>
        <v>0.25879917184265011</v>
      </c>
      <c r="I8">
        <f t="shared" si="5"/>
        <v>-1.0635890745287928</v>
      </c>
      <c r="J8">
        <f t="shared" si="6"/>
        <v>1.0635890745287928</v>
      </c>
      <c r="K8">
        <f t="shared" si="7"/>
        <v>0.58030202922023755</v>
      </c>
      <c r="L8">
        <f t="shared" si="8"/>
        <v>0.41969797077976234</v>
      </c>
      <c r="M8">
        <f t="shared" si="9"/>
        <v>1.7232405706795793</v>
      </c>
      <c r="N8">
        <f t="shared" si="10"/>
        <v>2.3826657968874305</v>
      </c>
    </row>
    <row r="9" spans="1:14" x14ac:dyDescent="0.25">
      <c r="A9" s="4">
        <f>IF('True_Odds_Calculator_2-way'!A10="","",'True_Odds_Calculator_2-way'!A10)</f>
        <v>1.86</v>
      </c>
      <c r="B9" s="4">
        <f>IF('True_Odds_Calculator_2-way'!B10="","",'True_Odds_Calculator_2-way'!B10)</f>
        <v>2.0499999999999998</v>
      </c>
      <c r="C9" s="4">
        <f t="shared" si="0"/>
        <v>0.5376344086021505</v>
      </c>
      <c r="D9">
        <f t="shared" si="1"/>
        <v>0.48780487804878053</v>
      </c>
      <c r="E9">
        <f t="shared" si="2"/>
        <v>2.5439286650930981E-2</v>
      </c>
      <c r="F9">
        <f t="shared" si="3"/>
        <v>-0.23682140047206923</v>
      </c>
      <c r="G9">
        <v>0</v>
      </c>
      <c r="H9">
        <f t="shared" si="4"/>
        <v>0.26226068712300027</v>
      </c>
      <c r="I9">
        <f t="shared" si="5"/>
        <v>-1.0523401123547818</v>
      </c>
      <c r="J9">
        <f t="shared" si="6"/>
        <v>1.0523401123547818</v>
      </c>
      <c r="K9">
        <f t="shared" si="7"/>
        <v>0.52493093970332627</v>
      </c>
      <c r="L9">
        <f t="shared" si="8"/>
        <v>0.47506906029667378</v>
      </c>
      <c r="M9">
        <f t="shared" si="9"/>
        <v>1.9050124966251125</v>
      </c>
      <c r="N9">
        <f t="shared" si="10"/>
        <v>2.1049571179725204</v>
      </c>
    </row>
    <row r="10" spans="1:14" x14ac:dyDescent="0.25">
      <c r="A10" s="4">
        <f>IF('True_Odds_Calculator_2-way'!A11="","",'True_Odds_Calculator_2-way'!A11)</f>
        <v>1.82</v>
      </c>
      <c r="B10" s="4">
        <f>IF('True_Odds_Calculator_2-way'!B11="","",'True_Odds_Calculator_2-way'!B11)</f>
        <v>2.09</v>
      </c>
      <c r="C10" s="4">
        <f t="shared" si="0"/>
        <v>0.54945054945054939</v>
      </c>
      <c r="D10">
        <f t="shared" si="1"/>
        <v>0.47846889952153115</v>
      </c>
      <c r="E10">
        <f t="shared" si="2"/>
        <v>2.7919448972080652E-2</v>
      </c>
      <c r="F10">
        <f t="shared" si="3"/>
        <v>-0.23497555076502441</v>
      </c>
      <c r="G10">
        <v>0</v>
      </c>
      <c r="H10">
        <f t="shared" si="4"/>
        <v>0.26289499973710501</v>
      </c>
      <c r="I10">
        <f t="shared" si="5"/>
        <v>-1.0577421839157299</v>
      </c>
      <c r="J10">
        <f t="shared" si="6"/>
        <v>1.0577421839157299</v>
      </c>
      <c r="K10">
        <f t="shared" si="7"/>
        <v>0.53551865191155801</v>
      </c>
      <c r="L10">
        <f t="shared" si="8"/>
        <v>0.46448134808844194</v>
      </c>
      <c r="M10">
        <f t="shared" si="9"/>
        <v>1.8673485908108987</v>
      </c>
      <c r="N10">
        <f t="shared" si="10"/>
        <v>2.1529389804681456</v>
      </c>
    </row>
    <row r="11" spans="1:14" x14ac:dyDescent="0.25">
      <c r="A11" s="4">
        <f>IF('True_Odds_Calculator_2-way'!A12="","",'True_Odds_Calculator_2-way'!A12)</f>
        <v>1.67</v>
      </c>
      <c r="B11" s="4">
        <f>IF('True_Odds_Calculator_2-way'!B12="","",'True_Odds_Calculator_2-way'!B12)</f>
        <v>2.33</v>
      </c>
      <c r="C11" s="4">
        <f t="shared" si="0"/>
        <v>0.5988023952095809</v>
      </c>
      <c r="D11">
        <f t="shared" si="1"/>
        <v>0.42918454935622319</v>
      </c>
      <c r="E11">
        <f t="shared" si="2"/>
        <v>2.7986944565804084E-2</v>
      </c>
      <c r="F11">
        <f t="shared" si="3"/>
        <v>-0.22900979157564694</v>
      </c>
      <c r="G11">
        <v>0</v>
      </c>
      <c r="H11">
        <f t="shared" si="4"/>
        <v>0.25699673614145102</v>
      </c>
      <c r="I11">
        <f t="shared" si="5"/>
        <v>-1.0593434317257451</v>
      </c>
      <c r="J11">
        <f t="shared" si="6"/>
        <v>1.0593434317257451</v>
      </c>
      <c r="K11">
        <f t="shared" si="7"/>
        <v>0.58487737574119503</v>
      </c>
      <c r="L11">
        <f t="shared" si="8"/>
        <v>0.41512262425880503</v>
      </c>
      <c r="M11">
        <f t="shared" si="9"/>
        <v>1.7097600992562489</v>
      </c>
      <c r="N11">
        <f t="shared" si="10"/>
        <v>2.408926764195241</v>
      </c>
    </row>
    <row r="12" spans="1:14" x14ac:dyDescent="0.25">
      <c r="A12" s="4">
        <f>IF('True_Odds_Calculator_2-way'!A13="","",'True_Odds_Calculator_2-way'!A13)</f>
        <v>2</v>
      </c>
      <c r="B12" s="4">
        <f>IF('True_Odds_Calculator_2-way'!B13="","",'True_Odds_Calculator_2-way'!B13)</f>
        <v>1.81</v>
      </c>
      <c r="C12" s="4">
        <f t="shared" si="0"/>
        <v>0.5</v>
      </c>
      <c r="D12">
        <f t="shared" si="1"/>
        <v>0.5524861878453039</v>
      </c>
      <c r="E12">
        <f t="shared" si="2"/>
        <v>5.2486187845303789E-2</v>
      </c>
      <c r="F12">
        <f t="shared" si="3"/>
        <v>-0.22375690607734811</v>
      </c>
      <c r="G12">
        <v>0</v>
      </c>
      <c r="H12">
        <f t="shared" si="4"/>
        <v>0.27624309392265195</v>
      </c>
      <c r="I12">
        <f t="shared" si="5"/>
        <v>-1.1111111111111112</v>
      </c>
      <c r="J12">
        <f t="shared" si="6"/>
        <v>1.1111111111111112</v>
      </c>
      <c r="K12">
        <f t="shared" si="7"/>
        <v>0.47368421052631576</v>
      </c>
      <c r="L12">
        <f t="shared" si="8"/>
        <v>0.5263157894736844</v>
      </c>
      <c r="M12">
        <f t="shared" si="9"/>
        <v>2.1111111111111112</v>
      </c>
      <c r="N12">
        <f t="shared" si="10"/>
        <v>1.8999999999999992</v>
      </c>
    </row>
    <row r="13" spans="1:14" x14ac:dyDescent="0.25">
      <c r="A13" s="4">
        <f>IF('True_Odds_Calculator_2-way'!A14="","",'True_Odds_Calculator_2-way'!A14)</f>
        <v>2.88</v>
      </c>
      <c r="B13" s="4">
        <f>IF('True_Odds_Calculator_2-way'!B14="","",'True_Odds_Calculator_2-way'!B14)</f>
        <v>1.4</v>
      </c>
      <c r="C13" s="4">
        <f t="shared" si="0"/>
        <v>0.34722222222222221</v>
      </c>
      <c r="D13">
        <f t="shared" si="1"/>
        <v>0.7142857142857143</v>
      </c>
      <c r="E13">
        <f t="shared" si="2"/>
        <v>6.1507936507936511E-2</v>
      </c>
      <c r="F13">
        <f t="shared" si="3"/>
        <v>-0.18650793650793651</v>
      </c>
      <c r="G13">
        <v>0</v>
      </c>
      <c r="H13">
        <f t="shared" si="4"/>
        <v>0.24801587301587302</v>
      </c>
      <c r="I13">
        <f t="shared" si="5"/>
        <v>-1.1531640100361065</v>
      </c>
      <c r="J13">
        <f t="shared" si="6"/>
        <v>1.1531640100361065</v>
      </c>
      <c r="K13">
        <f t="shared" si="7"/>
        <v>0.31566171320753506</v>
      </c>
      <c r="L13">
        <f t="shared" si="8"/>
        <v>0.68433828679246467</v>
      </c>
      <c r="M13">
        <f t="shared" si="9"/>
        <v>3.1679483388678804</v>
      </c>
      <c r="N13">
        <f t="shared" si="10"/>
        <v>1.4612656040144429</v>
      </c>
    </row>
    <row r="14" spans="1:14" x14ac:dyDescent="0.25">
      <c r="A14" s="4">
        <f>IF('True_Odds_Calculator_2-way'!A15="","",'True_Odds_Calculator_2-way'!A15)</f>
        <v>2.21</v>
      </c>
      <c r="B14" s="4">
        <f>IF('True_Odds_Calculator_2-way'!B15="","",'True_Odds_Calculator_2-way'!B15)</f>
        <v>1.66</v>
      </c>
      <c r="C14" s="4">
        <f t="shared" si="0"/>
        <v>0.45248868778280543</v>
      </c>
      <c r="D14">
        <f t="shared" si="1"/>
        <v>0.60240963855421692</v>
      </c>
      <c r="E14">
        <f t="shared" si="2"/>
        <v>5.4898326337022407E-2</v>
      </c>
      <c r="F14">
        <f t="shared" si="3"/>
        <v>-0.21768522052008932</v>
      </c>
      <c r="G14">
        <v>0</v>
      </c>
      <c r="H14">
        <f t="shared" si="4"/>
        <v>0.27258354685711172</v>
      </c>
      <c r="I14">
        <f t="shared" si="5"/>
        <v>-1.1190135543575706</v>
      </c>
      <c r="J14">
        <f t="shared" si="6"/>
        <v>1.1190135543575706</v>
      </c>
      <c r="K14">
        <f t="shared" si="7"/>
        <v>0.42480768092719207</v>
      </c>
      <c r="L14">
        <f t="shared" si="8"/>
        <v>0.57519231907280788</v>
      </c>
      <c r="M14">
        <f t="shared" si="9"/>
        <v>2.35400640077266</v>
      </c>
      <c r="N14">
        <f t="shared" si="10"/>
        <v>1.7385489458759966</v>
      </c>
    </row>
    <row r="15" spans="1:14" x14ac:dyDescent="0.25">
      <c r="A15" s="4">
        <f>IF('True_Odds_Calculator_2-way'!A16="","",'True_Odds_Calculator_2-way'!A16)</f>
        <v>1.56</v>
      </c>
      <c r="B15" s="4">
        <f>IF('True_Odds_Calculator_2-way'!B16="","",'True_Odds_Calculator_2-way'!B16)</f>
        <v>2.5299999999999998</v>
      </c>
      <c r="C15" s="4">
        <f t="shared" si="0"/>
        <v>0.64102564102564097</v>
      </c>
      <c r="D15">
        <f t="shared" si="1"/>
        <v>0.39525691699604748</v>
      </c>
      <c r="E15">
        <f t="shared" si="2"/>
        <v>3.6282558021688338E-2</v>
      </c>
      <c r="F15">
        <f t="shared" si="3"/>
        <v>-0.21708726056552163</v>
      </c>
      <c r="G15">
        <v>0</v>
      </c>
      <c r="H15">
        <f t="shared" si="4"/>
        <v>0.25336981858720992</v>
      </c>
      <c r="I15">
        <f t="shared" si="5"/>
        <v>-1.0803395392536068</v>
      </c>
      <c r="J15">
        <f t="shared" si="6"/>
        <v>1.0803395392536068</v>
      </c>
      <c r="K15">
        <f t="shared" si="7"/>
        <v>0.6230567863582569</v>
      </c>
      <c r="L15">
        <f t="shared" si="8"/>
        <v>0.3769432136417431</v>
      </c>
      <c r="M15">
        <f t="shared" si="9"/>
        <v>1.6049901419820203</v>
      </c>
      <c r="N15">
        <f t="shared" si="10"/>
        <v>2.6529194950580188</v>
      </c>
    </row>
    <row r="16" spans="1:14" x14ac:dyDescent="0.25">
      <c r="A16" s="4">
        <f>IF('True_Odds_Calculator_2-way'!A17="","",'True_Odds_Calculator_2-way'!A17)</f>
        <v>1.81</v>
      </c>
      <c r="B16" s="4">
        <f>IF('True_Odds_Calculator_2-way'!B17="","",'True_Odds_Calculator_2-way'!B17)</f>
        <v>2.1</v>
      </c>
      <c r="C16" s="4">
        <f t="shared" si="0"/>
        <v>0.5524861878453039</v>
      </c>
      <c r="D16">
        <f t="shared" si="1"/>
        <v>0.47619047619047616</v>
      </c>
      <c r="E16">
        <f t="shared" si="2"/>
        <v>2.8676664035780064E-2</v>
      </c>
      <c r="F16">
        <f t="shared" si="3"/>
        <v>-0.23441199684293612</v>
      </c>
      <c r="G16">
        <v>0</v>
      </c>
      <c r="H16">
        <f t="shared" si="4"/>
        <v>0.26308866087871613</v>
      </c>
      <c r="I16">
        <f t="shared" si="5"/>
        <v>-1.0594028769395469</v>
      </c>
      <c r="J16">
        <f t="shared" si="6"/>
        <v>1.0594028769395469</v>
      </c>
      <c r="K16">
        <f t="shared" si="7"/>
        <v>0.5381794367133228</v>
      </c>
      <c r="L16">
        <f t="shared" si="8"/>
        <v>0.46182056328667725</v>
      </c>
      <c r="M16">
        <f t="shared" si="9"/>
        <v>1.8581163303210331</v>
      </c>
      <c r="N16">
        <f t="shared" si="10"/>
        <v>2.1653431646335015</v>
      </c>
    </row>
    <row r="17" spans="1:14" x14ac:dyDescent="0.25">
      <c r="A17" s="4">
        <f>IF('True_Odds_Calculator_2-way'!A18="","",'True_Odds_Calculator_2-way'!A18)</f>
        <v>1.83</v>
      </c>
      <c r="B17" s="4">
        <f>IF('True_Odds_Calculator_2-way'!B18="","",'True_Odds_Calculator_2-way'!B18)</f>
        <v>2.08</v>
      </c>
      <c r="C17" s="4">
        <f t="shared" si="0"/>
        <v>0.54644808743169393</v>
      </c>
      <c r="D17">
        <f t="shared" si="1"/>
        <v>0.48076923076923073</v>
      </c>
      <c r="E17">
        <f t="shared" si="2"/>
        <v>2.7217318200924545E-2</v>
      </c>
      <c r="F17">
        <f t="shared" si="3"/>
        <v>-0.23549810844892827</v>
      </c>
      <c r="G17">
        <v>0</v>
      </c>
      <c r="H17">
        <f t="shared" si="4"/>
        <v>0.26271542664985281</v>
      </c>
      <c r="I17">
        <f t="shared" si="5"/>
        <v>-1.0562070842074627</v>
      </c>
      <c r="J17">
        <f t="shared" si="6"/>
        <v>1.0562070842074627</v>
      </c>
      <c r="K17">
        <f t="shared" si="7"/>
        <v>0.53286387886572006</v>
      </c>
      <c r="L17">
        <f t="shared" si="8"/>
        <v>0.46713612113428016</v>
      </c>
      <c r="M17">
        <f t="shared" si="9"/>
        <v>1.8766518798921943</v>
      </c>
      <c r="N17">
        <f t="shared" si="10"/>
        <v>2.1407036509440598</v>
      </c>
    </row>
    <row r="18" spans="1:14" x14ac:dyDescent="0.25">
      <c r="A18" s="4">
        <f>IF('True_Odds_Calculator_2-way'!A19="","",'True_Odds_Calculator_2-way'!A19)</f>
        <v>1.66</v>
      </c>
      <c r="B18" s="4">
        <f>IF('True_Odds_Calculator_2-way'!B19="","",'True_Odds_Calculator_2-way'!B19)</f>
        <v>2.34</v>
      </c>
      <c r="C18" s="4">
        <f t="shared" si="0"/>
        <v>0.60240963855421692</v>
      </c>
      <c r="D18">
        <f t="shared" si="1"/>
        <v>0.42735042735042739</v>
      </c>
      <c r="E18">
        <f t="shared" si="2"/>
        <v>2.9760065904644417E-2</v>
      </c>
      <c r="F18">
        <f t="shared" si="3"/>
        <v>-0.22767995057151669</v>
      </c>
      <c r="G18">
        <v>0</v>
      </c>
      <c r="H18">
        <f t="shared" si="4"/>
        <v>0.2574400164761611</v>
      </c>
      <c r="I18">
        <f t="shared" si="5"/>
        <v>-1.0633485251477839</v>
      </c>
      <c r="J18">
        <f t="shared" si="6"/>
        <v>1.0633485251477839</v>
      </c>
      <c r="K18">
        <f t="shared" si="7"/>
        <v>0.58760965346955907</v>
      </c>
      <c r="L18">
        <f t="shared" si="8"/>
        <v>0.41239034653044082</v>
      </c>
      <c r="M18">
        <f t="shared" si="9"/>
        <v>1.7018100265975373</v>
      </c>
      <c r="N18">
        <f t="shared" si="10"/>
        <v>2.4248870236980302</v>
      </c>
    </row>
    <row r="19" spans="1:14" x14ac:dyDescent="0.25">
      <c r="A19" s="4">
        <f>IF('True_Odds_Calculator_2-way'!A20="","",'True_Odds_Calculator_2-way'!A20)</f>
        <v>1.7</v>
      </c>
      <c r="B19" s="4">
        <f>IF('True_Odds_Calculator_2-way'!B20="","",'True_Odds_Calculator_2-way'!B20)</f>
        <v>2.2599999999999998</v>
      </c>
      <c r="C19" s="4">
        <f t="shared" si="0"/>
        <v>0.58823529411764708</v>
      </c>
      <c r="D19">
        <f t="shared" si="1"/>
        <v>0.44247787610619471</v>
      </c>
      <c r="E19">
        <f t="shared" si="2"/>
        <v>3.0713170223841679E-2</v>
      </c>
      <c r="F19">
        <f t="shared" si="3"/>
        <v>-0.2295679333680376</v>
      </c>
      <c r="G19">
        <v>0</v>
      </c>
      <c r="H19">
        <f t="shared" si="4"/>
        <v>0.26028110359187923</v>
      </c>
      <c r="I19">
        <f t="shared" si="5"/>
        <v>-1.0647942749998995</v>
      </c>
      <c r="J19">
        <f t="shared" si="6"/>
        <v>1.0647942749998995</v>
      </c>
      <c r="K19">
        <f t="shared" si="7"/>
        <v>0.57294901687515787</v>
      </c>
      <c r="L19">
        <f t="shared" si="8"/>
        <v>0.42705098312484241</v>
      </c>
      <c r="M19">
        <f t="shared" si="9"/>
        <v>1.7453559924999296</v>
      </c>
      <c r="N19">
        <f t="shared" si="10"/>
        <v>2.3416407864998732</v>
      </c>
    </row>
    <row r="20" spans="1:14" x14ac:dyDescent="0.25">
      <c r="A20" s="4">
        <f>IF('True_Odds_Calculator_2-way'!A21="","",'True_Odds_Calculator_2-way'!A21)</f>
        <v>1.67</v>
      </c>
      <c r="B20" s="4">
        <f>IF('True_Odds_Calculator_2-way'!B21="","",'True_Odds_Calculator_2-way'!B21)</f>
        <v>2.2999999999999998</v>
      </c>
      <c r="C20" s="4">
        <f t="shared" si="0"/>
        <v>0.5988023952095809</v>
      </c>
      <c r="D20">
        <f t="shared" si="1"/>
        <v>0.43478260869565222</v>
      </c>
      <c r="E20">
        <f t="shared" si="2"/>
        <v>3.3585003905233002E-2</v>
      </c>
      <c r="F20">
        <f t="shared" si="3"/>
        <v>-0.22676386357719358</v>
      </c>
      <c r="G20">
        <v>0</v>
      </c>
      <c r="H20">
        <f t="shared" si="4"/>
        <v>0.26034886748242653</v>
      </c>
      <c r="I20">
        <f t="shared" si="5"/>
        <v>-1.0714969088698136</v>
      </c>
      <c r="J20">
        <f t="shared" si="6"/>
        <v>1.0714969088698136</v>
      </c>
      <c r="K20">
        <f t="shared" si="7"/>
        <v>0.58210506726094002</v>
      </c>
      <c r="L20">
        <f t="shared" si="8"/>
        <v>0.41789493273906014</v>
      </c>
      <c r="M20">
        <f t="shared" si="9"/>
        <v>1.7179029289427752</v>
      </c>
      <c r="N20">
        <f t="shared" si="10"/>
        <v>2.3929459815307572</v>
      </c>
    </row>
    <row r="21" spans="1:14" x14ac:dyDescent="0.25">
      <c r="A21" s="4">
        <f>IF('True_Odds_Calculator_2-way'!A22="","",'True_Odds_Calculator_2-way'!A22)</f>
        <v>1.97</v>
      </c>
      <c r="B21" s="4">
        <f>IF('True_Odds_Calculator_2-way'!B22="","",'True_Odds_Calculator_2-way'!B22)</f>
        <v>1.92</v>
      </c>
      <c r="C21" s="4">
        <f t="shared" si="0"/>
        <v>0.50761421319796951</v>
      </c>
      <c r="D21">
        <f t="shared" si="1"/>
        <v>0.52083333333333337</v>
      </c>
      <c r="E21">
        <f t="shared" si="2"/>
        <v>2.844754653130277E-2</v>
      </c>
      <c r="F21">
        <f t="shared" si="3"/>
        <v>-0.2359348561759731</v>
      </c>
      <c r="G21">
        <v>0</v>
      </c>
      <c r="H21">
        <f t="shared" si="4"/>
        <v>0.26438240270727581</v>
      </c>
      <c r="I21">
        <f t="shared" si="5"/>
        <v>-1.0585715534396718</v>
      </c>
      <c r="J21">
        <f t="shared" si="6"/>
        <v>1.0585715534396718</v>
      </c>
      <c r="K21">
        <f t="shared" si="7"/>
        <v>0.49338508579127022</v>
      </c>
      <c r="L21">
        <f t="shared" si="8"/>
        <v>0.50661491420873006</v>
      </c>
      <c r="M21">
        <f t="shared" si="9"/>
        <v>2.0268144068364817</v>
      </c>
      <c r="N21">
        <f t="shared" si="10"/>
        <v>1.9738858291644976</v>
      </c>
    </row>
    <row r="22" spans="1:14" x14ac:dyDescent="0.25">
      <c r="A22" s="4">
        <f>IF('True_Odds_Calculator_2-way'!A23="","",'True_Odds_Calculator_2-way'!A23)</f>
        <v>1.43</v>
      </c>
      <c r="B22" s="4">
        <f>IF('True_Odds_Calculator_2-way'!B23="","",'True_Odds_Calculator_2-way'!B23)</f>
        <v>2.92</v>
      </c>
      <c r="C22" s="4">
        <f t="shared" si="0"/>
        <v>0.69930069930069938</v>
      </c>
      <c r="D22">
        <f t="shared" si="1"/>
        <v>0.34246575342465752</v>
      </c>
      <c r="E22">
        <f t="shared" si="2"/>
        <v>4.1766452725356951E-2</v>
      </c>
      <c r="F22">
        <f t="shared" si="3"/>
        <v>-0.19772008813104691</v>
      </c>
      <c r="G22">
        <v>0</v>
      </c>
      <c r="H22">
        <f t="shared" si="4"/>
        <v>0.23948654085640389</v>
      </c>
      <c r="I22">
        <f t="shared" si="5"/>
        <v>-1.1005636329070301</v>
      </c>
      <c r="J22">
        <f t="shared" si="6"/>
        <v>1.1005636329070301</v>
      </c>
      <c r="K22">
        <f t="shared" si="7"/>
        <v>0.67877494273285666</v>
      </c>
      <c r="L22">
        <f t="shared" si="8"/>
        <v>0.32122505726714334</v>
      </c>
      <c r="M22">
        <f t="shared" si="9"/>
        <v>1.4732423621500226</v>
      </c>
      <c r="N22">
        <f t="shared" si="10"/>
        <v>3.1130821751814985</v>
      </c>
    </row>
    <row r="23" spans="1:14" x14ac:dyDescent="0.25">
      <c r="A23" s="4">
        <f>IF('True_Odds_Calculator_2-way'!A24="","",'True_Odds_Calculator_2-way'!A24)</f>
        <v>1.5</v>
      </c>
      <c r="B23" s="4">
        <f>IF('True_Odds_Calculator_2-way'!B24="","",'True_Odds_Calculator_2-way'!B24)</f>
        <v>2.68</v>
      </c>
      <c r="C23" s="4">
        <f t="shared" si="0"/>
        <v>0.66666666666666663</v>
      </c>
      <c r="D23">
        <f t="shared" si="1"/>
        <v>0.37313432835820892</v>
      </c>
      <c r="E23">
        <f t="shared" si="2"/>
        <v>3.9800995024875441E-2</v>
      </c>
      <c r="F23">
        <f t="shared" si="3"/>
        <v>-0.20895522388059717</v>
      </c>
      <c r="G23">
        <v>0</v>
      </c>
      <c r="H23">
        <f t="shared" si="4"/>
        <v>0.24875621890547261</v>
      </c>
      <c r="I23">
        <f t="shared" si="5"/>
        <v>-1.0910894511799614</v>
      </c>
      <c r="J23">
        <f t="shared" si="6"/>
        <v>1.0910894511799614</v>
      </c>
      <c r="K23">
        <f t="shared" si="7"/>
        <v>0.64702106865155251</v>
      </c>
      <c r="L23">
        <f t="shared" si="8"/>
        <v>0.35297893134844749</v>
      </c>
      <c r="M23">
        <f t="shared" si="9"/>
        <v>1.545544725589981</v>
      </c>
      <c r="N23">
        <f t="shared" si="10"/>
        <v>2.8330302779823358</v>
      </c>
    </row>
    <row r="24" spans="1:14" x14ac:dyDescent="0.25">
      <c r="A24" s="4">
        <f>IF('True_Odds_Calculator_2-way'!A25="","",'True_Odds_Calculator_2-way'!A25)</f>
        <v>2.15</v>
      </c>
      <c r="B24" s="4">
        <f>IF('True_Odds_Calculator_2-way'!B25="","",'True_Odds_Calculator_2-way'!B25)</f>
        <v>1.76</v>
      </c>
      <c r="C24" s="4">
        <f t="shared" si="0"/>
        <v>0.46511627906976744</v>
      </c>
      <c r="D24">
        <f t="shared" si="1"/>
        <v>0.56818181818181823</v>
      </c>
      <c r="E24">
        <f t="shared" si="2"/>
        <v>3.3298097251585723E-2</v>
      </c>
      <c r="F24">
        <f t="shared" si="3"/>
        <v>-0.23097251585623668</v>
      </c>
      <c r="G24">
        <v>0</v>
      </c>
      <c r="H24">
        <f t="shared" si="4"/>
        <v>0.26427061310782241</v>
      </c>
      <c r="I24">
        <f t="shared" si="5"/>
        <v>-1.0696563746013956</v>
      </c>
      <c r="J24">
        <f t="shared" si="6"/>
        <v>1.0696563746013956</v>
      </c>
      <c r="K24">
        <f t="shared" si="7"/>
        <v>0.44840941385030625</v>
      </c>
      <c r="L24">
        <f t="shared" si="8"/>
        <v>0.5515905861496937</v>
      </c>
      <c r="M24">
        <f t="shared" si="9"/>
        <v>2.2301048307916052</v>
      </c>
      <c r="N24">
        <f t="shared" si="10"/>
        <v>1.8129388446970602</v>
      </c>
    </row>
    <row r="25" spans="1:14" x14ac:dyDescent="0.25">
      <c r="A25" s="4">
        <f>IF('True_Odds_Calculator_2-way'!A26="","",'True_Odds_Calculator_2-way'!A26)</f>
        <v>2.1</v>
      </c>
      <c r="B25" s="4">
        <f>IF('True_Odds_Calculator_2-way'!B26="","",'True_Odds_Calculator_2-way'!B26)</f>
        <v>1.79</v>
      </c>
      <c r="C25" s="4">
        <f t="shared" si="0"/>
        <v>0.47619047619047616</v>
      </c>
      <c r="D25">
        <f t="shared" si="1"/>
        <v>0.55865921787709494</v>
      </c>
      <c r="E25">
        <f t="shared" si="2"/>
        <v>3.4849694067571102E-2</v>
      </c>
      <c r="F25">
        <f t="shared" si="3"/>
        <v>-0.2311785049215217</v>
      </c>
      <c r="G25">
        <v>0</v>
      </c>
      <c r="H25">
        <f t="shared" si="4"/>
        <v>0.2660281989890928</v>
      </c>
      <c r="I25">
        <f t="shared" si="5"/>
        <v>-1.072729223145815</v>
      </c>
      <c r="J25">
        <f t="shared" si="6"/>
        <v>1.072729223145815</v>
      </c>
      <c r="K25">
        <f t="shared" si="7"/>
        <v>0.4587151448829464</v>
      </c>
      <c r="L25">
        <f t="shared" si="8"/>
        <v>0.5412848551170536</v>
      </c>
      <c r="M25">
        <f t="shared" si="9"/>
        <v>2.1800021454603971</v>
      </c>
      <c r="N25">
        <f t="shared" si="10"/>
        <v>1.8474560862851939</v>
      </c>
    </row>
    <row r="26" spans="1:14" x14ac:dyDescent="0.25">
      <c r="A26" s="4">
        <f>IF('True_Odds_Calculator_2-way'!A27="","",'True_Odds_Calculator_2-way'!A27)</f>
        <v>2.35</v>
      </c>
      <c r="B26" s="4">
        <f>IF('True_Odds_Calculator_2-way'!B27="","",'True_Odds_Calculator_2-way'!B27)</f>
        <v>1.65</v>
      </c>
      <c r="C26" s="4">
        <f t="shared" si="0"/>
        <v>0.42553191489361702</v>
      </c>
      <c r="D26">
        <f t="shared" si="1"/>
        <v>0.60606060606060608</v>
      </c>
      <c r="E26">
        <f t="shared" si="2"/>
        <v>3.1592520954223158E-2</v>
      </c>
      <c r="F26">
        <f t="shared" si="3"/>
        <v>-0.22630560928433263</v>
      </c>
      <c r="G26">
        <v>0</v>
      </c>
      <c r="H26">
        <f t="shared" si="4"/>
        <v>0.25789813023855579</v>
      </c>
      <c r="I26">
        <f t="shared" si="5"/>
        <v>-1.0675210253672478</v>
      </c>
      <c r="J26">
        <f t="shared" si="6"/>
        <v>1.0675210253672478</v>
      </c>
      <c r="K26">
        <f t="shared" si="7"/>
        <v>0.40964242822822811</v>
      </c>
      <c r="L26">
        <f t="shared" si="8"/>
        <v>0.59035757177177173</v>
      </c>
      <c r="M26">
        <f t="shared" si="9"/>
        <v>2.4411533842457849</v>
      </c>
      <c r="N26">
        <f t="shared" si="10"/>
        <v>1.6938886664887112</v>
      </c>
    </row>
    <row r="27" spans="1:14" x14ac:dyDescent="0.25">
      <c r="A27" s="4">
        <f>IF('True_Odds_Calculator_2-way'!A28="","",'True_Odds_Calculator_2-way'!A28)</f>
        <v>1.78</v>
      </c>
      <c r="B27" s="4">
        <f>IF('True_Odds_Calculator_2-way'!B28="","",'True_Odds_Calculator_2-way'!B28)</f>
        <v>2.12</v>
      </c>
      <c r="C27" s="4">
        <f t="shared" si="0"/>
        <v>0.5617977528089888</v>
      </c>
      <c r="D27">
        <f t="shared" si="1"/>
        <v>0.47169811320754712</v>
      </c>
      <c r="E27">
        <f t="shared" si="2"/>
        <v>3.3495866016535869E-2</v>
      </c>
      <c r="F27">
        <f t="shared" si="3"/>
        <v>-0.23150307398770409</v>
      </c>
      <c r="G27">
        <v>0</v>
      </c>
      <c r="H27">
        <f t="shared" si="4"/>
        <v>0.26499894000423996</v>
      </c>
      <c r="I27">
        <f t="shared" si="5"/>
        <v>-1.0699012312772822</v>
      </c>
      <c r="J27">
        <f t="shared" si="6"/>
        <v>1.0699012312772822</v>
      </c>
      <c r="K27">
        <f t="shared" si="7"/>
        <v>0.54510083634166528</v>
      </c>
      <c r="L27">
        <f t="shared" si="8"/>
        <v>0.45489916365833472</v>
      </c>
      <c r="M27">
        <f t="shared" si="9"/>
        <v>1.83452296039628</v>
      </c>
      <c r="N27">
        <f t="shared" si="10"/>
        <v>2.1982893790305562</v>
      </c>
    </row>
    <row r="28" spans="1:14" x14ac:dyDescent="0.25">
      <c r="A28" s="4">
        <f>IF('True_Odds_Calculator_2-way'!A29="","",'True_Odds_Calculator_2-way'!A29)</f>
        <v>1.93</v>
      </c>
      <c r="B28" s="4">
        <f>IF('True_Odds_Calculator_2-way'!B29="","",'True_Odds_Calculator_2-way'!B29)</f>
        <v>1.96</v>
      </c>
      <c r="C28" s="4">
        <f t="shared" si="0"/>
        <v>0.5181347150259068</v>
      </c>
      <c r="D28">
        <f t="shared" si="1"/>
        <v>0.51020408163265307</v>
      </c>
      <c r="E28">
        <f t="shared" si="2"/>
        <v>2.8338796658559762E-2</v>
      </c>
      <c r="F28">
        <f t="shared" si="3"/>
        <v>-0.23601564978322942</v>
      </c>
      <c r="G28">
        <v>0</v>
      </c>
      <c r="H28">
        <f t="shared" si="4"/>
        <v>0.26435444644178918</v>
      </c>
      <c r="I28">
        <f t="shared" si="5"/>
        <v>-1.0583343916682539</v>
      </c>
      <c r="J28">
        <f t="shared" si="6"/>
        <v>1.0583343916682539</v>
      </c>
      <c r="K28">
        <f t="shared" si="7"/>
        <v>0.50396850395275605</v>
      </c>
      <c r="L28">
        <f t="shared" si="8"/>
        <v>0.49603149604724417</v>
      </c>
      <c r="M28">
        <f t="shared" si="9"/>
        <v>1.9842509842514759</v>
      </c>
      <c r="N28">
        <f t="shared" si="10"/>
        <v>2.0160010160015238</v>
      </c>
    </row>
    <row r="29" spans="1:14" x14ac:dyDescent="0.25">
      <c r="A29" s="4">
        <f>IF('True_Odds_Calculator_2-way'!A30="","",'True_Odds_Calculator_2-way'!A30)</f>
        <v>2.4</v>
      </c>
      <c r="B29" s="4">
        <f>IF('True_Odds_Calculator_2-way'!B30="","",'True_Odds_Calculator_2-way'!B30)</f>
        <v>1.63</v>
      </c>
      <c r="C29" s="4">
        <f t="shared" si="0"/>
        <v>0.41666666666666669</v>
      </c>
      <c r="D29">
        <f t="shared" si="1"/>
        <v>0.61349693251533743</v>
      </c>
      <c r="E29">
        <f t="shared" si="2"/>
        <v>3.0163599182004175E-2</v>
      </c>
      <c r="F29">
        <f t="shared" si="3"/>
        <v>-0.22546012269938642</v>
      </c>
      <c r="G29">
        <v>0</v>
      </c>
      <c r="H29">
        <f t="shared" si="4"/>
        <v>0.2556237218813906</v>
      </c>
      <c r="I29">
        <f t="shared" si="5"/>
        <v>-1.0647942749999</v>
      </c>
      <c r="J29">
        <f t="shared" si="6"/>
        <v>1.0647942749999</v>
      </c>
      <c r="K29">
        <f t="shared" si="7"/>
        <v>0.40149162409079431</v>
      </c>
      <c r="L29">
        <f t="shared" si="8"/>
        <v>0.59850837590920558</v>
      </c>
      <c r="M29">
        <f t="shared" si="9"/>
        <v>2.4907119849998605</v>
      </c>
      <c r="N29">
        <f t="shared" si="10"/>
        <v>1.670820393249937</v>
      </c>
    </row>
    <row r="30" spans="1:14" x14ac:dyDescent="0.25">
      <c r="A30" s="4">
        <f>IF('True_Odds_Calculator_2-way'!A31="","",'True_Odds_Calculator_2-way'!A31)</f>
        <v>2.17</v>
      </c>
      <c r="B30" s="4">
        <f>IF('True_Odds_Calculator_2-way'!B31="","",'True_Odds_Calculator_2-way'!B31)</f>
        <v>1.76</v>
      </c>
      <c r="C30" s="4">
        <f t="shared" si="0"/>
        <v>0.46082949308755761</v>
      </c>
      <c r="D30">
        <f t="shared" si="1"/>
        <v>0.56818181818181823</v>
      </c>
      <c r="E30">
        <f t="shared" si="2"/>
        <v>2.9011311269375728E-2</v>
      </c>
      <c r="F30">
        <f t="shared" si="3"/>
        <v>-0.2328236279849184</v>
      </c>
      <c r="G30">
        <v>0</v>
      </c>
      <c r="H30">
        <f t="shared" si="4"/>
        <v>0.26183493925429413</v>
      </c>
      <c r="I30">
        <f t="shared" si="5"/>
        <v>-1.0604746049596294</v>
      </c>
      <c r="J30">
        <f t="shared" si="6"/>
        <v>1.0604746049596294</v>
      </c>
      <c r="K30">
        <f t="shared" si="7"/>
        <v>0.44627809446366512</v>
      </c>
      <c r="L30">
        <f t="shared" si="8"/>
        <v>0.55372190553633505</v>
      </c>
      <c r="M30">
        <f t="shared" si="9"/>
        <v>2.2407552878027661</v>
      </c>
      <c r="N30">
        <f t="shared" si="10"/>
        <v>1.8059606997693183</v>
      </c>
    </row>
    <row r="31" spans="1:14" x14ac:dyDescent="0.25">
      <c r="A31" s="4">
        <f>IF('True_Odds_Calculator_2-way'!A32="","",'True_Odds_Calculator_2-way'!A32)</f>
        <v>2.37</v>
      </c>
      <c r="B31" s="4">
        <f>IF('True_Odds_Calculator_2-way'!B32="","",'True_Odds_Calculator_2-way'!B32)</f>
        <v>1.65</v>
      </c>
      <c r="C31" s="4">
        <f t="shared" si="0"/>
        <v>0.42194092827004215</v>
      </c>
      <c r="D31">
        <f t="shared" si="1"/>
        <v>0.60606060606060608</v>
      </c>
      <c r="E31">
        <f t="shared" si="2"/>
        <v>2.8001534330648337E-2</v>
      </c>
      <c r="F31">
        <f t="shared" si="3"/>
        <v>-0.22772024037846816</v>
      </c>
      <c r="G31">
        <v>0</v>
      </c>
      <c r="H31">
        <f t="shared" si="4"/>
        <v>0.25572177470911645</v>
      </c>
      <c r="I31">
        <f t="shared" si="5"/>
        <v>-1.0597002531915625</v>
      </c>
      <c r="J31">
        <f t="shared" si="6"/>
        <v>1.0597002531915625</v>
      </c>
      <c r="K31">
        <f t="shared" si="7"/>
        <v>0.40786538259317556</v>
      </c>
      <c r="L31">
        <f t="shared" si="8"/>
        <v>0.59213461740682438</v>
      </c>
      <c r="M31">
        <f t="shared" si="9"/>
        <v>2.4517893468724408</v>
      </c>
      <c r="N31">
        <f t="shared" si="10"/>
        <v>1.6888051645745159</v>
      </c>
    </row>
    <row r="32" spans="1:14" x14ac:dyDescent="0.25">
      <c r="A32" s="4">
        <f>IF('True_Odds_Calculator_2-way'!A33="","",'True_Odds_Calculator_2-way'!A33)</f>
        <v>1.54</v>
      </c>
      <c r="B32" s="4">
        <f>IF('True_Odds_Calculator_2-way'!B33="","",'True_Odds_Calculator_2-way'!B33)</f>
        <v>2.64</v>
      </c>
      <c r="C32" s="4">
        <f t="shared" si="0"/>
        <v>0.64935064935064934</v>
      </c>
      <c r="D32">
        <f t="shared" si="1"/>
        <v>0.37878787878787878</v>
      </c>
      <c r="E32">
        <f t="shared" si="2"/>
        <v>2.813852813852824E-2</v>
      </c>
      <c r="F32">
        <f t="shared" si="3"/>
        <v>-0.21782762691853597</v>
      </c>
      <c r="G32">
        <v>0</v>
      </c>
      <c r="H32">
        <f t="shared" si="4"/>
        <v>0.24596615505706415</v>
      </c>
      <c r="I32">
        <f t="shared" si="5"/>
        <v>-1.0626278551055639</v>
      </c>
      <c r="J32">
        <f t="shared" si="6"/>
        <v>1.0626278551055639</v>
      </c>
      <c r="K32">
        <f t="shared" si="7"/>
        <v>0.63539706501682969</v>
      </c>
      <c r="L32">
        <f t="shared" si="8"/>
        <v>0.36460293498317031</v>
      </c>
      <c r="M32">
        <f t="shared" si="9"/>
        <v>1.5738190417570046</v>
      </c>
      <c r="N32">
        <f t="shared" si="10"/>
        <v>2.7427096823731243</v>
      </c>
    </row>
    <row r="33" spans="1:14" x14ac:dyDescent="0.25">
      <c r="A33" s="4">
        <f>IF('True_Odds_Calculator_2-way'!A34="","",'True_Odds_Calculator_2-way'!A34)</f>
        <v>2.14</v>
      </c>
      <c r="B33" s="4">
        <f>IF('True_Odds_Calculator_2-way'!B34="","",'True_Odds_Calculator_2-way'!B34)</f>
        <v>1.74</v>
      </c>
      <c r="C33" s="4">
        <f t="shared" si="0"/>
        <v>0.46728971962616822</v>
      </c>
      <c r="D33">
        <f t="shared" si="1"/>
        <v>0.57471264367816088</v>
      </c>
      <c r="E33">
        <f t="shared" si="2"/>
        <v>4.200236330432916E-2</v>
      </c>
      <c r="F33">
        <f t="shared" si="3"/>
        <v>-0.22655494682565258</v>
      </c>
      <c r="G33">
        <v>0</v>
      </c>
      <c r="H33">
        <f t="shared" si="4"/>
        <v>0.26855731012998174</v>
      </c>
      <c r="I33">
        <f t="shared" si="5"/>
        <v>-1.0887588907733556</v>
      </c>
      <c r="J33">
        <f t="shared" si="6"/>
        <v>1.0887588907733556</v>
      </c>
      <c r="K33">
        <f t="shared" si="7"/>
        <v>0.44619250064100674</v>
      </c>
      <c r="L33">
        <f t="shared" si="8"/>
        <v>0.55380749935899309</v>
      </c>
      <c r="M33">
        <f t="shared" si="9"/>
        <v>2.2411851354816257</v>
      </c>
      <c r="N33">
        <f t="shared" si="10"/>
        <v>1.8056815791722833</v>
      </c>
    </row>
    <row r="34" spans="1:14" x14ac:dyDescent="0.25">
      <c r="A34" s="4">
        <f>IF('True_Odds_Calculator_2-way'!A35="","",'True_Odds_Calculator_2-way'!A35)</f>
        <v>1.98</v>
      </c>
      <c r="B34" s="4">
        <f>IF('True_Odds_Calculator_2-way'!B35="","",'True_Odds_Calculator_2-way'!B35)</f>
        <v>1.87</v>
      </c>
      <c r="C34" s="4">
        <f t="shared" si="0"/>
        <v>0.50505050505050508</v>
      </c>
      <c r="D34">
        <f t="shared" si="1"/>
        <v>0.53475935828876997</v>
      </c>
      <c r="E34">
        <f t="shared" si="2"/>
        <v>3.9809863339275164E-2</v>
      </c>
      <c r="F34">
        <f t="shared" si="3"/>
        <v>-0.23027062064495207</v>
      </c>
      <c r="G34">
        <v>0</v>
      </c>
      <c r="H34">
        <f t="shared" si="4"/>
        <v>0.27008048398422729</v>
      </c>
      <c r="I34">
        <f t="shared" si="5"/>
        <v>-1.0829972051127195</v>
      </c>
      <c r="J34">
        <f t="shared" si="6"/>
        <v>1.0829972051127195</v>
      </c>
      <c r="K34">
        <f t="shared" si="7"/>
        <v>0.48512197344640295</v>
      </c>
      <c r="L34">
        <f t="shared" si="8"/>
        <v>0.51487802655359671</v>
      </c>
      <c r="M34">
        <f t="shared" si="9"/>
        <v>2.0613372610104652</v>
      </c>
      <c r="N34">
        <f t="shared" si="10"/>
        <v>1.9422075684480664</v>
      </c>
    </row>
    <row r="35" spans="1:14" x14ac:dyDescent="0.25">
      <c r="A35" s="4">
        <f>IF('True_Odds_Calculator_2-way'!A36="","",'True_Odds_Calculator_2-way'!A36)</f>
        <v>2.25</v>
      </c>
      <c r="B35" s="4">
        <f>IF('True_Odds_Calculator_2-way'!B36="","",'True_Odds_Calculator_2-way'!B36)</f>
        <v>1.67</v>
      </c>
      <c r="C35" s="4">
        <f t="shared" si="0"/>
        <v>0.44444444444444442</v>
      </c>
      <c r="D35">
        <f t="shared" si="1"/>
        <v>0.5988023952095809</v>
      </c>
      <c r="E35">
        <f t="shared" si="2"/>
        <v>4.3246839654025315E-2</v>
      </c>
      <c r="F35">
        <f t="shared" si="3"/>
        <v>-0.22288755821689954</v>
      </c>
      <c r="G35">
        <v>0</v>
      </c>
      <c r="H35">
        <f t="shared" si="4"/>
        <v>0.26613439787092485</v>
      </c>
      <c r="I35">
        <f t="shared" si="5"/>
        <v>-1.0927167294163063</v>
      </c>
      <c r="J35">
        <f t="shared" si="6"/>
        <v>1.0927167294163063</v>
      </c>
      <c r="K35">
        <f t="shared" si="7"/>
        <v>0.42267286359682116</v>
      </c>
      <c r="L35">
        <f t="shared" si="8"/>
        <v>0.57732713640317879</v>
      </c>
      <c r="M35">
        <f t="shared" si="9"/>
        <v>2.3658959117703833</v>
      </c>
      <c r="N35">
        <f t="shared" si="10"/>
        <v>1.7321202087089249</v>
      </c>
    </row>
    <row r="36" spans="1:14" x14ac:dyDescent="0.25">
      <c r="A36" s="4">
        <f>IF('True_Odds_Calculator_2-way'!A37="","",'True_Odds_Calculator_2-way'!A37)</f>
        <v>2.52</v>
      </c>
      <c r="B36" s="4">
        <f>IF('True_Odds_Calculator_2-way'!B37="","",'True_Odds_Calculator_2-way'!B37)</f>
        <v>1.55</v>
      </c>
      <c r="C36" s="4">
        <f t="shared" si="0"/>
        <v>0.3968253968253968</v>
      </c>
      <c r="D36">
        <f t="shared" si="1"/>
        <v>0.64516129032258063</v>
      </c>
      <c r="E36">
        <f t="shared" si="2"/>
        <v>4.1986687147977486E-2</v>
      </c>
      <c r="F36">
        <f t="shared" si="3"/>
        <v>-0.21402969790066562</v>
      </c>
      <c r="G36">
        <v>0</v>
      </c>
      <c r="H36">
        <f t="shared" si="4"/>
        <v>0.2560163850486431</v>
      </c>
      <c r="I36">
        <f t="shared" si="5"/>
        <v>-1.0936965981495177</v>
      </c>
      <c r="J36">
        <f t="shared" si="6"/>
        <v>1.0936965981495177</v>
      </c>
      <c r="K36">
        <f t="shared" si="7"/>
        <v>0.37559830520927512</v>
      </c>
      <c r="L36">
        <f t="shared" si="8"/>
        <v>0.62440169479072494</v>
      </c>
      <c r="M36">
        <f t="shared" si="9"/>
        <v>2.662418829187267</v>
      </c>
      <c r="N36">
        <f t="shared" si="10"/>
        <v>1.6015331289822348</v>
      </c>
    </row>
    <row r="37" spans="1:14" x14ac:dyDescent="0.25">
      <c r="A37" s="4">
        <f>IF('True_Odds_Calculator_2-way'!A38="","",'True_Odds_Calculator_2-way'!A38)</f>
        <v>1.97</v>
      </c>
      <c r="B37" s="4">
        <f>IF('True_Odds_Calculator_2-way'!B38="","",'True_Odds_Calculator_2-way'!B38)</f>
        <v>1.88</v>
      </c>
      <c r="C37" s="4">
        <f t="shared" si="0"/>
        <v>0.50761421319796951</v>
      </c>
      <c r="D37">
        <f t="shared" si="1"/>
        <v>0.53191489361702127</v>
      </c>
      <c r="E37">
        <f t="shared" si="2"/>
        <v>3.9529106814990778E-2</v>
      </c>
      <c r="F37">
        <f t="shared" si="3"/>
        <v>-0.23047845339669515</v>
      </c>
      <c r="G37">
        <v>0</v>
      </c>
      <c r="H37">
        <f t="shared" si="4"/>
        <v>0.27000756021168593</v>
      </c>
      <c r="I37">
        <f t="shared" si="5"/>
        <v>-1.0823626487770475</v>
      </c>
      <c r="J37">
        <f t="shared" si="6"/>
        <v>1.0823626487770475</v>
      </c>
      <c r="K37">
        <f t="shared" si="7"/>
        <v>0.48783063328986415</v>
      </c>
      <c r="L37">
        <f t="shared" si="8"/>
        <v>0.5121693667101358</v>
      </c>
      <c r="M37">
        <f t="shared" si="9"/>
        <v>2.049891769313736</v>
      </c>
      <c r="N37">
        <f t="shared" si="10"/>
        <v>1.9524791309238021</v>
      </c>
    </row>
    <row r="38" spans="1:14" x14ac:dyDescent="0.25">
      <c r="A38" s="4">
        <f>IF('True_Odds_Calculator_2-way'!A39="","",'True_Odds_Calculator_2-way'!A39)</f>
        <v>1.52</v>
      </c>
      <c r="B38" s="4">
        <f>IF('True_Odds_Calculator_2-way'!B39="","",'True_Odds_Calculator_2-way'!B39)</f>
        <v>2.62</v>
      </c>
      <c r="C38" s="4">
        <f t="shared" si="0"/>
        <v>0.65789473684210531</v>
      </c>
      <c r="D38">
        <f t="shared" si="1"/>
        <v>0.38167938931297707</v>
      </c>
      <c r="E38">
        <f t="shared" si="2"/>
        <v>3.9574126155082379E-2</v>
      </c>
      <c r="F38">
        <f t="shared" si="3"/>
        <v>-0.21153073523503418</v>
      </c>
      <c r="G38">
        <v>0</v>
      </c>
      <c r="H38">
        <f t="shared" si="4"/>
        <v>0.25110486139011651</v>
      </c>
      <c r="I38">
        <f t="shared" si="5"/>
        <v>-1.0895340841010224</v>
      </c>
      <c r="J38">
        <f t="shared" si="6"/>
        <v>1.0895340841010224</v>
      </c>
      <c r="K38">
        <f t="shared" si="7"/>
        <v>0.63834226141208994</v>
      </c>
      <c r="L38">
        <f t="shared" si="8"/>
        <v>0.36165773858791023</v>
      </c>
      <c r="M38">
        <f t="shared" si="9"/>
        <v>1.5665577237325312</v>
      </c>
      <c r="N38">
        <f t="shared" si="10"/>
        <v>2.7650452162436565</v>
      </c>
    </row>
    <row r="39" spans="1:14" x14ac:dyDescent="0.25">
      <c r="A39" s="4">
        <f>IF('True_Odds_Calculator_2-way'!A40="","",'True_Odds_Calculator_2-way'!A40)</f>
        <v>1.72</v>
      </c>
      <c r="B39" s="4">
        <f>IF('True_Odds_Calculator_2-way'!B40="","",'True_Odds_Calculator_2-way'!B40)</f>
        <v>2.2000000000000002</v>
      </c>
      <c r="C39" s="4">
        <f t="shared" si="0"/>
        <v>0.58139534883720934</v>
      </c>
      <c r="D39">
        <f t="shared" si="1"/>
        <v>0.45454545454545453</v>
      </c>
      <c r="E39">
        <f t="shared" si="2"/>
        <v>3.5940803382663811E-2</v>
      </c>
      <c r="F39">
        <f t="shared" si="3"/>
        <v>-0.22832980972515859</v>
      </c>
      <c r="G39">
        <v>0</v>
      </c>
      <c r="H39">
        <f t="shared" si="4"/>
        <v>0.26427061310782241</v>
      </c>
      <c r="I39">
        <f t="shared" si="5"/>
        <v>-1.075828707279838</v>
      </c>
      <c r="J39">
        <f t="shared" si="6"/>
        <v>1.075828707279838</v>
      </c>
      <c r="K39">
        <f t="shared" si="7"/>
        <v>0.5635083268962916</v>
      </c>
      <c r="L39">
        <f t="shared" si="8"/>
        <v>0.4364916731037084</v>
      </c>
      <c r="M39">
        <f t="shared" si="9"/>
        <v>1.7745966692414832</v>
      </c>
      <c r="N39">
        <f t="shared" si="10"/>
        <v>2.2909944487358058</v>
      </c>
    </row>
    <row r="40" spans="1:14" x14ac:dyDescent="0.25">
      <c r="A40" s="4">
        <f>IF('True_Odds_Calculator_2-way'!A41="","",'True_Odds_Calculator_2-way'!A41)</f>
        <v>1.97</v>
      </c>
      <c r="B40" s="4">
        <f>IF('True_Odds_Calculator_2-way'!B41="","",'True_Odds_Calculator_2-way'!B41)</f>
        <v>1.92</v>
      </c>
      <c r="C40" s="4">
        <f t="shared" si="0"/>
        <v>0.50761421319796951</v>
      </c>
      <c r="D40">
        <f t="shared" si="1"/>
        <v>0.52083333333333337</v>
      </c>
      <c r="E40">
        <f t="shared" si="2"/>
        <v>2.844754653130277E-2</v>
      </c>
      <c r="F40">
        <f t="shared" si="3"/>
        <v>-0.2359348561759731</v>
      </c>
      <c r="G40">
        <v>0</v>
      </c>
      <c r="H40">
        <f t="shared" si="4"/>
        <v>0.26438240270727581</v>
      </c>
      <c r="I40">
        <f t="shared" si="5"/>
        <v>-1.0585715534396718</v>
      </c>
      <c r="J40">
        <f t="shared" si="6"/>
        <v>1.0585715534396718</v>
      </c>
      <c r="K40">
        <f t="shared" si="7"/>
        <v>0.49338508579127022</v>
      </c>
      <c r="L40">
        <f t="shared" si="8"/>
        <v>0.50661491420873006</v>
      </c>
      <c r="M40">
        <f t="shared" si="9"/>
        <v>2.0268144068364817</v>
      </c>
      <c r="N40">
        <f t="shared" si="10"/>
        <v>1.9738858291644976</v>
      </c>
    </row>
    <row r="41" spans="1:14" x14ac:dyDescent="0.25">
      <c r="A41" s="4">
        <f>IF('True_Odds_Calculator_2-way'!A42="","",'True_Odds_Calculator_2-way'!A42)</f>
        <v>1.75</v>
      </c>
      <c r="B41" s="4">
        <f>IF('True_Odds_Calculator_2-way'!B42="","",'True_Odds_Calculator_2-way'!B42)</f>
        <v>2.16</v>
      </c>
      <c r="C41" s="4">
        <f t="shared" si="0"/>
        <v>0.5714285714285714</v>
      </c>
      <c r="D41">
        <f t="shared" si="1"/>
        <v>0.46296296296296291</v>
      </c>
      <c r="E41">
        <f t="shared" si="2"/>
        <v>3.4391534391534417E-2</v>
      </c>
      <c r="F41">
        <f t="shared" si="3"/>
        <v>-0.23015873015873001</v>
      </c>
      <c r="G41">
        <v>0</v>
      </c>
      <c r="H41">
        <f t="shared" si="4"/>
        <v>0.26455026455026448</v>
      </c>
      <c r="I41">
        <f t="shared" si="5"/>
        <v>-1.0721125348377951</v>
      </c>
      <c r="J41">
        <f t="shared" si="6"/>
        <v>1.0721125348377951</v>
      </c>
      <c r="K41">
        <f t="shared" si="7"/>
        <v>0.55429779192955719</v>
      </c>
      <c r="L41">
        <f t="shared" si="8"/>
        <v>0.44570220807044264</v>
      </c>
      <c r="M41">
        <f t="shared" si="9"/>
        <v>1.8040844011283466</v>
      </c>
      <c r="N41">
        <f t="shared" si="10"/>
        <v>2.2436505404118421</v>
      </c>
    </row>
    <row r="42" spans="1:14" x14ac:dyDescent="0.25">
      <c r="A42" s="4">
        <f>IF('True_Odds_Calculator_2-way'!A43="","",'True_Odds_Calculator_2-way'!A43)</f>
        <v>1.46</v>
      </c>
      <c r="B42" s="4">
        <f>IF('True_Odds_Calculator_2-way'!B43="","",'True_Odds_Calculator_2-way'!B43)</f>
        <v>2.87</v>
      </c>
      <c r="C42" s="4">
        <f t="shared" si="0"/>
        <v>0.68493150684931503</v>
      </c>
      <c r="D42">
        <f t="shared" si="1"/>
        <v>0.34843205574912889</v>
      </c>
      <c r="E42">
        <f t="shared" si="2"/>
        <v>3.3363562598443863E-2</v>
      </c>
      <c r="F42">
        <f t="shared" si="3"/>
        <v>-0.2052885303804115</v>
      </c>
      <c r="G42">
        <v>0</v>
      </c>
      <c r="H42">
        <f t="shared" si="4"/>
        <v>0.2386520929788554</v>
      </c>
      <c r="I42">
        <f t="shared" si="5"/>
        <v>-1.0782023669543772</v>
      </c>
      <c r="J42">
        <f t="shared" si="6"/>
        <v>1.0782023669543772</v>
      </c>
      <c r="K42">
        <f t="shared" si="7"/>
        <v>0.66846122265662733</v>
      </c>
      <c r="L42">
        <f t="shared" si="8"/>
        <v>0.33153877734337261</v>
      </c>
      <c r="M42">
        <f t="shared" si="9"/>
        <v>1.4959730887990137</v>
      </c>
      <c r="N42">
        <f t="shared" si="10"/>
        <v>3.0162384262046857</v>
      </c>
    </row>
    <row r="43" spans="1:14" x14ac:dyDescent="0.25">
      <c r="A43" s="4">
        <f>IF('True_Odds_Calculator_2-way'!A44="","",'True_Odds_Calculator_2-way'!A44)</f>
        <v>1.62</v>
      </c>
      <c r="B43" s="4">
        <f>IF('True_Odds_Calculator_2-way'!B44="","",'True_Odds_Calculator_2-way'!B44)</f>
        <v>2.42</v>
      </c>
      <c r="C43" s="4">
        <f t="shared" si="0"/>
        <v>0.61728395061728392</v>
      </c>
      <c r="D43">
        <f t="shared" si="1"/>
        <v>0.41322314049586778</v>
      </c>
      <c r="E43">
        <f t="shared" si="2"/>
        <v>3.0507091113151752E-2</v>
      </c>
      <c r="F43">
        <f t="shared" si="3"/>
        <v>-0.2245689215386184</v>
      </c>
      <c r="G43">
        <v>0</v>
      </c>
      <c r="H43">
        <f t="shared" si="4"/>
        <v>0.25507601265177021</v>
      </c>
      <c r="I43">
        <f t="shared" si="5"/>
        <v>-1.0657613907987191</v>
      </c>
      <c r="J43">
        <f t="shared" si="6"/>
        <v>1.0657613907987191</v>
      </c>
      <c r="K43">
        <f t="shared" si="7"/>
        <v>0.60212958942600991</v>
      </c>
      <c r="L43">
        <f t="shared" si="8"/>
        <v>0.39787041057399003</v>
      </c>
      <c r="M43">
        <f t="shared" si="9"/>
        <v>1.6607720622952058</v>
      </c>
      <c r="N43">
        <f t="shared" si="10"/>
        <v>2.5133811749341808</v>
      </c>
    </row>
    <row r="44" spans="1:14" x14ac:dyDescent="0.25">
      <c r="A44" s="4">
        <f>IF('True_Odds_Calculator_2-way'!A45="","",'True_Odds_Calculator_2-way'!A45)</f>
        <v>1.76</v>
      </c>
      <c r="B44" s="4">
        <f>IF('True_Odds_Calculator_2-way'!B45="","",'True_Odds_Calculator_2-way'!B45)</f>
        <v>2.16</v>
      </c>
      <c r="C44" s="4">
        <f t="shared" si="0"/>
        <v>0.56818181818181823</v>
      </c>
      <c r="D44">
        <f t="shared" si="1"/>
        <v>0.46296296296296291</v>
      </c>
      <c r="E44">
        <f t="shared" si="2"/>
        <v>3.1144781144781142E-2</v>
      </c>
      <c r="F44">
        <f t="shared" si="3"/>
        <v>-0.23190235690235683</v>
      </c>
      <c r="G44">
        <v>0</v>
      </c>
      <c r="H44">
        <f t="shared" si="4"/>
        <v>0.26304713804713803</v>
      </c>
      <c r="I44">
        <f t="shared" si="5"/>
        <v>-1.0650358071057626</v>
      </c>
      <c r="J44">
        <f t="shared" si="6"/>
        <v>1.0650358071057626</v>
      </c>
      <c r="K44">
        <f t="shared" si="7"/>
        <v>0.55266108113889945</v>
      </c>
      <c r="L44">
        <f t="shared" si="8"/>
        <v>0.44733891886110039</v>
      </c>
      <c r="M44">
        <f t="shared" si="9"/>
        <v>1.8094272134003797</v>
      </c>
      <c r="N44">
        <f t="shared" si="10"/>
        <v>2.2354415362426847</v>
      </c>
    </row>
    <row r="45" spans="1:14" x14ac:dyDescent="0.25">
      <c r="A45" s="4">
        <f>IF('True_Odds_Calculator_2-way'!A46="","",'True_Odds_Calculator_2-way'!A46)</f>
        <v>1.75</v>
      </c>
      <c r="B45" s="4">
        <f>IF('True_Odds_Calculator_2-way'!B46="","",'True_Odds_Calculator_2-way'!B46)</f>
        <v>2.14</v>
      </c>
      <c r="C45" s="4">
        <f t="shared" si="0"/>
        <v>0.5714285714285714</v>
      </c>
      <c r="D45">
        <f t="shared" si="1"/>
        <v>0.46728971962616822</v>
      </c>
      <c r="E45">
        <f t="shared" si="2"/>
        <v>3.8718291054739673E-2</v>
      </c>
      <c r="F45">
        <f t="shared" si="3"/>
        <v>-0.22830440587449929</v>
      </c>
      <c r="G45">
        <v>0</v>
      </c>
      <c r="H45">
        <f t="shared" si="4"/>
        <v>0.26702269692923897</v>
      </c>
      <c r="I45">
        <f t="shared" si="5"/>
        <v>-1.0814761408717504</v>
      </c>
      <c r="J45">
        <f t="shared" si="6"/>
        <v>1.0814761408717504</v>
      </c>
      <c r="K45">
        <f t="shared" si="7"/>
        <v>0.55214846039654741</v>
      </c>
      <c r="L45">
        <f t="shared" si="8"/>
        <v>0.44785153960345248</v>
      </c>
      <c r="M45">
        <f t="shared" si="9"/>
        <v>1.8111071056538131</v>
      </c>
      <c r="N45">
        <f t="shared" si="10"/>
        <v>2.2328828005937953</v>
      </c>
    </row>
    <row r="46" spans="1:14" x14ac:dyDescent="0.25">
      <c r="A46" s="4">
        <f>IF('True_Odds_Calculator_2-way'!A47="","",'True_Odds_Calculator_2-way'!A47)</f>
        <v>2.0699999999999998</v>
      </c>
      <c r="B46" s="4">
        <f>IF('True_Odds_Calculator_2-way'!B47="","",'True_Odds_Calculator_2-way'!B47)</f>
        <v>1.77</v>
      </c>
      <c r="C46" s="4">
        <f t="shared" si="0"/>
        <v>0.48309178743961356</v>
      </c>
      <c r="D46">
        <f t="shared" si="1"/>
        <v>0.56497175141242939</v>
      </c>
      <c r="E46">
        <f t="shared" si="2"/>
        <v>4.8063538852042953E-2</v>
      </c>
      <c r="F46">
        <f t="shared" si="3"/>
        <v>-0.22486967439067662</v>
      </c>
      <c r="G46">
        <v>0</v>
      </c>
      <c r="H46">
        <f t="shared" si="4"/>
        <v>0.27293321324271952</v>
      </c>
      <c r="I46">
        <f t="shared" si="5"/>
        <v>-1.1016984757621029</v>
      </c>
      <c r="J46">
        <f t="shared" si="6"/>
        <v>1.1016984757621029</v>
      </c>
      <c r="K46">
        <f t="shared" si="7"/>
        <v>0.45896458060132206</v>
      </c>
      <c r="L46">
        <f t="shared" si="8"/>
        <v>0.54103541939867805</v>
      </c>
      <c r="M46">
        <f t="shared" si="9"/>
        <v>2.1788173690654498</v>
      </c>
      <c r="N46">
        <f t="shared" si="10"/>
        <v>1.8483078263368193</v>
      </c>
    </row>
    <row r="47" spans="1:14" x14ac:dyDescent="0.25">
      <c r="A47" s="4">
        <f>IF('True_Odds_Calculator_2-way'!A48="","",'True_Odds_Calculator_2-way'!A48)</f>
        <v>2.2400000000000002</v>
      </c>
      <c r="B47" s="4">
        <f>IF('True_Odds_Calculator_2-way'!B48="","",'True_Odds_Calculator_2-way'!B48)</f>
        <v>1.66</v>
      </c>
      <c r="C47" s="4">
        <f t="shared" si="0"/>
        <v>0.4464285714285714</v>
      </c>
      <c r="D47">
        <f t="shared" si="1"/>
        <v>0.60240963855421692</v>
      </c>
      <c r="E47">
        <f t="shared" si="2"/>
        <v>4.8838209982788428E-2</v>
      </c>
      <c r="F47">
        <f t="shared" si="3"/>
        <v>-0.22009466437177272</v>
      </c>
      <c r="G47">
        <v>0</v>
      </c>
      <c r="H47">
        <f t="shared" si="4"/>
        <v>0.26893287435456109</v>
      </c>
      <c r="I47">
        <f t="shared" si="5"/>
        <v>-1.1053942207134548</v>
      </c>
      <c r="J47">
        <f t="shared" si="6"/>
        <v>1.1053942207134548</v>
      </c>
      <c r="K47">
        <f t="shared" si="7"/>
        <v>0.42181832798601948</v>
      </c>
      <c r="L47">
        <f t="shared" si="8"/>
        <v>0.57818167201398041</v>
      </c>
      <c r="M47">
        <f t="shared" si="9"/>
        <v>2.3706888336846839</v>
      </c>
      <c r="N47">
        <f t="shared" si="10"/>
        <v>1.7295601856708804</v>
      </c>
    </row>
    <row r="48" spans="1:14" x14ac:dyDescent="0.25">
      <c r="A48" s="4">
        <f>IF('True_Odds_Calculator_2-way'!A49="","",'True_Odds_Calculator_2-way'!A49)</f>
        <v>2.15</v>
      </c>
      <c r="B48" s="4">
        <f>IF('True_Odds_Calculator_2-way'!B49="","",'True_Odds_Calculator_2-way'!B49)</f>
        <v>1.72</v>
      </c>
      <c r="C48" s="4">
        <f t="shared" si="0"/>
        <v>0.46511627906976744</v>
      </c>
      <c r="D48">
        <f t="shared" si="1"/>
        <v>0.58139534883720934</v>
      </c>
      <c r="E48">
        <f t="shared" si="2"/>
        <v>4.6511627906976827E-2</v>
      </c>
      <c r="F48">
        <f t="shared" si="3"/>
        <v>-0.22390481341265545</v>
      </c>
      <c r="G48">
        <v>0</v>
      </c>
      <c r="H48">
        <f t="shared" si="4"/>
        <v>0.27041644131963227</v>
      </c>
      <c r="I48">
        <f t="shared" si="5"/>
        <v>-1.0989674556596452</v>
      </c>
      <c r="J48">
        <f t="shared" si="6"/>
        <v>1.0989674556596452</v>
      </c>
      <c r="K48">
        <f t="shared" si="7"/>
        <v>0.44173268206089783</v>
      </c>
      <c r="L48">
        <f t="shared" si="8"/>
        <v>0.55826731793910211</v>
      </c>
      <c r="M48">
        <f t="shared" si="9"/>
        <v>2.2638125740085919</v>
      </c>
      <c r="N48">
        <f t="shared" si="10"/>
        <v>1.7912565680749446</v>
      </c>
    </row>
    <row r="49" spans="1:14" x14ac:dyDescent="0.25">
      <c r="A49" s="4">
        <f>IF('True_Odds_Calculator_2-way'!A50="","",'True_Odds_Calculator_2-way'!A50)</f>
        <v>2.44</v>
      </c>
      <c r="B49" s="4">
        <f>IF('True_Odds_Calculator_2-way'!B50="","",'True_Odds_Calculator_2-way'!B50)</f>
        <v>1.55</v>
      </c>
      <c r="C49" s="4">
        <f t="shared" si="0"/>
        <v>0.4098360655737705</v>
      </c>
      <c r="D49">
        <f t="shared" si="1"/>
        <v>0.64516129032258063</v>
      </c>
      <c r="E49">
        <f t="shared" si="2"/>
        <v>5.4997355896351241E-2</v>
      </c>
      <c r="F49">
        <f t="shared" si="3"/>
        <v>-0.2094130089899523</v>
      </c>
      <c r="G49">
        <v>0</v>
      </c>
      <c r="H49">
        <f t="shared" si="4"/>
        <v>0.26441036488630354</v>
      </c>
      <c r="I49">
        <f t="shared" si="5"/>
        <v>-1.1236664374387371</v>
      </c>
      <c r="J49">
        <f t="shared" si="6"/>
        <v>1.1236664374387371</v>
      </c>
      <c r="K49">
        <f t="shared" si="7"/>
        <v>0.38195934657469605</v>
      </c>
      <c r="L49">
        <f t="shared" si="8"/>
        <v>0.61804065342530379</v>
      </c>
      <c r="M49">
        <f t="shared" si="9"/>
        <v>2.6180796699117814</v>
      </c>
      <c r="N49">
        <f t="shared" si="10"/>
        <v>1.6180165405913054</v>
      </c>
    </row>
    <row r="50" spans="1:14" x14ac:dyDescent="0.25">
      <c r="A50" s="4">
        <f>IF('True_Odds_Calculator_2-way'!A51="","",'True_Odds_Calculator_2-way'!A51)</f>
        <v>2.2000000000000002</v>
      </c>
      <c r="B50" s="4">
        <f>IF('True_Odds_Calculator_2-way'!B51="","",'True_Odds_Calculator_2-way'!B51)</f>
        <v>1.66</v>
      </c>
      <c r="C50" s="4">
        <f t="shared" si="0"/>
        <v>0.45454545454545453</v>
      </c>
      <c r="D50">
        <f t="shared" si="1"/>
        <v>0.60240963855421692</v>
      </c>
      <c r="E50">
        <f t="shared" si="2"/>
        <v>5.6955093099671394E-2</v>
      </c>
      <c r="F50">
        <f t="shared" si="3"/>
        <v>-0.2168674698795181</v>
      </c>
      <c r="G50">
        <v>0</v>
      </c>
      <c r="H50">
        <f t="shared" si="4"/>
        <v>0.2738225629791895</v>
      </c>
      <c r="I50">
        <f t="shared" si="5"/>
        <v>-1.1236664374387366</v>
      </c>
      <c r="J50">
        <f t="shared" si="6"/>
        <v>1.1236664374387366</v>
      </c>
      <c r="K50">
        <f t="shared" si="7"/>
        <v>0.42582188602125842</v>
      </c>
      <c r="L50">
        <f t="shared" si="8"/>
        <v>0.57417811397874152</v>
      </c>
      <c r="M50">
        <f t="shared" si="9"/>
        <v>2.3483997249264843</v>
      </c>
      <c r="N50">
        <f t="shared" si="10"/>
        <v>1.7416198487095664</v>
      </c>
    </row>
    <row r="51" spans="1:14" x14ac:dyDescent="0.25">
      <c r="A51" s="4">
        <f>IF('True_Odds_Calculator_2-way'!A52="","",'True_Odds_Calculator_2-way'!A52)</f>
        <v>1.53</v>
      </c>
      <c r="B51" s="4">
        <f>IF('True_Odds_Calculator_2-way'!B52="","",'True_Odds_Calculator_2-way'!B52)</f>
        <v>2.59</v>
      </c>
      <c r="C51" s="4">
        <f t="shared" si="0"/>
        <v>0.65359477124183007</v>
      </c>
      <c r="D51">
        <f t="shared" si="1"/>
        <v>0.38610038610038611</v>
      </c>
      <c r="E51">
        <f t="shared" si="2"/>
        <v>3.9695157342216181E-2</v>
      </c>
      <c r="F51">
        <f t="shared" si="3"/>
        <v>-0.21265803618744794</v>
      </c>
      <c r="G51">
        <v>0</v>
      </c>
      <c r="H51">
        <f t="shared" si="4"/>
        <v>0.25235319352966412</v>
      </c>
      <c r="I51">
        <f t="shared" si="5"/>
        <v>-1.0893401305464636</v>
      </c>
      <c r="J51">
        <f t="shared" si="6"/>
        <v>1.0893401305464636</v>
      </c>
      <c r="K51">
        <f t="shared" si="7"/>
        <v>0.63397459621556129</v>
      </c>
      <c r="L51">
        <f t="shared" si="8"/>
        <v>0.36602540378443871</v>
      </c>
      <c r="M51">
        <f t="shared" si="9"/>
        <v>1.577350269189626</v>
      </c>
      <c r="N51">
        <f t="shared" si="10"/>
        <v>2.7320508075688767</v>
      </c>
    </row>
    <row r="52" spans="1:14" x14ac:dyDescent="0.25">
      <c r="A52" s="4">
        <f>IF('True_Odds_Calculator_2-way'!A53="","",'True_Odds_Calculator_2-way'!A53)</f>
        <v>2.11</v>
      </c>
      <c r="B52" s="4">
        <f>IF('True_Odds_Calculator_2-way'!B53="","",'True_Odds_Calculator_2-way'!B53)</f>
        <v>1.77</v>
      </c>
      <c r="C52" s="4">
        <f t="shared" si="0"/>
        <v>0.47393364928909953</v>
      </c>
      <c r="D52">
        <f t="shared" si="1"/>
        <v>0.56497175141242939</v>
      </c>
      <c r="E52">
        <f t="shared" si="2"/>
        <v>3.8905400701529036E-2</v>
      </c>
      <c r="F52">
        <f t="shared" si="3"/>
        <v>-0.22885372319061759</v>
      </c>
      <c r="G52">
        <v>0</v>
      </c>
      <c r="H52">
        <f t="shared" si="4"/>
        <v>0.26775912389214662</v>
      </c>
      <c r="I52">
        <f t="shared" si="5"/>
        <v>-1.0816659234722941</v>
      </c>
      <c r="J52">
        <f t="shared" si="6"/>
        <v>1.0816659234722941</v>
      </c>
      <c r="K52">
        <f t="shared" si="7"/>
        <v>0.45441136703461599</v>
      </c>
      <c r="L52">
        <f t="shared" si="8"/>
        <v>0.54558863296538396</v>
      </c>
      <c r="M52">
        <f t="shared" si="9"/>
        <v>2.2006491750542465</v>
      </c>
      <c r="N52">
        <f t="shared" si="10"/>
        <v>1.8328827610736662</v>
      </c>
    </row>
    <row r="53" spans="1:14" x14ac:dyDescent="0.25">
      <c r="A53" s="4">
        <f>IF('True_Odds_Calculator_2-way'!A54="","",'True_Odds_Calculator_2-way'!A54)</f>
        <v>2.46</v>
      </c>
      <c r="B53" s="4">
        <f>IF('True_Odds_Calculator_2-way'!B54="","",'True_Odds_Calculator_2-way'!B54)</f>
        <v>1.61</v>
      </c>
      <c r="C53" s="4">
        <f t="shared" si="0"/>
        <v>0.4065040650406504</v>
      </c>
      <c r="D53">
        <f t="shared" si="1"/>
        <v>0.6211180124223602</v>
      </c>
      <c r="E53">
        <f t="shared" si="2"/>
        <v>2.7622077463010708E-2</v>
      </c>
      <c r="F53">
        <f t="shared" si="3"/>
        <v>-0.22486491945664788</v>
      </c>
      <c r="G53">
        <v>0</v>
      </c>
      <c r="H53">
        <f t="shared" si="4"/>
        <v>0.25248699691965859</v>
      </c>
      <c r="I53">
        <f t="shared" si="5"/>
        <v>-1.0596407579073908</v>
      </c>
      <c r="J53">
        <f t="shared" si="6"/>
        <v>1.0596407579073908</v>
      </c>
      <c r="K53">
        <f t="shared" si="7"/>
        <v>0.39260712822626126</v>
      </c>
      <c r="L53">
        <f t="shared" si="8"/>
        <v>0.60739287177373846</v>
      </c>
      <c r="M53">
        <f t="shared" si="9"/>
        <v>2.5470755065447905</v>
      </c>
      <c r="N53">
        <f t="shared" si="10"/>
        <v>1.646380862323509</v>
      </c>
    </row>
    <row r="54" spans="1:14" x14ac:dyDescent="0.25">
      <c r="A54" s="4">
        <f>IF('True_Odds_Calculator_2-way'!A55="","",'True_Odds_Calculator_2-way'!A55)</f>
        <v>2.42</v>
      </c>
      <c r="B54" s="4">
        <f>IF('True_Odds_Calculator_2-way'!B55="","",'True_Odds_Calculator_2-way'!B55)</f>
        <v>1.59</v>
      </c>
      <c r="C54" s="4">
        <f t="shared" si="0"/>
        <v>0.41322314049586778</v>
      </c>
      <c r="D54">
        <f t="shared" si="1"/>
        <v>0.62893081761006286</v>
      </c>
      <c r="E54">
        <f t="shared" si="2"/>
        <v>4.21539581059307E-2</v>
      </c>
      <c r="F54">
        <f t="shared" si="3"/>
        <v>-0.21773480950153323</v>
      </c>
      <c r="G54">
        <v>0</v>
      </c>
      <c r="H54">
        <f t="shared" si="4"/>
        <v>0.25988876760746399</v>
      </c>
      <c r="I54">
        <f t="shared" si="5"/>
        <v>-1.0925210715205453</v>
      </c>
      <c r="J54">
        <f t="shared" si="6"/>
        <v>1.0925210715205453</v>
      </c>
      <c r="K54">
        <f t="shared" si="7"/>
        <v>0.39194476351796709</v>
      </c>
      <c r="L54">
        <f t="shared" si="8"/>
        <v>0.60805523648203263</v>
      </c>
      <c r="M54">
        <f t="shared" si="9"/>
        <v>2.5513799215591741</v>
      </c>
      <c r="N54">
        <f t="shared" si="10"/>
        <v>1.6445874321971223</v>
      </c>
    </row>
    <row r="55" spans="1:14" x14ac:dyDescent="0.25">
      <c r="A55" s="4">
        <f>IF('True_Odds_Calculator_2-way'!A56="","",'True_Odds_Calculator_2-way'!A56)</f>
        <v>1.68</v>
      </c>
      <c r="B55" s="4">
        <f>IF('True_Odds_Calculator_2-way'!B56="","",'True_Odds_Calculator_2-way'!B56)</f>
        <v>2.2400000000000002</v>
      </c>
      <c r="C55" s="4">
        <f t="shared" si="0"/>
        <v>0.59523809523809523</v>
      </c>
      <c r="D55">
        <f t="shared" si="1"/>
        <v>0.4464285714285714</v>
      </c>
      <c r="E55">
        <f t="shared" si="2"/>
        <v>4.1666666666666519E-2</v>
      </c>
      <c r="F55">
        <f t="shared" si="3"/>
        <v>-0.22406462585034026</v>
      </c>
      <c r="G55">
        <v>0</v>
      </c>
      <c r="H55">
        <f t="shared" si="4"/>
        <v>0.26573129251700678</v>
      </c>
      <c r="I55">
        <f t="shared" si="5"/>
        <v>-1.0890171046725801</v>
      </c>
      <c r="J55">
        <f t="shared" si="6"/>
        <v>1.0890171046725801</v>
      </c>
      <c r="K55">
        <f t="shared" si="7"/>
        <v>0.5745371023930006</v>
      </c>
      <c r="L55">
        <f t="shared" si="8"/>
        <v>0.42546289760699951</v>
      </c>
      <c r="M55">
        <f t="shared" si="9"/>
        <v>1.7405316311773544</v>
      </c>
      <c r="N55">
        <f t="shared" si="10"/>
        <v>2.3503812097939996</v>
      </c>
    </row>
    <row r="56" spans="1:14" x14ac:dyDescent="0.25">
      <c r="A56" s="4">
        <f>IF('True_Odds_Calculator_2-way'!A57="","",'True_Odds_Calculator_2-way'!A57)</f>
        <v>1.81</v>
      </c>
      <c r="B56" s="4">
        <f>IF('True_Odds_Calculator_2-way'!B57="","",'True_Odds_Calculator_2-way'!B57)</f>
        <v>2.11</v>
      </c>
      <c r="C56" s="4">
        <f t="shared" si="0"/>
        <v>0.5524861878453039</v>
      </c>
      <c r="D56">
        <f t="shared" si="1"/>
        <v>0.47393364928909953</v>
      </c>
      <c r="E56">
        <f t="shared" si="2"/>
        <v>2.6419837134403323E-2</v>
      </c>
      <c r="F56">
        <f t="shared" si="3"/>
        <v>-0.23542195805294452</v>
      </c>
      <c r="G56">
        <v>0</v>
      </c>
      <c r="H56">
        <f t="shared" si="4"/>
        <v>0.26184179518734785</v>
      </c>
      <c r="I56">
        <f t="shared" si="5"/>
        <v>-1.0546199952805544</v>
      </c>
      <c r="J56">
        <f t="shared" si="6"/>
        <v>1.0546199952805544</v>
      </c>
      <c r="K56">
        <f t="shared" si="7"/>
        <v>0.53930387414417835</v>
      </c>
      <c r="L56">
        <f t="shared" si="8"/>
        <v>0.46069612585582176</v>
      </c>
      <c r="M56">
        <f t="shared" si="9"/>
        <v>1.8542421961772491</v>
      </c>
      <c r="N56">
        <f t="shared" si="10"/>
        <v>2.1706281947614148</v>
      </c>
    </row>
    <row r="57" spans="1:14" x14ac:dyDescent="0.25">
      <c r="A57" s="4">
        <f>IF('True_Odds_Calculator_2-way'!A58="","",'True_Odds_Calculator_2-way'!A58)</f>
        <v>1.66</v>
      </c>
      <c r="B57" s="4">
        <f>IF('True_Odds_Calculator_2-way'!B58="","",'True_Odds_Calculator_2-way'!B58)</f>
        <v>2.33</v>
      </c>
      <c r="C57" s="4">
        <f t="shared" si="0"/>
        <v>0.60240963855421692</v>
      </c>
      <c r="D57">
        <f t="shared" si="1"/>
        <v>0.42918454935622319</v>
      </c>
      <c r="E57">
        <f t="shared" si="2"/>
        <v>3.1594187910440219E-2</v>
      </c>
      <c r="F57">
        <f t="shared" si="3"/>
        <v>-0.22695072134029659</v>
      </c>
      <c r="G57">
        <v>0</v>
      </c>
      <c r="H57">
        <f t="shared" si="4"/>
        <v>0.25854490925073687</v>
      </c>
      <c r="I57">
        <f t="shared" si="5"/>
        <v>-1.0673385899176775</v>
      </c>
      <c r="J57">
        <f t="shared" si="6"/>
        <v>1.0673385899176775</v>
      </c>
      <c r="K57">
        <f t="shared" si="7"/>
        <v>0.58670176980636279</v>
      </c>
      <c r="L57">
        <f t="shared" si="8"/>
        <v>0.41329823019363698</v>
      </c>
      <c r="M57">
        <f t="shared" si="9"/>
        <v>1.7044434693456672</v>
      </c>
      <c r="N57">
        <f t="shared" si="10"/>
        <v>2.4195603245905111</v>
      </c>
    </row>
    <row r="58" spans="1:14" x14ac:dyDescent="0.25">
      <c r="A58" s="4">
        <f>IF('True_Odds_Calculator_2-way'!A59="","",'True_Odds_Calculator_2-way'!A59)</f>
        <v>2.0299999999999998</v>
      </c>
      <c r="B58" s="4">
        <f>IF('True_Odds_Calculator_2-way'!B59="","",'True_Odds_Calculator_2-way'!B59)</f>
        <v>1.86</v>
      </c>
      <c r="C58" s="4">
        <f t="shared" si="0"/>
        <v>0.49261083743842371</v>
      </c>
      <c r="D58">
        <f t="shared" si="1"/>
        <v>0.5376344086021505</v>
      </c>
      <c r="E58">
        <f t="shared" si="2"/>
        <v>3.0245246040574214E-2</v>
      </c>
      <c r="F58">
        <f t="shared" si="3"/>
        <v>-0.23459929021664283</v>
      </c>
      <c r="G58">
        <v>0</v>
      </c>
      <c r="H58">
        <f t="shared" si="4"/>
        <v>0.26484453625721704</v>
      </c>
      <c r="I58">
        <f t="shared" si="5"/>
        <v>-1.0625078858299792</v>
      </c>
      <c r="J58">
        <f t="shared" si="6"/>
        <v>1.0625078858299792</v>
      </c>
      <c r="K58">
        <f t="shared" si="7"/>
        <v>0.47746756040114985</v>
      </c>
      <c r="L58">
        <f t="shared" si="8"/>
        <v>0.5225324395988501</v>
      </c>
      <c r="M58">
        <f t="shared" si="9"/>
        <v>2.0943831224048783</v>
      </c>
      <c r="N58">
        <f t="shared" si="10"/>
        <v>1.9137567818137824</v>
      </c>
    </row>
    <row r="59" spans="1:14" x14ac:dyDescent="0.25">
      <c r="A59" s="4">
        <f>IF('True_Odds_Calculator_2-way'!A60="","",'True_Odds_Calculator_2-way'!A60)</f>
        <v>1.68</v>
      </c>
      <c r="B59" s="4">
        <f>IF('True_Odds_Calculator_2-way'!B60="","",'True_Odds_Calculator_2-way'!B60)</f>
        <v>2.29</v>
      </c>
      <c r="C59" s="4">
        <f t="shared" si="0"/>
        <v>0.59523809523809523</v>
      </c>
      <c r="D59">
        <f t="shared" si="1"/>
        <v>0.4366812227074236</v>
      </c>
      <c r="E59">
        <f t="shared" si="2"/>
        <v>3.1919317945518833E-2</v>
      </c>
      <c r="F59">
        <f t="shared" si="3"/>
        <v>-0.22800998128509042</v>
      </c>
      <c r="G59">
        <v>0</v>
      </c>
      <c r="H59">
        <f t="shared" si="4"/>
        <v>0.25992929923060926</v>
      </c>
      <c r="I59">
        <f t="shared" si="5"/>
        <v>-1.0677035543974551</v>
      </c>
      <c r="J59">
        <f t="shared" si="6"/>
        <v>1.0677035543974551</v>
      </c>
      <c r="K59">
        <f t="shared" si="7"/>
        <v>0.57936138046320074</v>
      </c>
      <c r="L59">
        <f t="shared" si="8"/>
        <v>0.42063861953679943</v>
      </c>
      <c r="M59">
        <f t="shared" si="9"/>
        <v>1.7260384169902692</v>
      </c>
      <c r="N59">
        <f t="shared" si="10"/>
        <v>2.3773375851727168</v>
      </c>
    </row>
    <row r="60" spans="1:14" x14ac:dyDescent="0.25">
      <c r="A60" s="4">
        <f>IF('True_Odds_Calculator_2-way'!A61="","",'True_Odds_Calculator_2-way'!A61)</f>
        <v>1.48</v>
      </c>
      <c r="B60" s="4">
        <f>IF('True_Odds_Calculator_2-way'!B61="","",'True_Odds_Calculator_2-way'!B61)</f>
        <v>2.76</v>
      </c>
      <c r="C60" s="4">
        <f t="shared" si="0"/>
        <v>0.67567567567567566</v>
      </c>
      <c r="D60">
        <f t="shared" si="1"/>
        <v>0.3623188405797102</v>
      </c>
      <c r="E60">
        <f t="shared" si="2"/>
        <v>3.7994516255385857E-2</v>
      </c>
      <c r="F60">
        <f t="shared" si="3"/>
        <v>-0.20681551116333718</v>
      </c>
      <c r="G60">
        <v>0</v>
      </c>
      <c r="H60">
        <f t="shared" si="4"/>
        <v>0.2448100274187231</v>
      </c>
      <c r="I60">
        <f t="shared" si="5"/>
        <v>-1.0879853497231118</v>
      </c>
      <c r="J60">
        <f t="shared" si="6"/>
        <v>1.0879853497231118</v>
      </c>
      <c r="K60">
        <f t="shared" si="7"/>
        <v>0.65692966918274631</v>
      </c>
      <c r="L60">
        <f t="shared" si="8"/>
        <v>0.34307033081725358</v>
      </c>
      <c r="M60">
        <f t="shared" si="9"/>
        <v>1.5222329678670938</v>
      </c>
      <c r="N60">
        <f t="shared" si="10"/>
        <v>2.9148542155126762</v>
      </c>
    </row>
    <row r="61" spans="1:14" x14ac:dyDescent="0.25">
      <c r="A61" s="4">
        <f>IF('True_Odds_Calculator_2-way'!A62="","",'True_Odds_Calculator_2-way'!A62)</f>
        <v>1.35</v>
      </c>
      <c r="B61" s="4">
        <f>IF('True_Odds_Calculator_2-way'!B62="","",'True_Odds_Calculator_2-way'!B62)</f>
        <v>3.29</v>
      </c>
      <c r="C61" s="4">
        <f t="shared" si="0"/>
        <v>0.7407407407407407</v>
      </c>
      <c r="D61">
        <f t="shared" si="1"/>
        <v>0.303951367781155</v>
      </c>
      <c r="E61">
        <f t="shared" si="2"/>
        <v>4.4692108521895646E-2</v>
      </c>
      <c r="F61">
        <f t="shared" si="3"/>
        <v>-0.18045705279747848</v>
      </c>
      <c r="G61">
        <v>0</v>
      </c>
      <c r="H61">
        <f t="shared" si="4"/>
        <v>0.22514916131937407</v>
      </c>
      <c r="I61">
        <f t="shared" si="5"/>
        <v>-1.116987303556725</v>
      </c>
      <c r="J61">
        <f t="shared" si="6"/>
        <v>1.116987303556725</v>
      </c>
      <c r="K61">
        <f t="shared" si="7"/>
        <v>0.71893540010272394</v>
      </c>
      <c r="L61">
        <f t="shared" si="8"/>
        <v>0.28106459989727611</v>
      </c>
      <c r="M61">
        <f t="shared" si="9"/>
        <v>1.3909455562448541</v>
      </c>
      <c r="N61">
        <f t="shared" si="10"/>
        <v>3.5579009251449008</v>
      </c>
    </row>
    <row r="62" spans="1:14" x14ac:dyDescent="0.25">
      <c r="A62" s="4">
        <f>IF('True_Odds_Calculator_2-way'!A63="","",'True_Odds_Calculator_2-way'!A63)</f>
        <v>1.91</v>
      </c>
      <c r="B62" s="4">
        <f>IF('True_Odds_Calculator_2-way'!B63="","",'True_Odds_Calculator_2-way'!B63)</f>
        <v>1.98</v>
      </c>
      <c r="C62" s="4">
        <f t="shared" si="0"/>
        <v>0.52356020942408377</v>
      </c>
      <c r="D62">
        <f t="shared" si="1"/>
        <v>0.50505050505050508</v>
      </c>
      <c r="E62">
        <f t="shared" si="2"/>
        <v>2.861071447458885E-2</v>
      </c>
      <c r="F62">
        <f t="shared" si="3"/>
        <v>-0.23581363371939279</v>
      </c>
      <c r="G62">
        <v>0</v>
      </c>
      <c r="H62">
        <f t="shared" si="4"/>
        <v>0.2644243481939817</v>
      </c>
      <c r="I62">
        <f t="shared" si="5"/>
        <v>-1.0589275952301447</v>
      </c>
      <c r="J62">
        <f t="shared" si="6"/>
        <v>1.0589275952301447</v>
      </c>
      <c r="K62">
        <f t="shared" si="7"/>
        <v>0.50926243676795835</v>
      </c>
      <c r="L62">
        <f t="shared" si="8"/>
        <v>0.4907375632320416</v>
      </c>
      <c r="M62">
        <f t="shared" si="9"/>
        <v>1.9636241116594322</v>
      </c>
      <c r="N62">
        <f t="shared" si="10"/>
        <v>2.0377490433255412</v>
      </c>
    </row>
    <row r="63" spans="1:14" x14ac:dyDescent="0.25">
      <c r="A63" s="4">
        <f>IF('True_Odds_Calculator_2-way'!A64="","",'True_Odds_Calculator_2-way'!A64)</f>
        <v>1.68</v>
      </c>
      <c r="B63" s="4">
        <f>IF('True_Odds_Calculator_2-way'!B64="","",'True_Odds_Calculator_2-way'!B64)</f>
        <v>2.2999999999999998</v>
      </c>
      <c r="C63" s="4">
        <f t="shared" si="0"/>
        <v>0.59523809523809523</v>
      </c>
      <c r="D63">
        <f t="shared" si="1"/>
        <v>0.43478260869565222</v>
      </c>
      <c r="E63">
        <f t="shared" si="2"/>
        <v>3.002070393374745E-2</v>
      </c>
      <c r="F63">
        <f t="shared" si="3"/>
        <v>-0.22877846790890266</v>
      </c>
      <c r="G63">
        <v>0</v>
      </c>
      <c r="H63">
        <f t="shared" si="4"/>
        <v>0.25879917184265011</v>
      </c>
      <c r="I63">
        <f t="shared" si="5"/>
        <v>-1.0635890745287928</v>
      </c>
      <c r="J63">
        <f t="shared" si="6"/>
        <v>1.0635890745287928</v>
      </c>
      <c r="K63">
        <f t="shared" si="7"/>
        <v>0.58030202922023755</v>
      </c>
      <c r="L63">
        <f t="shared" si="8"/>
        <v>0.41969797077976234</v>
      </c>
      <c r="M63">
        <f t="shared" si="9"/>
        <v>1.7232405706795793</v>
      </c>
      <c r="N63">
        <f t="shared" si="10"/>
        <v>2.3826657968874305</v>
      </c>
    </row>
    <row r="64" spans="1:14" x14ac:dyDescent="0.25">
      <c r="A64" s="4">
        <f>IF('True_Odds_Calculator_2-way'!A65="","",'True_Odds_Calculator_2-way'!A65)</f>
        <v>1.82</v>
      </c>
      <c r="B64" s="4">
        <f>IF('True_Odds_Calculator_2-way'!B65="","",'True_Odds_Calculator_2-way'!B65)</f>
        <v>2.0699999999999998</v>
      </c>
      <c r="C64" s="4">
        <f t="shared" si="0"/>
        <v>0.54945054945054939</v>
      </c>
      <c r="D64">
        <f t="shared" si="1"/>
        <v>0.48309178743961356</v>
      </c>
      <c r="E64">
        <f t="shared" si="2"/>
        <v>3.2542336890162948E-2</v>
      </c>
      <c r="F64">
        <f t="shared" si="3"/>
        <v>-0.23289271115358079</v>
      </c>
      <c r="G64">
        <v>0</v>
      </c>
      <c r="H64">
        <f t="shared" si="4"/>
        <v>0.26543504804374368</v>
      </c>
      <c r="I64">
        <f t="shared" si="5"/>
        <v>-1.0675818579755179</v>
      </c>
      <c r="J64">
        <f t="shared" si="6"/>
        <v>1.0675818579755179</v>
      </c>
      <c r="K64">
        <f t="shared" si="7"/>
        <v>0.53321471124912212</v>
      </c>
      <c r="L64">
        <f t="shared" si="8"/>
        <v>0.4667852887508781</v>
      </c>
      <c r="M64">
        <f t="shared" si="9"/>
        <v>1.8754171235399244</v>
      </c>
      <c r="N64">
        <f t="shared" si="10"/>
        <v>2.1423125880338039</v>
      </c>
    </row>
    <row r="65" spans="1:14" x14ac:dyDescent="0.25">
      <c r="A65" s="4">
        <f>IF('True_Odds_Calculator_2-way'!A66="","",'True_Odds_Calculator_2-way'!A66)</f>
        <v>2.11</v>
      </c>
      <c r="B65" s="4">
        <f>IF('True_Odds_Calculator_2-way'!B66="","",'True_Odds_Calculator_2-way'!B66)</f>
        <v>1.79</v>
      </c>
      <c r="C65" s="4">
        <f t="shared" si="0"/>
        <v>0.47393364928909953</v>
      </c>
      <c r="D65">
        <f t="shared" si="1"/>
        <v>0.55865921787709494</v>
      </c>
      <c r="E65">
        <f t="shared" si="2"/>
        <v>3.2592867166194583E-2</v>
      </c>
      <c r="F65">
        <f t="shared" si="3"/>
        <v>-0.23217453467129112</v>
      </c>
      <c r="G65">
        <v>0</v>
      </c>
      <c r="H65">
        <f t="shared" si="4"/>
        <v>0.26476740183748576</v>
      </c>
      <c r="I65">
        <f t="shared" si="5"/>
        <v>-1.0678861770883312</v>
      </c>
      <c r="J65">
        <f t="shared" si="6"/>
        <v>1.0678861770883312</v>
      </c>
      <c r="K65">
        <f t="shared" si="7"/>
        <v>0.45759183965236705</v>
      </c>
      <c r="L65">
        <f t="shared" si="8"/>
        <v>0.54240816034763273</v>
      </c>
      <c r="M65">
        <f t="shared" si="9"/>
        <v>2.1853536565680476</v>
      </c>
      <c r="N65">
        <f t="shared" si="10"/>
        <v>1.8436300798997822</v>
      </c>
    </row>
    <row r="66" spans="1:14" x14ac:dyDescent="0.25">
      <c r="A66" s="4">
        <f>IF('True_Odds_Calculator_2-way'!A67="","",'True_Odds_Calculator_2-way'!A67)</f>
        <v>2.23</v>
      </c>
      <c r="B66" s="4">
        <f>IF('True_Odds_Calculator_2-way'!B67="","",'True_Odds_Calculator_2-way'!B67)</f>
        <v>1.67</v>
      </c>
      <c r="C66" s="4">
        <f t="shared" si="0"/>
        <v>0.44843049327354262</v>
      </c>
      <c r="D66">
        <f t="shared" si="1"/>
        <v>0.5988023952095809</v>
      </c>
      <c r="E66">
        <f t="shared" si="2"/>
        <v>4.7232888483123459E-2</v>
      </c>
      <c r="F66">
        <f t="shared" si="3"/>
        <v>-0.22128836497408777</v>
      </c>
      <c r="G66">
        <v>0</v>
      </c>
      <c r="H66">
        <f t="shared" si="4"/>
        <v>0.26852125345721117</v>
      </c>
      <c r="I66">
        <f t="shared" si="5"/>
        <v>-1.1015647826027291</v>
      </c>
      <c r="J66">
        <f t="shared" si="6"/>
        <v>1.1015647826027291</v>
      </c>
      <c r="K66">
        <f t="shared" si="7"/>
        <v>0.42464203096948078</v>
      </c>
      <c r="L66">
        <f t="shared" si="8"/>
        <v>0.57535796903051928</v>
      </c>
      <c r="M66">
        <f t="shared" si="9"/>
        <v>2.3549246826013568</v>
      </c>
      <c r="N66">
        <f t="shared" si="10"/>
        <v>1.7380484043438287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1.77</v>
      </c>
      <c r="C67" s="4">
        <f t="shared" ref="C67:C130" si="11">1/A67</f>
        <v>0.48076923076923073</v>
      </c>
      <c r="D67">
        <f t="shared" ref="D67:D130" si="12">1/B67</f>
        <v>0.56497175141242939</v>
      </c>
      <c r="E67">
        <f t="shared" ref="E67:E130" si="13">C67+D67-1</f>
        <v>4.5740982181660117E-2</v>
      </c>
      <c r="F67">
        <f t="shared" ref="F67:F130" si="14">C67+D67-(C67*D67)-1</f>
        <v>-0.22588005215123863</v>
      </c>
      <c r="G67">
        <v>0</v>
      </c>
      <c r="H67">
        <f t="shared" ref="H67:H130" si="15">C67*D67</f>
        <v>0.27162103433289875</v>
      </c>
      <c r="I67">
        <f t="shared" ref="I67:I130" si="16">((-4*F67*H67)^0.5)/(2*F67)</f>
        <v>-1.0965861582662815</v>
      </c>
      <c r="J67">
        <f t="shared" ref="J67:J130" si="17">(-((-4*F67*H67)^0.5))/(2*F67)</f>
        <v>1.0965861582662815</v>
      </c>
      <c r="K67">
        <f t="shared" ref="K67:K130" si="18">IF(A67="","",(C67/($J67+C67-($J67*C67))))</f>
        <v>0.45780983617496723</v>
      </c>
      <c r="L67">
        <f t="shared" ref="L67:L130" si="19">IF(B67="","",(D67/($J67+D67-($J67*D67))))</f>
        <v>0.54219016382503293</v>
      </c>
      <c r="M67">
        <f t="shared" ref="M67:M130" si="20">IF(A67="","",1/K67)</f>
        <v>2.1843130509275839</v>
      </c>
      <c r="N67">
        <f t="shared" ref="N67:N130" si="21">IF(B67="","",1/L67)</f>
        <v>1.8443713418650365</v>
      </c>
    </row>
    <row r="68" spans="1:14" x14ac:dyDescent="0.25">
      <c r="A68" s="4">
        <f>IF('True_Odds_Calculator_2-way'!A69="","",'True_Odds_Calculator_2-way'!A69)</f>
        <v>1.83</v>
      </c>
      <c r="B68" s="4">
        <f>IF('True_Odds_Calculator_2-way'!B69="","",'True_Odds_Calculator_2-way'!B69)</f>
        <v>2.0099999999999998</v>
      </c>
      <c r="C68" s="4">
        <f t="shared" si="11"/>
        <v>0.54644808743169393</v>
      </c>
      <c r="D68">
        <f t="shared" si="12"/>
        <v>0.49751243781094534</v>
      </c>
      <c r="E68">
        <f t="shared" si="13"/>
        <v>4.3960525242639381E-2</v>
      </c>
      <c r="F68">
        <f t="shared" si="14"/>
        <v>-0.22790419487263125</v>
      </c>
      <c r="G68">
        <v>0</v>
      </c>
      <c r="H68">
        <f t="shared" si="15"/>
        <v>0.27186472011527063</v>
      </c>
      <c r="I68">
        <f t="shared" si="16"/>
        <v>-1.0921952084562025</v>
      </c>
      <c r="J68">
        <f t="shared" si="17"/>
        <v>1.0921952084562025</v>
      </c>
      <c r="K68">
        <f t="shared" si="18"/>
        <v>0.52451531528425399</v>
      </c>
      <c r="L68">
        <f t="shared" si="19"/>
        <v>0.47548468471574579</v>
      </c>
      <c r="M68">
        <f t="shared" si="20"/>
        <v>1.9065220230186481</v>
      </c>
      <c r="N68">
        <f t="shared" si="21"/>
        <v>2.1031171605407648</v>
      </c>
    </row>
    <row r="69" spans="1:14" x14ac:dyDescent="0.25">
      <c r="A69" s="4">
        <f>IF('True_Odds_Calculator_2-way'!A70="","",'True_Odds_Calculator_2-way'!A70)</f>
        <v>2.15</v>
      </c>
      <c r="B69" s="4">
        <f>IF('True_Odds_Calculator_2-way'!B70="","",'True_Odds_Calculator_2-way'!B70)</f>
        <v>1.71</v>
      </c>
      <c r="C69" s="4">
        <f t="shared" si="11"/>
        <v>0.46511627906976744</v>
      </c>
      <c r="D69">
        <f t="shared" si="12"/>
        <v>0.58479532163742687</v>
      </c>
      <c r="E69">
        <f t="shared" si="13"/>
        <v>4.9911600707194248E-2</v>
      </c>
      <c r="F69">
        <f t="shared" si="14"/>
        <v>-0.22208622331021366</v>
      </c>
      <c r="G69">
        <v>0</v>
      </c>
      <c r="H69">
        <f t="shared" si="15"/>
        <v>0.27199782401740785</v>
      </c>
      <c r="I69">
        <f t="shared" si="16"/>
        <v>-1.1066796025971803</v>
      </c>
      <c r="J69">
        <f t="shared" si="17"/>
        <v>1.1066796025971803</v>
      </c>
      <c r="K69">
        <f t="shared" si="18"/>
        <v>0.44000885345590496</v>
      </c>
      <c r="L69">
        <f t="shared" si="19"/>
        <v>0.55999114654409532</v>
      </c>
      <c r="M69">
        <f t="shared" si="20"/>
        <v>2.2726815429867573</v>
      </c>
      <c r="N69">
        <f t="shared" si="21"/>
        <v>1.7857425178439978</v>
      </c>
    </row>
    <row r="70" spans="1:14" x14ac:dyDescent="0.25">
      <c r="A70" s="4">
        <f>IF('True_Odds_Calculator_2-way'!A71="","",'True_Odds_Calculator_2-way'!A71)</f>
        <v>1.94</v>
      </c>
      <c r="B70" s="4">
        <f>IF('True_Odds_Calculator_2-way'!B71="","",'True_Odds_Calculator_2-way'!B71)</f>
        <v>1.89</v>
      </c>
      <c r="C70" s="4">
        <f t="shared" si="11"/>
        <v>0.51546391752577325</v>
      </c>
      <c r="D70">
        <f t="shared" si="12"/>
        <v>0.52910052910052918</v>
      </c>
      <c r="E70">
        <f t="shared" si="13"/>
        <v>4.4564446626302434E-2</v>
      </c>
      <c r="F70">
        <f t="shared" si="14"/>
        <v>-0.22816778486881573</v>
      </c>
      <c r="G70">
        <v>0</v>
      </c>
      <c r="H70">
        <f t="shared" si="15"/>
        <v>0.27273223149511816</v>
      </c>
      <c r="I70">
        <f t="shared" si="16"/>
        <v>-1.093304334427839</v>
      </c>
      <c r="J70">
        <f t="shared" si="17"/>
        <v>1.093304334427839</v>
      </c>
      <c r="K70">
        <f t="shared" si="18"/>
        <v>0.49316812364659818</v>
      </c>
      <c r="L70">
        <f t="shared" si="19"/>
        <v>0.50683187635340188</v>
      </c>
      <c r="M70">
        <f t="shared" si="20"/>
        <v>2.0277060743621682</v>
      </c>
      <c r="N70">
        <f t="shared" si="21"/>
        <v>1.9730408576407765</v>
      </c>
    </row>
    <row r="71" spans="1:14" x14ac:dyDescent="0.25">
      <c r="A71" s="4">
        <f>IF('True_Odds_Calculator_2-way'!A72="","",'True_Odds_Calculator_2-way'!A72)</f>
        <v>2.2599999999999998</v>
      </c>
      <c r="B71" s="4">
        <f>IF('True_Odds_Calculator_2-way'!B72="","",'True_Odds_Calculator_2-way'!B72)</f>
        <v>1.7</v>
      </c>
      <c r="C71" s="4">
        <f t="shared" si="11"/>
        <v>0.44247787610619471</v>
      </c>
      <c r="D71">
        <f t="shared" si="12"/>
        <v>0.58823529411764708</v>
      </c>
      <c r="E71">
        <f t="shared" si="13"/>
        <v>3.0713170223841679E-2</v>
      </c>
      <c r="F71">
        <f t="shared" si="14"/>
        <v>-0.2295679333680376</v>
      </c>
      <c r="G71">
        <v>0</v>
      </c>
      <c r="H71">
        <f t="shared" si="15"/>
        <v>0.26028110359187923</v>
      </c>
      <c r="I71">
        <f t="shared" si="16"/>
        <v>-1.0647942749998995</v>
      </c>
      <c r="J71">
        <f t="shared" si="17"/>
        <v>1.0647942749998995</v>
      </c>
      <c r="K71">
        <f t="shared" si="18"/>
        <v>0.42705098312484241</v>
      </c>
      <c r="L71">
        <f t="shared" si="19"/>
        <v>0.57294901687515787</v>
      </c>
      <c r="M71">
        <f t="shared" si="20"/>
        <v>2.3416407864998732</v>
      </c>
      <c r="N71">
        <f t="shared" si="21"/>
        <v>1.7453559924999296</v>
      </c>
    </row>
    <row r="72" spans="1:14" x14ac:dyDescent="0.25">
      <c r="A72" s="4">
        <f>IF('True_Odds_Calculator_2-way'!A73="","",'True_Odds_Calculator_2-way'!A73)</f>
        <v>1.81</v>
      </c>
      <c r="B72" s="4">
        <f>IF('True_Odds_Calculator_2-way'!B73="","",'True_Odds_Calculator_2-way'!B73)</f>
        <v>2.0699999999999998</v>
      </c>
      <c r="C72" s="4">
        <f t="shared" si="11"/>
        <v>0.5524861878453039</v>
      </c>
      <c r="D72">
        <f t="shared" si="12"/>
        <v>0.48309178743961356</v>
      </c>
      <c r="E72">
        <f t="shared" si="13"/>
        <v>3.5577975284917462E-2</v>
      </c>
      <c r="F72">
        <f t="shared" si="14"/>
        <v>-0.23132356473696847</v>
      </c>
      <c r="G72">
        <v>0</v>
      </c>
      <c r="H72">
        <f t="shared" si="15"/>
        <v>0.26690154002188599</v>
      </c>
      <c r="I72">
        <f t="shared" si="16"/>
        <v>-1.0741516544951821</v>
      </c>
      <c r="J72">
        <f t="shared" si="17"/>
        <v>1.0741516544951821</v>
      </c>
      <c r="K72">
        <f t="shared" si="18"/>
        <v>0.53474138865009979</v>
      </c>
      <c r="L72">
        <f t="shared" si="19"/>
        <v>0.46525861134990021</v>
      </c>
      <c r="M72">
        <f t="shared" si="20"/>
        <v>1.8700628401410975</v>
      </c>
      <c r="N72">
        <f t="shared" si="21"/>
        <v>2.1493422703098441</v>
      </c>
    </row>
    <row r="73" spans="1:14" x14ac:dyDescent="0.25">
      <c r="A73" s="4">
        <f>IF('True_Odds_Calculator_2-way'!A74="","",'True_Odds_Calculator_2-way'!A74)</f>
        <v>1.51</v>
      </c>
      <c r="B73" s="4">
        <f>IF('True_Odds_Calculator_2-way'!B74="","",'True_Odds_Calculator_2-way'!B74)</f>
        <v>2.65</v>
      </c>
      <c r="C73" s="4">
        <f t="shared" si="11"/>
        <v>0.66225165562913912</v>
      </c>
      <c r="D73">
        <f t="shared" si="12"/>
        <v>0.37735849056603776</v>
      </c>
      <c r="E73">
        <f t="shared" si="13"/>
        <v>3.9610146195176998E-2</v>
      </c>
      <c r="F73">
        <f t="shared" si="14"/>
        <v>-0.21029613894789434</v>
      </c>
      <c r="G73">
        <v>0</v>
      </c>
      <c r="H73">
        <f t="shared" si="15"/>
        <v>0.24990628514307139</v>
      </c>
      <c r="I73">
        <f t="shared" si="16"/>
        <v>-1.0901165669462149</v>
      </c>
      <c r="J73">
        <f t="shared" si="17"/>
        <v>1.0901165669462149</v>
      </c>
      <c r="K73">
        <f t="shared" si="18"/>
        <v>0.64269027097786013</v>
      </c>
      <c r="L73">
        <f t="shared" si="19"/>
        <v>0.35730972902213964</v>
      </c>
      <c r="M73">
        <f t="shared" si="20"/>
        <v>1.5559594491425695</v>
      </c>
      <c r="N73">
        <f t="shared" si="21"/>
        <v>2.7986923354612547</v>
      </c>
    </row>
    <row r="74" spans="1:14" x14ac:dyDescent="0.25">
      <c r="A74" s="4">
        <f>IF('True_Odds_Calculator_2-way'!A75="","",'True_Odds_Calculator_2-way'!A75)</f>
        <v>1.92</v>
      </c>
      <c r="B74" s="4">
        <f>IF('True_Odds_Calculator_2-way'!B75="","",'True_Odds_Calculator_2-way'!B75)</f>
        <v>1.97</v>
      </c>
      <c r="C74" s="4">
        <f t="shared" si="11"/>
        <v>0.52083333333333337</v>
      </c>
      <c r="D74">
        <f t="shared" si="12"/>
        <v>0.50761421319796951</v>
      </c>
      <c r="E74">
        <f t="shared" si="13"/>
        <v>2.844754653130277E-2</v>
      </c>
      <c r="F74">
        <f t="shared" si="14"/>
        <v>-0.2359348561759731</v>
      </c>
      <c r="G74">
        <v>0</v>
      </c>
      <c r="H74">
        <f t="shared" si="15"/>
        <v>0.26438240270727581</v>
      </c>
      <c r="I74">
        <f t="shared" si="16"/>
        <v>-1.0585715534396718</v>
      </c>
      <c r="J74">
        <f t="shared" si="17"/>
        <v>1.0585715534396718</v>
      </c>
      <c r="K74">
        <f t="shared" si="18"/>
        <v>0.50661491420873006</v>
      </c>
      <c r="L74">
        <f t="shared" si="19"/>
        <v>0.49338508579127022</v>
      </c>
      <c r="M74">
        <f t="shared" si="20"/>
        <v>1.9738858291644976</v>
      </c>
      <c r="N74">
        <f t="shared" si="21"/>
        <v>2.0268144068364817</v>
      </c>
    </row>
    <row r="75" spans="1:14" x14ac:dyDescent="0.25">
      <c r="A75" s="4">
        <f>IF('True_Odds_Calculator_2-way'!A76="","",'True_Odds_Calculator_2-way'!A76)</f>
        <v>1.87</v>
      </c>
      <c r="B75" s="4">
        <f>IF('True_Odds_Calculator_2-way'!B76="","",'True_Odds_Calculator_2-way'!B76)</f>
        <v>2.04</v>
      </c>
      <c r="C75" s="4">
        <f t="shared" si="11"/>
        <v>0.53475935828876997</v>
      </c>
      <c r="D75">
        <f t="shared" si="12"/>
        <v>0.49019607843137253</v>
      </c>
      <c r="E75">
        <f t="shared" si="13"/>
        <v>2.4955436720142554E-2</v>
      </c>
      <c r="F75">
        <f t="shared" si="14"/>
        <v>-0.2371815036174898</v>
      </c>
      <c r="G75">
        <v>0</v>
      </c>
      <c r="H75">
        <f t="shared" si="15"/>
        <v>0.26213694033763235</v>
      </c>
      <c r="I75">
        <f t="shared" si="16"/>
        <v>-1.0512928338279499</v>
      </c>
      <c r="J75">
        <f t="shared" si="17"/>
        <v>1.0512928338279499</v>
      </c>
      <c r="K75">
        <f t="shared" si="18"/>
        <v>0.52229555266159289</v>
      </c>
      <c r="L75">
        <f t="shared" si="19"/>
        <v>0.47770444733840695</v>
      </c>
      <c r="M75">
        <f t="shared" si="20"/>
        <v>1.9146247654303168</v>
      </c>
      <c r="N75">
        <f t="shared" si="21"/>
        <v>2.0933445471810685</v>
      </c>
    </row>
    <row r="76" spans="1:14" x14ac:dyDescent="0.25">
      <c r="A76" s="4">
        <f>IF('True_Odds_Calculator_2-way'!A77="","",'True_Odds_Calculator_2-way'!A77)</f>
        <v>2.11</v>
      </c>
      <c r="B76" s="4">
        <f>IF('True_Odds_Calculator_2-way'!B77="","",'True_Odds_Calculator_2-way'!B77)</f>
        <v>1.8</v>
      </c>
      <c r="C76" s="4">
        <f t="shared" si="11"/>
        <v>0.47393364928909953</v>
      </c>
      <c r="D76">
        <f t="shared" si="12"/>
        <v>0.55555555555555558</v>
      </c>
      <c r="E76">
        <f t="shared" si="13"/>
        <v>2.9489204844655115E-2</v>
      </c>
      <c r="F76">
        <f t="shared" si="14"/>
        <v>-0.23380726698262244</v>
      </c>
      <c r="G76">
        <v>0</v>
      </c>
      <c r="H76">
        <f t="shared" si="15"/>
        <v>0.26329647182727756</v>
      </c>
      <c r="I76">
        <f t="shared" si="16"/>
        <v>-1.0611908999450221</v>
      </c>
      <c r="J76">
        <f t="shared" si="17"/>
        <v>1.0611908999450221</v>
      </c>
      <c r="K76">
        <f t="shared" si="18"/>
        <v>0.45915328758445073</v>
      </c>
      <c r="L76">
        <f t="shared" si="19"/>
        <v>0.54084671241554938</v>
      </c>
      <c r="M76">
        <f t="shared" si="20"/>
        <v>2.1779218989389744</v>
      </c>
      <c r="N76">
        <f t="shared" si="21"/>
        <v>1.8489527199560174</v>
      </c>
    </row>
    <row r="77" spans="1:14" x14ac:dyDescent="0.25">
      <c r="A77" s="4">
        <f>IF('True_Odds_Calculator_2-way'!A78="","",'True_Odds_Calculator_2-way'!A78)</f>
        <v>1.46</v>
      </c>
      <c r="B77" s="4">
        <f>IF('True_Odds_Calculator_2-way'!B78="","",'True_Odds_Calculator_2-way'!B78)</f>
        <v>2.87</v>
      </c>
      <c r="C77" s="4">
        <f t="shared" si="11"/>
        <v>0.68493150684931503</v>
      </c>
      <c r="D77">
        <f t="shared" si="12"/>
        <v>0.34843205574912889</v>
      </c>
      <c r="E77">
        <f t="shared" si="13"/>
        <v>3.3363562598443863E-2</v>
      </c>
      <c r="F77">
        <f t="shared" si="14"/>
        <v>-0.2052885303804115</v>
      </c>
      <c r="G77">
        <v>0</v>
      </c>
      <c r="H77">
        <f t="shared" si="15"/>
        <v>0.2386520929788554</v>
      </c>
      <c r="I77">
        <f t="shared" si="16"/>
        <v>-1.0782023669543772</v>
      </c>
      <c r="J77">
        <f t="shared" si="17"/>
        <v>1.0782023669543772</v>
      </c>
      <c r="K77">
        <f t="shared" si="18"/>
        <v>0.66846122265662733</v>
      </c>
      <c r="L77">
        <f t="shared" si="19"/>
        <v>0.33153877734337261</v>
      </c>
      <c r="M77">
        <f t="shared" si="20"/>
        <v>1.4959730887990137</v>
      </c>
      <c r="N77">
        <f t="shared" si="21"/>
        <v>3.0162384262046857</v>
      </c>
    </row>
    <row r="78" spans="1:14" x14ac:dyDescent="0.25">
      <c r="A78" s="4">
        <f>IF('True_Odds_Calculator_2-way'!A79="","",'True_Odds_Calculator_2-way'!A79)</f>
        <v>1.43</v>
      </c>
      <c r="B78" s="4">
        <f>IF('True_Odds_Calculator_2-way'!B79="","",'True_Odds_Calculator_2-way'!B79)</f>
        <v>3.01</v>
      </c>
      <c r="C78" s="4">
        <f t="shared" si="11"/>
        <v>0.69930069930069938</v>
      </c>
      <c r="D78">
        <f t="shared" si="12"/>
        <v>0.33222591362126247</v>
      </c>
      <c r="E78">
        <f t="shared" si="13"/>
        <v>3.1526612921961794E-2</v>
      </c>
      <c r="F78">
        <f t="shared" si="14"/>
        <v>-0.20079920079920077</v>
      </c>
      <c r="G78">
        <v>0</v>
      </c>
      <c r="H78">
        <f t="shared" si="15"/>
        <v>0.23232581372116259</v>
      </c>
      <c r="I78">
        <f t="shared" si="16"/>
        <v>-1.0756419800880681</v>
      </c>
      <c r="J78">
        <f t="shared" si="17"/>
        <v>1.0756419800880681</v>
      </c>
      <c r="K78">
        <f t="shared" si="18"/>
        <v>0.68374850418347022</v>
      </c>
      <c r="L78">
        <f t="shared" si="19"/>
        <v>0.31625149581652989</v>
      </c>
      <c r="M78">
        <f t="shared" si="20"/>
        <v>1.4625260514378691</v>
      </c>
      <c r="N78">
        <f t="shared" si="21"/>
        <v>3.1620403799770163</v>
      </c>
    </row>
    <row r="79" spans="1:14" x14ac:dyDescent="0.25">
      <c r="A79" s="4">
        <f>IF('True_Odds_Calculator_2-way'!A80="","",'True_Odds_Calculator_2-way'!A80)</f>
        <v>1.79</v>
      </c>
      <c r="B79" s="4">
        <f>IF('True_Odds_Calculator_2-way'!B80="","",'True_Odds_Calculator_2-way'!B80)</f>
        <v>2.12</v>
      </c>
      <c r="C79" s="4">
        <f t="shared" si="11"/>
        <v>0.55865921787709494</v>
      </c>
      <c r="D79">
        <f t="shared" si="12"/>
        <v>0.47169811320754712</v>
      </c>
      <c r="E79">
        <f t="shared" si="13"/>
        <v>3.0357331084642114E-2</v>
      </c>
      <c r="F79">
        <f t="shared" si="14"/>
        <v>-0.23316116791398755</v>
      </c>
      <c r="G79">
        <v>0</v>
      </c>
      <c r="H79">
        <f t="shared" si="15"/>
        <v>0.26351849899862967</v>
      </c>
      <c r="I79">
        <f t="shared" si="16"/>
        <v>-1.0631081389064057</v>
      </c>
      <c r="J79">
        <f t="shared" si="17"/>
        <v>1.0631081389064057</v>
      </c>
      <c r="K79">
        <f t="shared" si="18"/>
        <v>0.54352096574427933</v>
      </c>
      <c r="L79">
        <f t="shared" si="19"/>
        <v>0.4564790342557204</v>
      </c>
      <c r="M79">
        <f t="shared" si="20"/>
        <v>1.8398554297360612</v>
      </c>
      <c r="N79">
        <f t="shared" si="21"/>
        <v>2.1906811155751749</v>
      </c>
    </row>
    <row r="80" spans="1:14" x14ac:dyDescent="0.25">
      <c r="A80" s="4">
        <f>IF('True_Odds_Calculator_2-way'!A81="","",'True_Odds_Calculator_2-way'!A81)</f>
        <v>1.68</v>
      </c>
      <c r="B80" s="4">
        <f>IF('True_Odds_Calculator_2-way'!B81="","",'True_Odds_Calculator_2-way'!B81)</f>
        <v>2.31</v>
      </c>
      <c r="C80" s="4">
        <f t="shared" si="11"/>
        <v>0.59523809523809523</v>
      </c>
      <c r="D80">
        <f t="shared" si="12"/>
        <v>0.4329004329004329</v>
      </c>
      <c r="E80">
        <f t="shared" si="13"/>
        <v>2.813852813852824E-2</v>
      </c>
      <c r="F80">
        <f t="shared" si="14"/>
        <v>-0.22954030096887235</v>
      </c>
      <c r="G80">
        <v>0</v>
      </c>
      <c r="H80">
        <f t="shared" si="15"/>
        <v>0.25767882910740053</v>
      </c>
      <c r="I80">
        <f t="shared" si="16"/>
        <v>-1.0595217973953226</v>
      </c>
      <c r="J80">
        <f t="shared" si="17"/>
        <v>1.0595217973953226</v>
      </c>
      <c r="K80">
        <f t="shared" si="18"/>
        <v>0.581234893460709</v>
      </c>
      <c r="L80">
        <f t="shared" si="19"/>
        <v>0.41876510653929105</v>
      </c>
      <c r="M80">
        <f t="shared" si="20"/>
        <v>1.7204748222288193</v>
      </c>
      <c r="N80">
        <f t="shared" si="21"/>
        <v>2.3879735545878726</v>
      </c>
    </row>
    <row r="81" spans="1:14" x14ac:dyDescent="0.25">
      <c r="A81" s="4">
        <f>IF('True_Odds_Calculator_2-way'!A82="","",'True_Odds_Calculator_2-way'!A82)</f>
        <v>1.9</v>
      </c>
      <c r="B81" s="4">
        <f>IF('True_Odds_Calculator_2-way'!B82="","",'True_Odds_Calculator_2-way'!B82)</f>
        <v>1.99</v>
      </c>
      <c r="C81" s="4">
        <f t="shared" si="11"/>
        <v>0.52631578947368418</v>
      </c>
      <c r="D81">
        <f t="shared" si="12"/>
        <v>0.50251256281407031</v>
      </c>
      <c r="E81">
        <f t="shared" si="13"/>
        <v>2.8828352287754377E-2</v>
      </c>
      <c r="F81">
        <f t="shared" si="14"/>
        <v>-0.23565194393017741</v>
      </c>
      <c r="G81">
        <v>0</v>
      </c>
      <c r="H81">
        <f t="shared" si="15"/>
        <v>0.26448029621793173</v>
      </c>
      <c r="I81">
        <f t="shared" si="16"/>
        <v>-1.0594028769395465</v>
      </c>
      <c r="J81">
        <f t="shared" si="17"/>
        <v>1.0594028769395465</v>
      </c>
      <c r="K81">
        <f t="shared" si="18"/>
        <v>0.51191151829848447</v>
      </c>
      <c r="L81">
        <f t="shared" si="19"/>
        <v>0.48808848170151553</v>
      </c>
      <c r="M81">
        <f t="shared" si="20"/>
        <v>1.9534625892455926</v>
      </c>
      <c r="N81">
        <f t="shared" si="21"/>
        <v>2.0488088481701512</v>
      </c>
    </row>
    <row r="82" spans="1:14" x14ac:dyDescent="0.25">
      <c r="A82" s="4">
        <f>IF('True_Odds_Calculator_2-way'!A83="","",'True_Odds_Calculator_2-way'!A83)</f>
        <v>1.71</v>
      </c>
      <c r="B82" s="4">
        <f>IF('True_Odds_Calculator_2-way'!B83="","",'True_Odds_Calculator_2-way'!B83)</f>
        <v>2.23</v>
      </c>
      <c r="C82" s="4">
        <f t="shared" si="11"/>
        <v>0.58479532163742687</v>
      </c>
      <c r="D82">
        <f t="shared" si="12"/>
        <v>0.44843049327354262</v>
      </c>
      <c r="E82">
        <f t="shared" si="13"/>
        <v>3.3225814910969431E-2</v>
      </c>
      <c r="F82">
        <f t="shared" si="14"/>
        <v>-0.22901423963496192</v>
      </c>
      <c r="G82">
        <v>0</v>
      </c>
      <c r="H82">
        <f t="shared" si="15"/>
        <v>0.26224005454593136</v>
      </c>
      <c r="I82">
        <f t="shared" si="16"/>
        <v>-1.070084984173661</v>
      </c>
      <c r="J82">
        <f t="shared" si="17"/>
        <v>1.070084984173661</v>
      </c>
      <c r="K82">
        <f t="shared" si="18"/>
        <v>0.56825919869450314</v>
      </c>
      <c r="L82">
        <f t="shared" si="19"/>
        <v>0.43174080130549697</v>
      </c>
      <c r="M82">
        <f t="shared" si="20"/>
        <v>1.7597603387632996</v>
      </c>
      <c r="N82">
        <f t="shared" si="21"/>
        <v>2.3162045305336028</v>
      </c>
    </row>
    <row r="83" spans="1:14" x14ac:dyDescent="0.25">
      <c r="A83" s="4">
        <f>IF('True_Odds_Calculator_2-way'!A84="","",'True_Odds_Calculator_2-way'!A84)</f>
        <v>1.63</v>
      </c>
      <c r="B83" s="4">
        <f>IF('True_Odds_Calculator_2-way'!B84="","",'True_Odds_Calculator_2-way'!B84)</f>
        <v>2.38</v>
      </c>
      <c r="C83" s="4">
        <f t="shared" si="11"/>
        <v>0.61349693251533743</v>
      </c>
      <c r="D83">
        <f t="shared" si="12"/>
        <v>0.42016806722689076</v>
      </c>
      <c r="E83">
        <f t="shared" si="13"/>
        <v>3.3664999742228252E-2</v>
      </c>
      <c r="F83">
        <f t="shared" si="14"/>
        <v>-0.22410682064236731</v>
      </c>
      <c r="G83">
        <v>0</v>
      </c>
      <c r="H83">
        <f t="shared" si="15"/>
        <v>0.25777182038459556</v>
      </c>
      <c r="I83">
        <f t="shared" si="16"/>
        <v>-1.0724824201463117</v>
      </c>
      <c r="J83">
        <f t="shared" si="17"/>
        <v>1.0724824201463117</v>
      </c>
      <c r="K83">
        <f t="shared" si="18"/>
        <v>0.59677837856639582</v>
      </c>
      <c r="L83">
        <f t="shared" si="19"/>
        <v>0.40322162143360418</v>
      </c>
      <c r="M83">
        <f t="shared" si="20"/>
        <v>1.6756639246921761</v>
      </c>
      <c r="N83">
        <f t="shared" si="21"/>
        <v>2.4800257398019103</v>
      </c>
    </row>
    <row r="84" spans="1:14" x14ac:dyDescent="0.25">
      <c r="A84" s="4">
        <f>IF('True_Odds_Calculator_2-way'!A85="","",'True_Odds_Calculator_2-way'!A85)</f>
        <v>1.45</v>
      </c>
      <c r="B84" s="4">
        <f>IF('True_Odds_Calculator_2-way'!B85="","",'True_Odds_Calculator_2-way'!B85)</f>
        <v>2.88</v>
      </c>
      <c r="C84" s="4">
        <f t="shared" si="11"/>
        <v>0.68965517241379315</v>
      </c>
      <c r="D84">
        <f t="shared" si="12"/>
        <v>0.34722222222222221</v>
      </c>
      <c r="E84">
        <f t="shared" si="13"/>
        <v>3.687739463601547E-2</v>
      </c>
      <c r="F84">
        <f t="shared" si="14"/>
        <v>-0.2025862068965516</v>
      </c>
      <c r="G84">
        <v>0</v>
      </c>
      <c r="H84">
        <f t="shared" si="15"/>
        <v>0.23946360153256704</v>
      </c>
      <c r="I84">
        <f t="shared" si="16"/>
        <v>-1.0872134550890706</v>
      </c>
      <c r="J84">
        <f t="shared" si="17"/>
        <v>1.0872134550890706</v>
      </c>
      <c r="K84">
        <f t="shared" si="18"/>
        <v>0.67148071118506758</v>
      </c>
      <c r="L84">
        <f t="shared" si="19"/>
        <v>0.32851928881493242</v>
      </c>
      <c r="M84">
        <f t="shared" si="20"/>
        <v>1.4892460547900814</v>
      </c>
      <c r="N84">
        <f t="shared" si="21"/>
        <v>3.0439612955674531</v>
      </c>
    </row>
    <row r="85" spans="1:14" x14ac:dyDescent="0.25">
      <c r="A85" s="4">
        <f>IF('True_Odds_Calculator_2-way'!A86="","",'True_Odds_Calculator_2-way'!A86)</f>
        <v>1.73</v>
      </c>
      <c r="B85" s="4">
        <f>IF('True_Odds_Calculator_2-way'!B86="","",'True_Odds_Calculator_2-way'!B86)</f>
        <v>2.21</v>
      </c>
      <c r="C85" s="4">
        <f t="shared" si="11"/>
        <v>0.5780346820809249</v>
      </c>
      <c r="D85">
        <f t="shared" si="12"/>
        <v>0.45248868778280543</v>
      </c>
      <c r="E85">
        <f t="shared" si="13"/>
        <v>3.0523369863730387E-2</v>
      </c>
      <c r="F85">
        <f t="shared" si="14"/>
        <v>-0.23103078492401852</v>
      </c>
      <c r="G85">
        <v>0</v>
      </c>
      <c r="H85">
        <f t="shared" si="15"/>
        <v>0.26155415478774885</v>
      </c>
      <c r="I85">
        <f t="shared" si="16"/>
        <v>-1.0640104290557326</v>
      </c>
      <c r="J85">
        <f t="shared" si="17"/>
        <v>1.0640104290557326</v>
      </c>
      <c r="K85">
        <f t="shared" si="18"/>
        <v>0.56283247503139899</v>
      </c>
      <c r="L85">
        <f t="shared" si="19"/>
        <v>0.43716752496860084</v>
      </c>
      <c r="M85">
        <f t="shared" si="20"/>
        <v>1.7767276132106851</v>
      </c>
      <c r="N85">
        <f t="shared" si="21"/>
        <v>2.2874526191574365</v>
      </c>
    </row>
    <row r="86" spans="1:14" x14ac:dyDescent="0.25">
      <c r="A86" s="4">
        <f>IF('True_Odds_Calculator_2-way'!A87="","",'True_Odds_Calculator_2-way'!A87)</f>
        <v>1.7</v>
      </c>
      <c r="B86" s="4">
        <f>IF('True_Odds_Calculator_2-way'!B87="","",'True_Odds_Calculator_2-way'!B87)</f>
        <v>2.27</v>
      </c>
      <c r="C86" s="4">
        <f t="shared" si="11"/>
        <v>0.58823529411764708</v>
      </c>
      <c r="D86">
        <f t="shared" si="12"/>
        <v>0.44052863436123346</v>
      </c>
      <c r="E86">
        <f t="shared" si="13"/>
        <v>2.876392847888054E-2</v>
      </c>
      <c r="F86">
        <f t="shared" si="14"/>
        <v>-0.23037056232184505</v>
      </c>
      <c r="G86">
        <v>0</v>
      </c>
      <c r="H86">
        <f t="shared" si="15"/>
        <v>0.25913449080072559</v>
      </c>
      <c r="I86">
        <f t="shared" si="16"/>
        <v>-1.0605938867332434</v>
      </c>
      <c r="J86">
        <f t="shared" si="17"/>
        <v>1.0605938867332434</v>
      </c>
      <c r="K86">
        <f t="shared" si="18"/>
        <v>0.5739158503406081</v>
      </c>
      <c r="L86">
        <f t="shared" si="19"/>
        <v>0.42608414965939195</v>
      </c>
      <c r="M86">
        <f t="shared" si="20"/>
        <v>1.7424157207132702</v>
      </c>
      <c r="N86">
        <f t="shared" si="21"/>
        <v>2.3469542361512192</v>
      </c>
    </row>
    <row r="87" spans="1:14" x14ac:dyDescent="0.25">
      <c r="A87" s="4">
        <f>IF('True_Odds_Calculator_2-way'!A88="","",'True_Odds_Calculator_2-way'!A88)</f>
        <v>2.06</v>
      </c>
      <c r="B87" s="4">
        <f>IF('True_Odds_Calculator_2-way'!B88="","",'True_Odds_Calculator_2-way'!B88)</f>
        <v>1.85</v>
      </c>
      <c r="C87" s="4">
        <f t="shared" si="11"/>
        <v>0.4854368932038835</v>
      </c>
      <c r="D87">
        <f t="shared" si="12"/>
        <v>0.54054054054054046</v>
      </c>
      <c r="E87">
        <f t="shared" si="13"/>
        <v>2.5977433744424072E-2</v>
      </c>
      <c r="F87">
        <f t="shared" si="14"/>
        <v>-0.23642088690632379</v>
      </c>
      <c r="G87">
        <v>0</v>
      </c>
      <c r="H87">
        <f t="shared" si="15"/>
        <v>0.26239832065074781</v>
      </c>
      <c r="I87">
        <f t="shared" si="16"/>
        <v>-1.0535074339697479</v>
      </c>
      <c r="J87">
        <f t="shared" si="17"/>
        <v>1.0535074339697479</v>
      </c>
      <c r="K87">
        <f t="shared" si="18"/>
        <v>0.47242951431782315</v>
      </c>
      <c r="L87">
        <f t="shared" si="19"/>
        <v>0.52757048568217679</v>
      </c>
      <c r="M87">
        <f t="shared" si="20"/>
        <v>2.1167178800079327</v>
      </c>
      <c r="N87">
        <f t="shared" si="21"/>
        <v>1.8954813188742858</v>
      </c>
    </row>
    <row r="88" spans="1:14" x14ac:dyDescent="0.25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11"/>
        <v>0.47619047619047616</v>
      </c>
      <c r="D88">
        <f t="shared" si="12"/>
        <v>0.5524861878453039</v>
      </c>
      <c r="E88">
        <f t="shared" si="13"/>
        <v>2.8676664035780064E-2</v>
      </c>
      <c r="F88">
        <f t="shared" si="14"/>
        <v>-0.23441199684293612</v>
      </c>
      <c r="G88">
        <v>0</v>
      </c>
      <c r="H88">
        <f t="shared" si="15"/>
        <v>0.26308866087871613</v>
      </c>
      <c r="I88">
        <f t="shared" si="16"/>
        <v>-1.0594028769395469</v>
      </c>
      <c r="J88">
        <f t="shared" si="17"/>
        <v>1.0594028769395469</v>
      </c>
      <c r="K88">
        <f t="shared" si="18"/>
        <v>0.46182056328667725</v>
      </c>
      <c r="L88">
        <f t="shared" si="19"/>
        <v>0.5381794367133228</v>
      </c>
      <c r="M88">
        <f t="shared" si="20"/>
        <v>2.1653431646335015</v>
      </c>
      <c r="N88">
        <f t="shared" si="21"/>
        <v>1.8581163303210331</v>
      </c>
    </row>
    <row r="89" spans="1:14" x14ac:dyDescent="0.25">
      <c r="A89" s="4">
        <f>IF('True_Odds_Calculator_2-way'!A90="","",'True_Odds_Calculator_2-way'!A90)</f>
        <v>2.56</v>
      </c>
      <c r="B89" s="4">
        <f>IF('True_Odds_Calculator_2-way'!B90="","",'True_Odds_Calculator_2-way'!B90)</f>
        <v>1.56</v>
      </c>
      <c r="C89" s="4">
        <f t="shared" si="11"/>
        <v>0.390625</v>
      </c>
      <c r="D89">
        <f t="shared" si="12"/>
        <v>0.64102564102564097</v>
      </c>
      <c r="E89">
        <f t="shared" si="13"/>
        <v>3.1650641025640969E-2</v>
      </c>
      <c r="F89">
        <f t="shared" si="14"/>
        <v>-0.21875</v>
      </c>
      <c r="G89">
        <v>0</v>
      </c>
      <c r="H89">
        <f t="shared" si="15"/>
        <v>0.25040064102564102</v>
      </c>
      <c r="I89">
        <f t="shared" si="16"/>
        <v>-1.0699012312772822</v>
      </c>
      <c r="J89">
        <f t="shared" si="17"/>
        <v>1.0699012312772822</v>
      </c>
      <c r="K89">
        <f t="shared" si="18"/>
        <v>0.37466571564383383</v>
      </c>
      <c r="L89">
        <f t="shared" si="19"/>
        <v>0.62533428435616611</v>
      </c>
      <c r="M89">
        <f t="shared" si="20"/>
        <v>2.6690459207925601</v>
      </c>
      <c r="N89">
        <f t="shared" si="21"/>
        <v>1.5991446895152783</v>
      </c>
    </row>
    <row r="90" spans="1:14" x14ac:dyDescent="0.25">
      <c r="A90" s="4">
        <f>IF('True_Odds_Calculator_2-way'!A91="","",'True_Odds_Calculator_2-way'!A91)</f>
        <v>1.5</v>
      </c>
      <c r="B90" s="4">
        <f>IF('True_Odds_Calculator_2-way'!B91="","",'True_Odds_Calculator_2-way'!B91)</f>
        <v>2.72</v>
      </c>
      <c r="C90" s="4">
        <f t="shared" si="11"/>
        <v>0.66666666666666663</v>
      </c>
      <c r="D90">
        <f t="shared" si="12"/>
        <v>0.36764705882352938</v>
      </c>
      <c r="E90">
        <f t="shared" si="13"/>
        <v>3.4313725490195957E-2</v>
      </c>
      <c r="F90">
        <f t="shared" si="14"/>
        <v>-0.21078431372549034</v>
      </c>
      <c r="G90">
        <v>0</v>
      </c>
      <c r="H90">
        <f t="shared" si="15"/>
        <v>0.24509803921568624</v>
      </c>
      <c r="I90">
        <f t="shared" si="16"/>
        <v>-1.0783277320343838</v>
      </c>
      <c r="J90">
        <f t="shared" si="17"/>
        <v>1.0783277320343838</v>
      </c>
      <c r="K90">
        <f t="shared" si="18"/>
        <v>0.64970340200854881</v>
      </c>
      <c r="L90">
        <f t="shared" si="19"/>
        <v>0.35029659799145113</v>
      </c>
      <c r="M90">
        <f t="shared" si="20"/>
        <v>1.5391638660171922</v>
      </c>
      <c r="N90">
        <f t="shared" si="21"/>
        <v>2.8547236990991407</v>
      </c>
    </row>
    <row r="91" spans="1:14" x14ac:dyDescent="0.25">
      <c r="A91" s="4">
        <f>IF('True_Odds_Calculator_2-way'!A92="","",'True_Odds_Calculator_2-way'!A92)</f>
        <v>2.0699999999999998</v>
      </c>
      <c r="B91" s="4">
        <f>IF('True_Odds_Calculator_2-way'!B92="","",'True_Odds_Calculator_2-way'!B92)</f>
        <v>1.81</v>
      </c>
      <c r="C91" s="4">
        <f t="shared" si="11"/>
        <v>0.48309178743961356</v>
      </c>
      <c r="D91">
        <f t="shared" si="12"/>
        <v>0.5524861878453039</v>
      </c>
      <c r="E91">
        <f t="shared" si="13"/>
        <v>3.5577975284917462E-2</v>
      </c>
      <c r="F91">
        <f t="shared" si="14"/>
        <v>-0.23132356473696847</v>
      </c>
      <c r="G91">
        <v>0</v>
      </c>
      <c r="H91">
        <f t="shared" si="15"/>
        <v>0.26690154002188599</v>
      </c>
      <c r="I91">
        <f t="shared" si="16"/>
        <v>-1.0741516544951821</v>
      </c>
      <c r="J91">
        <f t="shared" si="17"/>
        <v>1.0741516544951821</v>
      </c>
      <c r="K91">
        <f t="shared" si="18"/>
        <v>0.46525861134990021</v>
      </c>
      <c r="L91">
        <f t="shared" si="19"/>
        <v>0.53474138865009979</v>
      </c>
      <c r="M91">
        <f t="shared" si="20"/>
        <v>2.1493422703098441</v>
      </c>
      <c r="N91">
        <f t="shared" si="21"/>
        <v>1.8700628401410975</v>
      </c>
    </row>
    <row r="92" spans="1:14" x14ac:dyDescent="0.25">
      <c r="A92" s="4">
        <f>IF('True_Odds_Calculator_2-way'!A93="","",'True_Odds_Calculator_2-way'!A93)</f>
        <v>1.93</v>
      </c>
      <c r="B92" s="4">
        <f>IF('True_Odds_Calculator_2-way'!B93="","",'True_Odds_Calculator_2-way'!B93)</f>
        <v>1.96</v>
      </c>
      <c r="C92" s="4">
        <f t="shared" si="11"/>
        <v>0.5181347150259068</v>
      </c>
      <c r="D92">
        <f t="shared" si="12"/>
        <v>0.51020408163265307</v>
      </c>
      <c r="E92">
        <f t="shared" si="13"/>
        <v>2.8338796658559762E-2</v>
      </c>
      <c r="F92">
        <f t="shared" si="14"/>
        <v>-0.23601564978322942</v>
      </c>
      <c r="G92">
        <v>0</v>
      </c>
      <c r="H92">
        <f t="shared" si="15"/>
        <v>0.26435444644178918</v>
      </c>
      <c r="I92">
        <f t="shared" si="16"/>
        <v>-1.0583343916682539</v>
      </c>
      <c r="J92">
        <f t="shared" si="17"/>
        <v>1.0583343916682539</v>
      </c>
      <c r="K92">
        <f t="shared" si="18"/>
        <v>0.50396850395275605</v>
      </c>
      <c r="L92">
        <f t="shared" si="19"/>
        <v>0.49603149604724417</v>
      </c>
      <c r="M92">
        <f t="shared" si="20"/>
        <v>1.9842509842514759</v>
      </c>
      <c r="N92">
        <f t="shared" si="21"/>
        <v>2.0160010160015238</v>
      </c>
    </row>
    <row r="93" spans="1:14" x14ac:dyDescent="0.25">
      <c r="A93" s="4">
        <f>IF('True_Odds_Calculator_2-way'!A94="","",'True_Odds_Calculator_2-way'!A94)</f>
        <v>1.97</v>
      </c>
      <c r="B93" s="4">
        <f>IF('True_Odds_Calculator_2-way'!B94="","",'True_Odds_Calculator_2-way'!B94)</f>
        <v>1.92</v>
      </c>
      <c r="C93" s="4">
        <f t="shared" si="11"/>
        <v>0.50761421319796951</v>
      </c>
      <c r="D93">
        <f t="shared" si="12"/>
        <v>0.52083333333333337</v>
      </c>
      <c r="E93">
        <f t="shared" si="13"/>
        <v>2.844754653130277E-2</v>
      </c>
      <c r="F93">
        <f t="shared" si="14"/>
        <v>-0.2359348561759731</v>
      </c>
      <c r="G93">
        <v>0</v>
      </c>
      <c r="H93">
        <f t="shared" si="15"/>
        <v>0.26438240270727581</v>
      </c>
      <c r="I93">
        <f t="shared" si="16"/>
        <v>-1.0585715534396718</v>
      </c>
      <c r="J93">
        <f t="shared" si="17"/>
        <v>1.0585715534396718</v>
      </c>
      <c r="K93">
        <f t="shared" si="18"/>
        <v>0.49338508579127022</v>
      </c>
      <c r="L93">
        <f t="shared" si="19"/>
        <v>0.50661491420873006</v>
      </c>
      <c r="M93">
        <f t="shared" si="20"/>
        <v>2.0268144068364817</v>
      </c>
      <c r="N93">
        <f t="shared" si="21"/>
        <v>1.9738858291644976</v>
      </c>
    </row>
    <row r="94" spans="1:14" x14ac:dyDescent="0.25">
      <c r="A94" s="4">
        <f>IF('True_Odds_Calculator_2-way'!A95="","",'True_Odds_Calculator_2-way'!A95)</f>
        <v>1.94</v>
      </c>
      <c r="B94" s="4">
        <f>IF('True_Odds_Calculator_2-way'!B95="","",'True_Odds_Calculator_2-way'!B95)</f>
        <v>1.94</v>
      </c>
      <c r="C94" s="4">
        <f t="shared" si="11"/>
        <v>0.51546391752577325</v>
      </c>
      <c r="D94">
        <f t="shared" si="12"/>
        <v>0.51546391752577325</v>
      </c>
      <c r="E94">
        <f t="shared" si="13"/>
        <v>3.0927835051546504E-2</v>
      </c>
      <c r="F94">
        <f t="shared" si="14"/>
        <v>-0.23477521521947065</v>
      </c>
      <c r="G94">
        <v>0</v>
      </c>
      <c r="H94">
        <f t="shared" si="15"/>
        <v>0.26570305027101715</v>
      </c>
      <c r="I94">
        <f t="shared" si="16"/>
        <v>-1.0638297872340428</v>
      </c>
      <c r="J94">
        <f t="shared" si="17"/>
        <v>1.0638297872340428</v>
      </c>
      <c r="K94">
        <f t="shared" si="18"/>
        <v>0.49999999999999989</v>
      </c>
      <c r="L94">
        <f t="shared" si="19"/>
        <v>0.49999999999999989</v>
      </c>
      <c r="M94">
        <f t="shared" si="20"/>
        <v>2.0000000000000004</v>
      </c>
      <c r="N94">
        <f t="shared" si="21"/>
        <v>2.0000000000000004</v>
      </c>
    </row>
    <row r="95" spans="1:14" x14ac:dyDescent="0.25">
      <c r="A95" s="4">
        <f>IF('True_Odds_Calculator_2-way'!A96="","",'True_Odds_Calculator_2-way'!A96)</f>
        <v>2.14</v>
      </c>
      <c r="B95" s="4">
        <f>IF('True_Odds_Calculator_2-way'!B96="","",'True_Odds_Calculator_2-way'!B96)</f>
        <v>1.76</v>
      </c>
      <c r="C95" s="4">
        <f t="shared" si="11"/>
        <v>0.46728971962616822</v>
      </c>
      <c r="D95">
        <f t="shared" si="12"/>
        <v>0.56818181818181823</v>
      </c>
      <c r="E95">
        <f t="shared" si="13"/>
        <v>3.5471537807986397E-2</v>
      </c>
      <c r="F95">
        <f t="shared" si="14"/>
        <v>-0.23003398470688197</v>
      </c>
      <c r="G95">
        <v>0</v>
      </c>
      <c r="H95">
        <f t="shared" si="15"/>
        <v>0.26550552251486831</v>
      </c>
      <c r="I95">
        <f t="shared" si="16"/>
        <v>-1.0743376064838499</v>
      </c>
      <c r="J95">
        <f t="shared" si="17"/>
        <v>1.0743376064838499</v>
      </c>
      <c r="K95">
        <f t="shared" si="18"/>
        <v>0.4494897427831781</v>
      </c>
      <c r="L95">
        <f t="shared" si="19"/>
        <v>0.55051025721682212</v>
      </c>
      <c r="M95">
        <f t="shared" si="20"/>
        <v>2.2247448713915889</v>
      </c>
      <c r="N95">
        <f t="shared" si="21"/>
        <v>1.8164965809277254</v>
      </c>
    </row>
    <row r="96" spans="1:14" x14ac:dyDescent="0.25">
      <c r="A96" s="4">
        <f>IF('True_Odds_Calculator_2-way'!A97="","",'True_Odds_Calculator_2-way'!A97)</f>
        <v>2.14</v>
      </c>
      <c r="B96" s="4">
        <f>IF('True_Odds_Calculator_2-way'!B97="","",'True_Odds_Calculator_2-way'!B97)</f>
        <v>1.77</v>
      </c>
      <c r="C96" s="4">
        <f t="shared" si="11"/>
        <v>0.46728971962616822</v>
      </c>
      <c r="D96">
        <f t="shared" si="12"/>
        <v>0.56497175141242939</v>
      </c>
      <c r="E96">
        <f t="shared" si="13"/>
        <v>3.2261471038597556E-2</v>
      </c>
      <c r="F96">
        <f t="shared" si="14"/>
        <v>-0.2317440202756218</v>
      </c>
      <c r="G96">
        <v>0</v>
      </c>
      <c r="H96">
        <f t="shared" si="15"/>
        <v>0.26400549131421935</v>
      </c>
      <c r="I96">
        <f t="shared" si="16"/>
        <v>-1.0673385899176768</v>
      </c>
      <c r="J96">
        <f t="shared" si="17"/>
        <v>1.0673385899176768</v>
      </c>
      <c r="K96">
        <f t="shared" si="18"/>
        <v>0.45110760602631583</v>
      </c>
      <c r="L96">
        <f t="shared" si="19"/>
        <v>0.54889239397368417</v>
      </c>
      <c r="M96">
        <f t="shared" si="20"/>
        <v>2.2167659925061516</v>
      </c>
      <c r="N96">
        <f t="shared" si="21"/>
        <v>1.8218507142366114</v>
      </c>
    </row>
    <row r="97" spans="1:14" x14ac:dyDescent="0.25">
      <c r="A97" s="4">
        <f>IF('True_Odds_Calculator_2-way'!A98="","",'True_Odds_Calculator_2-way'!A98)</f>
        <v>2.1</v>
      </c>
      <c r="B97" s="4">
        <f>IF('True_Odds_Calculator_2-way'!B98="","",'True_Odds_Calculator_2-way'!B98)</f>
        <v>1.79</v>
      </c>
      <c r="C97" s="4">
        <f t="shared" si="11"/>
        <v>0.47619047619047616</v>
      </c>
      <c r="D97">
        <f t="shared" si="12"/>
        <v>0.55865921787709494</v>
      </c>
      <c r="E97">
        <f t="shared" si="13"/>
        <v>3.4849694067571102E-2</v>
      </c>
      <c r="F97">
        <f t="shared" si="14"/>
        <v>-0.2311785049215217</v>
      </c>
      <c r="G97">
        <v>0</v>
      </c>
      <c r="H97">
        <f t="shared" si="15"/>
        <v>0.2660281989890928</v>
      </c>
      <c r="I97">
        <f t="shared" si="16"/>
        <v>-1.072729223145815</v>
      </c>
      <c r="J97">
        <f t="shared" si="17"/>
        <v>1.072729223145815</v>
      </c>
      <c r="K97">
        <f t="shared" si="18"/>
        <v>0.4587151448829464</v>
      </c>
      <c r="L97">
        <f t="shared" si="19"/>
        <v>0.5412848551170536</v>
      </c>
      <c r="M97">
        <f t="shared" si="20"/>
        <v>2.1800021454603971</v>
      </c>
      <c r="N97">
        <f t="shared" si="21"/>
        <v>1.8474560862851939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2.08</v>
      </c>
      <c r="C98" s="4">
        <f t="shared" si="11"/>
        <v>0.5524861878453039</v>
      </c>
      <c r="D98">
        <f t="shared" si="12"/>
        <v>0.48076923076923073</v>
      </c>
      <c r="E98">
        <f t="shared" si="13"/>
        <v>3.3255418614534626E-2</v>
      </c>
      <c r="F98">
        <f t="shared" si="14"/>
        <v>-0.23236294092647691</v>
      </c>
      <c r="G98">
        <v>0</v>
      </c>
      <c r="H98">
        <f t="shared" si="15"/>
        <v>0.26561835954101148</v>
      </c>
      <c r="I98">
        <f t="shared" si="16"/>
        <v>-1.0691671651659735</v>
      </c>
      <c r="J98">
        <f t="shared" si="17"/>
        <v>1.0691671651659735</v>
      </c>
      <c r="K98">
        <f t="shared" si="18"/>
        <v>0.5358983848622455</v>
      </c>
      <c r="L98">
        <f t="shared" si="19"/>
        <v>0.4641016151377545</v>
      </c>
      <c r="M98">
        <f t="shared" si="20"/>
        <v>1.8660254037844384</v>
      </c>
      <c r="N98">
        <f t="shared" si="21"/>
        <v>2.1547005383792519</v>
      </c>
    </row>
    <row r="99" spans="1:14" x14ac:dyDescent="0.25">
      <c r="A99" s="4">
        <f>IF('True_Odds_Calculator_2-way'!A100="","",'True_Odds_Calculator_2-way'!A100)</f>
        <v>1.86</v>
      </c>
      <c r="B99" s="4">
        <f>IF('True_Odds_Calculator_2-way'!B100="","",'True_Odds_Calculator_2-way'!B100)</f>
        <v>2.0299999999999998</v>
      </c>
      <c r="C99" s="4">
        <f t="shared" si="11"/>
        <v>0.5376344086021505</v>
      </c>
      <c r="D99">
        <f t="shared" si="12"/>
        <v>0.49261083743842371</v>
      </c>
      <c r="E99">
        <f t="shared" si="13"/>
        <v>3.0245246040574214E-2</v>
      </c>
      <c r="F99">
        <f t="shared" si="14"/>
        <v>-0.23459929021664283</v>
      </c>
      <c r="G99">
        <v>0</v>
      </c>
      <c r="H99">
        <f t="shared" si="15"/>
        <v>0.26484453625721704</v>
      </c>
      <c r="I99">
        <f t="shared" si="16"/>
        <v>-1.0625078858299792</v>
      </c>
      <c r="J99">
        <f t="shared" si="17"/>
        <v>1.0625078858299792</v>
      </c>
      <c r="K99">
        <f t="shared" si="18"/>
        <v>0.5225324395988501</v>
      </c>
      <c r="L99">
        <f t="shared" si="19"/>
        <v>0.47746756040114985</v>
      </c>
      <c r="M99">
        <f t="shared" si="20"/>
        <v>1.9137567818137824</v>
      </c>
      <c r="N99">
        <f t="shared" si="21"/>
        <v>2.0943831224048783</v>
      </c>
    </row>
    <row r="100" spans="1:14" x14ac:dyDescent="0.25">
      <c r="A100" s="4">
        <f>IF('True_Odds_Calculator_2-way'!A101="","",'True_Odds_Calculator_2-way'!A101)</f>
        <v>2.0499999999999998</v>
      </c>
      <c r="B100" s="4">
        <f>IF('True_Odds_Calculator_2-way'!B101="","",'True_Odds_Calculator_2-way'!B101)</f>
        <v>1.85</v>
      </c>
      <c r="C100" s="4">
        <f t="shared" si="11"/>
        <v>0.48780487804878053</v>
      </c>
      <c r="D100">
        <f t="shared" si="12"/>
        <v>0.54054054054054046</v>
      </c>
      <c r="E100">
        <f t="shared" si="13"/>
        <v>2.8345418589321048E-2</v>
      </c>
      <c r="F100">
        <f t="shared" si="14"/>
        <v>-0.2353328938694792</v>
      </c>
      <c r="G100">
        <v>0</v>
      </c>
      <c r="H100">
        <f t="shared" si="15"/>
        <v>0.26367831245880025</v>
      </c>
      <c r="I100">
        <f t="shared" si="16"/>
        <v>-1.0585122480499263</v>
      </c>
      <c r="J100">
        <f t="shared" si="17"/>
        <v>1.0585122480499263</v>
      </c>
      <c r="K100">
        <f t="shared" si="18"/>
        <v>0.47361090692279612</v>
      </c>
      <c r="L100">
        <f t="shared" si="19"/>
        <v>0.52638909307720383</v>
      </c>
      <c r="M100">
        <f t="shared" si="20"/>
        <v>2.1114378604524222</v>
      </c>
      <c r="N100">
        <f t="shared" si="21"/>
        <v>1.8997354108424378</v>
      </c>
    </row>
    <row r="101" spans="1:14" x14ac:dyDescent="0.25">
      <c r="A101" s="4">
        <f>IF('True_Odds_Calculator_2-way'!A102="","",'True_Odds_Calculator_2-way'!A102)</f>
        <v>1.78</v>
      </c>
      <c r="B101" s="4">
        <f>IF('True_Odds_Calculator_2-way'!B102="","",'True_Odds_Calculator_2-way'!B102)</f>
        <v>2.06</v>
      </c>
      <c r="C101" s="4">
        <f t="shared" si="11"/>
        <v>0.5617977528089888</v>
      </c>
      <c r="D101">
        <f t="shared" si="12"/>
        <v>0.4854368932038835</v>
      </c>
      <c r="E101">
        <f t="shared" si="13"/>
        <v>4.7234646012872306E-2</v>
      </c>
      <c r="F101">
        <f t="shared" si="14"/>
        <v>-0.22548270971964657</v>
      </c>
      <c r="G101">
        <v>0</v>
      </c>
      <c r="H101">
        <f t="shared" si="15"/>
        <v>0.27271735573251882</v>
      </c>
      <c r="I101">
        <f t="shared" si="16"/>
        <v>-1.0997646755364592</v>
      </c>
      <c r="J101">
        <f t="shared" si="17"/>
        <v>1.0997646755364592</v>
      </c>
      <c r="K101">
        <f t="shared" si="18"/>
        <v>0.53826630809448417</v>
      </c>
      <c r="L101">
        <f t="shared" si="19"/>
        <v>0.46173369190551583</v>
      </c>
      <c r="M101">
        <f t="shared" si="20"/>
        <v>1.8578164469184384</v>
      </c>
      <c r="N101">
        <f t="shared" si="21"/>
        <v>2.1657505560686463</v>
      </c>
    </row>
    <row r="102" spans="1:14" x14ac:dyDescent="0.25">
      <c r="A102" s="4">
        <f>IF('True_Odds_Calculator_2-way'!A103="","",'True_Odds_Calculator_2-way'!A103)</f>
        <v>1.87</v>
      </c>
      <c r="B102" s="4">
        <f>IF('True_Odds_Calculator_2-way'!B103="","",'True_Odds_Calculator_2-way'!B103)</f>
        <v>1.97</v>
      </c>
      <c r="C102" s="4">
        <f t="shared" si="11"/>
        <v>0.53475935828876997</v>
      </c>
      <c r="D102">
        <f t="shared" si="12"/>
        <v>0.50761421319796951</v>
      </c>
      <c r="E102">
        <f t="shared" si="13"/>
        <v>4.2373571486739481E-2</v>
      </c>
      <c r="F102">
        <f t="shared" si="14"/>
        <v>-0.22907787942126556</v>
      </c>
      <c r="G102">
        <v>0</v>
      </c>
      <c r="H102">
        <f t="shared" si="15"/>
        <v>0.27145145090800504</v>
      </c>
      <c r="I102">
        <f t="shared" si="16"/>
        <v>-1.0885653508392383</v>
      </c>
      <c r="J102">
        <f t="shared" si="17"/>
        <v>1.0885653508392383</v>
      </c>
      <c r="K102">
        <f t="shared" si="18"/>
        <v>0.51359700426766597</v>
      </c>
      <c r="L102">
        <f t="shared" si="19"/>
        <v>0.48640299573233392</v>
      </c>
      <c r="M102">
        <f t="shared" si="20"/>
        <v>1.9470518552301377</v>
      </c>
      <c r="N102">
        <f t="shared" si="21"/>
        <v>2.0559083903140616</v>
      </c>
    </row>
    <row r="103" spans="1:14" x14ac:dyDescent="0.25">
      <c r="A103" s="4">
        <f>IF('True_Odds_Calculator_2-way'!A104="","",'True_Odds_Calculator_2-way'!A104)</f>
        <v>1.73</v>
      </c>
      <c r="B103" s="4">
        <f>IF('True_Odds_Calculator_2-way'!B104="","",'True_Odds_Calculator_2-way'!B104)</f>
        <v>2.13</v>
      </c>
      <c r="C103" s="4">
        <f t="shared" si="11"/>
        <v>0.5780346820809249</v>
      </c>
      <c r="D103">
        <f t="shared" si="12"/>
        <v>0.46948356807511737</v>
      </c>
      <c r="E103">
        <f t="shared" si="13"/>
        <v>4.7518250156042274E-2</v>
      </c>
      <c r="F103">
        <f t="shared" si="14"/>
        <v>-0.22385953485847643</v>
      </c>
      <c r="G103">
        <v>0</v>
      </c>
      <c r="H103">
        <f t="shared" si="15"/>
        <v>0.27137778501451876</v>
      </c>
      <c r="I103">
        <f t="shared" si="16"/>
        <v>-1.1010304962695641</v>
      </c>
      <c r="J103">
        <f t="shared" si="17"/>
        <v>1.1010304962695641</v>
      </c>
      <c r="K103">
        <f t="shared" si="18"/>
        <v>0.55439985906809197</v>
      </c>
      <c r="L103">
        <f t="shared" si="19"/>
        <v>0.44560014093190792</v>
      </c>
      <c r="M103">
        <f t="shared" si="20"/>
        <v>1.8037522622767821</v>
      </c>
      <c r="N103">
        <f t="shared" si="21"/>
        <v>2.244164460784607</v>
      </c>
    </row>
    <row r="104" spans="1:14" x14ac:dyDescent="0.25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2.1800000000000002</v>
      </c>
      <c r="C104" s="4">
        <f t="shared" si="11"/>
        <v>0.59171597633136097</v>
      </c>
      <c r="D104">
        <f t="shared" si="12"/>
        <v>0.4587155963302752</v>
      </c>
      <c r="E104">
        <f t="shared" si="13"/>
        <v>5.0431572661636226E-2</v>
      </c>
      <c r="F104">
        <f t="shared" si="14"/>
        <v>-0.22099777427935496</v>
      </c>
      <c r="G104">
        <v>0</v>
      </c>
      <c r="H104">
        <f t="shared" si="15"/>
        <v>0.27142934694099125</v>
      </c>
      <c r="I104">
        <f t="shared" si="16"/>
        <v>-1.108241607047957</v>
      </c>
      <c r="J104">
        <f t="shared" si="17"/>
        <v>1.108241607047957</v>
      </c>
      <c r="K104">
        <f t="shared" si="18"/>
        <v>0.56667282355419102</v>
      </c>
      <c r="L104">
        <f t="shared" si="19"/>
        <v>0.43332717644580887</v>
      </c>
      <c r="M104">
        <f t="shared" si="20"/>
        <v>1.7646867088630902</v>
      </c>
      <c r="N104">
        <f t="shared" si="21"/>
        <v>2.3077250963165894</v>
      </c>
    </row>
    <row r="105" spans="1:14" x14ac:dyDescent="0.25">
      <c r="A105" s="4">
        <f>IF('True_Odds_Calculator_2-way'!A106="","",'True_Odds_Calculator_2-way'!A106)</f>
        <v>1.94</v>
      </c>
      <c r="B105" s="4">
        <f>IF('True_Odds_Calculator_2-way'!B106="","",'True_Odds_Calculator_2-way'!B106)</f>
        <v>1.89</v>
      </c>
      <c r="C105" s="4">
        <f t="shared" si="11"/>
        <v>0.51546391752577325</v>
      </c>
      <c r="D105">
        <f t="shared" si="12"/>
        <v>0.52910052910052918</v>
      </c>
      <c r="E105">
        <f t="shared" si="13"/>
        <v>4.4564446626302434E-2</v>
      </c>
      <c r="F105">
        <f t="shared" si="14"/>
        <v>-0.22816778486881573</v>
      </c>
      <c r="G105">
        <v>0</v>
      </c>
      <c r="H105">
        <f t="shared" si="15"/>
        <v>0.27273223149511816</v>
      </c>
      <c r="I105">
        <f t="shared" si="16"/>
        <v>-1.093304334427839</v>
      </c>
      <c r="J105">
        <f t="shared" si="17"/>
        <v>1.093304334427839</v>
      </c>
      <c r="K105">
        <f t="shared" si="18"/>
        <v>0.49316812364659818</v>
      </c>
      <c r="L105">
        <f t="shared" si="19"/>
        <v>0.50683187635340188</v>
      </c>
      <c r="M105">
        <f t="shared" si="20"/>
        <v>2.0277060743621682</v>
      </c>
      <c r="N105">
        <f t="shared" si="21"/>
        <v>1.9730408576407765</v>
      </c>
    </row>
    <row r="106" spans="1:14" x14ac:dyDescent="0.25">
      <c r="A106" s="4">
        <f>IF('True_Odds_Calculator_2-way'!A107="","",'True_Odds_Calculator_2-way'!A107)</f>
        <v>1.85</v>
      </c>
      <c r="B106" s="4">
        <f>IF('True_Odds_Calculator_2-way'!B107="","",'True_Odds_Calculator_2-way'!B107)</f>
        <v>2</v>
      </c>
      <c r="C106" s="4">
        <f t="shared" si="11"/>
        <v>0.54054054054054046</v>
      </c>
      <c r="D106">
        <f t="shared" si="12"/>
        <v>0.5</v>
      </c>
      <c r="E106">
        <f t="shared" si="13"/>
        <v>4.0540540540540349E-2</v>
      </c>
      <c r="F106">
        <f t="shared" si="14"/>
        <v>-0.22972972972972983</v>
      </c>
      <c r="G106">
        <v>0</v>
      </c>
      <c r="H106">
        <f t="shared" si="15"/>
        <v>0.27027027027027023</v>
      </c>
      <c r="I106">
        <f t="shared" si="16"/>
        <v>-1.0846522890932806</v>
      </c>
      <c r="J106">
        <f t="shared" si="17"/>
        <v>1.0846522890932806</v>
      </c>
      <c r="K106">
        <f t="shared" si="18"/>
        <v>0.52030369513807517</v>
      </c>
      <c r="L106">
        <f t="shared" si="19"/>
        <v>0.47969630486192494</v>
      </c>
      <c r="M106">
        <f t="shared" si="20"/>
        <v>1.9219544457292885</v>
      </c>
      <c r="N106">
        <f t="shared" si="21"/>
        <v>2.0846522890932806</v>
      </c>
    </row>
    <row r="107" spans="1:14" x14ac:dyDescent="0.25">
      <c r="A107" s="4">
        <f>IF('True_Odds_Calculator_2-way'!A108="","",'True_Odds_Calculator_2-way'!A108)</f>
        <v>1.72</v>
      </c>
      <c r="B107" s="4">
        <f>IF('True_Odds_Calculator_2-way'!B108="","",'True_Odds_Calculator_2-way'!B108)</f>
        <v>2.14</v>
      </c>
      <c r="C107" s="4">
        <f t="shared" si="11"/>
        <v>0.58139534883720934</v>
      </c>
      <c r="D107">
        <f t="shared" si="12"/>
        <v>0.46728971962616822</v>
      </c>
      <c r="E107">
        <f t="shared" si="13"/>
        <v>4.8685068463377501E-2</v>
      </c>
      <c r="F107">
        <f t="shared" si="14"/>
        <v>-0.22299500108672032</v>
      </c>
      <c r="G107">
        <v>0</v>
      </c>
      <c r="H107">
        <f t="shared" si="15"/>
        <v>0.27168006955009782</v>
      </c>
      <c r="I107">
        <f t="shared" si="16"/>
        <v>-1.1037769642208697</v>
      </c>
      <c r="J107">
        <f t="shared" si="17"/>
        <v>1.1037769642208697</v>
      </c>
      <c r="K107">
        <f t="shared" si="18"/>
        <v>0.55719016135121435</v>
      </c>
      <c r="L107">
        <f t="shared" si="19"/>
        <v>0.4428098386487857</v>
      </c>
      <c r="M107">
        <f t="shared" si="20"/>
        <v>1.7947194142390264</v>
      </c>
      <c r="N107">
        <f t="shared" si="21"/>
        <v>2.2583057392117913</v>
      </c>
    </row>
    <row r="108" spans="1:14" x14ac:dyDescent="0.25">
      <c r="A108" s="4">
        <f>IF('True_Odds_Calculator_2-way'!A109="","",'True_Odds_Calculator_2-way'!A109)</f>
        <v>1.78</v>
      </c>
      <c r="B108" s="4">
        <f>IF('True_Odds_Calculator_2-way'!B109="","",'True_Odds_Calculator_2-way'!B109)</f>
        <v>2.06</v>
      </c>
      <c r="C108" s="4">
        <f t="shared" si="11"/>
        <v>0.5617977528089888</v>
      </c>
      <c r="D108">
        <f t="shared" si="12"/>
        <v>0.4854368932038835</v>
      </c>
      <c r="E108">
        <f t="shared" si="13"/>
        <v>4.7234646012872306E-2</v>
      </c>
      <c r="F108">
        <f t="shared" si="14"/>
        <v>-0.22548270971964657</v>
      </c>
      <c r="G108">
        <v>0</v>
      </c>
      <c r="H108">
        <f t="shared" si="15"/>
        <v>0.27271735573251882</v>
      </c>
      <c r="I108">
        <f t="shared" si="16"/>
        <v>-1.0997646755364592</v>
      </c>
      <c r="J108">
        <f t="shared" si="17"/>
        <v>1.0997646755364592</v>
      </c>
      <c r="K108">
        <f t="shared" si="18"/>
        <v>0.53826630809448417</v>
      </c>
      <c r="L108">
        <f t="shared" si="19"/>
        <v>0.46173369190551583</v>
      </c>
      <c r="M108">
        <f t="shared" si="20"/>
        <v>1.8578164469184384</v>
      </c>
      <c r="N108">
        <f t="shared" si="21"/>
        <v>2.1657505560686463</v>
      </c>
    </row>
    <row r="109" spans="1:14" x14ac:dyDescent="0.25">
      <c r="A109" s="4">
        <f>IF('True_Odds_Calculator_2-way'!A110="","",'True_Odds_Calculator_2-way'!A110)</f>
        <v>1.55</v>
      </c>
      <c r="B109" s="4">
        <f>IF('True_Odds_Calculator_2-way'!B110="","",'True_Odds_Calculator_2-way'!B110)</f>
        <v>2.5</v>
      </c>
      <c r="C109" s="4">
        <f t="shared" si="11"/>
        <v>0.64516129032258063</v>
      </c>
      <c r="D109">
        <f t="shared" si="12"/>
        <v>0.4</v>
      </c>
      <c r="E109">
        <f t="shared" si="13"/>
        <v>4.5161290322580649E-2</v>
      </c>
      <c r="F109">
        <f t="shared" si="14"/>
        <v>-0.2129032258064516</v>
      </c>
      <c r="G109">
        <v>0</v>
      </c>
      <c r="H109">
        <f t="shared" si="15"/>
        <v>0.25806451612903225</v>
      </c>
      <c r="I109">
        <f t="shared" si="16"/>
        <v>-1.1009637651263606</v>
      </c>
      <c r="J109">
        <f t="shared" si="17"/>
        <v>1.1009637651263606</v>
      </c>
      <c r="K109">
        <f t="shared" si="18"/>
        <v>0.62284725660079221</v>
      </c>
      <c r="L109">
        <f t="shared" si="19"/>
        <v>0.3771527433992079</v>
      </c>
      <c r="M109">
        <f t="shared" si="20"/>
        <v>1.6055300708194982</v>
      </c>
      <c r="N109">
        <f t="shared" si="21"/>
        <v>2.6514456476895409</v>
      </c>
    </row>
    <row r="110" spans="1:14" x14ac:dyDescent="0.25">
      <c r="A110" s="4">
        <f>IF('True_Odds_Calculator_2-way'!A111="","",'True_Odds_Calculator_2-way'!A111)</f>
        <v>1.95</v>
      </c>
      <c r="B110" s="4">
        <f>IF('True_Odds_Calculator_2-way'!B111="","",'True_Odds_Calculator_2-way'!B111)</f>
        <v>1.88</v>
      </c>
      <c r="C110" s="4">
        <f t="shared" si="11"/>
        <v>0.51282051282051289</v>
      </c>
      <c r="D110">
        <f t="shared" si="12"/>
        <v>0.53191489361702127</v>
      </c>
      <c r="E110">
        <f t="shared" si="13"/>
        <v>4.4735406437534042E-2</v>
      </c>
      <c r="F110">
        <f t="shared" si="14"/>
        <v>-0.22804146208401543</v>
      </c>
      <c r="G110">
        <v>0</v>
      </c>
      <c r="H110">
        <f t="shared" si="15"/>
        <v>0.27277686852154942</v>
      </c>
      <c r="I110">
        <f t="shared" si="16"/>
        <v>-1.0936965981495175</v>
      </c>
      <c r="J110">
        <f t="shared" si="17"/>
        <v>1.0936965981495175</v>
      </c>
      <c r="K110">
        <f t="shared" si="18"/>
        <v>0.49043365789995519</v>
      </c>
      <c r="L110">
        <f t="shared" si="19"/>
        <v>0.50956634210004492</v>
      </c>
      <c r="M110">
        <f t="shared" si="20"/>
        <v>2.0390117682420414</v>
      </c>
      <c r="N110">
        <f t="shared" si="21"/>
        <v>1.9624530063715757</v>
      </c>
    </row>
    <row r="111" spans="1:14" x14ac:dyDescent="0.25">
      <c r="A111" s="4">
        <f>IF('True_Odds_Calculator_2-way'!A112="","",'True_Odds_Calculator_2-way'!A112)</f>
        <v>1.82</v>
      </c>
      <c r="B111" s="4">
        <f>IF('True_Odds_Calculator_2-way'!B112="","",'True_Odds_Calculator_2-way'!B112)</f>
        <v>2.02</v>
      </c>
      <c r="C111" s="4">
        <f t="shared" si="11"/>
        <v>0.54945054945054939</v>
      </c>
      <c r="D111">
        <f t="shared" si="12"/>
        <v>0.49504950495049505</v>
      </c>
      <c r="E111">
        <f t="shared" si="13"/>
        <v>4.450005440104432E-2</v>
      </c>
      <c r="F111">
        <f t="shared" si="14"/>
        <v>-0.22750516809922772</v>
      </c>
      <c r="G111">
        <v>0</v>
      </c>
      <c r="H111">
        <f t="shared" si="15"/>
        <v>0.27200522250027198</v>
      </c>
      <c r="I111">
        <f t="shared" si="16"/>
        <v>-1.0934350421017378</v>
      </c>
      <c r="J111">
        <f t="shared" si="17"/>
        <v>1.0934350421017378</v>
      </c>
      <c r="K111">
        <f t="shared" si="18"/>
        <v>0.52725465393052973</v>
      </c>
      <c r="L111">
        <f t="shared" si="19"/>
        <v>0.4727453460694705</v>
      </c>
      <c r="M111">
        <f t="shared" si="20"/>
        <v>1.8966167345234253</v>
      </c>
      <c r="N111">
        <f t="shared" si="21"/>
        <v>2.1153037429437727</v>
      </c>
    </row>
    <row r="112" spans="1:14" x14ac:dyDescent="0.25">
      <c r="A112" s="4">
        <f>IF('True_Odds_Calculator_2-way'!A113="","",'True_Odds_Calculator_2-way'!A113)</f>
        <v>2.04</v>
      </c>
      <c r="B112" s="4">
        <f>IF('True_Odds_Calculator_2-way'!B113="","",'True_Odds_Calculator_2-way'!B113)</f>
        <v>1.81</v>
      </c>
      <c r="C112" s="4">
        <f t="shared" si="11"/>
        <v>0.49019607843137253</v>
      </c>
      <c r="D112">
        <f t="shared" si="12"/>
        <v>0.5524861878453039</v>
      </c>
      <c r="E112">
        <f t="shared" si="13"/>
        <v>4.2682266276676373E-2</v>
      </c>
      <c r="F112">
        <f t="shared" si="14"/>
        <v>-0.22814429639259015</v>
      </c>
      <c r="G112">
        <v>0</v>
      </c>
      <c r="H112">
        <f t="shared" si="15"/>
        <v>0.27082656266926658</v>
      </c>
      <c r="I112">
        <f t="shared" si="16"/>
        <v>-1.0895340841010224</v>
      </c>
      <c r="J112">
        <f t="shared" si="17"/>
        <v>1.0895340841010224</v>
      </c>
      <c r="K112">
        <f t="shared" si="18"/>
        <v>0.46879788020304902</v>
      </c>
      <c r="L112">
        <f t="shared" si="19"/>
        <v>0.53120211979695098</v>
      </c>
      <c r="M112">
        <f t="shared" si="20"/>
        <v>2.1331154474650633</v>
      </c>
      <c r="N112">
        <f t="shared" si="21"/>
        <v>1.8825226081218283</v>
      </c>
    </row>
    <row r="113" spans="1:14" x14ac:dyDescent="0.25">
      <c r="A113" s="4">
        <f>IF('True_Odds_Calculator_2-way'!A114="","",'True_Odds_Calculator_2-way'!A114)</f>
        <v>2.2799999999999998</v>
      </c>
      <c r="B113" s="4">
        <f>IF('True_Odds_Calculator_2-way'!B114="","",'True_Odds_Calculator_2-way'!B114)</f>
        <v>1.64</v>
      </c>
      <c r="C113" s="4">
        <f t="shared" si="11"/>
        <v>0.43859649122807021</v>
      </c>
      <c r="D113">
        <f t="shared" si="12"/>
        <v>0.6097560975609756</v>
      </c>
      <c r="E113">
        <f t="shared" si="13"/>
        <v>4.8352588789045914E-2</v>
      </c>
      <c r="F113">
        <f t="shared" si="14"/>
        <v>-0.21908429610611879</v>
      </c>
      <c r="G113">
        <v>0</v>
      </c>
      <c r="H113">
        <f t="shared" si="15"/>
        <v>0.26743688489516476</v>
      </c>
      <c r="I113">
        <f t="shared" si="16"/>
        <v>-1.104854345603981</v>
      </c>
      <c r="J113">
        <f t="shared" si="17"/>
        <v>1.104854345603981</v>
      </c>
      <c r="K113">
        <f t="shared" si="18"/>
        <v>0.41421356237309498</v>
      </c>
      <c r="L113">
        <f t="shared" si="19"/>
        <v>0.58578643762690474</v>
      </c>
      <c r="M113">
        <f t="shared" si="20"/>
        <v>2.4142135623730954</v>
      </c>
      <c r="N113">
        <f t="shared" si="21"/>
        <v>1.7071067811865481</v>
      </c>
    </row>
    <row r="114" spans="1:14" x14ac:dyDescent="0.25">
      <c r="A114" s="4">
        <f>IF('True_Odds_Calculator_2-way'!A115="","",'True_Odds_Calculator_2-way'!A115)</f>
        <v>2.2999999999999998</v>
      </c>
      <c r="B114" s="4">
        <f>IF('True_Odds_Calculator_2-way'!B115="","",'True_Odds_Calculator_2-way'!B115)</f>
        <v>1.63</v>
      </c>
      <c r="C114" s="4">
        <f t="shared" si="11"/>
        <v>0.43478260869565222</v>
      </c>
      <c r="D114">
        <f t="shared" si="12"/>
        <v>0.61349693251533743</v>
      </c>
      <c r="E114">
        <f t="shared" si="13"/>
        <v>4.8279541210989763E-2</v>
      </c>
      <c r="F114">
        <f t="shared" si="14"/>
        <v>-0.21845825553480913</v>
      </c>
      <c r="G114">
        <v>0</v>
      </c>
      <c r="H114">
        <f t="shared" si="15"/>
        <v>0.26673779674579889</v>
      </c>
      <c r="I114">
        <f t="shared" si="16"/>
        <v>-1.1049892402196602</v>
      </c>
      <c r="J114">
        <f t="shared" si="17"/>
        <v>1.1049892402196602</v>
      </c>
      <c r="K114">
        <f t="shared" si="18"/>
        <v>0.41042714588044982</v>
      </c>
      <c r="L114">
        <f t="shared" si="19"/>
        <v>0.58957285411955018</v>
      </c>
      <c r="M114">
        <f t="shared" si="20"/>
        <v>2.4364860122855578</v>
      </c>
      <c r="N114">
        <f t="shared" si="21"/>
        <v>1.6961432213383858</v>
      </c>
    </row>
    <row r="115" spans="1:14" x14ac:dyDescent="0.25">
      <c r="A115" s="4">
        <f>IF('True_Odds_Calculator_2-way'!A116="","",'True_Odds_Calculator_2-way'!A116)</f>
        <v>1.91</v>
      </c>
      <c r="B115" s="4">
        <f>IF('True_Odds_Calculator_2-way'!B116="","",'True_Odds_Calculator_2-way'!B116)</f>
        <v>1.93</v>
      </c>
      <c r="C115" s="4">
        <f t="shared" si="11"/>
        <v>0.52356020942408377</v>
      </c>
      <c r="D115">
        <f t="shared" si="12"/>
        <v>0.5181347150259068</v>
      </c>
      <c r="E115">
        <f t="shared" si="13"/>
        <v>4.1694924449990456E-2</v>
      </c>
      <c r="F115">
        <f t="shared" si="14"/>
        <v>-0.2295797954588612</v>
      </c>
      <c r="G115">
        <v>0</v>
      </c>
      <c r="H115">
        <f t="shared" si="15"/>
        <v>0.27127471990885171</v>
      </c>
      <c r="I115">
        <f t="shared" si="16"/>
        <v>-1.0870207379990005</v>
      </c>
      <c r="J115">
        <f t="shared" si="17"/>
        <v>1.0870207379990005</v>
      </c>
      <c r="K115">
        <f t="shared" si="18"/>
        <v>0.50271747157230162</v>
      </c>
      <c r="L115">
        <f t="shared" si="19"/>
        <v>0.49728252842769838</v>
      </c>
      <c r="M115">
        <f t="shared" si="20"/>
        <v>1.9891888715790902</v>
      </c>
      <c r="N115">
        <f t="shared" si="21"/>
        <v>2.0109292863390706</v>
      </c>
    </row>
    <row r="116" spans="1:14" x14ac:dyDescent="0.25">
      <c r="A116" s="4">
        <f>IF('True_Odds_Calculator_2-way'!A117="","",'True_Odds_Calculator_2-way'!A117)</f>
        <v>1.65</v>
      </c>
      <c r="B116" s="4">
        <f>IF('True_Odds_Calculator_2-way'!B117="","",'True_Odds_Calculator_2-way'!B117)</f>
        <v>2.2599999999999998</v>
      </c>
      <c r="C116" s="4">
        <f t="shared" si="11"/>
        <v>0.60606060606060608</v>
      </c>
      <c r="D116">
        <f t="shared" si="12"/>
        <v>0.44247787610619471</v>
      </c>
      <c r="E116">
        <f t="shared" si="13"/>
        <v>4.85384821668009E-2</v>
      </c>
      <c r="F116">
        <f t="shared" si="14"/>
        <v>-0.21962992759452926</v>
      </c>
      <c r="G116">
        <v>0</v>
      </c>
      <c r="H116">
        <f t="shared" si="15"/>
        <v>0.26816840976133016</v>
      </c>
      <c r="I116">
        <f t="shared" si="16"/>
        <v>-1.1049892402196602</v>
      </c>
      <c r="J116">
        <f t="shared" si="17"/>
        <v>1.1049892402196602</v>
      </c>
      <c r="K116">
        <f t="shared" si="18"/>
        <v>0.58198985616409593</v>
      </c>
      <c r="L116">
        <f t="shared" si="19"/>
        <v>0.41801014383590385</v>
      </c>
      <c r="M116">
        <f t="shared" si="20"/>
        <v>1.7182430061427794</v>
      </c>
      <c r="N116">
        <f t="shared" si="21"/>
        <v>2.3922864426767716</v>
      </c>
    </row>
    <row r="117" spans="1:14" x14ac:dyDescent="0.25">
      <c r="A117" s="4">
        <f>IF('True_Odds_Calculator_2-way'!A118="","",'True_Odds_Calculator_2-way'!A118)</f>
        <v>2.37</v>
      </c>
      <c r="B117" s="4">
        <f>IF('True_Odds_Calculator_2-way'!B118="","",'True_Odds_Calculator_2-way'!B118)</f>
        <v>1.6</v>
      </c>
      <c r="C117" s="4">
        <f t="shared" si="11"/>
        <v>0.42194092827004215</v>
      </c>
      <c r="D117">
        <f t="shared" si="12"/>
        <v>0.625</v>
      </c>
      <c r="E117">
        <f t="shared" si="13"/>
        <v>4.6940928270042148E-2</v>
      </c>
      <c r="F117">
        <f t="shared" si="14"/>
        <v>-0.21677215189873422</v>
      </c>
      <c r="G117">
        <v>0</v>
      </c>
      <c r="H117">
        <f t="shared" si="15"/>
        <v>0.26371308016877637</v>
      </c>
      <c r="I117">
        <f t="shared" si="16"/>
        <v>-1.1029709933472638</v>
      </c>
      <c r="J117">
        <f t="shared" si="17"/>
        <v>1.1029709933472638</v>
      </c>
      <c r="K117">
        <f t="shared" si="18"/>
        <v>0.39823656692396225</v>
      </c>
      <c r="L117">
        <f t="shared" si="19"/>
        <v>0.60176343307603775</v>
      </c>
      <c r="M117">
        <f t="shared" si="20"/>
        <v>2.5110702608857518</v>
      </c>
      <c r="N117">
        <f t="shared" si="21"/>
        <v>1.6617825960083583</v>
      </c>
    </row>
    <row r="118" spans="1:14" x14ac:dyDescent="0.25">
      <c r="A118" s="4">
        <f>IF('True_Odds_Calculator_2-way'!A119="","",'True_Odds_Calculator_2-way'!A119)</f>
        <v>2.02</v>
      </c>
      <c r="B118" s="4">
        <f>IF('True_Odds_Calculator_2-way'!B119="","",'True_Odds_Calculator_2-way'!B119)</f>
        <v>1.83</v>
      </c>
      <c r="C118" s="4">
        <f t="shared" si="11"/>
        <v>0.49504950495049505</v>
      </c>
      <c r="D118">
        <f t="shared" si="12"/>
        <v>0.54644808743169393</v>
      </c>
      <c r="E118">
        <f t="shared" si="13"/>
        <v>4.1497592382188975E-2</v>
      </c>
      <c r="F118">
        <f t="shared" si="14"/>
        <v>-0.22902126278201596</v>
      </c>
      <c r="G118">
        <v>0</v>
      </c>
      <c r="H118">
        <f t="shared" si="15"/>
        <v>0.27051885516420493</v>
      </c>
      <c r="I118">
        <f t="shared" si="16"/>
        <v>-1.0868281233544477</v>
      </c>
      <c r="J118">
        <f t="shared" si="17"/>
        <v>1.0868281233544477</v>
      </c>
      <c r="K118">
        <f t="shared" si="18"/>
        <v>0.47425625911513414</v>
      </c>
      <c r="L118">
        <f t="shared" si="19"/>
        <v>0.52574374088486586</v>
      </c>
      <c r="M118">
        <f t="shared" si="20"/>
        <v>2.1085646858215363</v>
      </c>
      <c r="N118">
        <f t="shared" si="21"/>
        <v>1.9020673423841918</v>
      </c>
    </row>
    <row r="119" spans="1:14" x14ac:dyDescent="0.25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1.79</v>
      </c>
      <c r="C119" s="4">
        <f t="shared" si="11"/>
        <v>0.48780487804878053</v>
      </c>
      <c r="D119">
        <f t="shared" si="12"/>
        <v>0.55865921787709494</v>
      </c>
      <c r="E119">
        <f t="shared" si="13"/>
        <v>4.6464095925875526E-2</v>
      </c>
      <c r="F119">
        <f t="shared" si="14"/>
        <v>-0.22605259572148784</v>
      </c>
      <c r="G119">
        <v>0</v>
      </c>
      <c r="H119">
        <f t="shared" si="15"/>
        <v>0.27251669164736342</v>
      </c>
      <c r="I119">
        <f t="shared" si="16"/>
        <v>-1.0979733645872189</v>
      </c>
      <c r="J119">
        <f t="shared" si="17"/>
        <v>1.0979733645872189</v>
      </c>
      <c r="K119">
        <f t="shared" si="18"/>
        <v>0.46449579201960772</v>
      </c>
      <c r="L119">
        <f t="shared" si="19"/>
        <v>0.53550420798039233</v>
      </c>
      <c r="M119">
        <f t="shared" si="20"/>
        <v>2.1528720328165796</v>
      </c>
      <c r="N119">
        <f t="shared" si="21"/>
        <v>1.8673989580239028</v>
      </c>
    </row>
    <row r="120" spans="1:14" x14ac:dyDescent="0.25">
      <c r="A120" s="4">
        <f>IF('True_Odds_Calculator_2-way'!A121="","",'True_Odds_Calculator_2-way'!A121)</f>
        <v>1.97</v>
      </c>
      <c r="B120" s="4">
        <f>IF('True_Odds_Calculator_2-way'!B121="","",'True_Odds_Calculator_2-way'!B121)</f>
        <v>1.87</v>
      </c>
      <c r="C120" s="4">
        <f t="shared" si="11"/>
        <v>0.50761421319796951</v>
      </c>
      <c r="D120">
        <f t="shared" si="12"/>
        <v>0.53475935828876997</v>
      </c>
      <c r="E120">
        <f t="shared" si="13"/>
        <v>4.2373571486739481E-2</v>
      </c>
      <c r="F120">
        <f t="shared" si="14"/>
        <v>-0.22907787942126556</v>
      </c>
      <c r="G120">
        <v>0</v>
      </c>
      <c r="H120">
        <f t="shared" si="15"/>
        <v>0.27145145090800504</v>
      </c>
      <c r="I120">
        <f t="shared" si="16"/>
        <v>-1.0885653508392383</v>
      </c>
      <c r="J120">
        <f t="shared" si="17"/>
        <v>1.0885653508392383</v>
      </c>
      <c r="K120">
        <f t="shared" si="18"/>
        <v>0.48640299573233392</v>
      </c>
      <c r="L120">
        <f t="shared" si="19"/>
        <v>0.51359700426766597</v>
      </c>
      <c r="M120">
        <f t="shared" si="20"/>
        <v>2.0559083903140616</v>
      </c>
      <c r="N120">
        <f t="shared" si="21"/>
        <v>1.9470518552301377</v>
      </c>
    </row>
    <row r="121" spans="1:14" x14ac:dyDescent="0.25">
      <c r="A121" s="4">
        <f>IF('True_Odds_Calculator_2-way'!A122="","",'True_Odds_Calculator_2-way'!A122)</f>
        <v>1.85</v>
      </c>
      <c r="B121" s="4">
        <f>IF('True_Odds_Calculator_2-way'!B122="","",'True_Odds_Calculator_2-way'!B122)</f>
        <v>1.99</v>
      </c>
      <c r="C121" s="4">
        <f t="shared" si="11"/>
        <v>0.54054054054054046</v>
      </c>
      <c r="D121">
        <f t="shared" si="12"/>
        <v>0.50251256281407031</v>
      </c>
      <c r="E121">
        <f t="shared" si="13"/>
        <v>4.3053103354610656E-2</v>
      </c>
      <c r="F121">
        <f t="shared" si="14"/>
        <v>-0.22857530897731926</v>
      </c>
      <c r="G121">
        <v>0</v>
      </c>
      <c r="H121">
        <f t="shared" si="15"/>
        <v>0.27162841233192986</v>
      </c>
      <c r="I121">
        <f t="shared" si="16"/>
        <v>-1.0901165669462136</v>
      </c>
      <c r="J121">
        <f t="shared" si="17"/>
        <v>1.0901165669462136</v>
      </c>
      <c r="K121">
        <f t="shared" si="18"/>
        <v>0.51904934939114777</v>
      </c>
      <c r="L121">
        <f t="shared" si="19"/>
        <v>0.48095065060885256</v>
      </c>
      <c r="M121">
        <f t="shared" si="20"/>
        <v>1.9265990819042815</v>
      </c>
      <c r="N121">
        <f t="shared" si="21"/>
        <v>2.0792154012767514</v>
      </c>
    </row>
    <row r="122" spans="1:14" x14ac:dyDescent="0.25">
      <c r="A122" s="4">
        <f>IF('True_Odds_Calculator_2-way'!A123="","",'True_Odds_Calculator_2-way'!A123)</f>
        <v>2.04</v>
      </c>
      <c r="B122" s="4">
        <f>IF('True_Odds_Calculator_2-way'!B123="","",'True_Odds_Calculator_2-way'!B123)</f>
        <v>1.81</v>
      </c>
      <c r="C122" s="4">
        <f t="shared" si="11"/>
        <v>0.49019607843137253</v>
      </c>
      <c r="D122">
        <f t="shared" si="12"/>
        <v>0.5524861878453039</v>
      </c>
      <c r="E122">
        <f t="shared" si="13"/>
        <v>4.2682266276676373E-2</v>
      </c>
      <c r="F122">
        <f t="shared" si="14"/>
        <v>-0.22814429639259015</v>
      </c>
      <c r="G122">
        <v>0</v>
      </c>
      <c r="H122">
        <f t="shared" si="15"/>
        <v>0.27082656266926658</v>
      </c>
      <c r="I122">
        <f t="shared" si="16"/>
        <v>-1.0895340841010224</v>
      </c>
      <c r="J122">
        <f t="shared" si="17"/>
        <v>1.0895340841010224</v>
      </c>
      <c r="K122">
        <f t="shared" si="18"/>
        <v>0.46879788020304902</v>
      </c>
      <c r="L122">
        <f t="shared" si="19"/>
        <v>0.53120211979695098</v>
      </c>
      <c r="M122">
        <f t="shared" si="20"/>
        <v>2.1331154474650633</v>
      </c>
      <c r="N122">
        <f t="shared" si="21"/>
        <v>1.8825226081218283</v>
      </c>
    </row>
    <row r="123" spans="1:14" x14ac:dyDescent="0.25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1.98</v>
      </c>
      <c r="C123" s="4">
        <f t="shared" si="11"/>
        <v>0.54644808743169393</v>
      </c>
      <c r="D123">
        <f t="shared" si="12"/>
        <v>0.50505050505050508</v>
      </c>
      <c r="E123">
        <f t="shared" si="13"/>
        <v>5.1498592482198902E-2</v>
      </c>
      <c r="F123">
        <f t="shared" si="14"/>
        <v>-0.22448529005906059</v>
      </c>
      <c r="G123">
        <v>0</v>
      </c>
      <c r="H123">
        <f t="shared" si="15"/>
        <v>0.27598388254125955</v>
      </c>
      <c r="I123">
        <f t="shared" si="16"/>
        <v>-1.108786465294761</v>
      </c>
      <c r="J123">
        <f t="shared" si="17"/>
        <v>1.108786465294761</v>
      </c>
      <c r="K123">
        <f t="shared" si="18"/>
        <v>0.52075392752827476</v>
      </c>
      <c r="L123">
        <f t="shared" si="19"/>
        <v>0.47924607247172535</v>
      </c>
      <c r="M123">
        <f t="shared" si="20"/>
        <v>1.9202927661946518</v>
      </c>
      <c r="N123">
        <f t="shared" si="21"/>
        <v>2.0866107359888657</v>
      </c>
    </row>
    <row r="124" spans="1:14" x14ac:dyDescent="0.25">
      <c r="A124" s="4">
        <f>IF('True_Odds_Calculator_2-way'!A125="","",'True_Odds_Calculator_2-way'!A125)</f>
        <v>1.91</v>
      </c>
      <c r="B124" s="4">
        <f>IF('True_Odds_Calculator_2-way'!B125="","",'True_Odds_Calculator_2-way'!B125)</f>
        <v>1.89</v>
      </c>
      <c r="C124" s="4">
        <f t="shared" si="11"/>
        <v>0.52356020942408377</v>
      </c>
      <c r="D124">
        <f t="shared" si="12"/>
        <v>0.52910052910052918</v>
      </c>
      <c r="E124">
        <f t="shared" si="13"/>
        <v>5.2660738524612949E-2</v>
      </c>
      <c r="F124">
        <f t="shared" si="14"/>
        <v>-0.2243552452976536</v>
      </c>
      <c r="G124">
        <v>0</v>
      </c>
      <c r="H124">
        <f t="shared" si="15"/>
        <v>0.27701598382226661</v>
      </c>
      <c r="I124">
        <f t="shared" si="16"/>
        <v>-1.1111797045680469</v>
      </c>
      <c r="J124">
        <f t="shared" si="17"/>
        <v>1.1111797045680469</v>
      </c>
      <c r="K124">
        <f t="shared" si="18"/>
        <v>0.49722213648304747</v>
      </c>
      <c r="L124">
        <f t="shared" si="19"/>
        <v>0.50277786351695242</v>
      </c>
      <c r="M124">
        <f t="shared" si="20"/>
        <v>2.0111735311569228</v>
      </c>
      <c r="N124">
        <f t="shared" si="21"/>
        <v>1.9889499370655614</v>
      </c>
    </row>
    <row r="125" spans="1:14" x14ac:dyDescent="0.25">
      <c r="A125" s="4">
        <f>IF('True_Odds_Calculator_2-way'!A126="","",'True_Odds_Calculator_2-way'!A126)</f>
        <v>2.0699999999999998</v>
      </c>
      <c r="B125" s="4">
        <f>IF('True_Odds_Calculator_2-way'!B126="","",'True_Odds_Calculator_2-way'!B126)</f>
        <v>1.74</v>
      </c>
      <c r="C125" s="4">
        <f t="shared" si="11"/>
        <v>0.48309178743961356</v>
      </c>
      <c r="D125">
        <f t="shared" si="12"/>
        <v>0.57471264367816088</v>
      </c>
      <c r="E125">
        <f t="shared" si="13"/>
        <v>5.7804431117774335E-2</v>
      </c>
      <c r="F125">
        <f t="shared" si="14"/>
        <v>-0.21983452718085417</v>
      </c>
      <c r="G125">
        <v>0</v>
      </c>
      <c r="H125">
        <f t="shared" si="15"/>
        <v>0.27763895829862845</v>
      </c>
      <c r="I125">
        <f t="shared" si="16"/>
        <v>-1.1238083413904847</v>
      </c>
      <c r="J125">
        <f t="shared" si="17"/>
        <v>1.1238083413904847</v>
      </c>
      <c r="K125">
        <f t="shared" si="18"/>
        <v>0.45403468094844279</v>
      </c>
      <c r="L125">
        <f t="shared" si="19"/>
        <v>0.54596531905155732</v>
      </c>
      <c r="M125">
        <f t="shared" si="20"/>
        <v>2.2024749252878184</v>
      </c>
      <c r="N125">
        <f t="shared" si="21"/>
        <v>1.8316181726289591</v>
      </c>
    </row>
    <row r="126" spans="1:14" x14ac:dyDescent="0.25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2.0499999999999998</v>
      </c>
      <c r="C126" s="4">
        <f t="shared" si="11"/>
        <v>0.56818181818181823</v>
      </c>
      <c r="D126">
        <f t="shared" si="12"/>
        <v>0.48780487804878053</v>
      </c>
      <c r="E126">
        <f t="shared" si="13"/>
        <v>5.598669623059882E-2</v>
      </c>
      <c r="F126">
        <f t="shared" si="14"/>
        <v>-0.22117516629711742</v>
      </c>
      <c r="G126">
        <v>0</v>
      </c>
      <c r="H126">
        <f t="shared" si="15"/>
        <v>0.27716186252771624</v>
      </c>
      <c r="I126">
        <f t="shared" si="16"/>
        <v>-1.1194341570991129</v>
      </c>
      <c r="J126">
        <f t="shared" si="17"/>
        <v>1.1194341570991129</v>
      </c>
      <c r="K126">
        <f t="shared" si="18"/>
        <v>0.54031566425830413</v>
      </c>
      <c r="L126">
        <f t="shared" si="19"/>
        <v>0.45968433574169576</v>
      </c>
      <c r="M126">
        <f t="shared" si="20"/>
        <v>1.8507699593953257</v>
      </c>
      <c r="N126">
        <f t="shared" si="21"/>
        <v>2.1754058649540684</v>
      </c>
    </row>
    <row r="127" spans="1:14" x14ac:dyDescent="0.25">
      <c r="A127" s="4">
        <f>IF('True_Odds_Calculator_2-way'!A128="","",'True_Odds_Calculator_2-way'!A128)</f>
        <v>2.08</v>
      </c>
      <c r="B127" s="4">
        <f>IF('True_Odds_Calculator_2-way'!B128="","",'True_Odds_Calculator_2-way'!B128)</f>
        <v>1.74</v>
      </c>
      <c r="C127" s="4">
        <f t="shared" si="11"/>
        <v>0.48076923076923073</v>
      </c>
      <c r="D127">
        <f t="shared" si="12"/>
        <v>0.57471264367816088</v>
      </c>
      <c r="E127">
        <f t="shared" si="13"/>
        <v>5.5481874447391721E-2</v>
      </c>
      <c r="F127">
        <f t="shared" si="14"/>
        <v>-0.22082228116710867</v>
      </c>
      <c r="G127">
        <v>0</v>
      </c>
      <c r="H127">
        <f t="shared" si="15"/>
        <v>0.27630415561450039</v>
      </c>
      <c r="I127">
        <f t="shared" si="16"/>
        <v>-1.1185934253567074</v>
      </c>
      <c r="J127">
        <f t="shared" si="17"/>
        <v>1.1185934253567074</v>
      </c>
      <c r="K127">
        <f t="shared" si="18"/>
        <v>0.4528819574855304</v>
      </c>
      <c r="L127">
        <f t="shared" si="19"/>
        <v>0.54711804251446938</v>
      </c>
      <c r="M127">
        <f t="shared" si="20"/>
        <v>2.2080808993852443</v>
      </c>
      <c r="N127">
        <f t="shared" si="21"/>
        <v>1.8277591347639637</v>
      </c>
    </row>
    <row r="128" spans="1:14" x14ac:dyDescent="0.25">
      <c r="A128" s="4">
        <f>IF('True_Odds_Calculator_2-way'!A129="","",'True_Odds_Calculator_2-way'!A129)</f>
        <v>1.91</v>
      </c>
      <c r="B128" s="4">
        <f>IF('True_Odds_Calculator_2-way'!B129="","",'True_Odds_Calculator_2-way'!B129)</f>
        <v>1.89</v>
      </c>
      <c r="C128" s="4">
        <f t="shared" si="11"/>
        <v>0.52356020942408377</v>
      </c>
      <c r="D128">
        <f t="shared" si="12"/>
        <v>0.52910052910052918</v>
      </c>
      <c r="E128">
        <f t="shared" si="13"/>
        <v>5.2660738524612949E-2</v>
      </c>
      <c r="F128">
        <f t="shared" si="14"/>
        <v>-0.2243552452976536</v>
      </c>
      <c r="G128">
        <v>0</v>
      </c>
      <c r="H128">
        <f t="shared" si="15"/>
        <v>0.27701598382226661</v>
      </c>
      <c r="I128">
        <f t="shared" si="16"/>
        <v>-1.1111797045680469</v>
      </c>
      <c r="J128">
        <f t="shared" si="17"/>
        <v>1.1111797045680469</v>
      </c>
      <c r="K128">
        <f t="shared" si="18"/>
        <v>0.49722213648304747</v>
      </c>
      <c r="L128">
        <f t="shared" si="19"/>
        <v>0.50277786351695242</v>
      </c>
      <c r="M128">
        <f t="shared" si="20"/>
        <v>2.0111735311569228</v>
      </c>
      <c r="N128">
        <f t="shared" si="21"/>
        <v>1.9889499370655614</v>
      </c>
    </row>
    <row r="129" spans="1:14" x14ac:dyDescent="0.25">
      <c r="A129" s="4">
        <f>IF('True_Odds_Calculator_2-way'!A130="","",'True_Odds_Calculator_2-way'!A130)</f>
        <v>1.76</v>
      </c>
      <c r="B129" s="4">
        <f>IF('True_Odds_Calculator_2-way'!B130="","",'True_Odds_Calculator_2-way'!B130)</f>
        <v>2.0499999999999998</v>
      </c>
      <c r="C129" s="4">
        <f t="shared" si="11"/>
        <v>0.56818181818181823</v>
      </c>
      <c r="D129">
        <f t="shared" si="12"/>
        <v>0.48780487804878053</v>
      </c>
      <c r="E129">
        <f t="shared" si="13"/>
        <v>5.598669623059882E-2</v>
      </c>
      <c r="F129">
        <f t="shared" si="14"/>
        <v>-0.22117516629711742</v>
      </c>
      <c r="G129">
        <v>0</v>
      </c>
      <c r="H129">
        <f t="shared" si="15"/>
        <v>0.27716186252771624</v>
      </c>
      <c r="I129">
        <f t="shared" si="16"/>
        <v>-1.1194341570991129</v>
      </c>
      <c r="J129">
        <f t="shared" si="17"/>
        <v>1.1194341570991129</v>
      </c>
      <c r="K129">
        <f t="shared" si="18"/>
        <v>0.54031566425830413</v>
      </c>
      <c r="L129">
        <f t="shared" si="19"/>
        <v>0.45968433574169576</v>
      </c>
      <c r="M129">
        <f t="shared" si="20"/>
        <v>1.8507699593953257</v>
      </c>
      <c r="N129">
        <f t="shared" si="21"/>
        <v>2.1754058649540684</v>
      </c>
    </row>
    <row r="130" spans="1:14" x14ac:dyDescent="0.25">
      <c r="A130" s="4">
        <f>IF('True_Odds_Calculator_2-way'!A131="","",'True_Odds_Calculator_2-way'!A131)</f>
        <v>1.72</v>
      </c>
      <c r="B130" s="4">
        <f>IF('True_Odds_Calculator_2-way'!B131="","",'True_Odds_Calculator_2-way'!B131)</f>
        <v>2.1</v>
      </c>
      <c r="C130" s="4">
        <f t="shared" si="11"/>
        <v>0.58139534883720934</v>
      </c>
      <c r="D130">
        <f t="shared" si="12"/>
        <v>0.47619047619047616</v>
      </c>
      <c r="E130">
        <f t="shared" si="13"/>
        <v>5.75858250276855E-2</v>
      </c>
      <c r="F130">
        <f t="shared" si="14"/>
        <v>-0.21926910299003322</v>
      </c>
      <c r="G130">
        <v>0</v>
      </c>
      <c r="H130">
        <f t="shared" si="15"/>
        <v>0.27685492801771872</v>
      </c>
      <c r="I130">
        <f t="shared" si="16"/>
        <v>-1.1236664374387368</v>
      </c>
      <c r="J130">
        <f t="shared" si="17"/>
        <v>1.1236664374387368</v>
      </c>
      <c r="K130">
        <f t="shared" si="18"/>
        <v>0.55277942512768541</v>
      </c>
      <c r="L130">
        <f t="shared" si="19"/>
        <v>0.44722057487231454</v>
      </c>
      <c r="M130">
        <f t="shared" si="20"/>
        <v>1.8090398349558905</v>
      </c>
      <c r="N130">
        <f t="shared" si="21"/>
        <v>2.2360330811826108</v>
      </c>
    </row>
    <row r="131" spans="1:14" x14ac:dyDescent="0.25">
      <c r="A131" s="4">
        <f>IF('True_Odds_Calculator_2-way'!A132="","",'True_Odds_Calculator_2-way'!A132)</f>
        <v>1.65</v>
      </c>
      <c r="B131" s="4">
        <f>IF('True_Odds_Calculator_2-way'!B132="","",'True_Odds_Calculator_2-way'!B132)</f>
        <v>2.23</v>
      </c>
      <c r="C131" s="4">
        <f t="shared" ref="C131:C194" si="22">1/A131</f>
        <v>0.60606060606060608</v>
      </c>
      <c r="D131">
        <f t="shared" ref="D131:D194" si="23">1/B131</f>
        <v>0.44843049327354262</v>
      </c>
      <c r="E131">
        <f t="shared" ref="E131:E194" si="24">C131+D131-1</f>
        <v>5.4491099334148752E-2</v>
      </c>
      <c r="F131">
        <f t="shared" ref="F131:F194" si="25">C131+D131-(C131*D131)-1</f>
        <v>-0.21728495719527108</v>
      </c>
      <c r="G131">
        <v>0</v>
      </c>
      <c r="H131">
        <f t="shared" ref="H131:H194" si="26">C131*D131</f>
        <v>0.27177605652941977</v>
      </c>
      <c r="I131">
        <f t="shared" ref="I131:I194" si="27">((-4*F131*H131)^0.5)/(2*F131)</f>
        <v>-1.1183835382312353</v>
      </c>
      <c r="J131">
        <f t="shared" ref="J131:J194" si="28">(-((-4*F131*H131)^0.5))/(2*F131)</f>
        <v>1.1183835382312353</v>
      </c>
      <c r="K131">
        <f t="shared" ref="K131:K194" si="29">IF(A131="","",(C131/($J131+C131-($J131*C131))))</f>
        <v>0.57905579514504757</v>
      </c>
      <c r="L131">
        <f t="shared" ref="L131:L194" si="30">IF(B131="","",(D131/($J131+D131-($J131*D131))))</f>
        <v>0.42094420485495265</v>
      </c>
      <c r="M131">
        <f t="shared" ref="M131:M194" si="31">IF(A131="","",1/K131)</f>
        <v>1.7269492998503024</v>
      </c>
      <c r="N131">
        <f t="shared" ref="N131:N194" si="32">IF(B131="","",1/L131)</f>
        <v>2.3756117520244189</v>
      </c>
    </row>
    <row r="132" spans="1:14" x14ac:dyDescent="0.25">
      <c r="A132" s="4">
        <f>IF('True_Odds_Calculator_2-way'!A133="","",'True_Odds_Calculator_2-way'!A133)</f>
        <v>1.81</v>
      </c>
      <c r="B132" s="4">
        <f>IF('True_Odds_Calculator_2-way'!B133="","",'True_Odds_Calculator_2-way'!B133)</f>
        <v>2</v>
      </c>
      <c r="C132" s="4">
        <f t="shared" si="22"/>
        <v>0.5524861878453039</v>
      </c>
      <c r="D132">
        <f t="shared" si="23"/>
        <v>0.5</v>
      </c>
      <c r="E132">
        <f t="shared" si="24"/>
        <v>5.2486187845303789E-2</v>
      </c>
      <c r="F132">
        <f t="shared" si="25"/>
        <v>-0.22375690607734811</v>
      </c>
      <c r="G132">
        <v>0</v>
      </c>
      <c r="H132">
        <f t="shared" si="26"/>
        <v>0.27624309392265195</v>
      </c>
      <c r="I132">
        <f t="shared" si="27"/>
        <v>-1.1111111111111112</v>
      </c>
      <c r="J132">
        <f t="shared" si="28"/>
        <v>1.1111111111111112</v>
      </c>
      <c r="K132">
        <f t="shared" si="29"/>
        <v>0.5263157894736844</v>
      </c>
      <c r="L132">
        <f t="shared" si="30"/>
        <v>0.47368421052631576</v>
      </c>
      <c r="M132">
        <f t="shared" si="31"/>
        <v>1.8999999999999992</v>
      </c>
      <c r="N132">
        <f t="shared" si="32"/>
        <v>2.1111111111111112</v>
      </c>
    </row>
    <row r="133" spans="1:14" x14ac:dyDescent="0.25">
      <c r="A133" s="4">
        <f>IF('True_Odds_Calculator_2-way'!A134="","",'True_Odds_Calculator_2-way'!A134)</f>
        <v>2.1800000000000002</v>
      </c>
      <c r="B133" s="4">
        <f>IF('True_Odds_Calculator_2-way'!B134="","",'True_Odds_Calculator_2-way'!B134)</f>
        <v>1.68</v>
      </c>
      <c r="C133" s="4">
        <f t="shared" si="22"/>
        <v>0.4587155963302752</v>
      </c>
      <c r="D133">
        <f t="shared" si="23"/>
        <v>0.59523809523809523</v>
      </c>
      <c r="E133">
        <f t="shared" si="24"/>
        <v>5.3953691568370488E-2</v>
      </c>
      <c r="F133">
        <f t="shared" si="25"/>
        <v>-0.21909130624726947</v>
      </c>
      <c r="G133">
        <v>0</v>
      </c>
      <c r="H133">
        <f t="shared" si="26"/>
        <v>0.27304499781564001</v>
      </c>
      <c r="I133">
        <f t="shared" si="27"/>
        <v>-1.1163607017227666</v>
      </c>
      <c r="J133">
        <f t="shared" si="28"/>
        <v>1.1163607017227666</v>
      </c>
      <c r="K133">
        <f t="shared" si="29"/>
        <v>0.4315356541246953</v>
      </c>
      <c r="L133">
        <f t="shared" si="30"/>
        <v>0.5684643458753047</v>
      </c>
      <c r="M133">
        <f t="shared" si="31"/>
        <v>2.3173056280328646</v>
      </c>
      <c r="N133">
        <f t="shared" si="32"/>
        <v>1.7591252771714809</v>
      </c>
    </row>
    <row r="134" spans="1:14" x14ac:dyDescent="0.25">
      <c r="A134" s="4">
        <f>IF('True_Odds_Calculator_2-way'!A135="","",'True_Odds_Calculator_2-way'!A135)</f>
        <v>1.87</v>
      </c>
      <c r="B134" s="4">
        <f>IF('True_Odds_Calculator_2-way'!B135="","",'True_Odds_Calculator_2-way'!B135)</f>
        <v>2.04</v>
      </c>
      <c r="C134" s="4">
        <f t="shared" si="22"/>
        <v>0.53475935828876997</v>
      </c>
      <c r="D134">
        <f t="shared" si="23"/>
        <v>0.49019607843137253</v>
      </c>
      <c r="E134">
        <f t="shared" si="24"/>
        <v>2.4955436720142554E-2</v>
      </c>
      <c r="F134">
        <f t="shared" si="25"/>
        <v>-0.2371815036174898</v>
      </c>
      <c r="G134">
        <v>0</v>
      </c>
      <c r="H134">
        <f t="shared" si="26"/>
        <v>0.26213694033763235</v>
      </c>
      <c r="I134">
        <f t="shared" si="27"/>
        <v>-1.0512928338279499</v>
      </c>
      <c r="J134">
        <f t="shared" si="28"/>
        <v>1.0512928338279499</v>
      </c>
      <c r="K134">
        <f t="shared" si="29"/>
        <v>0.52229555266159289</v>
      </c>
      <c r="L134">
        <f t="shared" si="30"/>
        <v>0.47770444733840695</v>
      </c>
      <c r="M134">
        <f t="shared" si="31"/>
        <v>1.9146247654303168</v>
      </c>
      <c r="N134">
        <f t="shared" si="32"/>
        <v>2.0933445471810685</v>
      </c>
    </row>
    <row r="135" spans="1:14" x14ac:dyDescent="0.25">
      <c r="A135" s="4">
        <f>IF('True_Odds_Calculator_2-way'!A136="","",'True_Odds_Calculator_2-way'!A136)</f>
        <v>1.54</v>
      </c>
      <c r="B135" s="4">
        <f>IF('True_Odds_Calculator_2-way'!B136="","",'True_Odds_Calculator_2-way'!B136)</f>
        <v>2.63</v>
      </c>
      <c r="C135" s="4">
        <f t="shared" si="22"/>
        <v>0.64935064935064934</v>
      </c>
      <c r="D135">
        <f t="shared" si="23"/>
        <v>0.38022813688212931</v>
      </c>
      <c r="E135">
        <f t="shared" si="24"/>
        <v>2.9578786232778764E-2</v>
      </c>
      <c r="F135">
        <f t="shared" si="25"/>
        <v>-0.21732260135301951</v>
      </c>
      <c r="G135">
        <v>0</v>
      </c>
      <c r="H135">
        <f t="shared" si="26"/>
        <v>0.24690138758579824</v>
      </c>
      <c r="I135">
        <f t="shared" si="27"/>
        <v>-1.0658824656517991</v>
      </c>
      <c r="J135">
        <f t="shared" si="28"/>
        <v>1.0658824656517991</v>
      </c>
      <c r="K135">
        <f t="shared" si="29"/>
        <v>0.63468830617732719</v>
      </c>
      <c r="L135">
        <f t="shared" si="30"/>
        <v>0.3653116938226727</v>
      </c>
      <c r="M135">
        <f t="shared" si="31"/>
        <v>1.5755765314519714</v>
      </c>
      <c r="N135">
        <f t="shared" si="32"/>
        <v>2.7373884190124329</v>
      </c>
    </row>
    <row r="136" spans="1:14" x14ac:dyDescent="0.25">
      <c r="A136" s="4">
        <f>IF('True_Odds_Calculator_2-way'!A137="","",'True_Odds_Calculator_2-way'!A137)</f>
        <v>2</v>
      </c>
      <c r="B136" s="4">
        <f>IF('True_Odds_Calculator_2-way'!B137="","",'True_Odds_Calculator_2-way'!B137)</f>
        <v>1.84</v>
      </c>
      <c r="C136" s="4">
        <f t="shared" si="22"/>
        <v>0.5</v>
      </c>
      <c r="D136">
        <f t="shared" si="23"/>
        <v>0.54347826086956519</v>
      </c>
      <c r="E136">
        <f t="shared" si="24"/>
        <v>4.3478260869565188E-2</v>
      </c>
      <c r="F136">
        <f t="shared" si="25"/>
        <v>-0.22826086956521741</v>
      </c>
      <c r="G136">
        <v>0</v>
      </c>
      <c r="H136">
        <f t="shared" si="26"/>
        <v>0.27173913043478259</v>
      </c>
      <c r="I136">
        <f t="shared" si="27"/>
        <v>-1.0910894511799618</v>
      </c>
      <c r="J136">
        <f t="shared" si="28"/>
        <v>1.0910894511799618</v>
      </c>
      <c r="K136">
        <f t="shared" si="29"/>
        <v>0.47821961869479995</v>
      </c>
      <c r="L136">
        <f t="shared" si="30"/>
        <v>0.52178038130519999</v>
      </c>
      <c r="M136">
        <f t="shared" si="31"/>
        <v>2.091089451179962</v>
      </c>
      <c r="N136">
        <f t="shared" si="32"/>
        <v>1.9165151389911681</v>
      </c>
    </row>
    <row r="137" spans="1:14" x14ac:dyDescent="0.25">
      <c r="A137" s="4">
        <f>IF('True_Odds_Calculator_2-way'!A138="","",'True_Odds_Calculator_2-way'!A138)</f>
        <v>2.41</v>
      </c>
      <c r="B137" s="4">
        <f>IF('True_Odds_Calculator_2-way'!B138="","",'True_Odds_Calculator_2-way'!B138)</f>
        <v>1.58</v>
      </c>
      <c r="C137" s="4">
        <f t="shared" si="22"/>
        <v>0.41493775933609955</v>
      </c>
      <c r="D137">
        <f t="shared" si="23"/>
        <v>0.63291139240506322</v>
      </c>
      <c r="E137">
        <f t="shared" si="24"/>
        <v>4.7849151741162776E-2</v>
      </c>
      <c r="F137">
        <f t="shared" si="25"/>
        <v>-0.214769683281685</v>
      </c>
      <c r="G137">
        <v>0</v>
      </c>
      <c r="H137">
        <f t="shared" si="26"/>
        <v>0.26261883502284777</v>
      </c>
      <c r="I137">
        <f t="shared" si="27"/>
        <v>-1.1057996468120721</v>
      </c>
      <c r="J137">
        <f t="shared" si="28"/>
        <v>1.1057996468120721</v>
      </c>
      <c r="K137">
        <f t="shared" si="29"/>
        <v>0.39075054356977457</v>
      </c>
      <c r="L137">
        <f t="shared" si="30"/>
        <v>0.60924945643022566</v>
      </c>
      <c r="M137">
        <f t="shared" si="31"/>
        <v>2.5591775020050216</v>
      </c>
      <c r="N137">
        <f t="shared" si="32"/>
        <v>1.6413637951510016</v>
      </c>
    </row>
    <row r="138" spans="1:14" x14ac:dyDescent="0.25">
      <c r="A138" s="4">
        <f>IF('True_Odds_Calculator_2-way'!A139="","",'True_Odds_Calculator_2-way'!A139)</f>
        <v>2.36</v>
      </c>
      <c r="B138" s="4">
        <f>IF('True_Odds_Calculator_2-way'!B139="","",'True_Odds_Calculator_2-way'!B139)</f>
        <v>1.6</v>
      </c>
      <c r="C138" s="4">
        <f t="shared" si="22"/>
        <v>0.42372881355932207</v>
      </c>
      <c r="D138">
        <f t="shared" si="23"/>
        <v>0.625</v>
      </c>
      <c r="E138">
        <f t="shared" si="24"/>
        <v>4.8728813559322015E-2</v>
      </c>
      <c r="F138">
        <f t="shared" si="25"/>
        <v>-0.21610169491525433</v>
      </c>
      <c r="G138">
        <v>0</v>
      </c>
      <c r="H138">
        <f t="shared" si="26"/>
        <v>0.26483050847457629</v>
      </c>
      <c r="I138">
        <f t="shared" si="27"/>
        <v>-1.1070186069251189</v>
      </c>
      <c r="J138">
        <f t="shared" si="28"/>
        <v>1.1070186069251189</v>
      </c>
      <c r="K138">
        <f t="shared" si="29"/>
        <v>0.39911471480381222</v>
      </c>
      <c r="L138">
        <f t="shared" si="30"/>
        <v>0.600885285196188</v>
      </c>
      <c r="M138">
        <f t="shared" si="31"/>
        <v>2.5055453054181611</v>
      </c>
      <c r="N138">
        <f t="shared" si="32"/>
        <v>1.6642111641550712</v>
      </c>
    </row>
    <row r="139" spans="1:14" x14ac:dyDescent="0.25">
      <c r="A139" s="4">
        <f>IF('True_Odds_Calculator_2-way'!A140="","",'True_Odds_Calculator_2-way'!A140)</f>
        <v>2.23</v>
      </c>
      <c r="B139" s="4">
        <f>IF('True_Odds_Calculator_2-way'!B140="","",'True_Odds_Calculator_2-way'!B140)</f>
        <v>1.67</v>
      </c>
      <c r="C139" s="4">
        <f t="shared" si="22"/>
        <v>0.44843049327354262</v>
      </c>
      <c r="D139">
        <f t="shared" si="23"/>
        <v>0.5988023952095809</v>
      </c>
      <c r="E139">
        <f t="shared" si="24"/>
        <v>4.7232888483123459E-2</v>
      </c>
      <c r="F139">
        <f t="shared" si="25"/>
        <v>-0.22128836497408777</v>
      </c>
      <c r="G139">
        <v>0</v>
      </c>
      <c r="H139">
        <f t="shared" si="26"/>
        <v>0.26852125345721117</v>
      </c>
      <c r="I139">
        <f t="shared" si="27"/>
        <v>-1.1015647826027291</v>
      </c>
      <c r="J139">
        <f t="shared" si="28"/>
        <v>1.1015647826027291</v>
      </c>
      <c r="K139">
        <f t="shared" si="29"/>
        <v>0.42464203096948078</v>
      </c>
      <c r="L139">
        <f t="shared" si="30"/>
        <v>0.57535796903051928</v>
      </c>
      <c r="M139">
        <f t="shared" si="31"/>
        <v>2.3549246826013568</v>
      </c>
      <c r="N139">
        <f t="shared" si="32"/>
        <v>1.7380484043438287</v>
      </c>
    </row>
    <row r="140" spans="1:14" x14ac:dyDescent="0.25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1.75</v>
      </c>
      <c r="C140" s="4">
        <f t="shared" si="22"/>
        <v>0.47846889952153115</v>
      </c>
      <c r="D140">
        <f t="shared" si="23"/>
        <v>0.5714285714285714</v>
      </c>
      <c r="E140">
        <f t="shared" si="24"/>
        <v>4.9897470950102552E-2</v>
      </c>
      <c r="F140">
        <f t="shared" si="25"/>
        <v>-0.22351332877648666</v>
      </c>
      <c r="G140">
        <v>0</v>
      </c>
      <c r="H140">
        <f t="shared" si="26"/>
        <v>0.27341079972658922</v>
      </c>
      <c r="I140">
        <f t="shared" si="27"/>
        <v>-1.1060025272186622</v>
      </c>
      <c r="J140">
        <f t="shared" si="28"/>
        <v>1.1060025272186622</v>
      </c>
      <c r="K140">
        <f t="shared" si="29"/>
        <v>0.4534031352978124</v>
      </c>
      <c r="L140">
        <f t="shared" si="30"/>
        <v>0.54659686470218749</v>
      </c>
      <c r="M140">
        <f t="shared" si="31"/>
        <v>2.2055427546683419</v>
      </c>
      <c r="N140">
        <f t="shared" si="32"/>
        <v>1.8295018954139968</v>
      </c>
    </row>
    <row r="141" spans="1:14" x14ac:dyDescent="0.25">
      <c r="A141" s="4">
        <f>IF('True_Odds_Calculator_2-way'!A142="","",'True_Odds_Calculator_2-way'!A142)</f>
        <v>2.25</v>
      </c>
      <c r="B141" s="4">
        <f>IF('True_Odds_Calculator_2-way'!B142="","",'True_Odds_Calculator_2-way'!B142)</f>
        <v>1.66</v>
      </c>
      <c r="C141" s="4">
        <f t="shared" si="22"/>
        <v>0.44444444444444442</v>
      </c>
      <c r="D141">
        <f t="shared" si="23"/>
        <v>0.60240963855421692</v>
      </c>
      <c r="E141">
        <f t="shared" si="24"/>
        <v>4.685408299866145E-2</v>
      </c>
      <c r="F141">
        <f t="shared" si="25"/>
        <v>-0.22088353413654604</v>
      </c>
      <c r="G141">
        <v>0</v>
      </c>
      <c r="H141">
        <f t="shared" si="26"/>
        <v>0.2677376171352075</v>
      </c>
      <c r="I141">
        <f t="shared" si="27"/>
        <v>-1.1009637651263608</v>
      </c>
      <c r="J141">
        <f t="shared" si="28"/>
        <v>1.1009637651263608</v>
      </c>
      <c r="K141">
        <f t="shared" si="29"/>
        <v>0.42083916310041947</v>
      </c>
      <c r="L141">
        <f t="shared" si="30"/>
        <v>0.57916083689958042</v>
      </c>
      <c r="M141">
        <f t="shared" si="31"/>
        <v>2.3762047064079508</v>
      </c>
      <c r="N141">
        <f t="shared" si="32"/>
        <v>1.7266360849833982</v>
      </c>
    </row>
    <row r="142" spans="1:14" x14ac:dyDescent="0.25">
      <c r="A142" s="4">
        <f>IF('True_Odds_Calculator_2-way'!A143="","",'True_Odds_Calculator_2-way'!A143)</f>
        <v>2.25</v>
      </c>
      <c r="B142" s="4">
        <f>IF('True_Odds_Calculator_2-way'!B143="","",'True_Odds_Calculator_2-way'!B143)</f>
        <v>1.66</v>
      </c>
      <c r="C142" s="4">
        <f t="shared" si="22"/>
        <v>0.44444444444444442</v>
      </c>
      <c r="D142">
        <f t="shared" si="23"/>
        <v>0.60240963855421692</v>
      </c>
      <c r="E142">
        <f t="shared" si="24"/>
        <v>4.685408299866145E-2</v>
      </c>
      <c r="F142">
        <f t="shared" si="25"/>
        <v>-0.22088353413654604</v>
      </c>
      <c r="G142">
        <v>0</v>
      </c>
      <c r="H142">
        <f t="shared" si="26"/>
        <v>0.2677376171352075</v>
      </c>
      <c r="I142">
        <f t="shared" si="27"/>
        <v>-1.1009637651263608</v>
      </c>
      <c r="J142">
        <f t="shared" si="28"/>
        <v>1.1009637651263608</v>
      </c>
      <c r="K142">
        <f t="shared" si="29"/>
        <v>0.42083916310041947</v>
      </c>
      <c r="L142">
        <f t="shared" si="30"/>
        <v>0.57916083689958042</v>
      </c>
      <c r="M142">
        <f t="shared" si="31"/>
        <v>2.3762047064079508</v>
      </c>
      <c r="N142">
        <f t="shared" si="32"/>
        <v>1.7266360849833982</v>
      </c>
    </row>
    <row r="143" spans="1:14" x14ac:dyDescent="0.25">
      <c r="A143" s="4">
        <f>IF('True_Odds_Calculator_2-way'!A144="","",'True_Odds_Calculator_2-way'!A144)</f>
        <v>2.25</v>
      </c>
      <c r="B143" s="4">
        <f>IF('True_Odds_Calculator_2-way'!B144="","",'True_Odds_Calculator_2-way'!B144)</f>
        <v>1.66</v>
      </c>
      <c r="C143" s="4">
        <f t="shared" si="22"/>
        <v>0.44444444444444442</v>
      </c>
      <c r="D143">
        <f t="shared" si="23"/>
        <v>0.60240963855421692</v>
      </c>
      <c r="E143">
        <f t="shared" si="24"/>
        <v>4.685408299866145E-2</v>
      </c>
      <c r="F143">
        <f t="shared" si="25"/>
        <v>-0.22088353413654604</v>
      </c>
      <c r="G143">
        <v>0</v>
      </c>
      <c r="H143">
        <f t="shared" si="26"/>
        <v>0.2677376171352075</v>
      </c>
      <c r="I143">
        <f t="shared" si="27"/>
        <v>-1.1009637651263608</v>
      </c>
      <c r="J143">
        <f t="shared" si="28"/>
        <v>1.1009637651263608</v>
      </c>
      <c r="K143">
        <f t="shared" si="29"/>
        <v>0.42083916310041947</v>
      </c>
      <c r="L143">
        <f t="shared" si="30"/>
        <v>0.57916083689958042</v>
      </c>
      <c r="M143">
        <f t="shared" si="31"/>
        <v>2.3762047064079508</v>
      </c>
      <c r="N143">
        <f t="shared" si="32"/>
        <v>1.7266360849833982</v>
      </c>
    </row>
    <row r="144" spans="1:14" x14ac:dyDescent="0.25">
      <c r="A144" s="4">
        <f>IF('True_Odds_Calculator_2-way'!A145="","",'True_Odds_Calculator_2-way'!A145)</f>
        <v>2.5</v>
      </c>
      <c r="B144" s="4">
        <f>IF('True_Odds_Calculator_2-way'!B145="","",'True_Odds_Calculator_2-way'!B145)</f>
        <v>1.54</v>
      </c>
      <c r="C144" s="4">
        <f t="shared" si="22"/>
        <v>0.4</v>
      </c>
      <c r="D144">
        <f t="shared" si="23"/>
        <v>0.64935064935064934</v>
      </c>
      <c r="E144">
        <f t="shared" si="24"/>
        <v>4.9350649350649256E-2</v>
      </c>
      <c r="F144">
        <f t="shared" si="25"/>
        <v>-0.21038961038961057</v>
      </c>
      <c r="G144">
        <v>0</v>
      </c>
      <c r="H144">
        <f t="shared" si="26"/>
        <v>0.25974025974025977</v>
      </c>
      <c r="I144">
        <f t="shared" si="27"/>
        <v>-1.1111111111111107</v>
      </c>
      <c r="J144">
        <f t="shared" si="28"/>
        <v>1.1111111111111107</v>
      </c>
      <c r="K144">
        <f t="shared" si="29"/>
        <v>0.37500000000000011</v>
      </c>
      <c r="L144">
        <f t="shared" si="30"/>
        <v>0.625</v>
      </c>
      <c r="M144">
        <f t="shared" si="31"/>
        <v>2.6666666666666661</v>
      </c>
      <c r="N144">
        <f t="shared" si="32"/>
        <v>1.6</v>
      </c>
    </row>
    <row r="145" spans="1:14" x14ac:dyDescent="0.25">
      <c r="A145" s="4">
        <f>IF('True_Odds_Calculator_2-way'!A146="","",'True_Odds_Calculator_2-way'!A146)</f>
        <v>2.06</v>
      </c>
      <c r="B145" s="4">
        <f>IF('True_Odds_Calculator_2-way'!B146="","",'True_Odds_Calculator_2-way'!B146)</f>
        <v>1.76</v>
      </c>
      <c r="C145" s="4">
        <f t="shared" si="22"/>
        <v>0.4854368932038835</v>
      </c>
      <c r="D145">
        <f t="shared" si="23"/>
        <v>0.56818181818181823</v>
      </c>
      <c r="E145">
        <f t="shared" si="24"/>
        <v>5.3618711385701623E-2</v>
      </c>
      <c r="F145">
        <f t="shared" si="25"/>
        <v>-0.222197705207414</v>
      </c>
      <c r="G145">
        <v>0</v>
      </c>
      <c r="H145">
        <f t="shared" si="26"/>
        <v>0.27581641659311568</v>
      </c>
      <c r="I145">
        <f t="shared" si="27"/>
        <v>-1.1141412945539659</v>
      </c>
      <c r="J145">
        <f t="shared" si="28"/>
        <v>1.1141412945539659</v>
      </c>
      <c r="K145">
        <f t="shared" si="29"/>
        <v>0.45850742297558345</v>
      </c>
      <c r="L145">
        <f t="shared" si="30"/>
        <v>0.54149257702441678</v>
      </c>
      <c r="M145">
        <f t="shared" si="31"/>
        <v>2.1809897722272038</v>
      </c>
      <c r="N145">
        <f t="shared" si="32"/>
        <v>1.8467473838610133</v>
      </c>
    </row>
    <row r="146" spans="1:14" x14ac:dyDescent="0.25">
      <c r="A146" s="4">
        <f>IF('True_Odds_Calculator_2-way'!A147="","",'True_Odds_Calculator_2-way'!A147)</f>
        <v>2.06</v>
      </c>
      <c r="B146" s="4">
        <f>IF('True_Odds_Calculator_2-way'!B147="","",'True_Odds_Calculator_2-way'!B147)</f>
        <v>1.75</v>
      </c>
      <c r="C146" s="4">
        <f t="shared" si="22"/>
        <v>0.4854368932038835</v>
      </c>
      <c r="D146">
        <f t="shared" si="23"/>
        <v>0.5714285714285714</v>
      </c>
      <c r="E146">
        <f t="shared" si="24"/>
        <v>5.6865464632454898E-2</v>
      </c>
      <c r="F146">
        <f t="shared" si="25"/>
        <v>-0.22052704576976423</v>
      </c>
      <c r="G146">
        <v>0</v>
      </c>
      <c r="H146">
        <f t="shared" si="26"/>
        <v>0.27739251040221913</v>
      </c>
      <c r="I146">
        <f t="shared" si="27"/>
        <v>-1.1215443081840883</v>
      </c>
      <c r="J146">
        <f t="shared" si="28"/>
        <v>1.1215443081840883</v>
      </c>
      <c r="K146">
        <f t="shared" si="29"/>
        <v>0.4568636290527433</v>
      </c>
      <c r="L146">
        <f t="shared" si="30"/>
        <v>0.54313637094725686</v>
      </c>
      <c r="M146">
        <f t="shared" si="31"/>
        <v>2.1888369666751335</v>
      </c>
      <c r="N146">
        <f t="shared" si="32"/>
        <v>1.8411582311380661</v>
      </c>
    </row>
    <row r="147" spans="1:14" x14ac:dyDescent="0.25">
      <c r="A147" s="4">
        <f>IF('True_Odds_Calculator_2-way'!A148="","",'True_Odds_Calculator_2-way'!A148)</f>
        <v>1.99</v>
      </c>
      <c r="B147" s="4">
        <f>IF('True_Odds_Calculator_2-way'!B148="","",'True_Odds_Calculator_2-way'!B148)</f>
        <v>1.92</v>
      </c>
      <c r="C147" s="4">
        <f t="shared" si="22"/>
        <v>0.50251256281407031</v>
      </c>
      <c r="D147">
        <f t="shared" si="23"/>
        <v>0.52083333333333337</v>
      </c>
      <c r="E147">
        <f t="shared" si="24"/>
        <v>2.3345896147403788E-2</v>
      </c>
      <c r="F147">
        <f t="shared" si="25"/>
        <v>-0.2383793969849245</v>
      </c>
      <c r="G147">
        <v>0</v>
      </c>
      <c r="H147">
        <f t="shared" si="26"/>
        <v>0.26172529313232828</v>
      </c>
      <c r="I147">
        <f t="shared" si="27"/>
        <v>-1.0478243557698861</v>
      </c>
      <c r="J147">
        <f t="shared" si="28"/>
        <v>1.0478243557698861</v>
      </c>
      <c r="K147">
        <f t="shared" si="29"/>
        <v>0.49083461764588526</v>
      </c>
      <c r="L147">
        <f t="shared" si="30"/>
        <v>0.50916538235411457</v>
      </c>
      <c r="M147">
        <f t="shared" si="31"/>
        <v>2.0373461122121879</v>
      </c>
      <c r="N147">
        <f t="shared" si="32"/>
        <v>1.9639984073082948</v>
      </c>
    </row>
    <row r="148" spans="1:14" x14ac:dyDescent="0.25">
      <c r="A148" s="4">
        <f>IF('True_Odds_Calculator_2-way'!A149="","",'True_Odds_Calculator_2-way'!A149)</f>
        <v>1.4</v>
      </c>
      <c r="B148" s="4">
        <f>IF('True_Odds_Calculator_2-way'!B149="","",'True_Odds_Calculator_2-way'!B149)</f>
        <v>3.11</v>
      </c>
      <c r="C148" s="4">
        <f t="shared" si="22"/>
        <v>0.7142857142857143</v>
      </c>
      <c r="D148">
        <f t="shared" si="23"/>
        <v>0.32154340836012862</v>
      </c>
      <c r="E148">
        <f t="shared" si="24"/>
        <v>3.5829122645842926E-2</v>
      </c>
      <c r="F148">
        <f t="shared" si="25"/>
        <v>-0.19384474046853462</v>
      </c>
      <c r="G148">
        <v>0</v>
      </c>
      <c r="H148">
        <f t="shared" si="26"/>
        <v>0.2296738631143776</v>
      </c>
      <c r="I148">
        <f t="shared" si="27"/>
        <v>-1.0885008604602704</v>
      </c>
      <c r="J148">
        <f t="shared" si="28"/>
        <v>1.0885008604602704</v>
      </c>
      <c r="K148">
        <f t="shared" si="29"/>
        <v>0.69666975074358573</v>
      </c>
      <c r="L148">
        <f t="shared" si="30"/>
        <v>0.30333024925641411</v>
      </c>
      <c r="M148">
        <f t="shared" si="31"/>
        <v>1.4354003441841086</v>
      </c>
      <c r="N148">
        <f t="shared" si="32"/>
        <v>3.2967368155711703</v>
      </c>
    </row>
    <row r="149" spans="1:14" x14ac:dyDescent="0.25">
      <c r="A149" s="4">
        <f>IF('True_Odds_Calculator_2-way'!A150="","",'True_Odds_Calculator_2-way'!A150)</f>
        <v>2.25</v>
      </c>
      <c r="B149" s="4">
        <f>IF('True_Odds_Calculator_2-way'!B150="","",'True_Odds_Calculator_2-way'!B150)</f>
        <v>1.71</v>
      </c>
      <c r="C149" s="4">
        <f t="shared" si="22"/>
        <v>0.44444444444444442</v>
      </c>
      <c r="D149">
        <f t="shared" si="23"/>
        <v>0.58479532163742687</v>
      </c>
      <c r="E149">
        <f t="shared" si="24"/>
        <v>2.9239766081871288E-2</v>
      </c>
      <c r="F149">
        <f t="shared" si="25"/>
        <v>-0.2306692657569851</v>
      </c>
      <c r="G149">
        <v>0</v>
      </c>
      <c r="H149">
        <f t="shared" si="26"/>
        <v>0.25990903183885639</v>
      </c>
      <c r="I149">
        <f t="shared" si="27"/>
        <v>-1.0614897848685503</v>
      </c>
      <c r="J149">
        <f t="shared" si="28"/>
        <v>1.0614897848685503</v>
      </c>
      <c r="K149">
        <f t="shared" si="29"/>
        <v>0.42976330383488626</v>
      </c>
      <c r="L149">
        <f t="shared" si="30"/>
        <v>0.57023669616511363</v>
      </c>
      <c r="M149">
        <f t="shared" si="31"/>
        <v>2.3268622310856886</v>
      </c>
      <c r="N149">
        <f t="shared" si="32"/>
        <v>1.753657747256671</v>
      </c>
    </row>
    <row r="150" spans="1:14" x14ac:dyDescent="0.25">
      <c r="A150" s="4">
        <f>IF('True_Odds_Calculator_2-way'!A151="","",'True_Odds_Calculator_2-way'!A151)</f>
        <v>1.83</v>
      </c>
      <c r="B150" s="4">
        <f>IF('True_Odds_Calculator_2-way'!B151="","",'True_Odds_Calculator_2-way'!B151)</f>
        <v>2.08</v>
      </c>
      <c r="C150" s="4">
        <f t="shared" si="22"/>
        <v>0.54644808743169393</v>
      </c>
      <c r="D150">
        <f t="shared" si="23"/>
        <v>0.48076923076923073</v>
      </c>
      <c r="E150">
        <f t="shared" si="24"/>
        <v>2.7217318200924545E-2</v>
      </c>
      <c r="F150">
        <f t="shared" si="25"/>
        <v>-0.23549810844892827</v>
      </c>
      <c r="G150">
        <v>0</v>
      </c>
      <c r="H150">
        <f t="shared" si="26"/>
        <v>0.26271542664985281</v>
      </c>
      <c r="I150">
        <f t="shared" si="27"/>
        <v>-1.0562070842074627</v>
      </c>
      <c r="J150">
        <f t="shared" si="28"/>
        <v>1.0562070842074627</v>
      </c>
      <c r="K150">
        <f t="shared" si="29"/>
        <v>0.53286387886572006</v>
      </c>
      <c r="L150">
        <f t="shared" si="30"/>
        <v>0.46713612113428016</v>
      </c>
      <c r="M150">
        <f t="shared" si="31"/>
        <v>1.8766518798921943</v>
      </c>
      <c r="N150">
        <f t="shared" si="32"/>
        <v>2.1407036509440598</v>
      </c>
    </row>
    <row r="151" spans="1:14" x14ac:dyDescent="0.25">
      <c r="A151" s="4">
        <f>IF('True_Odds_Calculator_2-way'!A152="","",'True_Odds_Calculator_2-way'!A152)</f>
        <v>2.13</v>
      </c>
      <c r="B151" s="4">
        <f>IF('True_Odds_Calculator_2-way'!B152="","",'True_Odds_Calculator_2-way'!B152)</f>
        <v>1.77</v>
      </c>
      <c r="C151" s="4">
        <f t="shared" si="22"/>
        <v>0.46948356807511737</v>
      </c>
      <c r="D151">
        <f t="shared" si="23"/>
        <v>0.56497175141242939</v>
      </c>
      <c r="E151">
        <f t="shared" si="24"/>
        <v>3.4455319487546765E-2</v>
      </c>
      <c r="F151">
        <f t="shared" si="25"/>
        <v>-0.23078963422720888</v>
      </c>
      <c r="G151">
        <v>0</v>
      </c>
      <c r="H151">
        <f t="shared" si="26"/>
        <v>0.26524495371475559</v>
      </c>
      <c r="I151">
        <f t="shared" si="27"/>
        <v>-1.0720509244860594</v>
      </c>
      <c r="J151">
        <f t="shared" si="28"/>
        <v>1.0720509244860594</v>
      </c>
      <c r="K151">
        <f t="shared" si="29"/>
        <v>0.45219863720922326</v>
      </c>
      <c r="L151">
        <f t="shared" si="30"/>
        <v>0.54780136279077696</v>
      </c>
      <c r="M151">
        <f t="shared" si="31"/>
        <v>2.2114175446692466</v>
      </c>
      <c r="N151">
        <f t="shared" si="32"/>
        <v>1.8254792118542653</v>
      </c>
    </row>
    <row r="152" spans="1:14" x14ac:dyDescent="0.25">
      <c r="A152" s="4">
        <f>IF('True_Odds_Calculator_2-way'!A153="","",'True_Odds_Calculator_2-way'!A153)</f>
        <v>2.0499999999999998</v>
      </c>
      <c r="B152" s="4">
        <f>IF('True_Odds_Calculator_2-way'!B153="","",'True_Odds_Calculator_2-way'!B153)</f>
        <v>1.85</v>
      </c>
      <c r="C152" s="4">
        <f t="shared" si="22"/>
        <v>0.48780487804878053</v>
      </c>
      <c r="D152">
        <f t="shared" si="23"/>
        <v>0.54054054054054046</v>
      </c>
      <c r="E152">
        <f t="shared" si="24"/>
        <v>2.8345418589321048E-2</v>
      </c>
      <c r="F152">
        <f t="shared" si="25"/>
        <v>-0.2353328938694792</v>
      </c>
      <c r="G152">
        <v>0</v>
      </c>
      <c r="H152">
        <f t="shared" si="26"/>
        <v>0.26367831245880025</v>
      </c>
      <c r="I152">
        <f t="shared" si="27"/>
        <v>-1.0585122480499263</v>
      </c>
      <c r="J152">
        <f t="shared" si="28"/>
        <v>1.0585122480499263</v>
      </c>
      <c r="K152">
        <f t="shared" si="29"/>
        <v>0.47361090692279612</v>
      </c>
      <c r="L152">
        <f t="shared" si="30"/>
        <v>0.52638909307720383</v>
      </c>
      <c r="M152">
        <f t="shared" si="31"/>
        <v>2.1114378604524222</v>
      </c>
      <c r="N152">
        <f t="shared" si="32"/>
        <v>1.8997354108424378</v>
      </c>
    </row>
    <row r="153" spans="1:14" x14ac:dyDescent="0.25">
      <c r="A153" s="4">
        <f>IF('True_Odds_Calculator_2-way'!A154="","",'True_Odds_Calculator_2-way'!A154)</f>
        <v>1.93</v>
      </c>
      <c r="B153" s="4">
        <f>IF('True_Odds_Calculator_2-way'!B154="","",'True_Odds_Calculator_2-way'!B154)</f>
        <v>1.95</v>
      </c>
      <c r="C153" s="4">
        <f t="shared" si="22"/>
        <v>0.5181347150259068</v>
      </c>
      <c r="D153">
        <f t="shared" si="23"/>
        <v>0.51282051282051289</v>
      </c>
      <c r="E153">
        <f t="shared" si="24"/>
        <v>3.0955227846419575E-2</v>
      </c>
      <c r="F153">
        <f t="shared" si="25"/>
        <v>-0.23475488242327625</v>
      </c>
      <c r="G153">
        <v>0</v>
      </c>
      <c r="H153">
        <f t="shared" si="26"/>
        <v>0.26571011026969582</v>
      </c>
      <c r="I153">
        <f t="shared" si="27"/>
        <v>-1.0638899909514294</v>
      </c>
      <c r="J153">
        <f t="shared" si="28"/>
        <v>1.0638899909514294</v>
      </c>
      <c r="K153">
        <f t="shared" si="29"/>
        <v>0.50265964972060251</v>
      </c>
      <c r="L153">
        <f t="shared" si="30"/>
        <v>0.49734035027939766</v>
      </c>
      <c r="M153">
        <f t="shared" si="31"/>
        <v>1.9894176915848294</v>
      </c>
      <c r="N153">
        <f t="shared" si="32"/>
        <v>2.0106954914038573</v>
      </c>
    </row>
    <row r="154" spans="1:14" x14ac:dyDescent="0.25">
      <c r="A154" s="4">
        <f>IF('True_Odds_Calculator_2-way'!A155="","",'True_Odds_Calculator_2-way'!A155)</f>
        <v>1.98</v>
      </c>
      <c r="B154" s="4">
        <f>IF('True_Odds_Calculator_2-way'!B155="","",'True_Odds_Calculator_2-way'!B155)</f>
        <v>1.9</v>
      </c>
      <c r="C154" s="4">
        <f t="shared" si="22"/>
        <v>0.50505050505050508</v>
      </c>
      <c r="D154">
        <f t="shared" si="23"/>
        <v>0.52631578947368418</v>
      </c>
      <c r="E154">
        <f t="shared" si="24"/>
        <v>3.1366294524189264E-2</v>
      </c>
      <c r="F154">
        <f t="shared" si="25"/>
        <v>-0.23444976076555024</v>
      </c>
      <c r="G154">
        <v>0</v>
      </c>
      <c r="H154">
        <f t="shared" si="26"/>
        <v>0.26581605528973951</v>
      </c>
      <c r="I154">
        <f t="shared" si="27"/>
        <v>-1.0647942749998998</v>
      </c>
      <c r="J154">
        <f t="shared" si="28"/>
        <v>1.0647942749998998</v>
      </c>
      <c r="K154">
        <f t="shared" si="29"/>
        <v>0.48935688187389592</v>
      </c>
      <c r="L154">
        <f t="shared" si="30"/>
        <v>0.51064311812610408</v>
      </c>
      <c r="M154">
        <f t="shared" si="31"/>
        <v>2.0434983894999017</v>
      </c>
      <c r="N154">
        <f t="shared" si="32"/>
        <v>1.9583148474999099</v>
      </c>
    </row>
    <row r="155" spans="1:14" x14ac:dyDescent="0.25">
      <c r="A155" s="4">
        <f>IF('True_Odds_Calculator_2-way'!A156="","",'True_Odds_Calculator_2-way'!A156)</f>
        <v>1.99</v>
      </c>
      <c r="B155" s="4">
        <f>IF('True_Odds_Calculator_2-way'!B156="","",'True_Odds_Calculator_2-way'!B156)</f>
        <v>1.89</v>
      </c>
      <c r="C155" s="4">
        <f t="shared" si="22"/>
        <v>0.50251256281407031</v>
      </c>
      <c r="D155">
        <f t="shared" si="23"/>
        <v>0.52910052910052918</v>
      </c>
      <c r="E155">
        <f t="shared" si="24"/>
        <v>3.16130919145996E-2</v>
      </c>
      <c r="F155">
        <f t="shared" si="25"/>
        <v>-0.23426657094998793</v>
      </c>
      <c r="G155">
        <v>0</v>
      </c>
      <c r="H155">
        <f t="shared" si="26"/>
        <v>0.26587966286458753</v>
      </c>
      <c r="I155">
        <f t="shared" si="27"/>
        <v>-1.0653379535009888</v>
      </c>
      <c r="J155">
        <f t="shared" si="28"/>
        <v>1.0653379535009888</v>
      </c>
      <c r="K155">
        <f t="shared" si="29"/>
        <v>0.48669270829720923</v>
      </c>
      <c r="L155">
        <f t="shared" si="30"/>
        <v>0.51330729170279055</v>
      </c>
      <c r="M155">
        <f t="shared" si="31"/>
        <v>2.0546845739659791</v>
      </c>
      <c r="N155">
        <f t="shared" si="32"/>
        <v>1.9481507786158798</v>
      </c>
    </row>
    <row r="156" spans="1:14" x14ac:dyDescent="0.25">
      <c r="A156" s="4">
        <f>IF('True_Odds_Calculator_2-way'!A157="","",'True_Odds_Calculator_2-way'!A157)</f>
        <v>1.92</v>
      </c>
      <c r="B156" s="4">
        <f>IF('True_Odds_Calculator_2-way'!B157="","",'True_Odds_Calculator_2-way'!B157)</f>
        <v>1.97</v>
      </c>
      <c r="C156" s="4">
        <f t="shared" si="22"/>
        <v>0.52083333333333337</v>
      </c>
      <c r="D156">
        <f t="shared" si="23"/>
        <v>0.50761421319796951</v>
      </c>
      <c r="E156">
        <f t="shared" si="24"/>
        <v>2.844754653130277E-2</v>
      </c>
      <c r="F156">
        <f t="shared" si="25"/>
        <v>-0.2359348561759731</v>
      </c>
      <c r="G156">
        <v>0</v>
      </c>
      <c r="H156">
        <f t="shared" si="26"/>
        <v>0.26438240270727581</v>
      </c>
      <c r="I156">
        <f t="shared" si="27"/>
        <v>-1.0585715534396718</v>
      </c>
      <c r="J156">
        <f t="shared" si="28"/>
        <v>1.0585715534396718</v>
      </c>
      <c r="K156">
        <f t="shared" si="29"/>
        <v>0.50661491420873006</v>
      </c>
      <c r="L156">
        <f t="shared" si="30"/>
        <v>0.49338508579127022</v>
      </c>
      <c r="M156">
        <f t="shared" si="31"/>
        <v>1.9738858291644976</v>
      </c>
      <c r="N156">
        <f t="shared" si="32"/>
        <v>2.0268144068364817</v>
      </c>
    </row>
    <row r="157" spans="1:14" x14ac:dyDescent="0.25">
      <c r="A157" s="4">
        <f>IF('True_Odds_Calculator_2-way'!A158="","",'True_Odds_Calculator_2-way'!A158)</f>
        <v>2.0699999999999998</v>
      </c>
      <c r="B157" s="4">
        <f>IF('True_Odds_Calculator_2-way'!B158="","",'True_Odds_Calculator_2-way'!B158)</f>
        <v>1.83</v>
      </c>
      <c r="C157" s="4">
        <f t="shared" si="22"/>
        <v>0.48309178743961356</v>
      </c>
      <c r="D157">
        <f t="shared" si="23"/>
        <v>0.54644808743169393</v>
      </c>
      <c r="E157">
        <f t="shared" si="24"/>
        <v>2.9539874871307603E-2</v>
      </c>
      <c r="F157">
        <f t="shared" si="25"/>
        <v>-0.23444470842902765</v>
      </c>
      <c r="G157">
        <v>0</v>
      </c>
      <c r="H157">
        <f t="shared" si="26"/>
        <v>0.26398458330033525</v>
      </c>
      <c r="I157">
        <f t="shared" si="27"/>
        <v>-1.0611311532512866</v>
      </c>
      <c r="J157">
        <f t="shared" si="28"/>
        <v>1.0611311532512866</v>
      </c>
      <c r="K157">
        <f t="shared" si="29"/>
        <v>0.46829407167694814</v>
      </c>
      <c r="L157">
        <f t="shared" si="30"/>
        <v>0.53170592832305175</v>
      </c>
      <c r="M157">
        <f t="shared" si="31"/>
        <v>2.1354103339788768</v>
      </c>
      <c r="N157">
        <f t="shared" si="32"/>
        <v>1.8807388571985679</v>
      </c>
    </row>
    <row r="158" spans="1:14" x14ac:dyDescent="0.25">
      <c r="A158" s="4">
        <f>IF('True_Odds_Calculator_2-way'!A159="","",'True_Odds_Calculator_2-way'!A159)</f>
        <v>1.94</v>
      </c>
      <c r="B158" s="4">
        <f>IF('True_Odds_Calculator_2-way'!B159="","",'True_Odds_Calculator_2-way'!B159)</f>
        <v>1.94</v>
      </c>
      <c r="C158" s="4">
        <f t="shared" si="22"/>
        <v>0.51546391752577325</v>
      </c>
      <c r="D158">
        <f t="shared" si="23"/>
        <v>0.51546391752577325</v>
      </c>
      <c r="E158">
        <f t="shared" si="24"/>
        <v>3.0927835051546504E-2</v>
      </c>
      <c r="F158">
        <f t="shared" si="25"/>
        <v>-0.23477521521947065</v>
      </c>
      <c r="G158">
        <v>0</v>
      </c>
      <c r="H158">
        <f t="shared" si="26"/>
        <v>0.26570305027101715</v>
      </c>
      <c r="I158">
        <f t="shared" si="27"/>
        <v>-1.0638297872340428</v>
      </c>
      <c r="J158">
        <f t="shared" si="28"/>
        <v>1.0638297872340428</v>
      </c>
      <c r="K158">
        <f t="shared" si="29"/>
        <v>0.49999999999999989</v>
      </c>
      <c r="L158">
        <f t="shared" si="30"/>
        <v>0.49999999999999989</v>
      </c>
      <c r="M158">
        <f t="shared" si="31"/>
        <v>2.0000000000000004</v>
      </c>
      <c r="N158">
        <f t="shared" si="32"/>
        <v>2.0000000000000004</v>
      </c>
    </row>
    <row r="159" spans="1:14" x14ac:dyDescent="0.25">
      <c r="A159" s="4">
        <f>IF('True_Odds_Calculator_2-way'!A160="","",'True_Odds_Calculator_2-way'!A160)</f>
        <v>1.95</v>
      </c>
      <c r="B159" s="4">
        <f>IF('True_Odds_Calculator_2-way'!B160="","",'True_Odds_Calculator_2-way'!B160)</f>
        <v>1.93</v>
      </c>
      <c r="C159" s="4">
        <f t="shared" si="22"/>
        <v>0.51282051282051289</v>
      </c>
      <c r="D159">
        <f t="shared" si="23"/>
        <v>0.5181347150259068</v>
      </c>
      <c r="E159">
        <f t="shared" si="24"/>
        <v>3.0955227846419575E-2</v>
      </c>
      <c r="F159">
        <f t="shared" si="25"/>
        <v>-0.23475488242327625</v>
      </c>
      <c r="G159">
        <v>0</v>
      </c>
      <c r="H159">
        <f t="shared" si="26"/>
        <v>0.26571011026969582</v>
      </c>
      <c r="I159">
        <f t="shared" si="27"/>
        <v>-1.0638899909514294</v>
      </c>
      <c r="J159">
        <f t="shared" si="28"/>
        <v>1.0638899909514294</v>
      </c>
      <c r="K159">
        <f t="shared" si="29"/>
        <v>0.49734035027939766</v>
      </c>
      <c r="L159">
        <f t="shared" si="30"/>
        <v>0.50265964972060251</v>
      </c>
      <c r="M159">
        <f t="shared" si="31"/>
        <v>2.0106954914038573</v>
      </c>
      <c r="N159">
        <f t="shared" si="32"/>
        <v>1.9894176915848294</v>
      </c>
    </row>
    <row r="160" spans="1:14" x14ac:dyDescent="0.25">
      <c r="A160" s="4">
        <f>IF('True_Odds_Calculator_2-way'!A161="","",'True_Odds_Calculator_2-way'!A161)</f>
        <v>1.98</v>
      </c>
      <c r="B160" s="4">
        <f>IF('True_Odds_Calculator_2-way'!B161="","",'True_Odds_Calculator_2-way'!B161)</f>
        <v>1.91</v>
      </c>
      <c r="C160" s="4">
        <f t="shared" si="22"/>
        <v>0.50505050505050508</v>
      </c>
      <c r="D160">
        <f t="shared" si="23"/>
        <v>0.52356020942408377</v>
      </c>
      <c r="E160">
        <f t="shared" si="24"/>
        <v>2.861071447458885E-2</v>
      </c>
      <c r="F160">
        <f t="shared" si="25"/>
        <v>-0.23581363371939279</v>
      </c>
      <c r="G160">
        <v>0</v>
      </c>
      <c r="H160">
        <f t="shared" si="26"/>
        <v>0.2644243481939817</v>
      </c>
      <c r="I160">
        <f t="shared" si="27"/>
        <v>-1.0589275952301447</v>
      </c>
      <c r="J160">
        <f t="shared" si="28"/>
        <v>1.0589275952301447</v>
      </c>
      <c r="K160">
        <f t="shared" si="29"/>
        <v>0.4907375632320416</v>
      </c>
      <c r="L160">
        <f t="shared" si="30"/>
        <v>0.50926243676795835</v>
      </c>
      <c r="M160">
        <f t="shared" si="31"/>
        <v>2.0377490433255412</v>
      </c>
      <c r="N160">
        <f t="shared" si="32"/>
        <v>1.9636241116594322</v>
      </c>
    </row>
    <row r="161" spans="1:14" x14ac:dyDescent="0.25">
      <c r="A161" s="4">
        <f>IF('True_Odds_Calculator_2-way'!A162="","",'True_Odds_Calculator_2-way'!A162)</f>
        <v>1.32</v>
      </c>
      <c r="B161" s="4">
        <f>IF('True_Odds_Calculator_2-way'!B162="","",'True_Odds_Calculator_2-way'!B162)</f>
        <v>3.49</v>
      </c>
      <c r="C161" s="4">
        <f t="shared" si="22"/>
        <v>0.75757575757575757</v>
      </c>
      <c r="D161">
        <f t="shared" si="23"/>
        <v>0.28653295128939826</v>
      </c>
      <c r="E161">
        <f t="shared" si="24"/>
        <v>4.4108708865155943E-2</v>
      </c>
      <c r="F161">
        <f t="shared" si="25"/>
        <v>-0.17296170877832762</v>
      </c>
      <c r="G161">
        <v>0</v>
      </c>
      <c r="H161">
        <f t="shared" si="26"/>
        <v>0.21707041764348353</v>
      </c>
      <c r="I161">
        <f t="shared" si="27"/>
        <v>-1.1202767873705524</v>
      </c>
      <c r="J161">
        <f t="shared" si="28"/>
        <v>1.1202767873705524</v>
      </c>
      <c r="K161">
        <f t="shared" si="29"/>
        <v>0.73611219162356867</v>
      </c>
      <c r="L161">
        <f t="shared" si="30"/>
        <v>0.26388780837643128</v>
      </c>
      <c r="M161">
        <f t="shared" si="31"/>
        <v>1.3584885719585766</v>
      </c>
      <c r="N161">
        <f t="shared" si="32"/>
        <v>3.789489200552675</v>
      </c>
    </row>
    <row r="162" spans="1:14" x14ac:dyDescent="0.25">
      <c r="A162" s="4">
        <f>IF('True_Odds_Calculator_2-way'!A163="","",'True_Odds_Calculator_2-way'!A163)</f>
        <v>2.15</v>
      </c>
      <c r="B162" s="4">
        <f>IF('True_Odds_Calculator_2-way'!B163="","",'True_Odds_Calculator_2-way'!B163)</f>
        <v>1.76</v>
      </c>
      <c r="C162" s="4">
        <f t="shared" si="22"/>
        <v>0.46511627906976744</v>
      </c>
      <c r="D162">
        <f t="shared" si="23"/>
        <v>0.56818181818181823</v>
      </c>
      <c r="E162">
        <f t="shared" si="24"/>
        <v>3.3298097251585723E-2</v>
      </c>
      <c r="F162">
        <f t="shared" si="25"/>
        <v>-0.23097251585623668</v>
      </c>
      <c r="G162">
        <v>0</v>
      </c>
      <c r="H162">
        <f t="shared" si="26"/>
        <v>0.26427061310782241</v>
      </c>
      <c r="I162">
        <f t="shared" si="27"/>
        <v>-1.0696563746013956</v>
      </c>
      <c r="J162">
        <f t="shared" si="28"/>
        <v>1.0696563746013956</v>
      </c>
      <c r="K162">
        <f t="shared" si="29"/>
        <v>0.44840941385030625</v>
      </c>
      <c r="L162">
        <f t="shared" si="30"/>
        <v>0.5515905861496937</v>
      </c>
      <c r="M162">
        <f t="shared" si="31"/>
        <v>2.2301048307916052</v>
      </c>
      <c r="N162">
        <f t="shared" si="32"/>
        <v>1.8129388446970602</v>
      </c>
    </row>
    <row r="163" spans="1:14" x14ac:dyDescent="0.25">
      <c r="A163" s="4">
        <f>IF('True_Odds_Calculator_2-way'!A164="","",'True_Odds_Calculator_2-way'!A164)</f>
        <v>1.99</v>
      </c>
      <c r="B163" s="4">
        <f>IF('True_Odds_Calculator_2-way'!B164="","",'True_Odds_Calculator_2-way'!B164)</f>
        <v>1.9</v>
      </c>
      <c r="C163" s="4">
        <f t="shared" si="22"/>
        <v>0.50251256281407031</v>
      </c>
      <c r="D163">
        <f t="shared" si="23"/>
        <v>0.52631578947368418</v>
      </c>
      <c r="E163">
        <f t="shared" si="24"/>
        <v>2.8828352287754377E-2</v>
      </c>
      <c r="F163">
        <f t="shared" si="25"/>
        <v>-0.23565194393017741</v>
      </c>
      <c r="G163">
        <v>0</v>
      </c>
      <c r="H163">
        <f t="shared" si="26"/>
        <v>0.26448029621793173</v>
      </c>
      <c r="I163">
        <f t="shared" si="27"/>
        <v>-1.0594028769395465</v>
      </c>
      <c r="J163">
        <f t="shared" si="28"/>
        <v>1.0594028769395465</v>
      </c>
      <c r="K163">
        <f t="shared" si="29"/>
        <v>0.48808848170151553</v>
      </c>
      <c r="L163">
        <f t="shared" si="30"/>
        <v>0.51191151829848447</v>
      </c>
      <c r="M163">
        <f t="shared" si="31"/>
        <v>2.0488088481701512</v>
      </c>
      <c r="N163">
        <f t="shared" si="32"/>
        <v>1.9534625892455926</v>
      </c>
    </row>
    <row r="164" spans="1:14" x14ac:dyDescent="0.25">
      <c r="A164" s="4">
        <f>IF('True_Odds_Calculator_2-way'!A165="","",'True_Odds_Calculator_2-way'!A165)</f>
        <v>2.09</v>
      </c>
      <c r="B164" s="4">
        <f>IF('True_Odds_Calculator_2-way'!B165="","",'True_Odds_Calculator_2-way'!B165)</f>
        <v>1.8</v>
      </c>
      <c r="C164" s="4">
        <f t="shared" si="22"/>
        <v>0.47846889952153115</v>
      </c>
      <c r="D164">
        <f t="shared" si="23"/>
        <v>0.55555555555555558</v>
      </c>
      <c r="E164">
        <f t="shared" si="24"/>
        <v>3.4024455077086735E-2</v>
      </c>
      <c r="F164">
        <f t="shared" si="25"/>
        <v>-0.23179160021265277</v>
      </c>
      <c r="G164">
        <v>0</v>
      </c>
      <c r="H164">
        <f t="shared" si="26"/>
        <v>0.26581605528973956</v>
      </c>
      <c r="I164">
        <f t="shared" si="27"/>
        <v>-1.0708823421952987</v>
      </c>
      <c r="J164">
        <f t="shared" si="28"/>
        <v>1.0708823421952987</v>
      </c>
      <c r="K164">
        <f t="shared" si="29"/>
        <v>0.46141173239413841</v>
      </c>
      <c r="L164">
        <f t="shared" si="30"/>
        <v>0.53858826760586154</v>
      </c>
      <c r="M164">
        <f t="shared" si="31"/>
        <v>2.1672617529928755</v>
      </c>
      <c r="N164">
        <f t="shared" si="32"/>
        <v>1.8567058737562385</v>
      </c>
    </row>
    <row r="165" spans="1:14" x14ac:dyDescent="0.25">
      <c r="A165" s="4">
        <f>IF('True_Odds_Calculator_2-way'!A166="","",'True_Odds_Calculator_2-way'!A166)</f>
        <v>1.76</v>
      </c>
      <c r="B165" s="4">
        <f>IF('True_Odds_Calculator_2-way'!B166="","",'True_Odds_Calculator_2-way'!B166)</f>
        <v>2.15</v>
      </c>
      <c r="C165" s="4">
        <f t="shared" si="22"/>
        <v>0.56818181818181823</v>
      </c>
      <c r="D165">
        <f t="shared" si="23"/>
        <v>0.46511627906976744</v>
      </c>
      <c r="E165">
        <f t="shared" si="24"/>
        <v>3.3298097251585723E-2</v>
      </c>
      <c r="F165">
        <f t="shared" si="25"/>
        <v>-0.23097251585623668</v>
      </c>
      <c r="G165">
        <v>0</v>
      </c>
      <c r="H165">
        <f t="shared" si="26"/>
        <v>0.26427061310782241</v>
      </c>
      <c r="I165">
        <f t="shared" si="27"/>
        <v>-1.0696563746013956</v>
      </c>
      <c r="J165">
        <f t="shared" si="28"/>
        <v>1.0696563746013956</v>
      </c>
      <c r="K165">
        <f t="shared" si="29"/>
        <v>0.5515905861496937</v>
      </c>
      <c r="L165">
        <f t="shared" si="30"/>
        <v>0.44840941385030625</v>
      </c>
      <c r="M165">
        <f t="shared" si="31"/>
        <v>1.8129388446970602</v>
      </c>
      <c r="N165">
        <f t="shared" si="32"/>
        <v>2.2301048307916052</v>
      </c>
    </row>
    <row r="166" spans="1:14" x14ac:dyDescent="0.25">
      <c r="A166" s="4">
        <f>IF('True_Odds_Calculator_2-way'!A167="","",'True_Odds_Calculator_2-way'!A167)</f>
        <v>1.39</v>
      </c>
      <c r="B166" s="4">
        <f>IF('True_Odds_Calculator_2-way'!B167="","",'True_Odds_Calculator_2-way'!B167)</f>
        <v>3.08</v>
      </c>
      <c r="C166" s="4">
        <f t="shared" si="22"/>
        <v>0.71942446043165476</v>
      </c>
      <c r="D166">
        <f t="shared" si="23"/>
        <v>0.32467532467532467</v>
      </c>
      <c r="E166">
        <f t="shared" si="24"/>
        <v>4.4099785106979539E-2</v>
      </c>
      <c r="F166">
        <f t="shared" si="25"/>
        <v>-0.1894795851630382</v>
      </c>
      <c r="G166">
        <v>0</v>
      </c>
      <c r="H166">
        <f t="shared" si="26"/>
        <v>0.23357937027001777</v>
      </c>
      <c r="I166">
        <f t="shared" si="27"/>
        <v>-1.1102889792108193</v>
      </c>
      <c r="J166">
        <f t="shared" si="28"/>
        <v>1.1102889792108193</v>
      </c>
      <c r="K166">
        <f t="shared" si="29"/>
        <v>0.69783052074803786</v>
      </c>
      <c r="L166">
        <f t="shared" si="30"/>
        <v>0.30216947925196214</v>
      </c>
      <c r="M166">
        <f t="shared" si="31"/>
        <v>1.4330127018922192</v>
      </c>
      <c r="N166">
        <f t="shared" si="32"/>
        <v>3.3094010767585043</v>
      </c>
    </row>
    <row r="167" spans="1:14" x14ac:dyDescent="0.25">
      <c r="A167" s="4">
        <f>IF('True_Odds_Calculator_2-way'!A168="","",'True_Odds_Calculator_2-way'!A168)</f>
        <v>2.02</v>
      </c>
      <c r="B167" s="4">
        <f>IF('True_Odds_Calculator_2-way'!B168="","",'True_Odds_Calculator_2-way'!B168)</f>
        <v>1.87</v>
      </c>
      <c r="C167" s="4">
        <f t="shared" si="22"/>
        <v>0.49504950495049505</v>
      </c>
      <c r="D167">
        <f t="shared" si="23"/>
        <v>0.53475935828876997</v>
      </c>
      <c r="E167">
        <f t="shared" si="24"/>
        <v>2.9808863239265015E-2</v>
      </c>
      <c r="F167">
        <f t="shared" si="25"/>
        <v>-0.23492349234923493</v>
      </c>
      <c r="G167">
        <v>0</v>
      </c>
      <c r="H167">
        <f t="shared" si="26"/>
        <v>0.2647323555885</v>
      </c>
      <c r="I167">
        <f t="shared" si="27"/>
        <v>-1.0615495921641367</v>
      </c>
      <c r="J167">
        <f t="shared" si="28"/>
        <v>1.0615495921641367</v>
      </c>
      <c r="K167">
        <f t="shared" si="29"/>
        <v>0.48012738724303272</v>
      </c>
      <c r="L167">
        <f t="shared" si="30"/>
        <v>0.51987261275696728</v>
      </c>
      <c r="M167">
        <f t="shared" si="31"/>
        <v>2.0827805840074194</v>
      </c>
      <c r="N167">
        <f t="shared" si="32"/>
        <v>1.9235481451827992</v>
      </c>
    </row>
    <row r="168" spans="1:14" x14ac:dyDescent="0.25">
      <c r="A168" s="4">
        <f>IF('True_Odds_Calculator_2-way'!A169="","",'True_Odds_Calculator_2-way'!A169)</f>
        <v>2.1800000000000002</v>
      </c>
      <c r="B168" s="4">
        <f>IF('True_Odds_Calculator_2-way'!B169="","",'True_Odds_Calculator_2-way'!B169)</f>
        <v>1.74</v>
      </c>
      <c r="C168" s="4">
        <f t="shared" si="22"/>
        <v>0.4587155963302752</v>
      </c>
      <c r="D168">
        <f t="shared" si="23"/>
        <v>0.57471264367816088</v>
      </c>
      <c r="E168">
        <f t="shared" si="24"/>
        <v>3.3428240008436028E-2</v>
      </c>
      <c r="F168">
        <f t="shared" si="25"/>
        <v>-0.23020141305494057</v>
      </c>
      <c r="G168">
        <v>0</v>
      </c>
      <c r="H168">
        <f t="shared" si="26"/>
        <v>0.26362965306337655</v>
      </c>
      <c r="I168">
        <f t="shared" si="27"/>
        <v>-1.0701462561817372</v>
      </c>
      <c r="J168">
        <f t="shared" si="28"/>
        <v>1.0701462561817372</v>
      </c>
      <c r="K168">
        <f t="shared" si="29"/>
        <v>0.44193570658612125</v>
      </c>
      <c r="L168">
        <f t="shared" si="30"/>
        <v>0.55806429341387886</v>
      </c>
      <c r="M168">
        <f t="shared" si="31"/>
        <v>2.26277258229445</v>
      </c>
      <c r="N168">
        <f t="shared" si="32"/>
        <v>1.7919082295744857</v>
      </c>
    </row>
    <row r="169" spans="1:14" x14ac:dyDescent="0.25">
      <c r="A169" s="4">
        <f>IF('True_Odds_Calculator_2-way'!A170="","",'True_Odds_Calculator_2-way'!A170)</f>
        <v>2.2599999999999998</v>
      </c>
      <c r="B169" s="4">
        <f>IF('True_Odds_Calculator_2-way'!B170="","",'True_Odds_Calculator_2-way'!B170)</f>
        <v>1.69</v>
      </c>
      <c r="C169" s="4">
        <f t="shared" si="22"/>
        <v>0.44247787610619471</v>
      </c>
      <c r="D169">
        <f t="shared" si="23"/>
        <v>0.59171597633136097</v>
      </c>
      <c r="E169">
        <f t="shared" si="24"/>
        <v>3.4193852437555794E-2</v>
      </c>
      <c r="F169">
        <f t="shared" si="25"/>
        <v>-0.22762737602764815</v>
      </c>
      <c r="G169">
        <v>0</v>
      </c>
      <c r="H169">
        <f t="shared" si="26"/>
        <v>0.261821228465204</v>
      </c>
      <c r="I169">
        <f t="shared" si="27"/>
        <v>-1.0724824201463119</v>
      </c>
      <c r="J169">
        <f t="shared" si="28"/>
        <v>1.0724824201463119</v>
      </c>
      <c r="K169">
        <f t="shared" si="29"/>
        <v>0.42529160714947917</v>
      </c>
      <c r="L169">
        <f t="shared" si="30"/>
        <v>0.57470839285052078</v>
      </c>
      <c r="M169">
        <f t="shared" si="31"/>
        <v>2.351327849384353</v>
      </c>
      <c r="N169">
        <f t="shared" si="32"/>
        <v>1.7400128699009547</v>
      </c>
    </row>
    <row r="170" spans="1:14" x14ac:dyDescent="0.25">
      <c r="A170" s="4">
        <f>IF('True_Odds_Calculator_2-way'!A171="","",'True_Odds_Calculator_2-way'!A171)</f>
        <v>1.9</v>
      </c>
      <c r="B170" s="4">
        <f>IF('True_Odds_Calculator_2-way'!B171="","",'True_Odds_Calculator_2-way'!B171)</f>
        <v>1.99</v>
      </c>
      <c r="C170" s="4">
        <f t="shared" si="22"/>
        <v>0.52631578947368418</v>
      </c>
      <c r="D170">
        <f t="shared" si="23"/>
        <v>0.50251256281407031</v>
      </c>
      <c r="E170">
        <f t="shared" si="24"/>
        <v>2.8828352287754377E-2</v>
      </c>
      <c r="F170">
        <f t="shared" si="25"/>
        <v>-0.23565194393017741</v>
      </c>
      <c r="G170">
        <v>0</v>
      </c>
      <c r="H170">
        <f t="shared" si="26"/>
        <v>0.26448029621793173</v>
      </c>
      <c r="I170">
        <f t="shared" si="27"/>
        <v>-1.0594028769395465</v>
      </c>
      <c r="J170">
        <f t="shared" si="28"/>
        <v>1.0594028769395465</v>
      </c>
      <c r="K170">
        <f t="shared" si="29"/>
        <v>0.51191151829848447</v>
      </c>
      <c r="L170">
        <f t="shared" si="30"/>
        <v>0.48808848170151553</v>
      </c>
      <c r="M170">
        <f t="shared" si="31"/>
        <v>1.9534625892455926</v>
      </c>
      <c r="N170">
        <f t="shared" si="32"/>
        <v>2.0488088481701512</v>
      </c>
    </row>
    <row r="171" spans="1:14" x14ac:dyDescent="0.25">
      <c r="A171" s="4">
        <f>IF('True_Odds_Calculator_2-way'!A172="","",'True_Odds_Calculator_2-way'!A172)</f>
        <v>2.64</v>
      </c>
      <c r="B171" s="4">
        <f>IF('True_Odds_Calculator_2-way'!B172="","",'True_Odds_Calculator_2-way'!B172)</f>
        <v>1.53</v>
      </c>
      <c r="C171" s="4">
        <f t="shared" si="22"/>
        <v>0.37878787878787878</v>
      </c>
      <c r="D171">
        <f t="shared" si="23"/>
        <v>0.65359477124183007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0.36244050600408406</v>
      </c>
      <c r="L171">
        <f t="shared" si="30"/>
        <v>0.63755949399591605</v>
      </c>
      <c r="M171">
        <f t="shared" si="31"/>
        <v>2.7590735125745902</v>
      </c>
      <c r="N171">
        <f t="shared" si="32"/>
        <v>1.5684810741856909</v>
      </c>
    </row>
    <row r="172" spans="1:14" x14ac:dyDescent="0.25">
      <c r="A172" s="4">
        <f>IF('True_Odds_Calculator_2-way'!A173="","",'True_Odds_Calculator_2-way'!A173)</f>
        <v>2.92</v>
      </c>
      <c r="B172" s="4">
        <f>IF('True_Odds_Calculator_2-way'!B173="","",'True_Odds_Calculator_2-way'!B173)</f>
        <v>1.44</v>
      </c>
      <c r="C172" s="4">
        <f t="shared" si="22"/>
        <v>0.34246575342465752</v>
      </c>
      <c r="D172">
        <f t="shared" si="23"/>
        <v>0.69444444444444442</v>
      </c>
      <c r="E172">
        <f t="shared" si="24"/>
        <v>3.6910197869101991E-2</v>
      </c>
      <c r="F172">
        <f t="shared" si="25"/>
        <v>-0.20091324200913241</v>
      </c>
      <c r="G172">
        <v>0</v>
      </c>
      <c r="H172">
        <f t="shared" si="26"/>
        <v>0.23782343987823437</v>
      </c>
      <c r="I172">
        <f t="shared" si="27"/>
        <v>-1.0879853497231116</v>
      </c>
      <c r="J172">
        <f t="shared" si="28"/>
        <v>1.0879853497231116</v>
      </c>
      <c r="K172">
        <f t="shared" si="29"/>
        <v>0.32373650232843548</v>
      </c>
      <c r="L172">
        <f t="shared" si="30"/>
        <v>0.67626349767156446</v>
      </c>
      <c r="M172">
        <f t="shared" si="31"/>
        <v>3.0889318714683744</v>
      </c>
      <c r="N172">
        <f t="shared" si="32"/>
        <v>1.4787135538781691</v>
      </c>
    </row>
    <row r="173" spans="1:14" x14ac:dyDescent="0.25">
      <c r="A173" s="4">
        <f>IF('True_Odds_Calculator_2-way'!A174="","",'True_Odds_Calculator_2-way'!A174)</f>
        <v>1.68</v>
      </c>
      <c r="B173" s="4">
        <f>IF('True_Odds_Calculator_2-way'!B174="","",'True_Odds_Calculator_2-way'!B174)</f>
        <v>2.1800000000000002</v>
      </c>
      <c r="C173" s="4">
        <f t="shared" si="22"/>
        <v>0.59523809523809523</v>
      </c>
      <c r="D173">
        <f t="shared" si="23"/>
        <v>0.4587155963302752</v>
      </c>
      <c r="E173">
        <f t="shared" si="24"/>
        <v>5.3953691568370488E-2</v>
      </c>
      <c r="F173">
        <f t="shared" si="25"/>
        <v>-0.21909130624726947</v>
      </c>
      <c r="G173">
        <v>0</v>
      </c>
      <c r="H173">
        <f t="shared" si="26"/>
        <v>0.27304499781564001</v>
      </c>
      <c r="I173">
        <f t="shared" si="27"/>
        <v>-1.1163607017227666</v>
      </c>
      <c r="J173">
        <f t="shared" si="28"/>
        <v>1.1163607017227666</v>
      </c>
      <c r="K173">
        <f t="shared" si="29"/>
        <v>0.5684643458753047</v>
      </c>
      <c r="L173">
        <f t="shared" si="30"/>
        <v>0.4315356541246953</v>
      </c>
      <c r="M173">
        <f t="shared" si="31"/>
        <v>1.7591252771714809</v>
      </c>
      <c r="N173">
        <f t="shared" si="32"/>
        <v>2.3173056280328646</v>
      </c>
    </row>
    <row r="174" spans="1:14" x14ac:dyDescent="0.25">
      <c r="A174" s="4">
        <f>IF('True_Odds_Calculator_2-way'!A175="","",'True_Odds_Calculator_2-way'!A175)</f>
        <v>1.71</v>
      </c>
      <c r="B174" s="4">
        <f>IF('True_Odds_Calculator_2-way'!B175="","",'True_Odds_Calculator_2-way'!B175)</f>
        <v>2.12</v>
      </c>
      <c r="C174" s="4">
        <f t="shared" si="22"/>
        <v>0.58479532163742687</v>
      </c>
      <c r="D174">
        <f t="shared" si="23"/>
        <v>0.47169811320754712</v>
      </c>
      <c r="E174">
        <f t="shared" si="24"/>
        <v>5.6493434844973933E-2</v>
      </c>
      <c r="F174">
        <f t="shared" si="25"/>
        <v>-0.21935341498400096</v>
      </c>
      <c r="G174">
        <v>0</v>
      </c>
      <c r="H174">
        <f t="shared" si="26"/>
        <v>0.27584684982897489</v>
      </c>
      <c r="I174">
        <f t="shared" si="27"/>
        <v>-1.1214032600406412</v>
      </c>
      <c r="J174">
        <f t="shared" si="28"/>
        <v>1.1214032600406412</v>
      </c>
      <c r="K174">
        <f t="shared" si="29"/>
        <v>0.5567320185748339</v>
      </c>
      <c r="L174">
        <f t="shared" si="30"/>
        <v>0.44326798142516627</v>
      </c>
      <c r="M174">
        <f t="shared" si="31"/>
        <v>1.7961963146288551</v>
      </c>
      <c r="N174">
        <f t="shared" si="32"/>
        <v>2.2559716512455181</v>
      </c>
    </row>
    <row r="175" spans="1:14" x14ac:dyDescent="0.25">
      <c r="A175" s="4">
        <f>IF('True_Odds_Calculator_2-way'!A176="","",'True_Odds_Calculator_2-way'!A176)</f>
        <v>1.57</v>
      </c>
      <c r="B175" s="4">
        <f>IF('True_Odds_Calculator_2-way'!B176="","",'True_Odds_Calculator_2-way'!B176)</f>
        <v>2.33</v>
      </c>
      <c r="C175" s="4">
        <f t="shared" si="22"/>
        <v>0.63694267515923564</v>
      </c>
      <c r="D175">
        <f t="shared" si="23"/>
        <v>0.42918454935622319</v>
      </c>
      <c r="E175">
        <f t="shared" si="24"/>
        <v>6.6127224515458938E-2</v>
      </c>
      <c r="F175">
        <f t="shared" si="25"/>
        <v>-0.20723873048850483</v>
      </c>
      <c r="G175">
        <v>0</v>
      </c>
      <c r="H175">
        <f t="shared" si="26"/>
        <v>0.27336595500396382</v>
      </c>
      <c r="I175">
        <f t="shared" si="27"/>
        <v>-1.1485152117683812</v>
      </c>
      <c r="J175">
        <f t="shared" si="28"/>
        <v>1.1485152117683812</v>
      </c>
      <c r="K175">
        <f t="shared" si="29"/>
        <v>0.60435607626104004</v>
      </c>
      <c r="L175">
        <f t="shared" si="30"/>
        <v>0.39564392373895996</v>
      </c>
      <c r="M175">
        <f t="shared" si="31"/>
        <v>1.6546536707079771</v>
      </c>
      <c r="N175">
        <f t="shared" si="32"/>
        <v>2.5275252316519468</v>
      </c>
    </row>
    <row r="176" spans="1:14" x14ac:dyDescent="0.25">
      <c r="A176" s="4">
        <f>IF('True_Odds_Calculator_2-way'!A177="","",'True_Odds_Calculator_2-way'!A177)</f>
        <v>1.6</v>
      </c>
      <c r="B176" s="4">
        <f>IF('True_Odds_Calculator_2-way'!B177="","",'True_Odds_Calculator_2-way'!B177)</f>
        <v>2.2799999999999998</v>
      </c>
      <c r="C176" s="4">
        <f t="shared" si="22"/>
        <v>0.625</v>
      </c>
      <c r="D176">
        <f t="shared" si="23"/>
        <v>0.43859649122807021</v>
      </c>
      <c r="E176">
        <f t="shared" si="24"/>
        <v>6.3596491228070207E-2</v>
      </c>
      <c r="F176">
        <f t="shared" si="25"/>
        <v>-0.21052631578947367</v>
      </c>
      <c r="G176">
        <v>0</v>
      </c>
      <c r="H176">
        <f t="shared" si="26"/>
        <v>0.27412280701754388</v>
      </c>
      <c r="I176">
        <f t="shared" si="27"/>
        <v>-1.141088661469096</v>
      </c>
      <c r="J176">
        <f t="shared" si="28"/>
        <v>1.141088661469096</v>
      </c>
      <c r="K176">
        <f t="shared" si="29"/>
        <v>0.59359398234078575</v>
      </c>
      <c r="L176">
        <f t="shared" si="30"/>
        <v>0.40640601765921441</v>
      </c>
      <c r="M176">
        <f t="shared" si="31"/>
        <v>1.6846531968814573</v>
      </c>
      <c r="N176">
        <f t="shared" si="32"/>
        <v>2.4605934866804429</v>
      </c>
    </row>
    <row r="177" spans="1:14" x14ac:dyDescent="0.25">
      <c r="A177" s="4">
        <f>IF('True_Odds_Calculator_2-way'!A178="","",'True_Odds_Calculator_2-way'!A178)</f>
        <v>1.81</v>
      </c>
      <c r="B177" s="4">
        <f>IF('True_Odds_Calculator_2-way'!B178="","",'True_Odds_Calculator_2-way'!B178)</f>
        <v>2.0299999999999998</v>
      </c>
      <c r="C177" s="4">
        <f t="shared" si="22"/>
        <v>0.5524861878453039</v>
      </c>
      <c r="D177">
        <f t="shared" si="23"/>
        <v>0.49261083743842371</v>
      </c>
      <c r="E177">
        <f t="shared" si="24"/>
        <v>4.5097025283727721E-2</v>
      </c>
      <c r="F177">
        <f t="shared" si="25"/>
        <v>-0.22706365838390963</v>
      </c>
      <c r="G177">
        <v>0</v>
      </c>
      <c r="H177">
        <f t="shared" si="26"/>
        <v>0.2721606836676374</v>
      </c>
      <c r="I177">
        <f t="shared" si="27"/>
        <v>-1.0948103090714374</v>
      </c>
      <c r="J177">
        <f t="shared" si="28"/>
        <v>1.0948103090714374</v>
      </c>
      <c r="K177">
        <f t="shared" si="29"/>
        <v>0.52999890518954651</v>
      </c>
      <c r="L177">
        <f t="shared" si="30"/>
        <v>0.47000109481045338</v>
      </c>
      <c r="M177">
        <f t="shared" si="31"/>
        <v>1.8867963503478642</v>
      </c>
      <c r="N177">
        <f t="shared" si="32"/>
        <v>2.1276546183435801</v>
      </c>
    </row>
    <row r="178" spans="1:14" x14ac:dyDescent="0.25">
      <c r="A178" s="4">
        <f>IF('True_Odds_Calculator_2-way'!A179="","",'True_Odds_Calculator_2-way'!A179)</f>
        <v>1.67</v>
      </c>
      <c r="B178" s="4">
        <f>IF('True_Odds_Calculator_2-way'!B179="","",'True_Odds_Calculator_2-way'!B179)</f>
        <v>2.19</v>
      </c>
      <c r="C178" s="4">
        <f t="shared" si="22"/>
        <v>0.5988023952095809</v>
      </c>
      <c r="D178">
        <f t="shared" si="23"/>
        <v>0.45662100456621008</v>
      </c>
      <c r="E178">
        <f t="shared" si="24"/>
        <v>5.5423399775790916E-2</v>
      </c>
      <c r="F178">
        <f t="shared" si="25"/>
        <v>-0.21800235146146063</v>
      </c>
      <c r="G178">
        <v>0</v>
      </c>
      <c r="H178">
        <f t="shared" si="26"/>
        <v>0.27342575123725155</v>
      </c>
      <c r="I178">
        <f t="shared" si="27"/>
        <v>-1.119925460241967</v>
      </c>
      <c r="J178">
        <f t="shared" si="28"/>
        <v>1.119925460241967</v>
      </c>
      <c r="K178">
        <f t="shared" si="29"/>
        <v>0.5713142895174611</v>
      </c>
      <c r="L178">
        <f t="shared" si="30"/>
        <v>0.42868571048253884</v>
      </c>
      <c r="M178">
        <f t="shared" si="31"/>
        <v>1.7503500583621179</v>
      </c>
      <c r="N178">
        <f t="shared" si="32"/>
        <v>2.3327112976879407</v>
      </c>
    </row>
    <row r="179" spans="1:14" x14ac:dyDescent="0.25">
      <c r="A179" s="4">
        <f>IF('True_Odds_Calculator_2-way'!A180="","",'True_Odds_Calculator_2-way'!A180)</f>
        <v>1.98</v>
      </c>
      <c r="B179" s="4">
        <f>IF('True_Odds_Calculator_2-way'!B180="","",'True_Odds_Calculator_2-way'!B180)</f>
        <v>1.84</v>
      </c>
      <c r="C179" s="4">
        <f t="shared" si="22"/>
        <v>0.50505050505050508</v>
      </c>
      <c r="D179">
        <f t="shared" si="23"/>
        <v>0.54347826086956519</v>
      </c>
      <c r="E179">
        <f t="shared" si="24"/>
        <v>4.852876592007016E-2</v>
      </c>
      <c r="F179">
        <f t="shared" si="25"/>
        <v>-0.22595520421607396</v>
      </c>
      <c r="G179">
        <v>0</v>
      </c>
      <c r="H179">
        <f t="shared" si="26"/>
        <v>0.27448397013614406</v>
      </c>
      <c r="I179">
        <f t="shared" si="27"/>
        <v>-1.1021667854435133</v>
      </c>
      <c r="J179">
        <f t="shared" si="28"/>
        <v>1.1021667854435133</v>
      </c>
      <c r="K179">
        <f t="shared" si="29"/>
        <v>0.48074069840786032</v>
      </c>
      <c r="L179">
        <f t="shared" si="30"/>
        <v>0.51925930159213984</v>
      </c>
      <c r="M179">
        <f t="shared" si="31"/>
        <v>2.0801234497346428</v>
      </c>
      <c r="N179">
        <f t="shared" si="32"/>
        <v>1.9258200997725512</v>
      </c>
    </row>
    <row r="180" spans="1:14" x14ac:dyDescent="0.25">
      <c r="A180" s="4">
        <f>IF('True_Odds_Calculator_2-way'!A181="","",'True_Odds_Calculator_2-way'!A181)</f>
        <v>1.76</v>
      </c>
      <c r="B180" s="4">
        <f>IF('True_Odds_Calculator_2-way'!B181="","",'True_Odds_Calculator_2-way'!B181)</f>
        <v>2.0499999999999998</v>
      </c>
      <c r="C180" s="4">
        <f t="shared" si="22"/>
        <v>0.56818181818181823</v>
      </c>
      <c r="D180">
        <f t="shared" si="23"/>
        <v>0.48780487804878053</v>
      </c>
      <c r="E180">
        <f t="shared" si="24"/>
        <v>5.598669623059882E-2</v>
      </c>
      <c r="F180">
        <f t="shared" si="25"/>
        <v>-0.22117516629711742</v>
      </c>
      <c r="G180">
        <v>0</v>
      </c>
      <c r="H180">
        <f t="shared" si="26"/>
        <v>0.27716186252771624</v>
      </c>
      <c r="I180">
        <f t="shared" si="27"/>
        <v>-1.1194341570991129</v>
      </c>
      <c r="J180">
        <f t="shared" si="28"/>
        <v>1.1194341570991129</v>
      </c>
      <c r="K180">
        <f t="shared" si="29"/>
        <v>0.54031566425830413</v>
      </c>
      <c r="L180">
        <f t="shared" si="30"/>
        <v>0.45968433574169576</v>
      </c>
      <c r="M180">
        <f t="shared" si="31"/>
        <v>1.8507699593953257</v>
      </c>
      <c r="N180">
        <f t="shared" si="32"/>
        <v>2.1754058649540684</v>
      </c>
    </row>
    <row r="181" spans="1:14" x14ac:dyDescent="0.25">
      <c r="A181" s="4">
        <f>IF('True_Odds_Calculator_2-way'!A182="","",'True_Odds_Calculator_2-way'!A182)</f>
        <v>2.06</v>
      </c>
      <c r="B181" s="4">
        <f>IF('True_Odds_Calculator_2-way'!B182="","",'True_Odds_Calculator_2-way'!B182)</f>
        <v>1.75</v>
      </c>
      <c r="C181" s="4">
        <f t="shared" si="22"/>
        <v>0.4854368932038835</v>
      </c>
      <c r="D181">
        <f t="shared" si="23"/>
        <v>0.5714285714285714</v>
      </c>
      <c r="E181">
        <f t="shared" si="24"/>
        <v>5.6865464632454898E-2</v>
      </c>
      <c r="F181">
        <f t="shared" si="25"/>
        <v>-0.22052704576976423</v>
      </c>
      <c r="G181">
        <v>0</v>
      </c>
      <c r="H181">
        <f t="shared" si="26"/>
        <v>0.27739251040221913</v>
      </c>
      <c r="I181">
        <f t="shared" si="27"/>
        <v>-1.1215443081840883</v>
      </c>
      <c r="J181">
        <f t="shared" si="28"/>
        <v>1.1215443081840883</v>
      </c>
      <c r="K181">
        <f t="shared" si="29"/>
        <v>0.4568636290527433</v>
      </c>
      <c r="L181">
        <f t="shared" si="30"/>
        <v>0.54313637094725686</v>
      </c>
      <c r="M181">
        <f t="shared" si="31"/>
        <v>2.1888369666751335</v>
      </c>
      <c r="N181">
        <f t="shared" si="32"/>
        <v>1.8411582311380661</v>
      </c>
    </row>
    <row r="182" spans="1:14" x14ac:dyDescent="0.25">
      <c r="A182" s="4">
        <f>IF('True_Odds_Calculator_2-way'!A183="","",'True_Odds_Calculator_2-way'!A183)</f>
        <v>1.85</v>
      </c>
      <c r="B182" s="4">
        <f>IF('True_Odds_Calculator_2-way'!B183="","",'True_Odds_Calculator_2-way'!B183)</f>
        <v>1.97</v>
      </c>
      <c r="C182" s="4">
        <f t="shared" si="22"/>
        <v>0.54054054054054046</v>
      </c>
      <c r="D182">
        <f t="shared" si="23"/>
        <v>0.50761421319796951</v>
      </c>
      <c r="E182">
        <f t="shared" si="24"/>
        <v>4.8154753738510081E-2</v>
      </c>
      <c r="F182">
        <f t="shared" si="25"/>
        <v>-0.22623130744958153</v>
      </c>
      <c r="G182">
        <v>0</v>
      </c>
      <c r="H182">
        <f t="shared" si="26"/>
        <v>0.27438606118809161</v>
      </c>
      <c r="I182">
        <f t="shared" si="27"/>
        <v>-1.1012975422342641</v>
      </c>
      <c r="J182">
        <f t="shared" si="28"/>
        <v>1.1012975422342641</v>
      </c>
      <c r="K182">
        <f t="shared" si="29"/>
        <v>0.51650147023207593</v>
      </c>
      <c r="L182">
        <f t="shared" si="30"/>
        <v>0.48349852976792396</v>
      </c>
      <c r="M182">
        <f t="shared" si="31"/>
        <v>1.936102910899125</v>
      </c>
      <c r="N182">
        <f t="shared" si="32"/>
        <v>2.0682586159672365</v>
      </c>
    </row>
    <row r="183" spans="1:14" x14ac:dyDescent="0.25">
      <c r="A183" s="4">
        <f>IF('True_Odds_Calculator_2-way'!A184="","",'True_Odds_Calculator_2-way'!A184)</f>
        <v>2.0499999999999998</v>
      </c>
      <c r="B183" s="4">
        <f>IF('True_Odds_Calculator_2-way'!B184="","",'True_Odds_Calculator_2-way'!B184)</f>
        <v>1.87</v>
      </c>
      <c r="C183" s="4">
        <f t="shared" si="22"/>
        <v>0.48780487804878053</v>
      </c>
      <c r="D183">
        <f t="shared" si="23"/>
        <v>0.53475935828876997</v>
      </c>
      <c r="E183">
        <f t="shared" si="24"/>
        <v>2.2564236337550447E-2</v>
      </c>
      <c r="F183">
        <f t="shared" si="25"/>
        <v>-0.23829398721794715</v>
      </c>
      <c r="G183">
        <v>0</v>
      </c>
      <c r="H183">
        <f t="shared" si="26"/>
        <v>0.26085822355549759</v>
      </c>
      <c r="I183">
        <f t="shared" si="27"/>
        <v>-1.0462747009572406</v>
      </c>
      <c r="J183">
        <f t="shared" si="28"/>
        <v>1.0462747009572406</v>
      </c>
      <c r="K183">
        <f t="shared" si="29"/>
        <v>0.47651077402466374</v>
      </c>
      <c r="L183">
        <f t="shared" si="30"/>
        <v>0.5234892259753362</v>
      </c>
      <c r="M183">
        <f t="shared" si="31"/>
        <v>2.0985884360051026</v>
      </c>
      <c r="N183">
        <f t="shared" si="32"/>
        <v>1.9102589898327997</v>
      </c>
    </row>
    <row r="184" spans="1:14" x14ac:dyDescent="0.25">
      <c r="A184" s="4">
        <f>IF('True_Odds_Calculator_2-way'!A185="","",'True_Odds_Calculator_2-way'!A185)</f>
        <v>1.69</v>
      </c>
      <c r="B184" s="4">
        <f>IF('True_Odds_Calculator_2-way'!B185="","",'True_Odds_Calculator_2-way'!B185)</f>
        <v>2.2799999999999998</v>
      </c>
      <c r="C184" s="4">
        <f t="shared" si="22"/>
        <v>0.59171597633136097</v>
      </c>
      <c r="D184">
        <f t="shared" si="23"/>
        <v>0.43859649122807021</v>
      </c>
      <c r="E184">
        <f t="shared" si="24"/>
        <v>3.0312467559431067E-2</v>
      </c>
      <c r="F184">
        <f t="shared" si="25"/>
        <v>-0.22921208346309574</v>
      </c>
      <c r="G184">
        <v>0</v>
      </c>
      <c r="H184">
        <f t="shared" si="26"/>
        <v>0.25952455102252675</v>
      </c>
      <c r="I184">
        <f t="shared" si="27"/>
        <v>-1.0640706634484354</v>
      </c>
      <c r="J184">
        <f t="shared" si="28"/>
        <v>1.0640706634484354</v>
      </c>
      <c r="K184">
        <f t="shared" si="29"/>
        <v>0.57663184752939267</v>
      </c>
      <c r="L184">
        <f t="shared" si="30"/>
        <v>0.42336815247060766</v>
      </c>
      <c r="M184">
        <f t="shared" si="31"/>
        <v>1.7342087577794201</v>
      </c>
      <c r="N184">
        <f t="shared" si="32"/>
        <v>2.3620104492139973</v>
      </c>
    </row>
    <row r="185" spans="1:14" x14ac:dyDescent="0.25">
      <c r="A185" s="4">
        <f>IF('True_Odds_Calculator_2-way'!A186="","",'True_Odds_Calculator_2-way'!A186)</f>
        <v>1.88</v>
      </c>
      <c r="B185" s="4">
        <f>IF('True_Odds_Calculator_2-way'!B186="","",'True_Odds_Calculator_2-way'!B186)</f>
        <v>2.04</v>
      </c>
      <c r="C185" s="4">
        <f t="shared" si="22"/>
        <v>0.53191489361702127</v>
      </c>
      <c r="D185">
        <f t="shared" si="23"/>
        <v>0.49019607843137253</v>
      </c>
      <c r="E185">
        <f t="shared" si="24"/>
        <v>2.2110972048393851E-2</v>
      </c>
      <c r="F185">
        <f t="shared" si="25"/>
        <v>-0.23863162286191075</v>
      </c>
      <c r="G185">
        <v>0</v>
      </c>
      <c r="H185">
        <f t="shared" si="26"/>
        <v>0.26074259491030455</v>
      </c>
      <c r="I185">
        <f t="shared" si="27"/>
        <v>-1.0453025125088635</v>
      </c>
      <c r="J185">
        <f t="shared" si="28"/>
        <v>1.0453025125088635</v>
      </c>
      <c r="K185">
        <f t="shared" si="29"/>
        <v>0.52086962844930107</v>
      </c>
      <c r="L185">
        <f t="shared" si="30"/>
        <v>0.47913037155069899</v>
      </c>
      <c r="M185">
        <f t="shared" si="31"/>
        <v>1.9198662110077995</v>
      </c>
      <c r="N185">
        <f t="shared" si="32"/>
        <v>2.0871146130092182</v>
      </c>
    </row>
    <row r="186" spans="1:14" x14ac:dyDescent="0.25">
      <c r="A186" s="4">
        <f>IF('True_Odds_Calculator_2-way'!A187="","",'True_Odds_Calculator_2-way'!A187)</f>
        <v>2.4500000000000002</v>
      </c>
      <c r="B186" s="4">
        <f>IF('True_Odds_Calculator_2-way'!B187="","",'True_Odds_Calculator_2-way'!B187)</f>
        <v>1.61</v>
      </c>
      <c r="C186" s="4">
        <f t="shared" si="22"/>
        <v>0.4081632653061224</v>
      </c>
      <c r="D186">
        <f t="shared" si="23"/>
        <v>0.6211180124223602</v>
      </c>
      <c r="E186">
        <f t="shared" si="24"/>
        <v>2.9281277728482547E-2</v>
      </c>
      <c r="F186">
        <f t="shared" si="25"/>
        <v>-0.22423627836227666</v>
      </c>
      <c r="G186">
        <v>0</v>
      </c>
      <c r="H186">
        <f t="shared" si="26"/>
        <v>0.25351755609075921</v>
      </c>
      <c r="I186">
        <f t="shared" si="27"/>
        <v>-1.0632884133003033</v>
      </c>
      <c r="J186">
        <f t="shared" si="28"/>
        <v>1.0632884133003033</v>
      </c>
      <c r="K186">
        <f t="shared" si="29"/>
        <v>0.39342690662395058</v>
      </c>
      <c r="L186">
        <f t="shared" si="30"/>
        <v>0.60657309337604948</v>
      </c>
      <c r="M186">
        <f t="shared" si="31"/>
        <v>2.5417681992854404</v>
      </c>
      <c r="N186">
        <f t="shared" si="32"/>
        <v>1.648605932113185</v>
      </c>
    </row>
    <row r="187" spans="1:14" x14ac:dyDescent="0.25">
      <c r="A187" s="4">
        <f>IF('True_Odds_Calculator_2-way'!A188="","",'True_Odds_Calculator_2-way'!A188)</f>
        <v>2.1800000000000002</v>
      </c>
      <c r="B187" s="4">
        <f>IF('True_Odds_Calculator_2-way'!B188="","",'True_Odds_Calculator_2-way'!B188)</f>
        <v>1.71</v>
      </c>
      <c r="C187" s="4">
        <f t="shared" si="22"/>
        <v>0.4587155963302752</v>
      </c>
      <c r="D187">
        <f t="shared" si="23"/>
        <v>0.58479532163742687</v>
      </c>
      <c r="E187">
        <f t="shared" si="24"/>
        <v>4.3510917967702012E-2</v>
      </c>
      <c r="F187">
        <f t="shared" si="25"/>
        <v>-0.2247438167283653</v>
      </c>
      <c r="G187">
        <v>0</v>
      </c>
      <c r="H187">
        <f t="shared" si="26"/>
        <v>0.26825473469606737</v>
      </c>
      <c r="I187">
        <f t="shared" si="27"/>
        <v>-1.0925210715205449</v>
      </c>
      <c r="J187">
        <f t="shared" si="28"/>
        <v>1.0925210715205449</v>
      </c>
      <c r="K187">
        <f t="shared" si="29"/>
        <v>0.43683862493598452</v>
      </c>
      <c r="L187">
        <f t="shared" si="30"/>
        <v>0.56316137506401553</v>
      </c>
      <c r="M187">
        <f t="shared" si="31"/>
        <v>2.2891748643942433</v>
      </c>
      <c r="N187">
        <f t="shared" si="32"/>
        <v>1.7756899607795869</v>
      </c>
    </row>
    <row r="188" spans="1:14" x14ac:dyDescent="0.25">
      <c r="A188" s="4">
        <f>IF('True_Odds_Calculator_2-way'!A189="","",'True_Odds_Calculator_2-way'!A189)</f>
        <v>2.23</v>
      </c>
      <c r="B188" s="4">
        <f>IF('True_Odds_Calculator_2-way'!B189="","",'True_Odds_Calculator_2-way'!B189)</f>
        <v>1.68</v>
      </c>
      <c r="C188" s="4">
        <f t="shared" si="22"/>
        <v>0.44843049327354262</v>
      </c>
      <c r="D188">
        <f t="shared" si="23"/>
        <v>0.59523809523809523</v>
      </c>
      <c r="E188">
        <f t="shared" si="24"/>
        <v>4.3668588511637907E-2</v>
      </c>
      <c r="F188">
        <f t="shared" si="25"/>
        <v>-0.22325432415118507</v>
      </c>
      <c r="G188">
        <v>0</v>
      </c>
      <c r="H188">
        <f t="shared" si="26"/>
        <v>0.26692291266282298</v>
      </c>
      <c r="I188">
        <f t="shared" si="27"/>
        <v>-1.0934350421017387</v>
      </c>
      <c r="J188">
        <f t="shared" si="28"/>
        <v>1.0934350421017387</v>
      </c>
      <c r="K188">
        <f t="shared" si="29"/>
        <v>0.42645285311617104</v>
      </c>
      <c r="L188">
        <f t="shared" si="30"/>
        <v>0.57354714688382902</v>
      </c>
      <c r="M188">
        <f t="shared" si="31"/>
        <v>2.3449251017851385</v>
      </c>
      <c r="N188">
        <f t="shared" si="32"/>
        <v>1.743535828629182</v>
      </c>
    </row>
    <row r="189" spans="1:14" x14ac:dyDescent="0.25">
      <c r="A189" s="4">
        <f>IF('True_Odds_Calculator_2-way'!A190="","",'True_Odds_Calculator_2-way'!A190)</f>
        <v>2.38</v>
      </c>
      <c r="B189" s="4">
        <f>IF('True_Odds_Calculator_2-way'!B190="","",'True_Odds_Calculator_2-way'!B190)</f>
        <v>1.61</v>
      </c>
      <c r="C189" s="4">
        <f t="shared" si="22"/>
        <v>0.42016806722689076</v>
      </c>
      <c r="D189">
        <f t="shared" si="23"/>
        <v>0.6211180124223602</v>
      </c>
      <c r="E189">
        <f t="shared" si="24"/>
        <v>4.1286079649250906E-2</v>
      </c>
      <c r="F189">
        <f t="shared" si="25"/>
        <v>-0.21968787515006016</v>
      </c>
      <c r="G189">
        <v>0</v>
      </c>
      <c r="H189">
        <f t="shared" si="26"/>
        <v>0.26097395479931101</v>
      </c>
      <c r="I189">
        <f t="shared" si="27"/>
        <v>-1.0899223022085143</v>
      </c>
      <c r="J189">
        <f t="shared" si="28"/>
        <v>1.0899223022085143</v>
      </c>
      <c r="K189">
        <f t="shared" si="29"/>
        <v>0.39934622597289299</v>
      </c>
      <c r="L189">
        <f t="shared" si="30"/>
        <v>0.60065377402710718</v>
      </c>
      <c r="M189">
        <f t="shared" si="31"/>
        <v>2.5040927770477501</v>
      </c>
      <c r="N189">
        <f t="shared" si="32"/>
        <v>1.6648526043471934</v>
      </c>
    </row>
    <row r="190" spans="1:14" x14ac:dyDescent="0.25">
      <c r="A190" s="4">
        <f>IF('True_Odds_Calculator_2-way'!A191="","",'True_Odds_Calculator_2-way'!A191)</f>
        <v>1.87</v>
      </c>
      <c r="B190" s="4">
        <f>IF('True_Odds_Calculator_2-way'!B191="","",'True_Odds_Calculator_2-way'!B191)</f>
        <v>2.02</v>
      </c>
      <c r="C190" s="4">
        <f t="shared" si="22"/>
        <v>0.53475935828876997</v>
      </c>
      <c r="D190">
        <f t="shared" si="23"/>
        <v>0.49504950495049505</v>
      </c>
      <c r="E190">
        <f t="shared" si="24"/>
        <v>2.9808863239265015E-2</v>
      </c>
      <c r="F190">
        <f t="shared" si="25"/>
        <v>-0.23492349234923493</v>
      </c>
      <c r="G190">
        <v>0</v>
      </c>
      <c r="H190">
        <f t="shared" si="26"/>
        <v>0.2647323555885</v>
      </c>
      <c r="I190">
        <f t="shared" si="27"/>
        <v>-1.0615495921641367</v>
      </c>
      <c r="J190">
        <f t="shared" si="28"/>
        <v>1.0615495921641367</v>
      </c>
      <c r="K190">
        <f t="shared" si="29"/>
        <v>0.51987261275696728</v>
      </c>
      <c r="L190">
        <f t="shared" si="30"/>
        <v>0.48012738724303272</v>
      </c>
      <c r="M190">
        <f t="shared" si="31"/>
        <v>1.9235481451827992</v>
      </c>
      <c r="N190">
        <f t="shared" si="32"/>
        <v>2.0827805840074194</v>
      </c>
    </row>
    <row r="191" spans="1:14" x14ac:dyDescent="0.25">
      <c r="A191" s="4">
        <f>IF('True_Odds_Calculator_2-way'!A192="","",'True_Odds_Calculator_2-way'!A192)</f>
        <v>1.76</v>
      </c>
      <c r="B191" s="4">
        <f>IF('True_Odds_Calculator_2-way'!B192="","",'True_Odds_Calculator_2-way'!B192)</f>
        <v>2.15</v>
      </c>
      <c r="C191" s="4">
        <f t="shared" si="22"/>
        <v>0.56818181818181823</v>
      </c>
      <c r="D191">
        <f t="shared" si="23"/>
        <v>0.46511627906976744</v>
      </c>
      <c r="E191">
        <f t="shared" si="24"/>
        <v>3.3298097251585723E-2</v>
      </c>
      <c r="F191">
        <f t="shared" si="25"/>
        <v>-0.23097251585623668</v>
      </c>
      <c r="G191">
        <v>0</v>
      </c>
      <c r="H191">
        <f t="shared" si="26"/>
        <v>0.26427061310782241</v>
      </c>
      <c r="I191">
        <f t="shared" si="27"/>
        <v>-1.0696563746013956</v>
      </c>
      <c r="J191">
        <f t="shared" si="28"/>
        <v>1.0696563746013956</v>
      </c>
      <c r="K191">
        <f t="shared" si="29"/>
        <v>0.5515905861496937</v>
      </c>
      <c r="L191">
        <f t="shared" si="30"/>
        <v>0.44840941385030625</v>
      </c>
      <c r="M191">
        <f t="shared" si="31"/>
        <v>1.8129388446970602</v>
      </c>
      <c r="N191">
        <f t="shared" si="32"/>
        <v>2.2301048307916052</v>
      </c>
    </row>
    <row r="192" spans="1:14" x14ac:dyDescent="0.25">
      <c r="A192" s="4">
        <f>IF('True_Odds_Calculator_2-way'!A193="","",'True_Odds_Calculator_2-way'!A193)</f>
        <v>1.76</v>
      </c>
      <c r="B192" s="4">
        <f>IF('True_Odds_Calculator_2-way'!B193="","",'True_Odds_Calculator_2-way'!B193)</f>
        <v>2.15</v>
      </c>
      <c r="C192" s="4">
        <f t="shared" si="22"/>
        <v>0.56818181818181823</v>
      </c>
      <c r="D192">
        <f t="shared" si="23"/>
        <v>0.46511627906976744</v>
      </c>
      <c r="E192">
        <f t="shared" si="24"/>
        <v>3.3298097251585723E-2</v>
      </c>
      <c r="F192">
        <f t="shared" si="25"/>
        <v>-0.23097251585623668</v>
      </c>
      <c r="G192">
        <v>0</v>
      </c>
      <c r="H192">
        <f t="shared" si="26"/>
        <v>0.26427061310782241</v>
      </c>
      <c r="I192">
        <f t="shared" si="27"/>
        <v>-1.0696563746013956</v>
      </c>
      <c r="J192">
        <f t="shared" si="28"/>
        <v>1.0696563746013956</v>
      </c>
      <c r="K192">
        <f t="shared" si="29"/>
        <v>0.5515905861496937</v>
      </c>
      <c r="L192">
        <f t="shared" si="30"/>
        <v>0.44840941385030625</v>
      </c>
      <c r="M192">
        <f t="shared" si="31"/>
        <v>1.8129388446970602</v>
      </c>
      <c r="N192">
        <f t="shared" si="32"/>
        <v>2.2301048307916052</v>
      </c>
    </row>
    <row r="193" spans="1:14" x14ac:dyDescent="0.25">
      <c r="A193" s="4">
        <f>IF('True_Odds_Calculator_2-way'!A194="","",'True_Odds_Calculator_2-way'!A194)</f>
        <v>1.88</v>
      </c>
      <c r="B193" s="4">
        <f>IF('True_Odds_Calculator_2-way'!B194="","",'True_Odds_Calculator_2-way'!B194)</f>
        <v>2</v>
      </c>
      <c r="C193" s="4">
        <f t="shared" si="22"/>
        <v>0.53191489361702127</v>
      </c>
      <c r="D193">
        <f t="shared" si="23"/>
        <v>0.5</v>
      </c>
      <c r="E193">
        <f t="shared" si="24"/>
        <v>3.1914893617021267E-2</v>
      </c>
      <c r="F193">
        <f t="shared" si="25"/>
        <v>-0.23404255319148937</v>
      </c>
      <c r="G193">
        <v>0</v>
      </c>
      <c r="H193">
        <f t="shared" si="26"/>
        <v>0.26595744680851063</v>
      </c>
      <c r="I193">
        <f t="shared" si="27"/>
        <v>-1.0660035817780522</v>
      </c>
      <c r="J193">
        <f t="shared" si="28"/>
        <v>1.0660035817780522</v>
      </c>
      <c r="K193">
        <f t="shared" si="29"/>
        <v>0.51597373362761745</v>
      </c>
      <c r="L193">
        <f t="shared" si="30"/>
        <v>0.48402626637238261</v>
      </c>
      <c r="M193">
        <f t="shared" si="31"/>
        <v>1.9380831519646857</v>
      </c>
      <c r="N193">
        <f t="shared" si="32"/>
        <v>2.0660035817780522</v>
      </c>
    </row>
    <row r="194" spans="1:14" x14ac:dyDescent="0.25">
      <c r="A194" s="4">
        <f>IF('True_Odds_Calculator_2-way'!A195="","",'True_Odds_Calculator_2-way'!A195)</f>
        <v>1.46</v>
      </c>
      <c r="B194" s="4">
        <f>IF('True_Odds_Calculator_2-way'!B195="","",'True_Odds_Calculator_2-way'!B195)</f>
        <v>2.87</v>
      </c>
      <c r="C194" s="4">
        <f t="shared" si="22"/>
        <v>0.68493150684931503</v>
      </c>
      <c r="D194">
        <f t="shared" si="23"/>
        <v>0.34843205574912889</v>
      </c>
      <c r="E194">
        <f t="shared" si="24"/>
        <v>3.3363562598443863E-2</v>
      </c>
      <c r="F194">
        <f t="shared" si="25"/>
        <v>-0.2052885303804115</v>
      </c>
      <c r="G194">
        <v>0</v>
      </c>
      <c r="H194">
        <f t="shared" si="26"/>
        <v>0.2386520929788554</v>
      </c>
      <c r="I194">
        <f t="shared" si="27"/>
        <v>-1.0782023669543772</v>
      </c>
      <c r="J194">
        <f t="shared" si="28"/>
        <v>1.0782023669543772</v>
      </c>
      <c r="K194">
        <f t="shared" si="29"/>
        <v>0.66846122265662733</v>
      </c>
      <c r="L194">
        <f t="shared" si="30"/>
        <v>0.33153877734337261</v>
      </c>
      <c r="M194">
        <f t="shared" si="31"/>
        <v>1.4959730887990137</v>
      </c>
      <c r="N194">
        <f t="shared" si="32"/>
        <v>3.0162384262046857</v>
      </c>
    </row>
    <row r="195" spans="1:14" x14ac:dyDescent="0.25">
      <c r="A195" s="4">
        <f>IF('True_Odds_Calculator_2-way'!A196="","",'True_Odds_Calculator_2-way'!A196)</f>
        <v>1.62</v>
      </c>
      <c r="B195" s="4">
        <f>IF('True_Odds_Calculator_2-way'!B196="","",'True_Odds_Calculator_2-way'!B196)</f>
        <v>2.42</v>
      </c>
      <c r="C195" s="4">
        <f t="shared" ref="C195:C258" si="33">1/A195</f>
        <v>0.61728395061728392</v>
      </c>
      <c r="D195">
        <f t="shared" ref="D195:D258" si="34">1/B195</f>
        <v>0.41322314049586778</v>
      </c>
      <c r="E195">
        <f t="shared" ref="E195:E258" si="35">C195+D195-1</f>
        <v>3.0507091113151752E-2</v>
      </c>
      <c r="F195">
        <f t="shared" ref="F195:F258" si="36">C195+D195-(C195*D195)-1</f>
        <v>-0.2245689215386184</v>
      </c>
      <c r="G195">
        <v>0</v>
      </c>
      <c r="H195">
        <f t="shared" ref="H195:H258" si="37">C195*D195</f>
        <v>0.25507601265177021</v>
      </c>
      <c r="I195">
        <f t="shared" ref="I195:I258" si="38">((-4*F195*H195)^0.5)/(2*F195)</f>
        <v>-1.0657613907987191</v>
      </c>
      <c r="J195">
        <f t="shared" ref="J195:J258" si="39">(-((-4*F195*H195)^0.5))/(2*F195)</f>
        <v>1.0657613907987191</v>
      </c>
      <c r="K195">
        <f t="shared" ref="K195:K258" si="40">IF(A195="","",(C195/($J195+C195-($J195*C195))))</f>
        <v>0.60212958942600991</v>
      </c>
      <c r="L195">
        <f t="shared" ref="L195:L258" si="41">IF(B195="","",(D195/($J195+D195-($J195*D195))))</f>
        <v>0.39787041057399003</v>
      </c>
      <c r="M195">
        <f t="shared" ref="M195:M258" si="42">IF(A195="","",1/K195)</f>
        <v>1.6607720622952058</v>
      </c>
      <c r="N195">
        <f t="shared" ref="N195:N258" si="43">IF(B195="","",1/L195)</f>
        <v>2.5133811749341808</v>
      </c>
    </row>
    <row r="196" spans="1:14" x14ac:dyDescent="0.25">
      <c r="A196" s="4">
        <f>IF('True_Odds_Calculator_2-way'!A197="","",'True_Odds_Calculator_2-way'!A197)</f>
        <v>1.76</v>
      </c>
      <c r="B196" s="4">
        <f>IF('True_Odds_Calculator_2-way'!B197="","",'True_Odds_Calculator_2-way'!B197)</f>
        <v>2.16</v>
      </c>
      <c r="C196" s="4">
        <f t="shared" si="33"/>
        <v>0.56818181818181823</v>
      </c>
      <c r="D196">
        <f t="shared" si="34"/>
        <v>0.46296296296296291</v>
      </c>
      <c r="E196">
        <f t="shared" si="35"/>
        <v>3.1144781144781142E-2</v>
      </c>
      <c r="F196">
        <f t="shared" si="36"/>
        <v>-0.23190235690235683</v>
      </c>
      <c r="G196">
        <v>0</v>
      </c>
      <c r="H196">
        <f t="shared" si="37"/>
        <v>0.26304713804713803</v>
      </c>
      <c r="I196">
        <f t="shared" si="38"/>
        <v>-1.0650358071057626</v>
      </c>
      <c r="J196">
        <f t="shared" si="39"/>
        <v>1.0650358071057626</v>
      </c>
      <c r="K196">
        <f t="shared" si="40"/>
        <v>0.55266108113889945</v>
      </c>
      <c r="L196">
        <f t="shared" si="41"/>
        <v>0.44733891886110039</v>
      </c>
      <c r="M196">
        <f t="shared" si="42"/>
        <v>1.8094272134003797</v>
      </c>
      <c r="N196">
        <f t="shared" si="43"/>
        <v>2.2354415362426847</v>
      </c>
    </row>
    <row r="197" spans="1:14" x14ac:dyDescent="0.25">
      <c r="A197" s="4">
        <f>IF('True_Odds_Calculator_2-way'!A198="","",'True_Odds_Calculator_2-way'!A198)</f>
        <v>1.75</v>
      </c>
      <c r="B197" s="4">
        <f>IF('True_Odds_Calculator_2-way'!B198="","",'True_Odds_Calculator_2-way'!B198)</f>
        <v>2.14</v>
      </c>
      <c r="C197" s="4">
        <f t="shared" si="33"/>
        <v>0.5714285714285714</v>
      </c>
      <c r="D197">
        <f t="shared" si="34"/>
        <v>0.46728971962616822</v>
      </c>
      <c r="E197">
        <f t="shared" si="35"/>
        <v>3.8718291054739673E-2</v>
      </c>
      <c r="F197">
        <f t="shared" si="36"/>
        <v>-0.22830440587449929</v>
      </c>
      <c r="G197">
        <v>0</v>
      </c>
      <c r="H197">
        <f t="shared" si="37"/>
        <v>0.26702269692923897</v>
      </c>
      <c r="I197">
        <f t="shared" si="38"/>
        <v>-1.0814761408717504</v>
      </c>
      <c r="J197">
        <f t="shared" si="39"/>
        <v>1.0814761408717504</v>
      </c>
      <c r="K197">
        <f t="shared" si="40"/>
        <v>0.55214846039654741</v>
      </c>
      <c r="L197">
        <f t="shared" si="41"/>
        <v>0.44785153960345248</v>
      </c>
      <c r="M197">
        <f t="shared" si="42"/>
        <v>1.8111071056538131</v>
      </c>
      <c r="N197">
        <f t="shared" si="43"/>
        <v>2.2328828005937953</v>
      </c>
    </row>
    <row r="198" spans="1:14" x14ac:dyDescent="0.25">
      <c r="A198" s="4">
        <f>IF('True_Odds_Calculator_2-way'!A199="","",'True_Odds_Calculator_2-way'!A199)</f>
        <v>2.0699999999999998</v>
      </c>
      <c r="B198" s="4">
        <f>IF('True_Odds_Calculator_2-way'!B199="","",'True_Odds_Calculator_2-way'!B199)</f>
        <v>1.77</v>
      </c>
      <c r="C198" s="4">
        <f t="shared" si="33"/>
        <v>0.48309178743961356</v>
      </c>
      <c r="D198">
        <f t="shared" si="34"/>
        <v>0.56497175141242939</v>
      </c>
      <c r="E198">
        <f t="shared" si="35"/>
        <v>4.8063538852042953E-2</v>
      </c>
      <c r="F198">
        <f t="shared" si="36"/>
        <v>-0.22486967439067662</v>
      </c>
      <c r="G198">
        <v>0</v>
      </c>
      <c r="H198">
        <f t="shared" si="37"/>
        <v>0.27293321324271952</v>
      </c>
      <c r="I198">
        <f t="shared" si="38"/>
        <v>-1.1016984757621029</v>
      </c>
      <c r="J198">
        <f t="shared" si="39"/>
        <v>1.1016984757621029</v>
      </c>
      <c r="K198">
        <f t="shared" si="40"/>
        <v>0.45896458060132206</v>
      </c>
      <c r="L198">
        <f t="shared" si="41"/>
        <v>0.54103541939867805</v>
      </c>
      <c r="M198">
        <f t="shared" si="42"/>
        <v>2.1788173690654498</v>
      </c>
      <c r="N198">
        <f t="shared" si="43"/>
        <v>1.8483078263368193</v>
      </c>
    </row>
    <row r="199" spans="1:14" x14ac:dyDescent="0.25">
      <c r="A199" s="4">
        <f>IF('True_Odds_Calculator_2-way'!A200="","",'True_Odds_Calculator_2-way'!A200)</f>
        <v>2.2400000000000002</v>
      </c>
      <c r="B199" s="4">
        <f>IF('True_Odds_Calculator_2-way'!B200="","",'True_Odds_Calculator_2-way'!B200)</f>
        <v>1.66</v>
      </c>
      <c r="C199" s="4">
        <f t="shared" si="33"/>
        <v>0.4464285714285714</v>
      </c>
      <c r="D199">
        <f t="shared" si="34"/>
        <v>0.60240963855421692</v>
      </c>
      <c r="E199">
        <f t="shared" si="35"/>
        <v>4.8838209982788428E-2</v>
      </c>
      <c r="F199">
        <f t="shared" si="36"/>
        <v>-0.22009466437177272</v>
      </c>
      <c r="G199">
        <v>0</v>
      </c>
      <c r="H199">
        <f t="shared" si="37"/>
        <v>0.26893287435456109</v>
      </c>
      <c r="I199">
        <f t="shared" si="38"/>
        <v>-1.1053942207134548</v>
      </c>
      <c r="J199">
        <f t="shared" si="39"/>
        <v>1.1053942207134548</v>
      </c>
      <c r="K199">
        <f t="shared" si="40"/>
        <v>0.42181832798601948</v>
      </c>
      <c r="L199">
        <f t="shared" si="41"/>
        <v>0.57818167201398041</v>
      </c>
      <c r="M199">
        <f t="shared" si="42"/>
        <v>2.3706888336846839</v>
      </c>
      <c r="N199">
        <f t="shared" si="43"/>
        <v>1.7295601856708804</v>
      </c>
    </row>
    <row r="200" spans="1:14" x14ac:dyDescent="0.25">
      <c r="A200" s="4">
        <f>IF('True_Odds_Calculator_2-way'!A201="","",'True_Odds_Calculator_2-way'!A201)</f>
        <v>1.7</v>
      </c>
      <c r="B200" s="4">
        <f>IF('True_Odds_Calculator_2-way'!B201="","",'True_Odds_Calculator_2-way'!B201)</f>
        <v>2.17</v>
      </c>
      <c r="C200" s="4">
        <f t="shared" si="33"/>
        <v>0.58823529411764708</v>
      </c>
      <c r="D200">
        <f t="shared" si="34"/>
        <v>0.46082949308755761</v>
      </c>
      <c r="E200">
        <f t="shared" si="35"/>
        <v>4.9064787205204574E-2</v>
      </c>
      <c r="F200">
        <f t="shared" si="36"/>
        <v>-0.22201138519924113</v>
      </c>
      <c r="G200">
        <v>0</v>
      </c>
      <c r="H200">
        <f t="shared" si="37"/>
        <v>0.27107617240444565</v>
      </c>
      <c r="I200">
        <f t="shared" si="38"/>
        <v>-1.1049892402196595</v>
      </c>
      <c r="J200">
        <f t="shared" si="39"/>
        <v>1.1049892402196595</v>
      </c>
      <c r="K200">
        <f t="shared" si="40"/>
        <v>0.56385917502148641</v>
      </c>
      <c r="L200">
        <f t="shared" si="41"/>
        <v>0.43614082497851364</v>
      </c>
      <c r="M200">
        <f t="shared" si="42"/>
        <v>1.773492468153762</v>
      </c>
      <c r="N200">
        <f t="shared" si="43"/>
        <v>2.2928374110570013</v>
      </c>
    </row>
    <row r="201" spans="1:14" x14ac:dyDescent="0.25">
      <c r="A201" s="4">
        <f>IF('True_Odds_Calculator_2-way'!A202="","",'True_Odds_Calculator_2-way'!A202)</f>
        <v>1.91</v>
      </c>
      <c r="B201" s="4">
        <f>IF('True_Odds_Calculator_2-way'!B202="","",'True_Odds_Calculator_2-way'!B202)</f>
        <v>1.93</v>
      </c>
      <c r="C201" s="4">
        <f t="shared" si="33"/>
        <v>0.52356020942408377</v>
      </c>
      <c r="D201">
        <f t="shared" si="34"/>
        <v>0.5181347150259068</v>
      </c>
      <c r="E201">
        <f t="shared" si="35"/>
        <v>4.1694924449990456E-2</v>
      </c>
      <c r="F201">
        <f t="shared" si="36"/>
        <v>-0.2295797954588612</v>
      </c>
      <c r="G201">
        <v>0</v>
      </c>
      <c r="H201">
        <f t="shared" si="37"/>
        <v>0.27127471990885171</v>
      </c>
      <c r="I201">
        <f t="shared" si="38"/>
        <v>-1.0870207379990005</v>
      </c>
      <c r="J201">
        <f t="shared" si="39"/>
        <v>1.0870207379990005</v>
      </c>
      <c r="K201">
        <f t="shared" si="40"/>
        <v>0.50271747157230162</v>
      </c>
      <c r="L201">
        <f t="shared" si="41"/>
        <v>0.49728252842769838</v>
      </c>
      <c r="M201">
        <f t="shared" si="42"/>
        <v>1.9891888715790902</v>
      </c>
      <c r="N201">
        <f t="shared" si="43"/>
        <v>2.0109292863390706</v>
      </c>
    </row>
    <row r="202" spans="1:14" x14ac:dyDescent="0.25">
      <c r="A202" s="4">
        <f>IF('True_Odds_Calculator_2-way'!A203="","",'True_Odds_Calculator_2-way'!A203)</f>
        <v>1.86</v>
      </c>
      <c r="B202" s="4">
        <f>IF('True_Odds_Calculator_2-way'!B203="","",'True_Odds_Calculator_2-way'!B203)</f>
        <v>1.97</v>
      </c>
      <c r="C202" s="4">
        <f t="shared" si="33"/>
        <v>0.5376344086021505</v>
      </c>
      <c r="D202">
        <f t="shared" si="34"/>
        <v>0.50761421319796951</v>
      </c>
      <c r="E202">
        <f t="shared" si="35"/>
        <v>4.5248621800120015E-2</v>
      </c>
      <c r="F202">
        <f t="shared" si="36"/>
        <v>-0.22766224551061631</v>
      </c>
      <c r="G202">
        <v>0</v>
      </c>
      <c r="H202">
        <f t="shared" si="37"/>
        <v>0.27291086731073627</v>
      </c>
      <c r="I202">
        <f t="shared" si="38"/>
        <v>-1.0948759274783444</v>
      </c>
      <c r="J202">
        <f t="shared" si="39"/>
        <v>1.0948759274783444</v>
      </c>
      <c r="K202">
        <f t="shared" si="40"/>
        <v>0.51504092088695308</v>
      </c>
      <c r="L202">
        <f t="shared" si="41"/>
        <v>0.48495907911304703</v>
      </c>
      <c r="M202">
        <f t="shared" si="42"/>
        <v>1.9415932976313763</v>
      </c>
      <c r="N202">
        <f t="shared" si="43"/>
        <v>2.062029649653994</v>
      </c>
    </row>
    <row r="203" spans="1:14" x14ac:dyDescent="0.25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2.0099999999999998</v>
      </c>
      <c r="C203" s="4">
        <f t="shared" si="33"/>
        <v>0.54644808743169393</v>
      </c>
      <c r="D203">
        <f t="shared" si="34"/>
        <v>0.49751243781094534</v>
      </c>
      <c r="E203">
        <f t="shared" si="35"/>
        <v>4.3960525242639381E-2</v>
      </c>
      <c r="F203">
        <f t="shared" si="36"/>
        <v>-0.22790419487263125</v>
      </c>
      <c r="G203">
        <v>0</v>
      </c>
      <c r="H203">
        <f t="shared" si="37"/>
        <v>0.27186472011527063</v>
      </c>
      <c r="I203">
        <f t="shared" si="38"/>
        <v>-1.0921952084562025</v>
      </c>
      <c r="J203">
        <f t="shared" si="39"/>
        <v>1.0921952084562025</v>
      </c>
      <c r="K203">
        <f t="shared" si="40"/>
        <v>0.52451531528425399</v>
      </c>
      <c r="L203">
        <f t="shared" si="41"/>
        <v>0.47548468471574579</v>
      </c>
      <c r="M203">
        <f t="shared" si="42"/>
        <v>1.9065220230186481</v>
      </c>
      <c r="N203">
        <f t="shared" si="43"/>
        <v>2.1031171605407648</v>
      </c>
    </row>
    <row r="204" spans="1:14" x14ac:dyDescent="0.25">
      <c r="A204" s="4">
        <f>IF('True_Odds_Calculator_2-way'!A205="","",'True_Odds_Calculator_2-way'!A205)</f>
        <v>2.0699999999999998</v>
      </c>
      <c r="B204" s="4">
        <f>IF('True_Odds_Calculator_2-way'!B205="","",'True_Odds_Calculator_2-way'!B205)</f>
        <v>1.78</v>
      </c>
      <c r="C204" s="4">
        <f t="shared" si="33"/>
        <v>0.48309178743961356</v>
      </c>
      <c r="D204">
        <f t="shared" si="34"/>
        <v>0.5617977528089888</v>
      </c>
      <c r="E204">
        <f t="shared" si="35"/>
        <v>4.4889540248602255E-2</v>
      </c>
      <c r="F204">
        <f t="shared" si="36"/>
        <v>-0.22651034033545026</v>
      </c>
      <c r="G204">
        <v>0</v>
      </c>
      <c r="H204">
        <f t="shared" si="37"/>
        <v>0.27139988058405257</v>
      </c>
      <c r="I204">
        <f t="shared" si="38"/>
        <v>-1.0946135246159836</v>
      </c>
      <c r="J204">
        <f t="shared" si="39"/>
        <v>1.0946135246159836</v>
      </c>
      <c r="K204">
        <f t="shared" si="40"/>
        <v>0.46056706084310273</v>
      </c>
      <c r="L204">
        <f t="shared" si="41"/>
        <v>0.53943293915689727</v>
      </c>
      <c r="M204">
        <f t="shared" si="42"/>
        <v>2.1712364713391024</v>
      </c>
      <c r="N204">
        <f t="shared" si="43"/>
        <v>1.8537985492004672</v>
      </c>
    </row>
    <row r="205" spans="1:14" x14ac:dyDescent="0.25">
      <c r="A205" s="4">
        <f>IF('True_Odds_Calculator_2-way'!A206="","",'True_Odds_Calculator_2-way'!A206)</f>
        <v>1.93</v>
      </c>
      <c r="B205" s="4">
        <f>IF('True_Odds_Calculator_2-way'!B206="","",'True_Odds_Calculator_2-way'!B206)</f>
        <v>1.9</v>
      </c>
      <c r="C205" s="4">
        <f t="shared" si="33"/>
        <v>0.5181347150259068</v>
      </c>
      <c r="D205">
        <f t="shared" si="34"/>
        <v>0.52631578947368418</v>
      </c>
      <c r="E205">
        <f t="shared" si="35"/>
        <v>4.445050449959087E-2</v>
      </c>
      <c r="F205">
        <f t="shared" si="36"/>
        <v>-0.22825197709299161</v>
      </c>
      <c r="G205">
        <v>0</v>
      </c>
      <c r="H205">
        <f t="shared" si="37"/>
        <v>0.27270248159258254</v>
      </c>
      <c r="I205">
        <f t="shared" si="38"/>
        <v>-1.0930430596399217</v>
      </c>
      <c r="J205">
        <f t="shared" si="39"/>
        <v>1.0930430596399217</v>
      </c>
      <c r="K205">
        <f t="shared" si="40"/>
        <v>0.49590136395381257</v>
      </c>
      <c r="L205">
        <f t="shared" si="41"/>
        <v>0.50409863604618754</v>
      </c>
      <c r="M205">
        <f t="shared" si="42"/>
        <v>2.0165300454651267</v>
      </c>
      <c r="N205">
        <f t="shared" si="43"/>
        <v>1.9837387536759294</v>
      </c>
    </row>
    <row r="206" spans="1:14" x14ac:dyDescent="0.25">
      <c r="A206" s="4">
        <f>IF('True_Odds_Calculator_2-way'!A207="","",'True_Odds_Calculator_2-way'!A207)</f>
        <v>1.31</v>
      </c>
      <c r="B206" s="4">
        <f>IF('True_Odds_Calculator_2-way'!B207="","",'True_Odds_Calculator_2-way'!B207)</f>
        <v>3.38</v>
      </c>
      <c r="C206" s="4">
        <f t="shared" si="33"/>
        <v>0.76335877862595414</v>
      </c>
      <c r="D206">
        <f t="shared" si="34"/>
        <v>0.29585798816568049</v>
      </c>
      <c r="E206">
        <f t="shared" si="35"/>
        <v>5.9216766791634567E-2</v>
      </c>
      <c r="F206">
        <f t="shared" si="36"/>
        <v>-0.16662902570125127</v>
      </c>
      <c r="G206">
        <v>0</v>
      </c>
      <c r="H206">
        <f t="shared" si="37"/>
        <v>0.22584579249288586</v>
      </c>
      <c r="I206">
        <f t="shared" si="38"/>
        <v>-1.1642082554346656</v>
      </c>
      <c r="J206">
        <f t="shared" si="39"/>
        <v>1.1642082554346656</v>
      </c>
      <c r="K206">
        <f t="shared" si="40"/>
        <v>0.73480538605811763</v>
      </c>
      <c r="L206">
        <f t="shared" si="41"/>
        <v>0.26519461394188243</v>
      </c>
      <c r="M206">
        <f t="shared" si="42"/>
        <v>1.3609045591847464</v>
      </c>
      <c r="N206">
        <f t="shared" si="43"/>
        <v>3.7708156479345036</v>
      </c>
    </row>
    <row r="207" spans="1:14" x14ac:dyDescent="0.25">
      <c r="A207" s="4">
        <f>IF('True_Odds_Calculator_2-way'!A208="","",'True_Odds_Calculator_2-way'!A208)</f>
        <v>1.74</v>
      </c>
      <c r="B207" s="4">
        <f>IF('True_Odds_Calculator_2-way'!B208="","",'True_Odds_Calculator_2-way'!B208)</f>
        <v>2.13</v>
      </c>
      <c r="C207" s="4">
        <f t="shared" si="33"/>
        <v>0.57471264367816088</v>
      </c>
      <c r="D207">
        <f t="shared" si="34"/>
        <v>0.46948356807511737</v>
      </c>
      <c r="E207">
        <f t="shared" si="35"/>
        <v>4.4196211753278369E-2</v>
      </c>
      <c r="F207">
        <f t="shared" si="36"/>
        <v>-0.22562193081862814</v>
      </c>
      <c r="G207">
        <v>0</v>
      </c>
      <c r="H207">
        <f t="shared" si="37"/>
        <v>0.26981814257190651</v>
      </c>
      <c r="I207">
        <f t="shared" si="38"/>
        <v>-1.093565796666284</v>
      </c>
      <c r="J207">
        <f t="shared" si="39"/>
        <v>1.093565796666284</v>
      </c>
      <c r="K207">
        <f t="shared" si="40"/>
        <v>0.55271866878885501</v>
      </c>
      <c r="L207">
        <f t="shared" si="41"/>
        <v>0.44728133121114488</v>
      </c>
      <c r="M207">
        <f t="shared" si="42"/>
        <v>1.8092386895330501</v>
      </c>
      <c r="N207">
        <f t="shared" si="43"/>
        <v>2.235729350232901</v>
      </c>
    </row>
    <row r="208" spans="1:14" x14ac:dyDescent="0.25">
      <c r="A208" s="4">
        <f>IF('True_Odds_Calculator_2-way'!A209="","",'True_Odds_Calculator_2-way'!A209)</f>
        <v>1.88</v>
      </c>
      <c r="B208" s="4">
        <f>IF('True_Odds_Calculator_2-way'!B209="","",'True_Odds_Calculator_2-way'!B209)</f>
        <v>1.95</v>
      </c>
      <c r="C208" s="4">
        <f t="shared" si="33"/>
        <v>0.53191489361702127</v>
      </c>
      <c r="D208">
        <f t="shared" si="34"/>
        <v>0.51282051282051289</v>
      </c>
      <c r="E208">
        <f t="shared" si="35"/>
        <v>4.4735406437534042E-2</v>
      </c>
      <c r="F208">
        <f t="shared" si="36"/>
        <v>-0.22804146208401543</v>
      </c>
      <c r="G208">
        <v>0</v>
      </c>
      <c r="H208">
        <f t="shared" si="37"/>
        <v>0.27277686852154942</v>
      </c>
      <c r="I208">
        <f t="shared" si="38"/>
        <v>-1.0936965981495175</v>
      </c>
      <c r="J208">
        <f t="shared" si="39"/>
        <v>1.0936965981495175</v>
      </c>
      <c r="K208">
        <f t="shared" si="40"/>
        <v>0.50956634210004492</v>
      </c>
      <c r="L208">
        <f t="shared" si="41"/>
        <v>0.49043365789995519</v>
      </c>
      <c r="M208">
        <f t="shared" si="42"/>
        <v>1.9624530063715757</v>
      </c>
      <c r="N208">
        <f t="shared" si="43"/>
        <v>2.0390117682420414</v>
      </c>
    </row>
    <row r="209" spans="1:14" x14ac:dyDescent="0.25">
      <c r="A209" s="4">
        <f>IF('True_Odds_Calculator_2-way'!A210="","",'True_Odds_Calculator_2-way'!A210)</f>
        <v>1.71</v>
      </c>
      <c r="B209" s="4">
        <f>IF('True_Odds_Calculator_2-way'!B210="","",'True_Odds_Calculator_2-way'!B210)</f>
        <v>2.15</v>
      </c>
      <c r="C209" s="4">
        <f t="shared" si="33"/>
        <v>0.58479532163742687</v>
      </c>
      <c r="D209">
        <f t="shared" si="34"/>
        <v>0.46511627906976744</v>
      </c>
      <c r="E209">
        <f t="shared" si="35"/>
        <v>4.9911600707194248E-2</v>
      </c>
      <c r="F209">
        <f t="shared" si="36"/>
        <v>-0.22208622331021366</v>
      </c>
      <c r="G209">
        <v>0</v>
      </c>
      <c r="H209">
        <f t="shared" si="37"/>
        <v>0.27199782401740785</v>
      </c>
      <c r="I209">
        <f t="shared" si="38"/>
        <v>-1.1066796025971803</v>
      </c>
      <c r="J209">
        <f t="shared" si="39"/>
        <v>1.1066796025971803</v>
      </c>
      <c r="K209">
        <f t="shared" si="40"/>
        <v>0.55999114654409532</v>
      </c>
      <c r="L209">
        <f t="shared" si="41"/>
        <v>0.44000885345590496</v>
      </c>
      <c r="M209">
        <f t="shared" si="42"/>
        <v>1.7857425178439978</v>
      </c>
      <c r="N209">
        <f t="shared" si="43"/>
        <v>2.2726815429867573</v>
      </c>
    </row>
    <row r="210" spans="1:14" x14ac:dyDescent="0.25">
      <c r="A210" s="4">
        <f>IF('True_Odds_Calculator_2-way'!A211="","",'True_Odds_Calculator_2-way'!A211)</f>
        <v>1.93</v>
      </c>
      <c r="B210" s="4">
        <f>IF('True_Odds_Calculator_2-way'!B211="","",'True_Odds_Calculator_2-way'!B211)</f>
        <v>1.91</v>
      </c>
      <c r="C210" s="4">
        <f t="shared" si="33"/>
        <v>0.5181347150259068</v>
      </c>
      <c r="D210">
        <f t="shared" si="34"/>
        <v>0.52356020942408377</v>
      </c>
      <c r="E210">
        <f t="shared" si="35"/>
        <v>4.1694924449990456E-2</v>
      </c>
      <c r="F210">
        <f t="shared" si="36"/>
        <v>-0.2295797954588612</v>
      </c>
      <c r="G210">
        <v>0</v>
      </c>
      <c r="H210">
        <f t="shared" si="37"/>
        <v>0.27127471990885171</v>
      </c>
      <c r="I210">
        <f t="shared" si="38"/>
        <v>-1.0870207379990005</v>
      </c>
      <c r="J210">
        <f t="shared" si="39"/>
        <v>1.0870207379990005</v>
      </c>
      <c r="K210">
        <f t="shared" si="40"/>
        <v>0.49728252842769838</v>
      </c>
      <c r="L210">
        <f t="shared" si="41"/>
        <v>0.50271747157230162</v>
      </c>
      <c r="M210">
        <f t="shared" si="42"/>
        <v>2.0109292863390706</v>
      </c>
      <c r="N210">
        <f t="shared" si="43"/>
        <v>1.9891888715790902</v>
      </c>
    </row>
    <row r="211" spans="1:14" x14ac:dyDescent="0.25">
      <c r="A211" s="4">
        <f>IF('True_Odds_Calculator_2-way'!A212="","",'True_Odds_Calculator_2-way'!A212)</f>
        <v>2.15</v>
      </c>
      <c r="B211" s="4">
        <f>IF('True_Odds_Calculator_2-way'!B212="","",'True_Odds_Calculator_2-way'!B212)</f>
        <v>1.72</v>
      </c>
      <c r="C211" s="4">
        <f t="shared" si="33"/>
        <v>0.46511627906976744</v>
      </c>
      <c r="D211">
        <f t="shared" si="34"/>
        <v>0.58139534883720934</v>
      </c>
      <c r="E211">
        <f t="shared" si="35"/>
        <v>4.6511627906976827E-2</v>
      </c>
      <c r="F211">
        <f t="shared" si="36"/>
        <v>-0.22390481341265545</v>
      </c>
      <c r="G211">
        <v>0</v>
      </c>
      <c r="H211">
        <f t="shared" si="37"/>
        <v>0.27041644131963227</v>
      </c>
      <c r="I211">
        <f t="shared" si="38"/>
        <v>-1.0989674556596452</v>
      </c>
      <c r="J211">
        <f t="shared" si="39"/>
        <v>1.0989674556596452</v>
      </c>
      <c r="K211">
        <f t="shared" si="40"/>
        <v>0.44173268206089783</v>
      </c>
      <c r="L211">
        <f t="shared" si="41"/>
        <v>0.55826731793910211</v>
      </c>
      <c r="M211">
        <f t="shared" si="42"/>
        <v>2.2638125740085919</v>
      </c>
      <c r="N211">
        <f t="shared" si="43"/>
        <v>1.7912565680749446</v>
      </c>
    </row>
    <row r="212" spans="1:14" x14ac:dyDescent="0.25">
      <c r="A212" s="4">
        <f>IF('True_Odds_Calculator_2-way'!A213="","",'True_Odds_Calculator_2-way'!A213)</f>
        <v>2.44</v>
      </c>
      <c r="B212" s="4">
        <f>IF('True_Odds_Calculator_2-way'!B213="","",'True_Odds_Calculator_2-way'!B213)</f>
        <v>1.55</v>
      </c>
      <c r="C212" s="4">
        <f t="shared" si="33"/>
        <v>0.4098360655737705</v>
      </c>
      <c r="D212">
        <f t="shared" si="34"/>
        <v>0.64516129032258063</v>
      </c>
      <c r="E212">
        <f t="shared" si="35"/>
        <v>5.4997355896351241E-2</v>
      </c>
      <c r="F212">
        <f t="shared" si="36"/>
        <v>-0.2094130089899523</v>
      </c>
      <c r="G212">
        <v>0</v>
      </c>
      <c r="H212">
        <f t="shared" si="37"/>
        <v>0.26441036488630354</v>
      </c>
      <c r="I212">
        <f t="shared" si="38"/>
        <v>-1.1236664374387371</v>
      </c>
      <c r="J212">
        <f t="shared" si="39"/>
        <v>1.1236664374387371</v>
      </c>
      <c r="K212">
        <f t="shared" si="40"/>
        <v>0.38195934657469605</v>
      </c>
      <c r="L212">
        <f t="shared" si="41"/>
        <v>0.61804065342530379</v>
      </c>
      <c r="M212">
        <f t="shared" si="42"/>
        <v>2.6180796699117814</v>
      </c>
      <c r="N212">
        <f t="shared" si="43"/>
        <v>1.6180165405913054</v>
      </c>
    </row>
    <row r="213" spans="1:14" x14ac:dyDescent="0.25">
      <c r="A213" s="4">
        <f>IF('True_Odds_Calculator_2-way'!A214="","",'True_Odds_Calculator_2-way'!A214)</f>
        <v>2.2000000000000002</v>
      </c>
      <c r="B213" s="4">
        <f>IF('True_Odds_Calculator_2-way'!B214="","",'True_Odds_Calculator_2-way'!B214)</f>
        <v>1.66</v>
      </c>
      <c r="C213" s="4">
        <f t="shared" si="33"/>
        <v>0.45454545454545453</v>
      </c>
      <c r="D213">
        <f t="shared" si="34"/>
        <v>0.60240963855421692</v>
      </c>
      <c r="E213">
        <f t="shared" si="35"/>
        <v>5.6955093099671394E-2</v>
      </c>
      <c r="F213">
        <f t="shared" si="36"/>
        <v>-0.2168674698795181</v>
      </c>
      <c r="G213">
        <v>0</v>
      </c>
      <c r="H213">
        <f t="shared" si="37"/>
        <v>0.2738225629791895</v>
      </c>
      <c r="I213">
        <f t="shared" si="38"/>
        <v>-1.1236664374387366</v>
      </c>
      <c r="J213">
        <f t="shared" si="39"/>
        <v>1.1236664374387366</v>
      </c>
      <c r="K213">
        <f t="shared" si="40"/>
        <v>0.42582188602125842</v>
      </c>
      <c r="L213">
        <f t="shared" si="41"/>
        <v>0.57417811397874152</v>
      </c>
      <c r="M213">
        <f t="shared" si="42"/>
        <v>2.3483997249264843</v>
      </c>
      <c r="N213">
        <f t="shared" si="43"/>
        <v>1.7416198487095664</v>
      </c>
    </row>
    <row r="214" spans="1:14" x14ac:dyDescent="0.25">
      <c r="A214" s="4">
        <f>IF('True_Odds_Calculator_2-way'!A215="","",'True_Odds_Calculator_2-way'!A215)</f>
        <v>1.53</v>
      </c>
      <c r="B214" s="4">
        <f>IF('True_Odds_Calculator_2-way'!B215="","",'True_Odds_Calculator_2-way'!B215)</f>
        <v>2.59</v>
      </c>
      <c r="C214" s="4">
        <f t="shared" si="33"/>
        <v>0.65359477124183007</v>
      </c>
      <c r="D214">
        <f t="shared" si="34"/>
        <v>0.38610038610038611</v>
      </c>
      <c r="E214">
        <f t="shared" si="35"/>
        <v>3.9695157342216181E-2</v>
      </c>
      <c r="F214">
        <f t="shared" si="36"/>
        <v>-0.21265803618744794</v>
      </c>
      <c r="G214">
        <v>0</v>
      </c>
      <c r="H214">
        <f t="shared" si="37"/>
        <v>0.25235319352966412</v>
      </c>
      <c r="I214">
        <f t="shared" si="38"/>
        <v>-1.0893401305464636</v>
      </c>
      <c r="J214">
        <f t="shared" si="39"/>
        <v>1.0893401305464636</v>
      </c>
      <c r="K214">
        <f t="shared" si="40"/>
        <v>0.63397459621556129</v>
      </c>
      <c r="L214">
        <f t="shared" si="41"/>
        <v>0.36602540378443871</v>
      </c>
      <c r="M214">
        <f t="shared" si="42"/>
        <v>1.577350269189626</v>
      </c>
      <c r="N214">
        <f t="shared" si="43"/>
        <v>2.7320508075688767</v>
      </c>
    </row>
    <row r="215" spans="1:14" x14ac:dyDescent="0.25">
      <c r="A215" s="4">
        <f>IF('True_Odds_Calculator_2-way'!A216="","",'True_Odds_Calculator_2-way'!A216)</f>
        <v>2.11</v>
      </c>
      <c r="B215" s="4">
        <f>IF('True_Odds_Calculator_2-way'!B216="","",'True_Odds_Calculator_2-way'!B216)</f>
        <v>1.77</v>
      </c>
      <c r="C215" s="4">
        <f t="shared" si="33"/>
        <v>0.47393364928909953</v>
      </c>
      <c r="D215">
        <f t="shared" si="34"/>
        <v>0.56497175141242939</v>
      </c>
      <c r="E215">
        <f t="shared" si="35"/>
        <v>3.8905400701529036E-2</v>
      </c>
      <c r="F215">
        <f t="shared" si="36"/>
        <v>-0.22885372319061759</v>
      </c>
      <c r="G215">
        <v>0</v>
      </c>
      <c r="H215">
        <f t="shared" si="37"/>
        <v>0.26775912389214662</v>
      </c>
      <c r="I215">
        <f t="shared" si="38"/>
        <v>-1.0816659234722941</v>
      </c>
      <c r="J215">
        <f t="shared" si="39"/>
        <v>1.0816659234722941</v>
      </c>
      <c r="K215">
        <f t="shared" si="40"/>
        <v>0.45441136703461599</v>
      </c>
      <c r="L215">
        <f t="shared" si="41"/>
        <v>0.54558863296538396</v>
      </c>
      <c r="M215">
        <f t="shared" si="42"/>
        <v>2.2006491750542465</v>
      </c>
      <c r="N215">
        <f t="shared" si="43"/>
        <v>1.8328827610736662</v>
      </c>
    </row>
    <row r="216" spans="1:14" x14ac:dyDescent="0.25">
      <c r="A216" s="4">
        <f>IF('True_Odds_Calculator_2-way'!A217="","",'True_Odds_Calculator_2-way'!A217)</f>
        <v>2.46</v>
      </c>
      <c r="B216" s="4">
        <f>IF('True_Odds_Calculator_2-way'!B217="","",'True_Odds_Calculator_2-way'!B217)</f>
        <v>1.61</v>
      </c>
      <c r="C216" s="4">
        <f t="shared" si="33"/>
        <v>0.4065040650406504</v>
      </c>
      <c r="D216">
        <f t="shared" si="34"/>
        <v>0.6211180124223602</v>
      </c>
      <c r="E216">
        <f t="shared" si="35"/>
        <v>2.7622077463010708E-2</v>
      </c>
      <c r="F216">
        <f t="shared" si="36"/>
        <v>-0.22486491945664788</v>
      </c>
      <c r="G216">
        <v>0</v>
      </c>
      <c r="H216">
        <f t="shared" si="37"/>
        <v>0.25248699691965859</v>
      </c>
      <c r="I216">
        <f t="shared" si="38"/>
        <v>-1.0596407579073908</v>
      </c>
      <c r="J216">
        <f t="shared" si="39"/>
        <v>1.0596407579073908</v>
      </c>
      <c r="K216">
        <f t="shared" si="40"/>
        <v>0.39260712822626126</v>
      </c>
      <c r="L216">
        <f t="shared" si="41"/>
        <v>0.60739287177373846</v>
      </c>
      <c r="M216">
        <f t="shared" si="42"/>
        <v>2.5470755065447905</v>
      </c>
      <c r="N216">
        <f t="shared" si="43"/>
        <v>1.646380862323509</v>
      </c>
    </row>
    <row r="217" spans="1:14" x14ac:dyDescent="0.25">
      <c r="A217" s="4">
        <f>IF('True_Odds_Calculator_2-way'!A218="","",'True_Odds_Calculator_2-way'!A218)</f>
        <v>2.42</v>
      </c>
      <c r="B217" s="4">
        <f>IF('True_Odds_Calculator_2-way'!B218="","",'True_Odds_Calculator_2-way'!B218)</f>
        <v>1.59</v>
      </c>
      <c r="C217" s="4">
        <f t="shared" si="33"/>
        <v>0.41322314049586778</v>
      </c>
      <c r="D217">
        <f t="shared" si="34"/>
        <v>0.62893081761006286</v>
      </c>
      <c r="E217">
        <f t="shared" si="35"/>
        <v>4.21539581059307E-2</v>
      </c>
      <c r="F217">
        <f t="shared" si="36"/>
        <v>-0.21773480950153323</v>
      </c>
      <c r="G217">
        <v>0</v>
      </c>
      <c r="H217">
        <f t="shared" si="37"/>
        <v>0.25988876760746399</v>
      </c>
      <c r="I217">
        <f t="shared" si="38"/>
        <v>-1.0925210715205453</v>
      </c>
      <c r="J217">
        <f t="shared" si="39"/>
        <v>1.0925210715205453</v>
      </c>
      <c r="K217">
        <f t="shared" si="40"/>
        <v>0.39194476351796709</v>
      </c>
      <c r="L217">
        <f t="shared" si="41"/>
        <v>0.60805523648203263</v>
      </c>
      <c r="M217">
        <f t="shared" si="42"/>
        <v>2.5513799215591741</v>
      </c>
      <c r="N217">
        <f t="shared" si="43"/>
        <v>1.6445874321971223</v>
      </c>
    </row>
    <row r="218" spans="1:14" x14ac:dyDescent="0.25">
      <c r="A218" s="4">
        <f>IF('True_Odds_Calculator_2-way'!A219="","",'True_Odds_Calculator_2-way'!A219)</f>
        <v>1.68</v>
      </c>
      <c r="B218" s="4">
        <f>IF('True_Odds_Calculator_2-way'!B219="","",'True_Odds_Calculator_2-way'!B219)</f>
        <v>2.2400000000000002</v>
      </c>
      <c r="C218" s="4">
        <f t="shared" si="33"/>
        <v>0.59523809523809523</v>
      </c>
      <c r="D218">
        <f t="shared" si="34"/>
        <v>0.4464285714285714</v>
      </c>
      <c r="E218">
        <f t="shared" si="35"/>
        <v>4.1666666666666519E-2</v>
      </c>
      <c r="F218">
        <f t="shared" si="36"/>
        <v>-0.22406462585034026</v>
      </c>
      <c r="G218">
        <v>0</v>
      </c>
      <c r="H218">
        <f t="shared" si="37"/>
        <v>0.26573129251700678</v>
      </c>
      <c r="I218">
        <f t="shared" si="38"/>
        <v>-1.0890171046725801</v>
      </c>
      <c r="J218">
        <f t="shared" si="39"/>
        <v>1.0890171046725801</v>
      </c>
      <c r="K218">
        <f t="shared" si="40"/>
        <v>0.5745371023930006</v>
      </c>
      <c r="L218">
        <f t="shared" si="41"/>
        <v>0.42546289760699951</v>
      </c>
      <c r="M218">
        <f t="shared" si="42"/>
        <v>1.7405316311773544</v>
      </c>
      <c r="N218">
        <f t="shared" si="43"/>
        <v>2.3503812097939996</v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189" activePane="bottomLeft" state="frozen"/>
      <selection pane="bottomLeft" activeCell="C195" sqref="C195:C21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  <c r="L1" s="53" t="s">
        <v>46</v>
      </c>
      <c r="M1" s="5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2.0299999999999998</v>
      </c>
      <c r="B3">
        <v>1.88</v>
      </c>
      <c r="C3" s="29">
        <f t="shared" ref="C3:C66" si="0">IF(OR($A3="",$B3=""),"",(1/A3)+(1/B3)-1)</f>
        <v>2.4525731055444977E-2</v>
      </c>
      <c r="D3" s="30">
        <f>IF(OR($A3="",$B3=""),"",A3*'MPTO_working_2-way'!$G2)</f>
        <v>2.0797872340425529</v>
      </c>
      <c r="E3" s="32">
        <f>IF(OR($A3="",$B3=""),"",B3*'MPTO_working_2-way'!$G2)</f>
        <v>1.9261083743842364</v>
      </c>
      <c r="F3" s="30">
        <f>IF(OR($A3="",$B3=""),"",'MPTO_working_2-way'!D2)</f>
        <v>2.0818241326641935</v>
      </c>
      <c r="G3" s="32">
        <f>IF(OR($A3="",$B3=""),"",'MPTO_working_2-way'!E2)</f>
        <v>1.9243646631706333</v>
      </c>
      <c r="H3" s="30">
        <f>IF(OR($A3="",$B3=""),"",'OddsRatio_working_2-way'!M2)</f>
        <v>2.081875475946537</v>
      </c>
      <c r="I3" s="30">
        <f>IF(OR($A3="",$B3=""),"",'OddsRatio_working_2-way'!N2)</f>
        <v>1.9243207949834495</v>
      </c>
      <c r="J3" s="30">
        <f>IF('Log_working_2-way'!$D2="","",A3^('Log_working_2-way'!$D2))</f>
        <v>2.0827972819225606</v>
      </c>
      <c r="K3" s="32">
        <f>IF('Log_working_2-way'!$D2="","",B3^('Log_working_2-way'!$D2))</f>
        <v>1.9235339030630429</v>
      </c>
      <c r="L3" s="37">
        <f>(1/D3)</f>
        <v>0.4808184143222507</v>
      </c>
      <c r="M3" s="37">
        <f>(1/E3)</f>
        <v>0.51918158567774941</v>
      </c>
      <c r="N3" s="38">
        <v>100</v>
      </c>
      <c r="O3" s="38">
        <f>(1/A3)*((N3*A3)-N3)</f>
        <v>50.73891625615763</v>
      </c>
      <c r="P3" s="38">
        <f>(1/B3)*((N3*B3)-N3)</f>
        <v>46.808510638297875</v>
      </c>
      <c r="Q3" s="38">
        <f>(1/B3)*N3</f>
        <v>53.191489361702125</v>
      </c>
      <c r="R3" s="38">
        <f>(1/A3)*N3</f>
        <v>49.26108374384237</v>
      </c>
      <c r="S3" s="39">
        <f>O3-Q3</f>
        <v>-2.452573105544495</v>
      </c>
      <c r="T3" s="39">
        <f>P3-R3</f>
        <v>-2.452573105544495</v>
      </c>
      <c r="U3" t="s">
        <v>403</v>
      </c>
      <c r="V3" t="s">
        <v>402</v>
      </c>
      <c r="W3" t="s">
        <v>378</v>
      </c>
      <c r="X3" s="48" t="s">
        <v>472</v>
      </c>
      <c r="Y3" s="41"/>
    </row>
    <row r="4" spans="1:25" s="12" customFormat="1" ht="15" x14ac:dyDescent="0.25">
      <c r="A4">
        <v>1.6</v>
      </c>
      <c r="B4">
        <v>2.48</v>
      </c>
      <c r="C4" s="29">
        <f t="shared" si="0"/>
        <v>2.8225806451612989E-2</v>
      </c>
      <c r="D4" s="30">
        <f>IF(OR($A4="",$B4=""),"",A4*'MPTO_working_2-way'!$G3)</f>
        <v>1.645161290322581</v>
      </c>
      <c r="E4" s="32">
        <f>IF(OR($A4="",$B4=""),"",B4*'MPTO_working_2-way'!$G3)</f>
        <v>2.5500000000000003</v>
      </c>
      <c r="F4" s="30">
        <f>IF(OR($A4="",$B4=""),"",'MPTO_working_2-way'!D3)</f>
        <v>1.6369636963696372</v>
      </c>
      <c r="G4" s="32">
        <f>IF(OR($A4="",$B4=""),"",'MPTO_working_2-way'!E3)</f>
        <v>2.5699481865284977</v>
      </c>
      <c r="H4" s="30">
        <f>IF(OR($A4="",$B4=""),"",'OddsRatio_working_2-way'!M3)</f>
        <v>1.6367145399670135</v>
      </c>
      <c r="I4" s="30">
        <f>IF(OR($A4="",$B4=""),"",'OddsRatio_working_2-way'!N3)</f>
        <v>2.5705625319186329</v>
      </c>
      <c r="J4" s="30">
        <f>IF('Log_working_2-way'!$D3="","",A4^('Log_working_2-way'!$D3))</f>
        <v>1.6329971102948844</v>
      </c>
      <c r="K4" s="32">
        <f>IF('Log_working_2-way'!$D3="","",B4^('Log_working_2-way'!$D3))</f>
        <v>2.5797860428369455</v>
      </c>
      <c r="L4" s="37">
        <f t="shared" ref="L4" si="1">(1/D4)</f>
        <v>0.6078431372549018</v>
      </c>
      <c r="M4" s="37">
        <f t="shared" ref="M4" si="2">(1/E4)</f>
        <v>0.39215686274509798</v>
      </c>
      <c r="N4" s="38">
        <v>100</v>
      </c>
      <c r="O4" s="38">
        <f t="shared" ref="O4" si="3">(1/A4)*((N4*A4)-N4)</f>
        <v>37.5</v>
      </c>
      <c r="P4" s="38">
        <f t="shared" ref="P4" si="4">(1/B4)*((N4*B4)-N4)</f>
        <v>59.677419354838712</v>
      </c>
      <c r="Q4" s="38">
        <f t="shared" ref="Q4" si="5">(1/B4)*N4</f>
        <v>40.322580645161295</v>
      </c>
      <c r="R4" s="38">
        <f t="shared" ref="R4" si="6">(1/A4)*N4</f>
        <v>62.5</v>
      </c>
      <c r="S4" s="39">
        <f t="shared" ref="S4" si="7">O4-Q4</f>
        <v>-2.8225806451612954</v>
      </c>
      <c r="T4" s="39">
        <f t="shared" ref="T4" si="8">P4-R4</f>
        <v>-2.8225806451612883</v>
      </c>
      <c r="U4" t="s">
        <v>309</v>
      </c>
      <c r="V4" t="s">
        <v>204</v>
      </c>
      <c r="W4" t="s">
        <v>378</v>
      </c>
      <c r="X4" s="48" t="s">
        <v>472</v>
      </c>
      <c r="Y4" s="41"/>
    </row>
    <row r="5" spans="1:25" s="12" customFormat="1" ht="15" x14ac:dyDescent="0.25">
      <c r="A5">
        <v>1.92</v>
      </c>
      <c r="B5">
        <v>1.99</v>
      </c>
      <c r="C5" s="29">
        <f t="shared" si="0"/>
        <v>2.3345896147403788E-2</v>
      </c>
      <c r="D5" s="30">
        <f>IF(OR($A5="",$B5=""),"",A5*'MPTO_working_2-way'!$G4)</f>
        <v>1.9648241206030153</v>
      </c>
      <c r="E5" s="32">
        <f>IF(OR($A5="",$B5=""),"",B5*'MPTO_working_2-way'!$G4)</f>
        <v>2.0364583333333335</v>
      </c>
      <c r="F5" s="30">
        <f>IF(OR($A5="",$B5=""),"",'MPTO_working_2-way'!D4)</f>
        <v>1.9640176827387685</v>
      </c>
      <c r="G5" s="32">
        <f>IF(OR($A5="",$B5=""),"",'MPTO_working_2-way'!E4)</f>
        <v>2.0373253705876082</v>
      </c>
      <c r="H5" s="30">
        <f>IF(OR($A5="",$B5=""),"",'OddsRatio_working_2-way'!M4)</f>
        <v>1.9639984073082948</v>
      </c>
      <c r="I5" s="30">
        <f>IF(OR($A5="",$B5=""),"",'OddsRatio_working_2-way'!N4)</f>
        <v>2.0373461122121879</v>
      </c>
      <c r="J5" s="30">
        <f>IF('Log_working_2-way'!$D4="","",A5^('Log_working_2-way'!$D4))</f>
        <v>1.9636346459170313</v>
      </c>
      <c r="K5" s="32">
        <f>IF('Log_working_2-way'!$D4="","",B5^('Log_working_2-way'!$D4))</f>
        <v>2.0377376988644484</v>
      </c>
      <c r="L5" s="37">
        <f t="shared" ref="L5:L68" si="9">(1/D5)</f>
        <v>0.50895140664961636</v>
      </c>
      <c r="M5" s="37">
        <f t="shared" ref="M5:M68" si="10">(1/E5)</f>
        <v>0.49104859335038359</v>
      </c>
      <c r="N5" s="38">
        <v>101</v>
      </c>
      <c r="O5" s="38">
        <f t="shared" ref="O5:O68" si="11">(1/A5)*((N5*A5)-N5)</f>
        <v>48.395833333333329</v>
      </c>
      <c r="P5" s="38">
        <f t="shared" ref="P5:P68" si="12">(1/B5)*((N5*B5)-N5)</f>
        <v>50.246231155778894</v>
      </c>
      <c r="Q5" s="38">
        <f t="shared" ref="Q5:Q68" si="13">(1/B5)*N5</f>
        <v>50.753768844221099</v>
      </c>
      <c r="R5" s="38">
        <f t="shared" ref="R5:R68" si="14">(1/A5)*N5</f>
        <v>52.604166666666671</v>
      </c>
      <c r="S5" s="39">
        <f t="shared" ref="S5:S68" si="15">O5-Q5</f>
        <v>-2.3579355108877706</v>
      </c>
      <c r="T5" s="39">
        <f t="shared" ref="T5:T68" si="16">P5-R5</f>
        <v>-2.3579355108877778</v>
      </c>
      <c r="U5" t="s">
        <v>308</v>
      </c>
      <c r="V5" t="s">
        <v>361</v>
      </c>
      <c r="W5" t="s">
        <v>378</v>
      </c>
      <c r="X5" s="48" t="s">
        <v>472</v>
      </c>
      <c r="Y5" s="41"/>
    </row>
    <row r="6" spans="1:25" s="12" customFormat="1" ht="15" x14ac:dyDescent="0.25">
      <c r="A6">
        <v>2.25</v>
      </c>
      <c r="B6">
        <v>1.71</v>
      </c>
      <c r="C6" s="29">
        <f t="shared" si="0"/>
        <v>2.9239766081871288E-2</v>
      </c>
      <c r="D6" s="30">
        <f>IF(OR($A6="",$B6=""),"",A6*'MPTO_working_2-way'!$G5)</f>
        <v>2.3157894736842106</v>
      </c>
      <c r="E6" s="32">
        <f>IF(OR($A6="",$B6=""),"",B6*'MPTO_working_2-way'!$G5)</f>
        <v>1.7599999999999998</v>
      </c>
      <c r="F6" s="30">
        <f>IF(OR($A6="",$B6=""),"",'MPTO_working_2-way'!D5)</f>
        <v>2.3265306122448979</v>
      </c>
      <c r="G6" s="32">
        <f>IF(OR($A6="",$B6=""),"",'MPTO_working_2-way'!E5)</f>
        <v>1.7538461538461536</v>
      </c>
      <c r="H6" s="30">
        <f>IF(OR($A6="",$B6=""),"",'OddsRatio_working_2-way'!M5)</f>
        <v>2.3268622310856886</v>
      </c>
      <c r="I6" s="30">
        <f>IF(OR($A6="",$B6=""),"",'OddsRatio_working_2-way'!N5)</f>
        <v>1.753657747256671</v>
      </c>
      <c r="J6" s="30">
        <f>IF('Log_working_2-way'!$D5="","",A6^('Log_working_2-way'!$D5))</f>
        <v>2.331784466562643</v>
      </c>
      <c r="K6" s="32">
        <f>IF('Log_working_2-way'!$D5="","",B6^('Log_working_2-way'!$D5))</f>
        <v>1.7508722508087184</v>
      </c>
      <c r="L6" s="37">
        <f t="shared" si="9"/>
        <v>0.43181818181818182</v>
      </c>
      <c r="M6" s="37">
        <f t="shared" si="10"/>
        <v>0.56818181818181823</v>
      </c>
      <c r="N6" s="38">
        <v>102</v>
      </c>
      <c r="O6" s="38">
        <f t="shared" si="11"/>
        <v>56.666666666666664</v>
      </c>
      <c r="P6" s="38">
        <f t="shared" si="12"/>
        <v>42.350877192982445</v>
      </c>
      <c r="Q6" s="38">
        <f t="shared" si="13"/>
        <v>59.649122807017541</v>
      </c>
      <c r="R6" s="38">
        <f t="shared" si="14"/>
        <v>45.333333333333329</v>
      </c>
      <c r="S6" s="39">
        <f t="shared" si="15"/>
        <v>-2.9824561403508767</v>
      </c>
      <c r="T6" s="39">
        <f t="shared" si="16"/>
        <v>-2.9824561403508838</v>
      </c>
      <c r="U6" t="s">
        <v>321</v>
      </c>
      <c r="V6" t="s">
        <v>240</v>
      </c>
      <c r="W6" t="s">
        <v>379</v>
      </c>
      <c r="X6" s="48" t="s">
        <v>472</v>
      </c>
      <c r="Y6" s="41"/>
    </row>
    <row r="7" spans="1:25" s="12" customFormat="1" ht="15" x14ac:dyDescent="0.25">
      <c r="A7">
        <v>2</v>
      </c>
      <c r="B7">
        <v>1.91</v>
      </c>
      <c r="C7" s="29">
        <f t="shared" si="0"/>
        <v>2.3560209424083656E-2</v>
      </c>
      <c r="D7" s="30">
        <f>IF(OR($A7="",$B7=""),"",A7*'MPTO_working_2-way'!$G6)</f>
        <v>2.0471204188481673</v>
      </c>
      <c r="E7" s="32">
        <f>IF(OR($A7="",$B7=""),"",B7*'MPTO_working_2-way'!$G6)</f>
        <v>1.9549999999999996</v>
      </c>
      <c r="F7" s="30">
        <f>IF(OR($A7="",$B7=""),"",'MPTO_working_2-way'!D6)</f>
        <v>2.0482573726541551</v>
      </c>
      <c r="G7" s="32">
        <f>IF(OR($A7="",$B7=""),"",'MPTO_working_2-way'!E6)</f>
        <v>1.9539641943734012</v>
      </c>
      <c r="H7" s="30">
        <f>IF(OR($A7="",$B7=""),"",'OddsRatio_working_2-way'!M6)</f>
        <v>2.0482848367219182</v>
      </c>
      <c r="I7" s="30">
        <f>IF(OR($A7="",$B7=""),"",'OddsRatio_working_2-way'!N6)</f>
        <v>1.9539392014169454</v>
      </c>
      <c r="J7" s="30">
        <f>IF('Log_working_2-way'!$D6="","",A7^('Log_working_2-way'!$D6))</f>
        <v>2.0487985391091357</v>
      </c>
      <c r="K7" s="32">
        <f>IF('Log_working_2-way'!$D6="","",B7^('Log_working_2-way'!$D6))</f>
        <v>1.95347196121136</v>
      </c>
      <c r="L7" s="37">
        <f t="shared" si="9"/>
        <v>0.48849104859335046</v>
      </c>
      <c r="M7" s="37">
        <f t="shared" si="10"/>
        <v>0.51150895140664976</v>
      </c>
      <c r="N7" s="38">
        <v>103</v>
      </c>
      <c r="O7" s="38">
        <f t="shared" si="11"/>
        <v>51.5</v>
      </c>
      <c r="P7" s="38">
        <f t="shared" si="12"/>
        <v>49.073298429319365</v>
      </c>
      <c r="Q7" s="38">
        <f t="shared" si="13"/>
        <v>53.926701570680628</v>
      </c>
      <c r="R7" s="38">
        <f t="shared" si="14"/>
        <v>51.5</v>
      </c>
      <c r="S7" s="39">
        <f t="shared" si="15"/>
        <v>-2.4267015706806276</v>
      </c>
      <c r="T7" s="39">
        <f t="shared" si="16"/>
        <v>-2.4267015706806347</v>
      </c>
      <c r="U7" t="s">
        <v>320</v>
      </c>
      <c r="V7" t="s">
        <v>315</v>
      </c>
      <c r="W7" t="s">
        <v>379</v>
      </c>
      <c r="X7" s="48" t="s">
        <v>472</v>
      </c>
      <c r="Y7" s="41"/>
    </row>
    <row r="8" spans="1:25" ht="15" x14ac:dyDescent="0.25">
      <c r="A8">
        <v>2.33</v>
      </c>
      <c r="B8">
        <v>1.67</v>
      </c>
      <c r="C8" s="29">
        <f t="shared" si="0"/>
        <v>2.7986944565804084E-2</v>
      </c>
      <c r="D8" s="30">
        <f>IF(OR($A8="",$B8=""),"",A8*'MPTO_working_2-way'!$G7)</f>
        <v>2.3952095808383236</v>
      </c>
      <c r="E8" s="32">
        <f>IF(OR($A8="",$B8=""),"",B8*'MPTO_working_2-way'!$G7)</f>
        <v>1.7167381974248928</v>
      </c>
      <c r="F8" s="30">
        <f>IF(OR($A8="",$B8=""),"",'MPTO_working_2-way'!D7)</f>
        <v>2.4085296029216061</v>
      </c>
      <c r="G8" s="32">
        <f>IF(OR($A8="",$B8=""),"",'MPTO_working_2-way'!E7)</f>
        <v>1.7099602293950913</v>
      </c>
      <c r="H8" s="30">
        <f>IF(OR($A8="",$B8=""),"",'OddsRatio_working_2-way'!M7)</f>
        <v>2.408926764195241</v>
      </c>
      <c r="I8" s="30">
        <f>IF(OR($A8="",$B8=""),"",'OddsRatio_working_2-way'!N7)</f>
        <v>1.7097600992562489</v>
      </c>
      <c r="J8" s="30">
        <f>IF('Log_working_2-way'!$D7="","",A8^('Log_working_2-way'!$D7))</f>
        <v>2.4150421151239718</v>
      </c>
      <c r="K8" s="32">
        <f>IF('Log_working_2-way'!$D7="","",B8^('Log_working_2-way'!$D7))</f>
        <v>1.7066927473832643</v>
      </c>
      <c r="L8" s="37">
        <f t="shared" si="9"/>
        <v>0.41749999999999998</v>
      </c>
      <c r="M8" s="37">
        <f t="shared" si="10"/>
        <v>0.58250000000000002</v>
      </c>
      <c r="N8" s="38">
        <v>104</v>
      </c>
      <c r="O8" s="38">
        <f t="shared" si="11"/>
        <v>59.36480686695279</v>
      </c>
      <c r="P8" s="38">
        <f t="shared" si="12"/>
        <v>41.724550898203603</v>
      </c>
      <c r="Q8" s="38">
        <f t="shared" si="13"/>
        <v>62.275449101796411</v>
      </c>
      <c r="R8" s="38">
        <f t="shared" si="14"/>
        <v>44.63519313304721</v>
      </c>
      <c r="S8" s="39">
        <f t="shared" si="15"/>
        <v>-2.9106422348436212</v>
      </c>
      <c r="T8" s="39">
        <f t="shared" si="16"/>
        <v>-2.910642234843607</v>
      </c>
      <c r="U8" t="s">
        <v>326</v>
      </c>
      <c r="V8" t="s">
        <v>322</v>
      </c>
      <c r="W8" t="s">
        <v>379</v>
      </c>
      <c r="X8" s="48" t="s">
        <v>472</v>
      </c>
      <c r="Y8" s="41"/>
    </row>
    <row r="9" spans="1:25" ht="15" x14ac:dyDescent="0.25">
      <c r="A9">
        <v>1.68</v>
      </c>
      <c r="B9">
        <v>2.2999999999999998</v>
      </c>
      <c r="C9" s="29">
        <f t="shared" si="0"/>
        <v>3.002070393374745E-2</v>
      </c>
      <c r="D9" s="30">
        <f>IF(OR($A9="",$B9=""),"",A9*'MPTO_working_2-way'!$G8)</f>
        <v>1.7304347826086957</v>
      </c>
      <c r="E9" s="32">
        <f>IF(OR($A9="",$B9=""),"",B9*'MPTO_working_2-way'!$G8)</f>
        <v>2.3690476190476191</v>
      </c>
      <c r="F9" s="30">
        <f>IF(OR($A9="",$B9=""),"",'MPTO_working_2-way'!D8)</f>
        <v>1.7234611953612846</v>
      </c>
      <c r="G9" s="32">
        <f>IF(OR($A9="",$B9=""),"",'MPTO_working_2-way'!E8)</f>
        <v>2.3822441430332923</v>
      </c>
      <c r="H9" s="30">
        <f>IF(OR($A9="",$B9=""),"",'OddsRatio_working_2-way'!M8)</f>
        <v>1.7232405706795793</v>
      </c>
      <c r="I9" s="30">
        <f>IF(OR($A9="",$B9=""),"",'OddsRatio_working_2-way'!N8)</f>
        <v>2.3826657968874305</v>
      </c>
      <c r="J9" s="30">
        <f>IF('Log_working_2-way'!$D8="","",A9^('Log_working_2-way'!$D8))</f>
        <v>1.7200813813896441</v>
      </c>
      <c r="K9" s="32">
        <f>IF('Log_working_2-way'!$D8="","",B9^('Log_working_2-way'!$D8))</f>
        <v>2.3887319209255629</v>
      </c>
      <c r="L9" s="37">
        <f t="shared" si="9"/>
        <v>0.57788944723618085</v>
      </c>
      <c r="M9" s="37">
        <f t="shared" si="10"/>
        <v>0.42211055276381909</v>
      </c>
      <c r="N9" s="38">
        <v>105</v>
      </c>
      <c r="O9" s="38">
        <f t="shared" si="11"/>
        <v>42.5</v>
      </c>
      <c r="P9" s="38">
        <f t="shared" si="12"/>
        <v>59.347826086956516</v>
      </c>
      <c r="Q9" s="38">
        <f t="shared" si="13"/>
        <v>45.652173913043484</v>
      </c>
      <c r="R9" s="38">
        <f t="shared" si="14"/>
        <v>62.5</v>
      </c>
      <c r="S9" s="39">
        <f t="shared" si="15"/>
        <v>-3.1521739130434838</v>
      </c>
      <c r="T9" s="39">
        <f t="shared" si="16"/>
        <v>-3.1521739130434838</v>
      </c>
      <c r="U9" t="s">
        <v>318</v>
      </c>
      <c r="V9" t="s">
        <v>324</v>
      </c>
      <c r="W9" t="s">
        <v>379</v>
      </c>
      <c r="X9" s="48" t="s">
        <v>472</v>
      </c>
      <c r="Y9" s="41"/>
    </row>
    <row r="10" spans="1:25" ht="14.25" customHeight="1" x14ac:dyDescent="0.25">
      <c r="A10">
        <v>1.86</v>
      </c>
      <c r="B10">
        <v>2.0499999999999998</v>
      </c>
      <c r="C10" s="29">
        <f t="shared" si="0"/>
        <v>2.5439286650930981E-2</v>
      </c>
      <c r="D10" s="30">
        <f>IF(OR($A10="",$B10=""),"",A10*'MPTO_working_2-way'!$G9)</f>
        <v>1.9073170731707316</v>
      </c>
      <c r="E10" s="32">
        <f>IF(OR($A10="",$B10=""),"",B10*'MPTO_working_2-way'!$G9)</f>
        <v>2.1021505376344085</v>
      </c>
      <c r="F10" s="30">
        <f>IF(OR($A10="",$B10=""),"",'MPTO_working_2-way'!D9)</f>
        <v>1.905071196602548</v>
      </c>
      <c r="G10" s="32">
        <f>IF(OR($A10="",$B10=""),"",'MPTO_working_2-way'!E9)</f>
        <v>2.1048854540436102</v>
      </c>
      <c r="H10" s="30">
        <f>IF(OR($A10="",$B10=""),"",'OddsRatio_working_2-way'!M9)</f>
        <v>1.9050124966251125</v>
      </c>
      <c r="I10" s="30">
        <f>IF(OR($A10="",$B10=""),"",'OddsRatio_working_2-way'!N9)</f>
        <v>2.1049571179725204</v>
      </c>
      <c r="J10" s="30">
        <f>IF('Log_working_2-way'!$D9="","",A10^('Log_working_2-way'!$D9))</f>
        <v>1.9039984704977753</v>
      </c>
      <c r="K10" s="32">
        <f>IF('Log_working_2-way'!$D9="","",B10^('Log_working_2-way'!$D9))</f>
        <v>2.1061965618695773</v>
      </c>
      <c r="L10" s="37">
        <f t="shared" si="9"/>
        <v>0.52429667519181589</v>
      </c>
      <c r="M10" s="37">
        <f t="shared" si="10"/>
        <v>0.47570332480818417</v>
      </c>
      <c r="N10" s="38">
        <v>106</v>
      </c>
      <c r="O10" s="38">
        <f t="shared" si="11"/>
        <v>49.01075268817204</v>
      </c>
      <c r="P10" s="38">
        <f t="shared" si="12"/>
        <v>54.292682926829265</v>
      </c>
      <c r="Q10" s="38">
        <f t="shared" si="13"/>
        <v>51.707317073170735</v>
      </c>
      <c r="R10" s="38">
        <f t="shared" si="14"/>
        <v>56.989247311827953</v>
      </c>
      <c r="S10" s="39">
        <f t="shared" si="15"/>
        <v>-2.6965643849986947</v>
      </c>
      <c r="T10" s="39">
        <f t="shared" si="16"/>
        <v>-2.6965643849986876</v>
      </c>
      <c r="U10" t="s">
        <v>319</v>
      </c>
      <c r="V10" t="s">
        <v>317</v>
      </c>
      <c r="W10" t="s">
        <v>379</v>
      </c>
      <c r="X10" s="48" t="s">
        <v>472</v>
      </c>
      <c r="Y10" s="41"/>
    </row>
    <row r="11" spans="1:25" ht="15" x14ac:dyDescent="0.25">
      <c r="A11">
        <v>1.82</v>
      </c>
      <c r="B11">
        <v>2.09</v>
      </c>
      <c r="C11" s="29">
        <f t="shared" si="0"/>
        <v>2.7919448972080652E-2</v>
      </c>
      <c r="D11" s="30">
        <f>IF(OR($A11="",$B11=""),"",A11*'MPTO_working_2-way'!$G10)</f>
        <v>1.8708133971291869</v>
      </c>
      <c r="E11" s="32">
        <f>IF(OR($A11="",$B11=""),"",B11*'MPTO_working_2-way'!$G10)</f>
        <v>2.1483516483516483</v>
      </c>
      <c r="F11" s="30">
        <f>IF(OR($A11="",$B11=""),"",'MPTO_working_2-way'!D10)</f>
        <v>1.8674456281604401</v>
      </c>
      <c r="G11" s="32">
        <f>IF(OR($A11="",$B11=""),"",'MPTO_working_2-way'!E10)</f>
        <v>2.152810006225593</v>
      </c>
      <c r="H11" s="30">
        <f>IF(OR($A11="",$B11=""),"",'OddsRatio_working_2-way'!M10)</f>
        <v>1.8673485908108987</v>
      </c>
      <c r="I11" s="30">
        <f>IF(OR($A11="",$B11=""),"",'OddsRatio_working_2-way'!N10)</f>
        <v>2.1529389804681456</v>
      </c>
      <c r="J11" s="30">
        <f>IF('Log_working_2-way'!$D10="","",A11^('Log_working_2-way'!$D10))</f>
        <v>1.8658256434588982</v>
      </c>
      <c r="K11" s="32">
        <f>IF('Log_working_2-way'!$D10="","",B11^('Log_working_2-way'!$D10))</f>
        <v>2.1549669469306498</v>
      </c>
      <c r="L11" s="37">
        <f t="shared" si="9"/>
        <v>0.53452685421994872</v>
      </c>
      <c r="M11" s="37">
        <f t="shared" si="10"/>
        <v>0.46547314578005117</v>
      </c>
      <c r="N11" s="38">
        <v>107</v>
      </c>
      <c r="O11" s="38">
        <f t="shared" si="11"/>
        <v>48.208791208791212</v>
      </c>
      <c r="P11" s="38">
        <f t="shared" si="12"/>
        <v>55.803827751196174</v>
      </c>
      <c r="Q11" s="38">
        <f t="shared" si="13"/>
        <v>51.196172248803833</v>
      </c>
      <c r="R11" s="38">
        <f t="shared" si="14"/>
        <v>58.791208791208781</v>
      </c>
      <c r="S11" s="39">
        <f t="shared" si="15"/>
        <v>-2.9873810400126217</v>
      </c>
      <c r="T11" s="39">
        <f t="shared" si="16"/>
        <v>-2.9873810400126075</v>
      </c>
      <c r="U11" t="s">
        <v>241</v>
      </c>
      <c r="V11" t="s">
        <v>238</v>
      </c>
      <c r="W11" t="s">
        <v>379</v>
      </c>
      <c r="X11" s="48" t="s">
        <v>472</v>
      </c>
      <c r="Y11" s="41"/>
    </row>
    <row r="12" spans="1:25" ht="15" x14ac:dyDescent="0.25">
      <c r="A12">
        <v>1.67</v>
      </c>
      <c r="B12">
        <v>2.33</v>
      </c>
      <c r="C12" s="29">
        <f t="shared" si="0"/>
        <v>2.7986944565804084E-2</v>
      </c>
      <c r="D12" s="30">
        <f>IF(OR($A12="",$B12=""),"",A12*'MPTO_working_2-way'!$G11)</f>
        <v>1.7167381974248928</v>
      </c>
      <c r="E12" s="32">
        <f>IF(OR($A12="",$B12=""),"",B12*'MPTO_working_2-way'!$G11)</f>
        <v>2.3952095808383236</v>
      </c>
      <c r="F12" s="30">
        <f>IF(OR($A12="",$B12=""),"",'MPTO_working_2-way'!D11)</f>
        <v>1.7099602293950913</v>
      </c>
      <c r="G12" s="32">
        <f>IF(OR($A12="",$B12=""),"",'MPTO_working_2-way'!E11)</f>
        <v>2.4085296029216061</v>
      </c>
      <c r="H12" s="30">
        <f>IF(OR($A12="",$B12=""),"",'OddsRatio_working_2-way'!M11)</f>
        <v>1.7097600992562489</v>
      </c>
      <c r="I12" s="30">
        <f>IF(OR($A12="",$B12=""),"",'OddsRatio_working_2-way'!N11)</f>
        <v>2.408926764195241</v>
      </c>
      <c r="J12" s="30">
        <f>IF('Log_working_2-way'!$D11="","",A12^('Log_working_2-way'!$D11))</f>
        <v>1.7066927473832643</v>
      </c>
      <c r="K12" s="32">
        <f>IF('Log_working_2-way'!$D11="","",B12^('Log_working_2-way'!$D11))</f>
        <v>2.4150421151239718</v>
      </c>
      <c r="L12" s="37">
        <f t="shared" si="9"/>
        <v>0.58250000000000002</v>
      </c>
      <c r="M12" s="37">
        <f t="shared" si="10"/>
        <v>0.41749999999999998</v>
      </c>
      <c r="N12" s="38">
        <v>108</v>
      </c>
      <c r="O12" s="38">
        <f t="shared" si="11"/>
        <v>43.329341317365262</v>
      </c>
      <c r="P12" s="38">
        <f t="shared" si="12"/>
        <v>61.648068669527902</v>
      </c>
      <c r="Q12" s="38">
        <f t="shared" si="13"/>
        <v>46.351931330472105</v>
      </c>
      <c r="R12" s="38">
        <f t="shared" si="14"/>
        <v>64.670658682634738</v>
      </c>
      <c r="S12" s="39">
        <f t="shared" si="15"/>
        <v>-3.0225900131068428</v>
      </c>
      <c r="T12" s="39">
        <f t="shared" si="16"/>
        <v>-3.0225900131068357</v>
      </c>
      <c r="U12" t="s">
        <v>243</v>
      </c>
      <c r="V12" t="s">
        <v>323</v>
      </c>
      <c r="W12" t="s">
        <v>379</v>
      </c>
      <c r="X12" s="48" t="s">
        <v>472</v>
      </c>
      <c r="Y12" s="41"/>
    </row>
    <row r="13" spans="1:25" ht="15" x14ac:dyDescent="0.25">
      <c r="A13">
        <v>2</v>
      </c>
      <c r="B13">
        <v>1.81</v>
      </c>
      <c r="C13" s="29">
        <f t="shared" si="0"/>
        <v>5.2486187845303789E-2</v>
      </c>
      <c r="D13" s="30">
        <f>IF(OR($A13="",$B13=""),"",A13*'MPTO_working_2-way'!$G12)</f>
        <v>2.1049723756906076</v>
      </c>
      <c r="E13" s="32">
        <f>IF(OR($A13="",$B13=""),"",B13*'MPTO_working_2-way'!$G12)</f>
        <v>1.9049999999999998</v>
      </c>
      <c r="F13" s="30">
        <f>IF(OR($A13="",$B13=""),"",'MPTO_working_2-way'!D12)</f>
        <v>2.1107871720116615</v>
      </c>
      <c r="G13" s="32">
        <f>IF(OR($A13="",$B13=""),"",'MPTO_working_2-way'!E12)</f>
        <v>1.9002624671916009</v>
      </c>
      <c r="H13" s="30">
        <f>IF(OR($A13="",$B13=""),"",'OddsRatio_working_2-way'!M12)</f>
        <v>2.1111111111111112</v>
      </c>
      <c r="I13" s="30">
        <f>IF(OR($A13="",$B13=""),"",'OddsRatio_working_2-way'!N12)</f>
        <v>1.8999999999999992</v>
      </c>
      <c r="J13" s="30">
        <f>IF('Log_working_2-way'!$D12="","",A13^('Log_working_2-way'!$D12))</f>
        <v>2.1138148090273745</v>
      </c>
      <c r="K13" s="32">
        <f>IF('Log_working_2-way'!$D12="","",B13^('Log_working_2-way'!$D12))</f>
        <v>1.8978153207280555</v>
      </c>
      <c r="L13" s="37">
        <f t="shared" si="9"/>
        <v>0.47506561679790033</v>
      </c>
      <c r="M13" s="37">
        <f t="shared" si="10"/>
        <v>0.52493438320209984</v>
      </c>
      <c r="N13" s="38">
        <v>109</v>
      </c>
      <c r="O13" s="38">
        <f t="shared" si="11"/>
        <v>54.5</v>
      </c>
      <c r="P13" s="38">
        <f t="shared" si="12"/>
        <v>48.77900552486188</v>
      </c>
      <c r="Q13" s="38">
        <f t="shared" si="13"/>
        <v>60.220994475138127</v>
      </c>
      <c r="R13" s="38">
        <f t="shared" si="14"/>
        <v>54.5</v>
      </c>
      <c r="S13" s="39">
        <f t="shared" si="15"/>
        <v>-5.7209944751381272</v>
      </c>
      <c r="T13" s="39">
        <f t="shared" si="16"/>
        <v>-5.7209944751381201</v>
      </c>
      <c r="U13" t="s">
        <v>439</v>
      </c>
      <c r="V13" t="s">
        <v>440</v>
      </c>
      <c r="W13" t="s">
        <v>476</v>
      </c>
      <c r="X13" s="48" t="s">
        <v>472</v>
      </c>
      <c r="Y13" s="41"/>
    </row>
    <row r="14" spans="1:25" s="35" customFormat="1" ht="15" x14ac:dyDescent="0.25">
      <c r="A14">
        <v>2.88</v>
      </c>
      <c r="B14">
        <v>1.4</v>
      </c>
      <c r="C14" s="29">
        <f t="shared" si="0"/>
        <v>6.1507936507936511E-2</v>
      </c>
      <c r="D14" s="30">
        <f>IF(OR($A14="",$B14=""),"",A14*'MPTO_working_2-way'!$G13)</f>
        <v>3.0571428571428569</v>
      </c>
      <c r="E14" s="32">
        <f>IF(OR($A14="",$B14=""),"",B14*'MPTO_working_2-way'!$G13)</f>
        <v>1.4861111111111109</v>
      </c>
      <c r="F14" s="30">
        <f>IF(OR($A14="",$B14=""),"",'MPTO_working_2-way'!D13)</f>
        <v>3.1598746081504698</v>
      </c>
      <c r="G14" s="32">
        <f>IF(OR($A14="",$B14=""),"",'MPTO_working_2-way'!E13)</f>
        <v>1.4629898403483308</v>
      </c>
      <c r="H14" s="30">
        <f>IF(OR($A14="",$B14=""),"",'OddsRatio_working_2-way'!M13)</f>
        <v>3.1679483388678804</v>
      </c>
      <c r="I14" s="30">
        <f>IF(OR($A14="",$B14=""),"",'OddsRatio_working_2-way'!N13)</f>
        <v>1.4612656040144429</v>
      </c>
      <c r="J14" s="30">
        <f>IF('Log_working_2-way'!$D13="","",A14^('Log_working_2-way'!$D13))</f>
        <v>3.2196060158678761</v>
      </c>
      <c r="K14" s="32">
        <f>IF('Log_working_2-way'!$D13="","",B14^('Log_working_2-way'!$D13))</f>
        <v>1.4505304062110662</v>
      </c>
      <c r="L14" s="37">
        <f t="shared" si="9"/>
        <v>0.32710280373831779</v>
      </c>
      <c r="M14" s="37">
        <f t="shared" si="10"/>
        <v>0.67289719626168232</v>
      </c>
      <c r="N14" s="38">
        <v>110</v>
      </c>
      <c r="O14" s="38">
        <f t="shared" si="11"/>
        <v>71.805555555555557</v>
      </c>
      <c r="P14" s="38">
        <f t="shared" si="12"/>
        <v>31.428571428571431</v>
      </c>
      <c r="Q14" s="38">
        <f t="shared" si="13"/>
        <v>78.571428571428569</v>
      </c>
      <c r="R14" s="38">
        <f t="shared" si="14"/>
        <v>38.194444444444443</v>
      </c>
      <c r="S14" s="39">
        <f t="shared" si="15"/>
        <v>-6.7658730158730123</v>
      </c>
      <c r="T14" s="39">
        <f t="shared" si="16"/>
        <v>-6.7658730158730123</v>
      </c>
      <c r="U14" t="s">
        <v>441</v>
      </c>
      <c r="V14" t="s">
        <v>442</v>
      </c>
      <c r="W14" t="s">
        <v>476</v>
      </c>
      <c r="X14" s="48" t="s">
        <v>472</v>
      </c>
      <c r="Y14" s="41"/>
    </row>
    <row r="15" spans="1:25" ht="15" x14ac:dyDescent="0.25">
      <c r="A15">
        <v>2.21</v>
      </c>
      <c r="B15">
        <v>1.66</v>
      </c>
      <c r="C15" s="29">
        <f t="shared" si="0"/>
        <v>5.4898326337022407E-2</v>
      </c>
      <c r="D15" s="30">
        <f>IF(OR($A15="",$B15=""),"",A15*'MPTO_working_2-way'!$G14)</f>
        <v>2.3313253012048194</v>
      </c>
      <c r="E15" s="32">
        <f>IF(OR($A15="",$B15=""),"",B15*'MPTO_working_2-way'!$G14)</f>
        <v>1.751131221719457</v>
      </c>
      <c r="F15" s="30">
        <f>IF(OR($A15="",$B15=""),"",'MPTO_working_2-way'!D14)</f>
        <v>2.3527223754248703</v>
      </c>
      <c r="G15" s="32">
        <f>IF(OR($A15="",$B15=""),"",'MPTO_working_2-way'!E14)</f>
        <v>1.7392499881477268</v>
      </c>
      <c r="H15" s="30">
        <f>IF(OR($A15="",$B15=""),"",'OddsRatio_working_2-way'!M14)</f>
        <v>2.35400640077266</v>
      </c>
      <c r="I15" s="30">
        <f>IF(OR($A15="",$B15=""),"",'OddsRatio_working_2-way'!N14)</f>
        <v>1.7385489458759966</v>
      </c>
      <c r="J15" s="30">
        <f>IF('Log_working_2-way'!$D14="","",A15^('Log_working_2-way'!$D14))</f>
        <v>2.364108783273946</v>
      </c>
      <c r="K15" s="32">
        <f>IF('Log_working_2-way'!$D14="","",B15^('Log_working_2-way'!$D14))</f>
        <v>1.7330793645336378</v>
      </c>
      <c r="L15" s="37">
        <f t="shared" si="9"/>
        <v>0.4289405684754522</v>
      </c>
      <c r="M15" s="37">
        <f t="shared" si="10"/>
        <v>0.57105943152454786</v>
      </c>
      <c r="N15" s="38">
        <v>111</v>
      </c>
      <c r="O15" s="38">
        <f t="shared" si="11"/>
        <v>60.773755656108598</v>
      </c>
      <c r="P15" s="38">
        <f t="shared" si="12"/>
        <v>44.132530120481924</v>
      </c>
      <c r="Q15" s="38">
        <f t="shared" si="13"/>
        <v>66.867469879518083</v>
      </c>
      <c r="R15" s="38">
        <f t="shared" si="14"/>
        <v>50.226244343891402</v>
      </c>
      <c r="S15" s="39">
        <f t="shared" si="15"/>
        <v>-6.093714223409485</v>
      </c>
      <c r="T15" s="39">
        <f t="shared" si="16"/>
        <v>-6.0937142234094779</v>
      </c>
      <c r="U15" t="s">
        <v>443</v>
      </c>
      <c r="V15" t="s">
        <v>444</v>
      </c>
      <c r="W15" t="s">
        <v>476</v>
      </c>
      <c r="X15" s="48" t="s">
        <v>472</v>
      </c>
      <c r="Y15" s="41"/>
    </row>
    <row r="16" spans="1:25" ht="15" x14ac:dyDescent="0.25">
      <c r="A16">
        <v>1.56</v>
      </c>
      <c r="B16">
        <v>2.5299999999999998</v>
      </c>
      <c r="C16" s="29">
        <f t="shared" si="0"/>
        <v>3.6282558021688338E-2</v>
      </c>
      <c r="D16" s="30">
        <f>IF(OR($A16="",$B16=""),"",A16*'MPTO_working_2-way'!$G15)</f>
        <v>1.6166007905138338</v>
      </c>
      <c r="E16" s="32">
        <f>IF(OR($A16="",$B16=""),"",B16*'MPTO_working_2-way'!$G15)</f>
        <v>2.6217948717948714</v>
      </c>
      <c r="F16" s="30">
        <f>IF(OR($A16="",$B16=""),"",'MPTO_working_2-way'!D15)</f>
        <v>1.6054344288968434</v>
      </c>
      <c r="G16" s="32">
        <f>IF(OR($A16="",$B16=""),"",'MPTO_working_2-way'!E15)</f>
        <v>2.6517065305025525</v>
      </c>
      <c r="H16" s="30">
        <f>IF(OR($A16="",$B16=""),"",'OddsRatio_working_2-way'!M15)</f>
        <v>1.6049901419820203</v>
      </c>
      <c r="I16" s="30">
        <f>IF(OR($A16="",$B16=""),"",'OddsRatio_working_2-way'!N15)</f>
        <v>2.6529194950580188</v>
      </c>
      <c r="J16" s="30">
        <f>IF('Log_working_2-way'!$D15="","",A16^('Log_working_2-way'!$D15))</f>
        <v>1.59989881469138</v>
      </c>
      <c r="K16" s="32">
        <f>IF('Log_working_2-way'!$D15="","",B16^('Log_working_2-way'!$D15))</f>
        <v>2.6669477843763532</v>
      </c>
      <c r="L16" s="37">
        <f t="shared" si="9"/>
        <v>0.61858190709046468</v>
      </c>
      <c r="M16" s="37">
        <f t="shared" si="10"/>
        <v>0.38141809290953549</v>
      </c>
      <c r="N16" s="38">
        <v>112</v>
      </c>
      <c r="O16" s="38">
        <f t="shared" si="11"/>
        <v>40.205128205128197</v>
      </c>
      <c r="P16" s="38">
        <f t="shared" si="12"/>
        <v>67.731225296442673</v>
      </c>
      <c r="Q16" s="38">
        <f t="shared" si="13"/>
        <v>44.26877470355732</v>
      </c>
      <c r="R16" s="38">
        <f t="shared" si="14"/>
        <v>71.794871794871796</v>
      </c>
      <c r="S16" s="39">
        <f t="shared" si="15"/>
        <v>-4.0636464984291223</v>
      </c>
      <c r="T16" s="39">
        <f t="shared" si="16"/>
        <v>-4.0636464984291223</v>
      </c>
      <c r="U16" t="s">
        <v>335</v>
      </c>
      <c r="V16" t="s">
        <v>263</v>
      </c>
      <c r="W16" t="s">
        <v>381</v>
      </c>
      <c r="X16" s="48" t="s">
        <v>472</v>
      </c>
      <c r="Y16" s="41"/>
    </row>
    <row r="17" spans="1:25" ht="15" x14ac:dyDescent="0.25">
      <c r="A17">
        <v>1.81</v>
      </c>
      <c r="B17">
        <v>2.1</v>
      </c>
      <c r="C17" s="29">
        <f t="shared" si="0"/>
        <v>2.8676664035780064E-2</v>
      </c>
      <c r="D17" s="30">
        <f>IF(OR($A17="",$B17=""),"",A17*'MPTO_working_2-way'!$G16)</f>
        <v>1.861904761904762</v>
      </c>
      <c r="E17" s="32">
        <f>IF(OR($A17="",$B17=""),"",B17*'MPTO_working_2-way'!$G16)</f>
        <v>2.160220994475138</v>
      </c>
      <c r="F17" s="30">
        <f>IF(OR($A17="",$B17=""),"",'MPTO_working_2-way'!D16)</f>
        <v>1.858225372769494</v>
      </c>
      <c r="G17" s="32">
        <f>IF(OR($A17="",$B17=""),"",'MPTO_working_2-way'!E16)</f>
        <v>2.1651951011107946</v>
      </c>
      <c r="H17" s="30">
        <f>IF(OR($A17="",$B17=""),"",'OddsRatio_working_2-way'!M16)</f>
        <v>1.8581163303210331</v>
      </c>
      <c r="I17" s="30">
        <f>IF(OR($A17="",$B17=""),"",'OddsRatio_working_2-way'!N16)</f>
        <v>2.1653431646335015</v>
      </c>
      <c r="J17" s="30">
        <f>IF('Log_working_2-way'!$D16="","",A17^('Log_working_2-way'!$D16))</f>
        <v>1.8564516354578522</v>
      </c>
      <c r="K17" s="32">
        <f>IF('Log_working_2-way'!$D16="","",B17^('Log_working_2-way'!$D16))</f>
        <v>2.1676082555034109</v>
      </c>
      <c r="L17" s="37">
        <f t="shared" si="9"/>
        <v>0.53708439897698212</v>
      </c>
      <c r="M17" s="37">
        <f t="shared" si="10"/>
        <v>0.46291560102301793</v>
      </c>
      <c r="N17" s="38">
        <v>113</v>
      </c>
      <c r="O17" s="38">
        <f t="shared" si="11"/>
        <v>50.569060773480665</v>
      </c>
      <c r="P17" s="38">
        <f t="shared" si="12"/>
        <v>59.19047619047619</v>
      </c>
      <c r="Q17" s="38">
        <f t="shared" si="13"/>
        <v>53.809523809523803</v>
      </c>
      <c r="R17" s="38">
        <f t="shared" si="14"/>
        <v>62.430939226519342</v>
      </c>
      <c r="S17" s="39">
        <f t="shared" si="15"/>
        <v>-3.2404630360431383</v>
      </c>
      <c r="T17" s="39">
        <f t="shared" si="16"/>
        <v>-3.2404630360431526</v>
      </c>
      <c r="U17" t="s">
        <v>328</v>
      </c>
      <c r="V17" t="s">
        <v>267</v>
      </c>
      <c r="W17" t="s">
        <v>381</v>
      </c>
      <c r="X17" s="48" t="s">
        <v>472</v>
      </c>
      <c r="Y17" s="41"/>
    </row>
    <row r="18" spans="1:25" ht="15" x14ac:dyDescent="0.25">
      <c r="A18">
        <v>1.83</v>
      </c>
      <c r="B18">
        <v>2.08</v>
      </c>
      <c r="C18" s="29">
        <f t="shared" si="0"/>
        <v>2.7217318200924545E-2</v>
      </c>
      <c r="D18" s="30">
        <f>IF(OR($A18="",$B18=""),"",A18*'MPTO_working_2-way'!$G17)</f>
        <v>1.8798076923076921</v>
      </c>
      <c r="E18" s="32">
        <f>IF(OR($A18="",$B18=""),"",B18*'MPTO_working_2-way'!$G17)</f>
        <v>2.136612021857923</v>
      </c>
      <c r="F18" s="30">
        <f>IF(OR($A18="",$B18=""),"",'MPTO_working_2-way'!D17)</f>
        <v>1.8767379942806428</v>
      </c>
      <c r="G18" s="32">
        <f>IF(OR($A18="",$B18=""),"",'MPTO_working_2-way'!E17)</f>
        <v>2.1405916094927453</v>
      </c>
      <c r="H18" s="30">
        <f>IF(OR($A18="",$B18=""),"",'OddsRatio_working_2-way'!M17)</f>
        <v>1.8766518798921943</v>
      </c>
      <c r="I18" s="30">
        <f>IF(OR($A18="",$B18=""),"",'OddsRatio_working_2-way'!N17)</f>
        <v>2.1407036509440598</v>
      </c>
      <c r="J18" s="30">
        <f>IF('Log_working_2-way'!$D17="","",A18^('Log_working_2-way'!$D17))</f>
        <v>1.875264356990918</v>
      </c>
      <c r="K18" s="32">
        <f>IF('Log_working_2-way'!$D17="","",B18^('Log_working_2-way'!$D17))</f>
        <v>2.1425119645428072</v>
      </c>
      <c r="L18" s="37">
        <f t="shared" si="9"/>
        <v>0.53196930946291565</v>
      </c>
      <c r="M18" s="37">
        <f t="shared" si="10"/>
        <v>0.46803069053708451</v>
      </c>
      <c r="N18" s="38">
        <v>114</v>
      </c>
      <c r="O18" s="38">
        <f t="shared" si="11"/>
        <v>51.704918032786885</v>
      </c>
      <c r="P18" s="38">
        <f t="shared" si="12"/>
        <v>59.192307692307686</v>
      </c>
      <c r="Q18" s="38">
        <f t="shared" si="13"/>
        <v>54.807692307692299</v>
      </c>
      <c r="R18" s="38">
        <f t="shared" si="14"/>
        <v>62.295081967213108</v>
      </c>
      <c r="S18" s="39">
        <f t="shared" si="15"/>
        <v>-3.1027742749054141</v>
      </c>
      <c r="T18" s="39">
        <f t="shared" si="16"/>
        <v>-3.1027742749054212</v>
      </c>
      <c r="U18" t="s">
        <v>366</v>
      </c>
      <c r="V18" t="s">
        <v>327</v>
      </c>
      <c r="W18" t="s">
        <v>381</v>
      </c>
      <c r="X18" s="48" t="s">
        <v>472</v>
      </c>
      <c r="Y18" s="41"/>
    </row>
    <row r="19" spans="1:25" ht="15" x14ac:dyDescent="0.25">
      <c r="A19">
        <v>1.66</v>
      </c>
      <c r="B19">
        <v>2.34</v>
      </c>
      <c r="C19" s="29">
        <f t="shared" si="0"/>
        <v>2.9760065904644417E-2</v>
      </c>
      <c r="D19" s="30">
        <f>IF(OR($A19="",$B19=""),"",A19*'MPTO_working_2-way'!$G18)</f>
        <v>1.7094017094017095</v>
      </c>
      <c r="E19" s="32">
        <f>IF(OR($A19="",$B19=""),"",B19*'MPTO_working_2-way'!$G18)</f>
        <v>2.4096385542168677</v>
      </c>
      <c r="F19" s="30">
        <f>IF(OR($A19="",$B19=""),"",'MPTO_working_2-way'!D18)</f>
        <v>1.7020418894049603</v>
      </c>
      <c r="G19" s="32">
        <f>IF(OR($A19="",$B19=""),"",'MPTO_working_2-way'!E18)</f>
        <v>2.4244164274123086</v>
      </c>
      <c r="H19" s="30">
        <f>IF(OR($A19="",$B19=""),"",'OddsRatio_working_2-way'!M18)</f>
        <v>1.7018100265975373</v>
      </c>
      <c r="I19" s="30">
        <f>IF(OR($A19="",$B19=""),"",'OddsRatio_working_2-way'!N18)</f>
        <v>2.4248870236980302</v>
      </c>
      <c r="J19" s="30">
        <f>IF('Log_working_2-way'!$D18="","",A19^('Log_working_2-way'!$D18))</f>
        <v>1.6984752676475883</v>
      </c>
      <c r="K19" s="32">
        <f>IF('Log_working_2-way'!$D18="","",B19^('Log_working_2-way'!$D18))</f>
        <v>2.4316899199135542</v>
      </c>
      <c r="L19" s="37">
        <f t="shared" si="9"/>
        <v>0.58499999999999996</v>
      </c>
      <c r="M19" s="37">
        <f t="shared" si="10"/>
        <v>0.41499999999999998</v>
      </c>
      <c r="N19" s="38">
        <v>115</v>
      </c>
      <c r="O19" s="38">
        <f t="shared" si="11"/>
        <v>45.722891566265048</v>
      </c>
      <c r="P19" s="38">
        <f t="shared" si="12"/>
        <v>65.854700854700852</v>
      </c>
      <c r="Q19" s="38">
        <f t="shared" si="13"/>
        <v>49.145299145299148</v>
      </c>
      <c r="R19" s="38">
        <f t="shared" si="14"/>
        <v>69.277108433734952</v>
      </c>
      <c r="S19" s="39">
        <f t="shared" si="15"/>
        <v>-3.4224075790341004</v>
      </c>
      <c r="T19" s="39">
        <f t="shared" si="16"/>
        <v>-3.4224075790341004</v>
      </c>
      <c r="U19" t="s">
        <v>331</v>
      </c>
      <c r="V19" t="s">
        <v>336</v>
      </c>
      <c r="W19" t="s">
        <v>381</v>
      </c>
      <c r="X19" s="48" t="s">
        <v>472</v>
      </c>
      <c r="Y19" s="41"/>
    </row>
    <row r="20" spans="1:25" ht="15" x14ac:dyDescent="0.25">
      <c r="A20">
        <v>1.7</v>
      </c>
      <c r="B20">
        <v>2.2599999999999998</v>
      </c>
      <c r="C20" s="29">
        <f t="shared" si="0"/>
        <v>3.0713170223841679E-2</v>
      </c>
      <c r="D20" s="30">
        <f>IF(OR($A20="",$B20=""),"",A20*'MPTO_working_2-way'!$G19)</f>
        <v>1.7522123893805308</v>
      </c>
      <c r="E20" s="32">
        <f>IF(OR($A20="",$B20=""),"",B20*'MPTO_working_2-way'!$G19)</f>
        <v>2.3294117647058821</v>
      </c>
      <c r="F20" s="30">
        <f>IF(OR($A20="",$B20=""),"",'MPTO_working_2-way'!D19)</f>
        <v>1.7455701953657428</v>
      </c>
      <c r="G20" s="32">
        <f>IF(OR($A20="",$B20=""),"",'MPTO_working_2-way'!E19)</f>
        <v>2.3412553321145642</v>
      </c>
      <c r="H20" s="30">
        <f>IF(OR($A20="",$B20=""),"",'OddsRatio_working_2-way'!M19)</f>
        <v>1.7453559924999296</v>
      </c>
      <c r="I20" s="30">
        <f>IF(OR($A20="",$B20=""),"",'OddsRatio_working_2-way'!N19)</f>
        <v>2.3416407864998732</v>
      </c>
      <c r="J20" s="30">
        <f>IF('Log_working_2-way'!$D19="","",A20^('Log_working_2-way'!$D19))</f>
        <v>1.7423463494336857</v>
      </c>
      <c r="K20" s="32">
        <f>IF('Log_working_2-way'!$D19="","",B20^('Log_working_2-way'!$D19))</f>
        <v>2.3470801072340981</v>
      </c>
      <c r="L20" s="37">
        <f t="shared" si="9"/>
        <v>0.57070707070707072</v>
      </c>
      <c r="M20" s="37">
        <f t="shared" si="10"/>
        <v>0.42929292929292934</v>
      </c>
      <c r="N20" s="38">
        <v>116</v>
      </c>
      <c r="O20" s="38">
        <f t="shared" si="11"/>
        <v>47.764705882352935</v>
      </c>
      <c r="P20" s="38">
        <f t="shared" si="12"/>
        <v>64.672566371681398</v>
      </c>
      <c r="Q20" s="38">
        <f t="shared" si="13"/>
        <v>51.327433628318587</v>
      </c>
      <c r="R20" s="38">
        <f t="shared" si="14"/>
        <v>68.235294117647058</v>
      </c>
      <c r="S20" s="39">
        <f t="shared" si="15"/>
        <v>-3.5627277459656526</v>
      </c>
      <c r="T20" s="39">
        <f t="shared" si="16"/>
        <v>-3.5627277459656597</v>
      </c>
      <c r="U20" t="s">
        <v>334</v>
      </c>
      <c r="V20" t="s">
        <v>367</v>
      </c>
      <c r="W20" t="s">
        <v>381</v>
      </c>
      <c r="X20" s="48" t="s">
        <v>472</v>
      </c>
      <c r="Y20" s="41"/>
    </row>
    <row r="21" spans="1:25" ht="15" x14ac:dyDescent="0.25">
      <c r="A21">
        <v>1.67</v>
      </c>
      <c r="B21">
        <v>2.2999999999999998</v>
      </c>
      <c r="C21" s="29">
        <f t="shared" si="0"/>
        <v>3.3585003905233002E-2</v>
      </c>
      <c r="D21" s="30">
        <f>IF(OR($A21="",$B21=""),"",A21*'MPTO_working_2-way'!$G20)</f>
        <v>1.7260869565217389</v>
      </c>
      <c r="E21" s="32">
        <f>IF(OR($A21="",$B21=""),"",B21*'MPTO_working_2-way'!$G20)</f>
        <v>2.3772455089820359</v>
      </c>
      <c r="F21" s="30">
        <f>IF(OR($A21="",$B21=""),"",'MPTO_working_2-way'!D20)</f>
        <v>1.7181838514873629</v>
      </c>
      <c r="G21" s="32">
        <f>IF(OR($A21="",$B21=""),"",'MPTO_working_2-way'!E20)</f>
        <v>2.3924011211460603</v>
      </c>
      <c r="H21" s="30">
        <f>IF(OR($A21="",$B21=""),"",'OddsRatio_working_2-way'!M20)</f>
        <v>1.7179029289427752</v>
      </c>
      <c r="I21" s="30">
        <f>IF(OR($A21="",$B21=""),"",'OddsRatio_working_2-way'!N20)</f>
        <v>2.3929459815307572</v>
      </c>
      <c r="J21" s="30">
        <f>IF('Log_working_2-way'!$D20="","",A21^('Log_working_2-way'!$D20))</f>
        <v>1.7143143993241288</v>
      </c>
      <c r="K21" s="32">
        <f>IF('Log_working_2-way'!$D20="","",B21^('Log_working_2-way'!$D20))</f>
        <v>2.399943779582375</v>
      </c>
      <c r="L21" s="37">
        <f t="shared" si="9"/>
        <v>0.57934508816120911</v>
      </c>
      <c r="M21" s="37">
        <f t="shared" si="10"/>
        <v>0.42065491183879095</v>
      </c>
      <c r="N21" s="38">
        <v>117</v>
      </c>
      <c r="O21" s="38">
        <f t="shared" si="11"/>
        <v>46.940119760479035</v>
      </c>
      <c r="P21" s="38">
        <f t="shared" si="12"/>
        <v>66.130434782608688</v>
      </c>
      <c r="Q21" s="38">
        <f t="shared" si="13"/>
        <v>50.869565217391312</v>
      </c>
      <c r="R21" s="38">
        <f t="shared" si="14"/>
        <v>70.059880239520965</v>
      </c>
      <c r="S21" s="39">
        <f t="shared" si="15"/>
        <v>-3.9294454569122763</v>
      </c>
      <c r="T21" s="39">
        <f t="shared" si="16"/>
        <v>-3.9294454569122763</v>
      </c>
      <c r="U21" t="s">
        <v>412</v>
      </c>
      <c r="V21" t="s">
        <v>415</v>
      </c>
      <c r="W21" t="s">
        <v>383</v>
      </c>
      <c r="X21" s="48" t="s">
        <v>472</v>
      </c>
      <c r="Y21" s="41"/>
    </row>
    <row r="22" spans="1:25" ht="15" x14ac:dyDescent="0.25">
      <c r="A22">
        <v>1.97</v>
      </c>
      <c r="B22">
        <v>1.92</v>
      </c>
      <c r="C22" s="29">
        <f t="shared" si="0"/>
        <v>2.844754653130277E-2</v>
      </c>
      <c r="D22" s="30">
        <f>IF(OR($A22="",$B22=""),"",A22*'MPTO_working_2-way'!$G21)</f>
        <v>2.0260416666666665</v>
      </c>
      <c r="E22" s="32">
        <f>IF(OR($A22="",$B22=""),"",B22*'MPTO_working_2-way'!$G21)</f>
        <v>1.9746192893401013</v>
      </c>
      <c r="F22" s="30">
        <f>IF(OR($A22="",$B22=""),"",'MPTO_working_2-way'!D21)</f>
        <v>2.0267924123888115</v>
      </c>
      <c r="G22" s="32">
        <f>IF(OR($A22="",$B22=""),"",'MPTO_working_2-way'!E21)</f>
        <v>1.9739066903246005</v>
      </c>
      <c r="H22" s="30">
        <f>IF(OR($A22="",$B22=""),"",'OddsRatio_working_2-way'!M21)</f>
        <v>2.0268144068364817</v>
      </c>
      <c r="I22" s="30">
        <f>IF(OR($A22="",$B22=""),"",'OddsRatio_working_2-way'!N21)</f>
        <v>1.9738858291644976</v>
      </c>
      <c r="J22" s="30">
        <f>IF('Log_working_2-way'!$D21="","",A22^('Log_working_2-way'!$D21))</f>
        <v>2.0271548987306875</v>
      </c>
      <c r="K22" s="32">
        <f>IF('Log_working_2-way'!$D21="","",B22^('Log_working_2-way'!$D21))</f>
        <v>1.9735629954505829</v>
      </c>
      <c r="L22" s="37">
        <f t="shared" si="9"/>
        <v>0.49357326478149105</v>
      </c>
      <c r="M22" s="37">
        <f t="shared" si="10"/>
        <v>0.50642673521850901</v>
      </c>
      <c r="N22" s="38">
        <v>118</v>
      </c>
      <c r="O22" s="38">
        <f t="shared" si="11"/>
        <v>58.101522842639596</v>
      </c>
      <c r="P22" s="38">
        <f t="shared" si="12"/>
        <v>56.541666666666671</v>
      </c>
      <c r="Q22" s="38">
        <f t="shared" si="13"/>
        <v>61.458333333333336</v>
      </c>
      <c r="R22" s="38">
        <f t="shared" si="14"/>
        <v>59.898477157360404</v>
      </c>
      <c r="S22" s="39">
        <f t="shared" si="15"/>
        <v>-3.3568104906937393</v>
      </c>
      <c r="T22" s="39">
        <f t="shared" si="16"/>
        <v>-3.3568104906937322</v>
      </c>
      <c r="U22" t="s">
        <v>432</v>
      </c>
      <c r="V22" t="s">
        <v>427</v>
      </c>
      <c r="W22" t="s">
        <v>383</v>
      </c>
      <c r="X22" s="48" t="s">
        <v>472</v>
      </c>
      <c r="Y22" s="41"/>
    </row>
    <row r="23" spans="1:25" ht="15" x14ac:dyDescent="0.25">
      <c r="A23">
        <v>1.43</v>
      </c>
      <c r="B23">
        <v>2.92</v>
      </c>
      <c r="C23" s="29">
        <f t="shared" si="0"/>
        <v>4.1766452725356951E-2</v>
      </c>
      <c r="D23" s="30">
        <f>IF(OR($A23="",$B23=""),"",A23*'MPTO_working_2-way'!$G22)</f>
        <v>1.4897260273972603</v>
      </c>
      <c r="E23" s="32">
        <f>IF(OR($A23="",$B23=""),"",B23*'MPTO_working_2-way'!$G22)</f>
        <v>3.0419580419580421</v>
      </c>
      <c r="F23" s="30">
        <f>IF(OR($A23="",$B23=""),"",'MPTO_working_2-way'!D22)</f>
        <v>1.4740186388025982</v>
      </c>
      <c r="G23" s="32">
        <f>IF(OR($A23="",$B23=""),"",'MPTO_working_2-way'!E22)</f>
        <v>3.1096216860291932</v>
      </c>
      <c r="H23" s="30">
        <f>IF(OR($A23="",$B23=""),"",'OddsRatio_working_2-way'!M22)</f>
        <v>1.4732423621500226</v>
      </c>
      <c r="I23" s="30">
        <f>IF(OR($A23="",$B23=""),"",'OddsRatio_working_2-way'!N22)</f>
        <v>3.1130821751814985</v>
      </c>
      <c r="J23" s="30">
        <f>IF('Log_working_2-way'!$D22="","",A23^('Log_working_2-way'!$D22))</f>
        <v>1.4660097604947195</v>
      </c>
      <c r="K23" s="32">
        <f>IF('Log_working_2-way'!$D22="","",B23^('Log_working_2-way'!$D22))</f>
        <v>3.1458778007923351</v>
      </c>
      <c r="L23" s="37">
        <f t="shared" si="9"/>
        <v>0.67126436781609189</v>
      </c>
      <c r="M23" s="37">
        <f t="shared" si="10"/>
        <v>0.32873563218390806</v>
      </c>
      <c r="N23" s="38">
        <v>119</v>
      </c>
      <c r="O23" s="38">
        <f t="shared" si="11"/>
        <v>35.78321678321678</v>
      </c>
      <c r="P23" s="38">
        <f t="shared" si="12"/>
        <v>78.246575342465761</v>
      </c>
      <c r="Q23" s="38">
        <f t="shared" si="13"/>
        <v>40.753424657534246</v>
      </c>
      <c r="R23" s="38">
        <f t="shared" si="14"/>
        <v>83.216783216783227</v>
      </c>
      <c r="S23" s="39">
        <f t="shared" si="15"/>
        <v>-4.9702078743174667</v>
      </c>
      <c r="T23" s="39">
        <f t="shared" si="16"/>
        <v>-4.9702078743174667</v>
      </c>
      <c r="U23" t="s">
        <v>416</v>
      </c>
      <c r="V23" t="s">
        <v>426</v>
      </c>
      <c r="W23" t="s">
        <v>383</v>
      </c>
      <c r="X23" s="48" t="s">
        <v>472</v>
      </c>
      <c r="Y23" s="41"/>
    </row>
    <row r="24" spans="1:25" ht="15" x14ac:dyDescent="0.25">
      <c r="A24">
        <v>1.5</v>
      </c>
      <c r="B24">
        <v>2.68</v>
      </c>
      <c r="C24" s="29">
        <f t="shared" si="0"/>
        <v>3.9800995024875441E-2</v>
      </c>
      <c r="D24" s="30">
        <f>IF(OR($A24="",$B24=""),"",A24*'MPTO_working_2-way'!$G23)</f>
        <v>1.5597014925373132</v>
      </c>
      <c r="E24" s="32">
        <f>IF(OR($A24="",$B24=""),"",B24*'MPTO_working_2-way'!$G23)</f>
        <v>2.7866666666666662</v>
      </c>
      <c r="F24" s="30">
        <f>IF(OR($A24="",$B24=""),"",'MPTO_working_2-way'!D23)</f>
        <v>1.546153846153846</v>
      </c>
      <c r="G24" s="32">
        <f>IF(OR($A24="",$B24=""),"",'MPTO_working_2-way'!E23)</f>
        <v>2.8309859154929571</v>
      </c>
      <c r="H24" s="30">
        <f>IF(OR($A24="",$B24=""),"",'OddsRatio_working_2-way'!M23)</f>
        <v>1.545544725589981</v>
      </c>
      <c r="I24" s="30">
        <f>IF(OR($A24="",$B24=""),"",'OddsRatio_working_2-way'!N23)</f>
        <v>2.8330302779823358</v>
      </c>
      <c r="J24" s="30">
        <f>IF('Log_working_2-way'!$D23="","",A24^('Log_working_2-way'!$D23))</f>
        <v>1.5393408620921092</v>
      </c>
      <c r="K24" s="32">
        <f>IF('Log_working_2-way'!$D23="","",B24^('Log_working_2-way'!$D23))</f>
        <v>2.8541150324126194</v>
      </c>
      <c r="L24" s="37">
        <f t="shared" si="9"/>
        <v>0.6411483253588518</v>
      </c>
      <c r="M24" s="37">
        <f t="shared" si="10"/>
        <v>0.35885167464114837</v>
      </c>
      <c r="N24" s="38">
        <v>120</v>
      </c>
      <c r="O24" s="38">
        <f t="shared" si="11"/>
        <v>40</v>
      </c>
      <c r="P24" s="38">
        <f t="shared" si="12"/>
        <v>75.223880597014926</v>
      </c>
      <c r="Q24" s="38">
        <f t="shared" si="13"/>
        <v>44.776119402985074</v>
      </c>
      <c r="R24" s="38">
        <f t="shared" si="14"/>
        <v>80</v>
      </c>
      <c r="S24" s="39">
        <f t="shared" si="15"/>
        <v>-4.7761194029850742</v>
      </c>
      <c r="T24" s="39">
        <f t="shared" si="16"/>
        <v>-4.7761194029850742</v>
      </c>
      <c r="U24" t="s">
        <v>343</v>
      </c>
      <c r="V24" t="s">
        <v>428</v>
      </c>
      <c r="W24" t="s">
        <v>383</v>
      </c>
      <c r="X24" s="48" t="s">
        <v>472</v>
      </c>
      <c r="Y24" s="41"/>
    </row>
    <row r="25" spans="1:25" ht="15" x14ac:dyDescent="0.25">
      <c r="A25">
        <v>2.15</v>
      </c>
      <c r="B25">
        <v>1.76</v>
      </c>
      <c r="C25" s="29">
        <f t="shared" si="0"/>
        <v>3.3298097251585723E-2</v>
      </c>
      <c r="D25" s="30">
        <f>IF(OR($A25="",$B25=""),"",A25*'MPTO_working_2-way'!$G24)</f>
        <v>2.2215909090909092</v>
      </c>
      <c r="E25" s="32">
        <f>IF(OR($A25="",$B25=""),"",B25*'MPTO_working_2-way'!$G24)</f>
        <v>1.8186046511627909</v>
      </c>
      <c r="F25" s="30">
        <f>IF(OR($A25="",$B25=""),"",'MPTO_working_2-way'!D24)</f>
        <v>2.2298173246906305</v>
      </c>
      <c r="G25" s="32">
        <f>IF(OR($A25="",$B25=""),"",'MPTO_working_2-way'!E24)</f>
        <v>1.8131288931480596</v>
      </c>
      <c r="H25" s="30">
        <f>IF(OR($A25="",$B25=""),"",'OddsRatio_working_2-way'!M24)</f>
        <v>2.2301048307916052</v>
      </c>
      <c r="I25" s="30">
        <f>IF(OR($A25="",$B25=""),"",'OddsRatio_working_2-way'!N24)</f>
        <v>1.8129388446970602</v>
      </c>
      <c r="J25" s="30">
        <f>IF('Log_working_2-way'!$D24="","",A25^('Log_working_2-way'!$D24))</f>
        <v>2.2338767288490446</v>
      </c>
      <c r="K25" s="32">
        <f>IF('Log_working_2-way'!$D24="","",B25^('Log_working_2-way'!$D24))</f>
        <v>1.8104537322239227</v>
      </c>
      <c r="L25" s="37">
        <f t="shared" si="9"/>
        <v>0.45012787723785164</v>
      </c>
      <c r="M25" s="37">
        <f t="shared" si="10"/>
        <v>0.54987212276214825</v>
      </c>
      <c r="N25" s="38">
        <v>121</v>
      </c>
      <c r="O25" s="38">
        <f t="shared" si="11"/>
        <v>64.720930232558132</v>
      </c>
      <c r="P25" s="38">
        <f t="shared" si="12"/>
        <v>52.250000000000007</v>
      </c>
      <c r="Q25" s="38">
        <f t="shared" si="13"/>
        <v>68.75</v>
      </c>
      <c r="R25" s="38">
        <f t="shared" si="14"/>
        <v>56.279069767441861</v>
      </c>
      <c r="S25" s="39">
        <f t="shared" si="15"/>
        <v>-4.0290697674418681</v>
      </c>
      <c r="T25" s="39">
        <f t="shared" si="16"/>
        <v>-4.0290697674418539</v>
      </c>
      <c r="U25" t="s">
        <v>413</v>
      </c>
      <c r="V25" t="s">
        <v>430</v>
      </c>
      <c r="W25" t="s">
        <v>383</v>
      </c>
      <c r="X25" s="48" t="s">
        <v>472</v>
      </c>
      <c r="Y25" s="41"/>
    </row>
    <row r="26" spans="1:25" ht="15" x14ac:dyDescent="0.25">
      <c r="A26">
        <v>2.1</v>
      </c>
      <c r="B26">
        <v>1.79</v>
      </c>
      <c r="C26" s="29">
        <f t="shared" si="0"/>
        <v>3.4849694067571102E-2</v>
      </c>
      <c r="D26" s="30">
        <f>IF(OR($A26="",$B26=""),"",A26*'MPTO_working_2-way'!$G25)</f>
        <v>2.1731843575418992</v>
      </c>
      <c r="E26" s="32">
        <f>IF(OR($A26="",$B26=""),"",B26*'MPTO_working_2-way'!$G25)</f>
        <v>1.8523809523809522</v>
      </c>
      <c r="F26" s="30">
        <f>IF(OR($A26="",$B26=""),"",'MPTO_working_2-way'!D25)</f>
        <v>2.1797622499275153</v>
      </c>
      <c r="G26" s="32">
        <f>IF(OR($A26="",$B26=""),"",'MPTO_working_2-way'!E25)</f>
        <v>1.8476284099287292</v>
      </c>
      <c r="H26" s="30">
        <f>IF(OR($A26="",$B26=""),"",'OddsRatio_working_2-way'!M25)</f>
        <v>2.1800021454603971</v>
      </c>
      <c r="I26" s="30">
        <f>IF(OR($A26="",$B26=""),"",'OddsRatio_working_2-way'!N25)</f>
        <v>1.8474560862851939</v>
      </c>
      <c r="J26" s="30">
        <f>IF('Log_working_2-way'!$D25="","",A26^('Log_working_2-way'!$D25))</f>
        <v>2.1830172065936067</v>
      </c>
      <c r="K26" s="32">
        <f>IF('Log_working_2-way'!$D25="","",B26^('Log_working_2-way'!$D25))</f>
        <v>1.8452962428833544</v>
      </c>
      <c r="L26" s="37">
        <f t="shared" si="9"/>
        <v>0.46015424164524427</v>
      </c>
      <c r="M26" s="37">
        <f t="shared" si="10"/>
        <v>0.53984575835475579</v>
      </c>
      <c r="N26" s="38">
        <v>122</v>
      </c>
      <c r="O26" s="38">
        <f t="shared" si="11"/>
        <v>63.904761904761898</v>
      </c>
      <c r="P26" s="38">
        <f t="shared" si="12"/>
        <v>53.843575418994405</v>
      </c>
      <c r="Q26" s="38">
        <f t="shared" si="13"/>
        <v>68.156424581005581</v>
      </c>
      <c r="R26" s="38">
        <f t="shared" si="14"/>
        <v>58.095238095238095</v>
      </c>
      <c r="S26" s="39">
        <f t="shared" si="15"/>
        <v>-4.2516626762436829</v>
      </c>
      <c r="T26" s="39">
        <f t="shared" si="16"/>
        <v>-4.25166267624369</v>
      </c>
      <c r="U26" t="s">
        <v>348</v>
      </c>
      <c r="V26" t="s">
        <v>369</v>
      </c>
      <c r="W26" t="s">
        <v>377</v>
      </c>
      <c r="X26" s="48" t="s">
        <v>472</v>
      </c>
      <c r="Y26" s="41"/>
    </row>
    <row r="27" spans="1:25" ht="15" x14ac:dyDescent="0.25">
      <c r="A27">
        <v>2.35</v>
      </c>
      <c r="B27">
        <v>1.65</v>
      </c>
      <c r="C27" s="29">
        <f t="shared" si="0"/>
        <v>3.1592520954223158E-2</v>
      </c>
      <c r="D27" s="30">
        <f>IF(OR($A27="",$B27=""),"",A27*'MPTO_working_2-way'!$G26)</f>
        <v>2.4242424242424243</v>
      </c>
      <c r="E27" s="32">
        <f>IF(OR($A27="",$B27=""),"",B27*'MPTO_working_2-way'!$G26)</f>
        <v>1.7021276595744681</v>
      </c>
      <c r="F27" s="30">
        <f>IF(OR($A27="",$B27=""),"",'MPTO_working_2-way'!D26)</f>
        <v>2.4405979543666407</v>
      </c>
      <c r="G27" s="32">
        <f>IF(OR($A27="",$B27=""),"",'MPTO_working_2-way'!E26)</f>
        <v>1.6941561987984708</v>
      </c>
      <c r="H27" s="30">
        <f>IF(OR($A27="",$B27=""),"",'OddsRatio_working_2-way'!M26)</f>
        <v>2.4411533842457849</v>
      </c>
      <c r="I27" s="30">
        <f>IF(OR($A27="",$B27=""),"",'OddsRatio_working_2-way'!N26)</f>
        <v>1.6938886664887112</v>
      </c>
      <c r="J27" s="30">
        <f>IF('Log_working_2-way'!$D26="","",A27^('Log_working_2-way'!$D26))</f>
        <v>2.4487037782009757</v>
      </c>
      <c r="K27" s="32">
        <f>IF('Log_working_2-way'!$D26="","",B27^('Log_working_2-way'!$D26))</f>
        <v>1.6902722385674813</v>
      </c>
      <c r="L27" s="37">
        <f t="shared" si="9"/>
        <v>0.41249999999999998</v>
      </c>
      <c r="M27" s="37">
        <f t="shared" si="10"/>
        <v>0.58750000000000002</v>
      </c>
      <c r="N27" s="38">
        <v>123</v>
      </c>
      <c r="O27" s="38">
        <f t="shared" si="11"/>
        <v>70.659574468085111</v>
      </c>
      <c r="P27" s="38">
        <f t="shared" si="12"/>
        <v>48.454545454545446</v>
      </c>
      <c r="Q27" s="38">
        <f t="shared" si="13"/>
        <v>74.545454545454547</v>
      </c>
      <c r="R27" s="38">
        <f t="shared" si="14"/>
        <v>52.340425531914896</v>
      </c>
      <c r="S27" s="39">
        <f t="shared" si="15"/>
        <v>-3.8858800773694355</v>
      </c>
      <c r="T27" s="39">
        <f t="shared" si="16"/>
        <v>-3.8858800773694497</v>
      </c>
      <c r="U27" t="s">
        <v>347</v>
      </c>
      <c r="V27" t="s">
        <v>289</v>
      </c>
      <c r="W27" t="s">
        <v>377</v>
      </c>
      <c r="X27" s="48" t="s">
        <v>472</v>
      </c>
      <c r="Y27" s="41"/>
    </row>
    <row r="28" spans="1:25" ht="15" x14ac:dyDescent="0.25">
      <c r="A28">
        <v>1.78</v>
      </c>
      <c r="B28">
        <v>2.12</v>
      </c>
      <c r="C28" s="29">
        <f t="shared" si="0"/>
        <v>3.3495866016535869E-2</v>
      </c>
      <c r="D28" s="30">
        <f>IF(OR($A28="",$B28=""),"",A28*'MPTO_working_2-way'!$G27)</f>
        <v>1.8396226415094339</v>
      </c>
      <c r="E28" s="32">
        <f>IF(OR($A28="",$B28=""),"",B28*'MPTO_working_2-way'!$G27)</f>
        <v>2.191011235955056</v>
      </c>
      <c r="F28" s="30">
        <f>IF(OR($A28="",$B28=""),"",'MPTO_working_2-way'!D27)</f>
        <v>1.8346946713341112</v>
      </c>
      <c r="G28" s="32">
        <f>IF(OR($A28="",$B28=""),"",'MPTO_working_2-way'!E27)</f>
        <v>2.1980428704566637</v>
      </c>
      <c r="H28" s="30">
        <f>IF(OR($A28="",$B28=""),"",'OddsRatio_working_2-way'!M27)</f>
        <v>1.83452296039628</v>
      </c>
      <c r="I28" s="30">
        <f>IF(OR($A28="",$B28=""),"",'OddsRatio_working_2-way'!N27)</f>
        <v>2.1982893790305562</v>
      </c>
      <c r="J28" s="30">
        <f>IF('Log_working_2-way'!$D27="","",A28^('Log_working_2-way'!$D27))</f>
        <v>1.8322858584832242</v>
      </c>
      <c r="K28" s="32">
        <f>IF('Log_working_2-way'!$D27="","",B28^('Log_working_2-way'!$D27))</f>
        <v>2.2015102621380289</v>
      </c>
      <c r="L28" s="37">
        <f t="shared" si="9"/>
        <v>0.54358974358974366</v>
      </c>
      <c r="M28" s="37">
        <f t="shared" si="10"/>
        <v>0.45641025641025645</v>
      </c>
      <c r="N28" s="38">
        <v>124</v>
      </c>
      <c r="O28" s="38">
        <f t="shared" si="11"/>
        <v>54.337078651685395</v>
      </c>
      <c r="P28" s="38">
        <f t="shared" si="12"/>
        <v>65.50943396226414</v>
      </c>
      <c r="Q28" s="38">
        <f t="shared" si="13"/>
        <v>58.490566037735846</v>
      </c>
      <c r="R28" s="38">
        <f t="shared" si="14"/>
        <v>69.662921348314612</v>
      </c>
      <c r="S28" s="39">
        <f t="shared" si="15"/>
        <v>-4.1534873860504504</v>
      </c>
      <c r="T28" s="39">
        <f t="shared" si="16"/>
        <v>-4.1534873860504717</v>
      </c>
      <c r="U28" t="s">
        <v>349</v>
      </c>
      <c r="V28" t="s">
        <v>285</v>
      </c>
      <c r="W28" t="s">
        <v>377</v>
      </c>
      <c r="X28" s="48" t="s">
        <v>472</v>
      </c>
      <c r="Y28" s="41"/>
    </row>
    <row r="29" spans="1:25" ht="15" x14ac:dyDescent="0.25">
      <c r="A29">
        <v>1.93</v>
      </c>
      <c r="B29">
        <v>1.96</v>
      </c>
      <c r="C29" s="29">
        <f t="shared" si="0"/>
        <v>2.8338796658559762E-2</v>
      </c>
      <c r="D29" s="30">
        <f>IF(OR($A29="",$B29=""),"",A29*'MPTO_working_2-way'!$G28)</f>
        <v>1.9846938775510203</v>
      </c>
      <c r="E29" s="32">
        <f>IF(OR($A29="",$B29=""),"",B29*'MPTO_working_2-way'!$G28)</f>
        <v>2.0155440414507773</v>
      </c>
      <c r="F29" s="30">
        <f>IF(OR($A29="",$B29=""),"",'MPTO_working_2-way'!D28)</f>
        <v>1.9842635333613092</v>
      </c>
      <c r="G29" s="32">
        <f>IF(OR($A29="",$B29=""),"",'MPTO_working_2-way'!E28)</f>
        <v>2.0159880622468553</v>
      </c>
      <c r="H29" s="30">
        <f>IF(OR($A29="",$B29=""),"",'OddsRatio_working_2-way'!M28)</f>
        <v>1.9842509842514759</v>
      </c>
      <c r="I29" s="30">
        <f>IF(OR($A29="",$B29=""),"",'OddsRatio_working_2-way'!N28)</f>
        <v>2.0160010160015238</v>
      </c>
      <c r="J29" s="30">
        <f>IF('Log_working_2-way'!$D28="","",A29^('Log_working_2-way'!$D28))</f>
        <v>1.9840560014719333</v>
      </c>
      <c r="K29" s="32">
        <f>IF('Log_working_2-way'!$D28="","",B29^('Log_working_2-way'!$D28))</f>
        <v>2.0162023284286739</v>
      </c>
      <c r="L29" s="37">
        <f t="shared" si="9"/>
        <v>0.50385604113110538</v>
      </c>
      <c r="M29" s="37">
        <f t="shared" si="10"/>
        <v>0.49614395886889456</v>
      </c>
      <c r="N29" s="38">
        <v>125</v>
      </c>
      <c r="O29" s="38">
        <f t="shared" si="11"/>
        <v>60.233160621761662</v>
      </c>
      <c r="P29" s="38">
        <f t="shared" si="12"/>
        <v>61.224489795918366</v>
      </c>
      <c r="Q29" s="38">
        <f t="shared" si="13"/>
        <v>63.775510204081634</v>
      </c>
      <c r="R29" s="38">
        <f t="shared" si="14"/>
        <v>64.766839378238345</v>
      </c>
      <c r="S29" s="39">
        <f t="shared" si="15"/>
        <v>-3.5423495823199715</v>
      </c>
      <c r="T29" s="39">
        <f t="shared" si="16"/>
        <v>-3.5423495823199787</v>
      </c>
      <c r="U29" t="s">
        <v>434</v>
      </c>
      <c r="V29" t="s">
        <v>418</v>
      </c>
      <c r="W29" t="s">
        <v>438</v>
      </c>
      <c r="X29" s="48" t="s">
        <v>472</v>
      </c>
      <c r="Y29" s="41"/>
    </row>
    <row r="30" spans="1:25" s="35" customFormat="1" ht="15" x14ac:dyDescent="0.25">
      <c r="A30">
        <v>2.4</v>
      </c>
      <c r="B30">
        <v>1.63</v>
      </c>
      <c r="C30" s="29">
        <f t="shared" si="0"/>
        <v>3.0163599182004175E-2</v>
      </c>
      <c r="D30" s="30">
        <f>IF(OR($A30="",$B30=""),"",A30*'MPTO_working_2-way'!$G29)</f>
        <v>2.4723926380368098</v>
      </c>
      <c r="E30" s="32">
        <f>IF(OR($A30="",$B30=""),"",B30*'MPTO_working_2-way'!$G29)</f>
        <v>1.6791666666666667</v>
      </c>
      <c r="F30" s="30">
        <f>IF(OR($A30="",$B30=""),"",'MPTO_working_2-way'!D29)</f>
        <v>2.49013367281986</v>
      </c>
      <c r="G30" s="32">
        <f>IF(OR($A30="",$B30=""),"",'MPTO_working_2-way'!E29)</f>
        <v>1.6710807347287484</v>
      </c>
      <c r="H30" s="30">
        <f>IF(OR($A30="",$B30=""),"",'OddsRatio_working_2-way'!M29)</f>
        <v>2.4907119849998605</v>
      </c>
      <c r="I30" s="30">
        <f>IF(OR($A30="",$B30=""),"",'OddsRatio_working_2-way'!N29)</f>
        <v>1.670820393249937</v>
      </c>
      <c r="J30" s="30">
        <f>IF('Log_working_2-way'!$D29="","",A30^('Log_working_2-way'!$D29))</f>
        <v>2.4989058285805683</v>
      </c>
      <c r="K30" s="32">
        <f>IF('Log_working_2-way'!$D29="","",B30^('Log_working_2-way'!$D29))</f>
        <v>1.6671533200634385</v>
      </c>
      <c r="L30" s="37">
        <f t="shared" si="9"/>
        <v>0.40446650124069478</v>
      </c>
      <c r="M30" s="37">
        <f t="shared" si="10"/>
        <v>0.59553349875930517</v>
      </c>
      <c r="N30" s="38">
        <v>126</v>
      </c>
      <c r="O30" s="38">
        <f t="shared" si="11"/>
        <v>73.5</v>
      </c>
      <c r="P30" s="38">
        <f t="shared" si="12"/>
        <v>48.69938650306748</v>
      </c>
      <c r="Q30" s="38">
        <f t="shared" si="13"/>
        <v>77.300613496932513</v>
      </c>
      <c r="R30" s="38">
        <f t="shared" si="14"/>
        <v>52.5</v>
      </c>
      <c r="S30" s="39">
        <f t="shared" si="15"/>
        <v>-3.8006134969325132</v>
      </c>
      <c r="T30" s="39">
        <f t="shared" si="16"/>
        <v>-3.8006134969325203</v>
      </c>
      <c r="U30" t="s">
        <v>445</v>
      </c>
      <c r="V30" t="s">
        <v>446</v>
      </c>
      <c r="W30" t="s">
        <v>384</v>
      </c>
      <c r="X30" s="48" t="s">
        <v>472</v>
      </c>
      <c r="Y30" s="41"/>
    </row>
    <row r="31" spans="1:25" ht="15" x14ac:dyDescent="0.25">
      <c r="A31">
        <v>2.17</v>
      </c>
      <c r="B31">
        <v>1.76</v>
      </c>
      <c r="C31" s="29">
        <f t="shared" si="0"/>
        <v>2.9011311269375728E-2</v>
      </c>
      <c r="D31" s="30">
        <f>IF(OR($A31="",$B31=""),"",A31*'MPTO_working_2-way'!$G30)</f>
        <v>2.2329545454545454</v>
      </c>
      <c r="E31" s="32">
        <f>IF(OR($A31="",$B31=""),"",B31*'MPTO_working_2-way'!$G30)</f>
        <v>1.8110599078341012</v>
      </c>
      <c r="F31" s="30">
        <f>IF(OR($A31="",$B31=""),"",'MPTO_working_2-way'!D30)</f>
        <v>2.2405256365129644</v>
      </c>
      <c r="G31" s="32">
        <f>IF(OR($A31="",$B31=""),"",'MPTO_working_2-way'!E30)</f>
        <v>1.8061099025820484</v>
      </c>
      <c r="H31" s="30">
        <f>IF(OR($A31="",$B31=""),"",'OddsRatio_working_2-way'!M30)</f>
        <v>2.2407552878027661</v>
      </c>
      <c r="I31" s="30">
        <f>IF(OR($A31="",$B31=""),"",'OddsRatio_working_2-way'!N30)</f>
        <v>1.8059606997693183</v>
      </c>
      <c r="J31" s="30">
        <f>IF('Log_working_2-way'!$D30="","",A31^('Log_working_2-way'!$D30))</f>
        <v>2.2442129030289037</v>
      </c>
      <c r="K31" s="32">
        <f>IF('Log_working_2-way'!$D30="","",B31^('Log_working_2-way'!$D30))</f>
        <v>1.8037209689479914</v>
      </c>
      <c r="L31" s="37">
        <f t="shared" si="9"/>
        <v>0.44783715012722647</v>
      </c>
      <c r="M31" s="37">
        <f t="shared" si="10"/>
        <v>0.55216284987277364</v>
      </c>
      <c r="N31" s="38">
        <v>127</v>
      </c>
      <c r="O31" s="38">
        <f t="shared" si="11"/>
        <v>68.474654377880171</v>
      </c>
      <c r="P31" s="38">
        <f t="shared" si="12"/>
        <v>54.840909090909101</v>
      </c>
      <c r="Q31" s="38">
        <f t="shared" si="13"/>
        <v>72.159090909090921</v>
      </c>
      <c r="R31" s="38">
        <f t="shared" si="14"/>
        <v>58.525345622119815</v>
      </c>
      <c r="S31" s="39">
        <f t="shared" si="15"/>
        <v>-3.6844365312107499</v>
      </c>
      <c r="T31" s="39">
        <f t="shared" si="16"/>
        <v>-3.6844365312107143</v>
      </c>
      <c r="U31" t="s">
        <v>447</v>
      </c>
      <c r="V31" t="s">
        <v>448</v>
      </c>
      <c r="W31" t="s">
        <v>384</v>
      </c>
      <c r="X31" s="48" t="s">
        <v>472</v>
      </c>
      <c r="Y31" s="41"/>
    </row>
    <row r="32" spans="1:25" ht="15" x14ac:dyDescent="0.25">
      <c r="A32">
        <v>2.37</v>
      </c>
      <c r="B32">
        <v>1.65</v>
      </c>
      <c r="C32" s="29">
        <f t="shared" si="0"/>
        <v>2.8001534330648337E-2</v>
      </c>
      <c r="D32" s="30">
        <f>IF(OR($A32="",$B32=""),"",A32*'MPTO_working_2-way'!$G31)</f>
        <v>2.4363636363636365</v>
      </c>
      <c r="E32" s="32">
        <f>IF(OR($A32="",$B32=""),"",B32*'MPTO_working_2-way'!$G31)</f>
        <v>1.6962025316455696</v>
      </c>
      <c r="F32" s="30">
        <f>IF(OR($A32="",$B32=""),"",'MPTO_working_2-way'!D31)</f>
        <v>2.4513399153737665</v>
      </c>
      <c r="G32" s="32">
        <f>IF(OR($A32="",$B32=""),"",'MPTO_working_2-way'!E31)</f>
        <v>1.6890184645286688</v>
      </c>
      <c r="H32" s="30">
        <f>IF(OR($A32="",$B32=""),"",'OddsRatio_working_2-way'!M31)</f>
        <v>2.4517893468724408</v>
      </c>
      <c r="I32" s="30">
        <f>IF(OR($A32="",$B32=""),"",'OddsRatio_working_2-way'!N31)</f>
        <v>1.6888051645745159</v>
      </c>
      <c r="J32" s="30">
        <f>IF('Log_working_2-way'!$D31="","",A32^('Log_working_2-way'!$D31))</f>
        <v>2.4586772337716281</v>
      </c>
      <c r="K32" s="32">
        <f>IF('Log_working_2-way'!$D31="","",B32^('Log_working_2-way'!$D31))</f>
        <v>1.685552620448002</v>
      </c>
      <c r="L32" s="37">
        <f t="shared" si="9"/>
        <v>0.41044776119402981</v>
      </c>
      <c r="M32" s="37">
        <f t="shared" si="10"/>
        <v>0.58955223880597019</v>
      </c>
      <c r="N32" s="38">
        <v>128</v>
      </c>
      <c r="O32" s="38">
        <f t="shared" si="11"/>
        <v>73.991561181434591</v>
      </c>
      <c r="P32" s="38">
        <f t="shared" si="12"/>
        <v>50.424242424242422</v>
      </c>
      <c r="Q32" s="38">
        <f t="shared" si="13"/>
        <v>77.575757575757578</v>
      </c>
      <c r="R32" s="38">
        <f t="shared" si="14"/>
        <v>54.008438818565395</v>
      </c>
      <c r="S32" s="39">
        <f t="shared" si="15"/>
        <v>-3.5841963943229871</v>
      </c>
      <c r="T32" s="39">
        <f t="shared" si="16"/>
        <v>-3.5841963943229729</v>
      </c>
      <c r="U32" t="s">
        <v>351</v>
      </c>
      <c r="V32" t="s">
        <v>449</v>
      </c>
      <c r="W32" t="s">
        <v>384</v>
      </c>
      <c r="X32" s="48" t="s">
        <v>472</v>
      </c>
      <c r="Y32" s="41"/>
    </row>
    <row r="33" spans="1:25" ht="15" x14ac:dyDescent="0.25">
      <c r="A33">
        <v>1.54</v>
      </c>
      <c r="B33">
        <v>2.64</v>
      </c>
      <c r="C33" s="29">
        <f t="shared" si="0"/>
        <v>2.813852813852824E-2</v>
      </c>
      <c r="D33" s="30">
        <f>IF(OR($A33="",$B33=""),"",A33*'MPTO_working_2-way'!$G32)</f>
        <v>1.5833333333333335</v>
      </c>
      <c r="E33" s="32">
        <f>IF(OR($A33="",$B33=""),"",B33*'MPTO_working_2-way'!$G32)</f>
        <v>2.7142857142857149</v>
      </c>
      <c r="F33" s="30">
        <f>IF(OR($A33="",$B33=""),"",'MPTO_working_2-way'!D32)</f>
        <v>1.5741056218057923</v>
      </c>
      <c r="G33" s="32">
        <f>IF(OR($A33="",$B33=""),"",'MPTO_working_2-way'!E32)</f>
        <v>2.7418397626112765</v>
      </c>
      <c r="H33" s="30">
        <f>IF(OR($A33="",$B33=""),"",'OddsRatio_working_2-way'!M32)</f>
        <v>1.5738190417570046</v>
      </c>
      <c r="I33" s="30">
        <f>IF(OR($A33="",$B33=""),"",'OddsRatio_working_2-way'!N32)</f>
        <v>2.7427096823731243</v>
      </c>
      <c r="J33" s="30">
        <f>IF('Log_working_2-way'!$D32="","",A33^('Log_working_2-way'!$D32))</f>
        <v>1.5696230042233144</v>
      </c>
      <c r="K33" s="32">
        <f>IF('Log_working_2-way'!$D32="","",B33^('Log_working_2-way'!$D32))</f>
        <v>2.7555470769012813</v>
      </c>
      <c r="L33" s="37">
        <f t="shared" si="9"/>
        <v>0.63157894736842102</v>
      </c>
      <c r="M33" s="37">
        <f t="shared" si="10"/>
        <v>0.36842105263157887</v>
      </c>
      <c r="N33" s="38">
        <v>129</v>
      </c>
      <c r="O33" s="38">
        <f t="shared" si="11"/>
        <v>45.233766233766232</v>
      </c>
      <c r="P33" s="38">
        <f t="shared" si="12"/>
        <v>80.13636363636364</v>
      </c>
      <c r="Q33" s="38">
        <f t="shared" si="13"/>
        <v>48.86363636363636</v>
      </c>
      <c r="R33" s="38">
        <f t="shared" si="14"/>
        <v>83.766233766233768</v>
      </c>
      <c r="S33" s="39">
        <f t="shared" si="15"/>
        <v>-3.6298701298701275</v>
      </c>
      <c r="T33" s="39">
        <f t="shared" si="16"/>
        <v>-3.6298701298701275</v>
      </c>
      <c r="U33" t="s">
        <v>352</v>
      </c>
      <c r="V33" t="s">
        <v>450</v>
      </c>
      <c r="W33" t="s">
        <v>384</v>
      </c>
      <c r="X33" s="48" t="s">
        <v>472</v>
      </c>
      <c r="Y33" s="41"/>
    </row>
    <row r="34" spans="1:25" ht="15" x14ac:dyDescent="0.25">
      <c r="A34">
        <v>2.14</v>
      </c>
      <c r="B34">
        <v>1.74</v>
      </c>
      <c r="C34" s="29">
        <f t="shared" si="0"/>
        <v>4.200236330432916E-2</v>
      </c>
      <c r="D34" s="30">
        <f>IF(OR($A34="",$B34=""),"",A34*'MPTO_working_2-way'!$G33)</f>
        <v>2.2298850574712645</v>
      </c>
      <c r="E34" s="32">
        <f>IF(OR($A34="",$B34=""),"",B34*'MPTO_working_2-way'!$G33)</f>
        <v>1.8130841121495327</v>
      </c>
      <c r="F34" s="30">
        <f>IF(OR($A34="",$B34=""),"",'MPTO_working_2-way'!D33)</f>
        <v>2.2407028523288002</v>
      </c>
      <c r="G34" s="32">
        <f>IF(OR($A34="",$B34=""),"",'MPTO_working_2-way'!E33)</f>
        <v>1.8059947618585701</v>
      </c>
      <c r="H34" s="30">
        <f>IF(OR($A34="",$B34=""),"",'OddsRatio_working_2-way'!M33)</f>
        <v>2.2411851354816257</v>
      </c>
      <c r="I34" s="30">
        <f>IF(OR($A34="",$B34=""),"",'OddsRatio_working_2-way'!N33)</f>
        <v>1.8056815791722833</v>
      </c>
      <c r="J34" s="30">
        <f>IF('Log_working_2-way'!$D33="","",A34^('Log_working_2-way'!$D33))</f>
        <v>2.2461922009554618</v>
      </c>
      <c r="K34" s="32">
        <f>IF('Log_working_2-way'!$D33="","",B34^('Log_working_2-way'!$D33))</f>
        <v>1.8024444377303941</v>
      </c>
      <c r="L34" s="37">
        <f t="shared" si="9"/>
        <v>0.44845360824742264</v>
      </c>
      <c r="M34" s="37">
        <f t="shared" si="10"/>
        <v>0.55154639175257736</v>
      </c>
      <c r="N34" s="38">
        <v>130</v>
      </c>
      <c r="O34" s="38">
        <f t="shared" si="11"/>
        <v>69.252336448598129</v>
      </c>
      <c r="P34" s="38">
        <f t="shared" si="12"/>
        <v>55.28735632183907</v>
      </c>
      <c r="Q34" s="38">
        <f t="shared" si="13"/>
        <v>74.712643678160916</v>
      </c>
      <c r="R34" s="38">
        <f t="shared" si="14"/>
        <v>60.747663551401871</v>
      </c>
      <c r="S34" s="39">
        <f t="shared" si="15"/>
        <v>-5.4603072295627868</v>
      </c>
      <c r="T34" s="39">
        <f t="shared" si="16"/>
        <v>-5.460307229562801</v>
      </c>
      <c r="U34" t="s">
        <v>156</v>
      </c>
      <c r="V34" t="s">
        <v>148</v>
      </c>
      <c r="W34" t="s">
        <v>165</v>
      </c>
      <c r="X34" s="48" t="s">
        <v>472</v>
      </c>
      <c r="Y34" s="41"/>
    </row>
    <row r="35" spans="1:25" ht="15" x14ac:dyDescent="0.25">
      <c r="A35">
        <v>1.98</v>
      </c>
      <c r="B35">
        <v>1.87</v>
      </c>
      <c r="C35" s="29">
        <f t="shared" si="0"/>
        <v>3.9809863339275164E-2</v>
      </c>
      <c r="D35" s="30">
        <f>IF(OR($A35="",$B35=""),"",A35*'MPTO_working_2-way'!$G34)</f>
        <v>2.0588235294117649</v>
      </c>
      <c r="E35" s="32">
        <f>IF(OR($A35="",$B35=""),"",B35*'MPTO_working_2-way'!$G34)</f>
        <v>1.9444444444444446</v>
      </c>
      <c r="F35" s="30">
        <f>IF(OR($A35="",$B35=""),"",'MPTO_working_2-way'!D34)</f>
        <v>2.0612369871402327</v>
      </c>
      <c r="G35" s="32">
        <f>IF(OR($A35="",$B35=""),"",'MPTO_working_2-way'!E34)</f>
        <v>1.9422965954991347</v>
      </c>
      <c r="H35" s="30">
        <f>IF(OR($A35="",$B35=""),"",'OddsRatio_working_2-way'!M34)</f>
        <v>2.0613372610104652</v>
      </c>
      <c r="I35" s="30">
        <f>IF(OR($A35="",$B35=""),"",'OddsRatio_working_2-way'!N34)</f>
        <v>1.9422075684480664</v>
      </c>
      <c r="J35" s="30">
        <f>IF('Log_working_2-way'!$D34="","",A35^('Log_working_2-way'!$D34))</f>
        <v>2.0624440275290437</v>
      </c>
      <c r="K35" s="32">
        <f>IF('Log_working_2-way'!$D34="","",B35^('Log_working_2-way'!$D34))</f>
        <v>1.9412260543508966</v>
      </c>
      <c r="L35" s="37">
        <f t="shared" si="9"/>
        <v>0.48571428571428565</v>
      </c>
      <c r="M35" s="37">
        <f t="shared" si="10"/>
        <v>0.51428571428571423</v>
      </c>
      <c r="N35" s="38">
        <v>131</v>
      </c>
      <c r="O35" s="38">
        <f t="shared" si="11"/>
        <v>64.838383838383834</v>
      </c>
      <c r="P35" s="38">
        <f t="shared" si="12"/>
        <v>60.946524064171129</v>
      </c>
      <c r="Q35" s="38">
        <f t="shared" si="13"/>
        <v>70.053475935828871</v>
      </c>
      <c r="R35" s="38">
        <f t="shared" si="14"/>
        <v>66.161616161616166</v>
      </c>
      <c r="S35" s="39">
        <f t="shared" si="15"/>
        <v>-5.2150920974450372</v>
      </c>
      <c r="T35" s="39">
        <f t="shared" si="16"/>
        <v>-5.2150920974450372</v>
      </c>
      <c r="U35" t="s">
        <v>157</v>
      </c>
      <c r="V35" t="s">
        <v>154</v>
      </c>
      <c r="W35" t="s">
        <v>165</v>
      </c>
      <c r="X35" s="48" t="s">
        <v>472</v>
      </c>
      <c r="Y35" s="41"/>
    </row>
    <row r="36" spans="1:25" ht="15" x14ac:dyDescent="0.25">
      <c r="A36">
        <v>2.25</v>
      </c>
      <c r="B36">
        <v>1.67</v>
      </c>
      <c r="C36" s="29">
        <f t="shared" si="0"/>
        <v>4.3246839654025315E-2</v>
      </c>
      <c r="D36" s="30">
        <f>IF(OR($A36="",$B36=""),"",A36*'MPTO_working_2-way'!$G35)</f>
        <v>2.3473053892215567</v>
      </c>
      <c r="E36" s="32">
        <f>IF(OR($A36="",$B36=""),"",B36*'MPTO_working_2-way'!$G35)</f>
        <v>1.7422222222222221</v>
      </c>
      <c r="F36" s="30">
        <f>IF(OR($A36="",$B36=""),"",'MPTO_working_2-way'!D35)</f>
        <v>2.3650668764752165</v>
      </c>
      <c r="G36" s="32">
        <f>IF(OR($A36="",$B36=""),"",'MPTO_working_2-way'!E35)</f>
        <v>1.732564841498559</v>
      </c>
      <c r="H36" s="30">
        <f>IF(OR($A36="",$B36=""),"",'OddsRatio_working_2-way'!M35)</f>
        <v>2.3658959117703833</v>
      </c>
      <c r="I36" s="30">
        <f>IF(OR($A36="",$B36=""),"",'OddsRatio_working_2-way'!N35)</f>
        <v>1.7321202087089249</v>
      </c>
      <c r="J36" s="30">
        <f>IF('Log_working_2-way'!$D35="","",A36^('Log_working_2-way'!$D35))</f>
        <v>2.3741767577611035</v>
      </c>
      <c r="K36" s="32">
        <f>IF('Log_working_2-way'!$D35="","",B36^('Log_working_2-way'!$D35))</f>
        <v>1.7277084220437684</v>
      </c>
      <c r="L36" s="37">
        <f t="shared" si="9"/>
        <v>0.42602040816326531</v>
      </c>
      <c r="M36" s="37">
        <f t="shared" si="10"/>
        <v>0.57397959183673475</v>
      </c>
      <c r="N36" s="38">
        <v>132</v>
      </c>
      <c r="O36" s="38">
        <f t="shared" si="11"/>
        <v>73.333333333333329</v>
      </c>
      <c r="P36" s="38">
        <f t="shared" si="12"/>
        <v>52.958083832335333</v>
      </c>
      <c r="Q36" s="38">
        <f t="shared" si="13"/>
        <v>79.041916167664681</v>
      </c>
      <c r="R36" s="38">
        <f t="shared" si="14"/>
        <v>58.666666666666664</v>
      </c>
      <c r="S36" s="39">
        <f t="shared" si="15"/>
        <v>-5.7085828343313523</v>
      </c>
      <c r="T36" s="39">
        <f t="shared" si="16"/>
        <v>-5.708582834331331</v>
      </c>
      <c r="U36" t="s">
        <v>161</v>
      </c>
      <c r="V36" t="s">
        <v>155</v>
      </c>
      <c r="W36" t="s">
        <v>165</v>
      </c>
      <c r="X36" s="48" t="s">
        <v>472</v>
      </c>
      <c r="Y36" s="41"/>
    </row>
    <row r="37" spans="1:25" ht="15" x14ac:dyDescent="0.25">
      <c r="A37">
        <v>2.52</v>
      </c>
      <c r="B37">
        <v>1.55</v>
      </c>
      <c r="C37" s="29">
        <f t="shared" si="0"/>
        <v>4.1986687147977486E-2</v>
      </c>
      <c r="D37" s="30">
        <f>IF(OR($A37="",$B37=""),"",A37*'MPTO_working_2-way'!$G36)</f>
        <v>2.6258064516129034</v>
      </c>
      <c r="E37" s="32">
        <f>IF(OR($A37="",$B37=""),"",B37*'MPTO_working_2-way'!$G36)</f>
        <v>1.6150793650793651</v>
      </c>
      <c r="F37" s="30">
        <f>IF(OR($A37="",$B37=""),"",'MPTO_working_2-way'!D36)</f>
        <v>2.6607629427792916</v>
      </c>
      <c r="G37" s="32">
        <f>IF(OR($A37="",$B37=""),"",'MPTO_working_2-way'!E36)</f>
        <v>1.6021328958162429</v>
      </c>
      <c r="H37" s="30">
        <f>IF(OR($A37="",$B37=""),"",'OddsRatio_working_2-way'!M36)</f>
        <v>2.662418829187267</v>
      </c>
      <c r="I37" s="30">
        <f>IF(OR($A37="",$B37=""),"",'OddsRatio_working_2-way'!N36)</f>
        <v>1.6015331289822348</v>
      </c>
      <c r="J37" s="30">
        <f>IF('Log_working_2-way'!$D36="","",A37^('Log_working_2-way'!$D36))</f>
        <v>2.6789459030589455</v>
      </c>
      <c r="K37" s="32">
        <f>IF('Log_working_2-way'!$D36="","",B37^('Log_working_2-way'!$D36))</f>
        <v>1.5956118051078381</v>
      </c>
      <c r="L37" s="37">
        <f t="shared" si="9"/>
        <v>0.38083538083538082</v>
      </c>
      <c r="M37" s="37">
        <f t="shared" si="10"/>
        <v>0.61916461916461918</v>
      </c>
      <c r="N37" s="38">
        <v>133</v>
      </c>
      <c r="O37" s="38">
        <f t="shared" si="11"/>
        <v>80.222222222222229</v>
      </c>
      <c r="P37" s="38">
        <f t="shared" si="12"/>
        <v>47.193548387096776</v>
      </c>
      <c r="Q37" s="38">
        <f t="shared" si="13"/>
        <v>85.806451612903217</v>
      </c>
      <c r="R37" s="38">
        <f t="shared" si="14"/>
        <v>52.777777777777771</v>
      </c>
      <c r="S37" s="39">
        <f t="shared" si="15"/>
        <v>-5.5842293906809886</v>
      </c>
      <c r="T37" s="39">
        <f t="shared" si="16"/>
        <v>-5.5842293906809957</v>
      </c>
      <c r="U37" t="s">
        <v>150</v>
      </c>
      <c r="V37" t="s">
        <v>162</v>
      </c>
      <c r="W37" t="s">
        <v>165</v>
      </c>
      <c r="X37" s="48" t="s">
        <v>472</v>
      </c>
      <c r="Y37" s="41"/>
    </row>
    <row r="38" spans="1:25" ht="15" x14ac:dyDescent="0.25">
      <c r="A38">
        <v>1.97</v>
      </c>
      <c r="B38">
        <v>1.88</v>
      </c>
      <c r="C38" s="29">
        <f t="shared" si="0"/>
        <v>3.9529106814990778E-2</v>
      </c>
      <c r="D38" s="30">
        <f>IF(OR($A38="",$B38=""),"",A38*'MPTO_working_2-way'!$G37)</f>
        <v>2.0478723404255317</v>
      </c>
      <c r="E38" s="32">
        <f>IF(OR($A38="",$B38=""),"",B38*'MPTO_working_2-way'!$G37)</f>
        <v>1.9543147208121825</v>
      </c>
      <c r="F38" s="30">
        <f>IF(OR($A38="",$B38=""),"",'MPTO_working_2-way'!D37)</f>
        <v>2.049811822005756</v>
      </c>
      <c r="G38" s="32">
        <f>IF(OR($A38="",$B38=""),"",'MPTO_working_2-way'!E37)</f>
        <v>1.9525516659637281</v>
      </c>
      <c r="H38" s="30">
        <f>IF(OR($A38="",$B38=""),"",'OddsRatio_working_2-way'!M37)</f>
        <v>2.049891769313736</v>
      </c>
      <c r="I38" s="30">
        <f>IF(OR($A38="",$B38=""),"",'OddsRatio_working_2-way'!N37)</f>
        <v>1.9524791309238021</v>
      </c>
      <c r="J38" s="30">
        <f>IF('Log_working_2-way'!$D37="","",A38^('Log_working_2-way'!$D37))</f>
        <v>2.0507806142198279</v>
      </c>
      <c r="K38" s="32">
        <f>IF('Log_working_2-way'!$D37="","",B38^('Log_working_2-way'!$D37))</f>
        <v>1.9516734382679068</v>
      </c>
      <c r="L38" s="37">
        <f t="shared" si="9"/>
        <v>0.48831168831168836</v>
      </c>
      <c r="M38" s="37">
        <f t="shared" si="10"/>
        <v>0.51168831168831175</v>
      </c>
      <c r="N38" s="38">
        <v>134</v>
      </c>
      <c r="O38" s="38">
        <f t="shared" si="11"/>
        <v>65.979695431472081</v>
      </c>
      <c r="P38" s="38">
        <f t="shared" si="12"/>
        <v>62.723404255319139</v>
      </c>
      <c r="Q38" s="38">
        <f t="shared" si="13"/>
        <v>71.276595744680847</v>
      </c>
      <c r="R38" s="38">
        <f t="shared" si="14"/>
        <v>68.020304568527919</v>
      </c>
      <c r="S38" s="39">
        <f t="shared" si="15"/>
        <v>-5.2969003132087664</v>
      </c>
      <c r="T38" s="39">
        <f t="shared" si="16"/>
        <v>-5.2969003132087806</v>
      </c>
      <c r="U38" t="s">
        <v>158</v>
      </c>
      <c r="V38" t="s">
        <v>146</v>
      </c>
      <c r="W38" t="s">
        <v>165</v>
      </c>
      <c r="X38" s="48" t="s">
        <v>472</v>
      </c>
      <c r="Y38" s="41"/>
    </row>
    <row r="39" spans="1:25" ht="15" x14ac:dyDescent="0.25">
      <c r="A39">
        <v>1.52</v>
      </c>
      <c r="B39">
        <v>2.62</v>
      </c>
      <c r="C39" s="29">
        <f t="shared" si="0"/>
        <v>3.9574126155082379E-2</v>
      </c>
      <c r="D39" s="30">
        <f>IF(OR($A39="",$B39=""),"",A39*'MPTO_working_2-way'!$G38)</f>
        <v>1.5801526717557253</v>
      </c>
      <c r="E39" s="32">
        <f>IF(OR($A39="",$B39=""),"",B39*'MPTO_working_2-way'!$G38)</f>
        <v>2.7236842105263159</v>
      </c>
      <c r="F39" s="30">
        <f>IF(OR($A39="",$B39=""),"",'MPTO_working_2-way'!D38)</f>
        <v>1.5671336376515033</v>
      </c>
      <c r="G39" s="32">
        <f>IF(OR($A39="",$B39=""),"",'MPTO_working_2-way'!E38)</f>
        <v>2.7632528448515128</v>
      </c>
      <c r="H39" s="30">
        <f>IF(OR($A39="",$B39=""),"",'OddsRatio_working_2-way'!M38)</f>
        <v>1.5665577237325312</v>
      </c>
      <c r="I39" s="30">
        <f>IF(OR($A39="",$B39=""),"",'OddsRatio_working_2-way'!N38)</f>
        <v>2.7650452162436565</v>
      </c>
      <c r="J39" s="30">
        <f>IF('Log_working_2-way'!$D38="","",A39^('Log_working_2-way'!$D38))</f>
        <v>1.560602588024171</v>
      </c>
      <c r="K39" s="32">
        <f>IF('Log_working_2-way'!$D38="","",B39^('Log_working_2-way'!$D38))</f>
        <v>2.7837948332060924</v>
      </c>
      <c r="L39" s="37">
        <f t="shared" si="9"/>
        <v>0.63285024154589364</v>
      </c>
      <c r="M39" s="37">
        <f t="shared" si="10"/>
        <v>0.36714975845410625</v>
      </c>
      <c r="N39" s="38">
        <v>135</v>
      </c>
      <c r="O39" s="38">
        <f t="shared" si="11"/>
        <v>46.184210526315788</v>
      </c>
      <c r="P39" s="38">
        <f t="shared" si="12"/>
        <v>83.473282442748086</v>
      </c>
      <c r="Q39" s="38">
        <f t="shared" si="13"/>
        <v>51.526717557251906</v>
      </c>
      <c r="R39" s="38">
        <f t="shared" si="14"/>
        <v>88.81578947368422</v>
      </c>
      <c r="S39" s="39">
        <f t="shared" si="15"/>
        <v>-5.3425070309361189</v>
      </c>
      <c r="T39" s="39">
        <f t="shared" si="16"/>
        <v>-5.3425070309361331</v>
      </c>
      <c r="U39" t="s">
        <v>355</v>
      </c>
      <c r="V39" t="s">
        <v>371</v>
      </c>
      <c r="W39" t="s">
        <v>385</v>
      </c>
      <c r="X39" s="48" t="s">
        <v>472</v>
      </c>
      <c r="Y39" s="41"/>
    </row>
    <row r="40" spans="1:25" ht="15" x14ac:dyDescent="0.25">
      <c r="A40">
        <v>1.72</v>
      </c>
      <c r="B40">
        <v>2.2000000000000002</v>
      </c>
      <c r="C40" s="29">
        <f t="shared" si="0"/>
        <v>3.5940803382663811E-2</v>
      </c>
      <c r="D40" s="30">
        <f>IF(OR($A40="",$B40=""),"",A40*'MPTO_working_2-way'!$G39)</f>
        <v>1.7818181818181817</v>
      </c>
      <c r="E40" s="32">
        <f>IF(OR($A40="",$B40=""),"",B40*'MPTO_working_2-way'!$G39)</f>
        <v>2.2790697674418605</v>
      </c>
      <c r="F40" s="30">
        <f>IF(OR($A40="",$B40=""),"",'MPTO_working_2-way'!D39)</f>
        <v>1.7748592870544089</v>
      </c>
      <c r="G40" s="32">
        <f>IF(OR($A40="",$B40=""),"",'MPTO_working_2-way'!E39)</f>
        <v>2.2905569007263922</v>
      </c>
      <c r="H40" s="30">
        <f>IF(OR($A40="",$B40=""),"",'OddsRatio_working_2-way'!M39)</f>
        <v>1.7745966692414832</v>
      </c>
      <c r="I40" s="30">
        <f>IF(OR($A40="",$B40=""),"",'OddsRatio_working_2-way'!N39)</f>
        <v>2.2909944487358058</v>
      </c>
      <c r="J40" s="30">
        <f>IF('Log_working_2-way'!$D39="","",A40^('Log_working_2-way'!$D39))</f>
        <v>1.7714329684655428</v>
      </c>
      <c r="K40" s="32">
        <f>IF('Log_working_2-way'!$D39="","",B40^('Log_working_2-way'!$D39))</f>
        <v>2.2962889076273294</v>
      </c>
      <c r="L40" s="37">
        <f t="shared" si="9"/>
        <v>0.56122448979591844</v>
      </c>
      <c r="M40" s="37">
        <f t="shared" si="10"/>
        <v>0.43877551020408162</v>
      </c>
      <c r="N40" s="38">
        <v>136</v>
      </c>
      <c r="O40" s="38">
        <f t="shared" si="11"/>
        <v>56.930232558139529</v>
      </c>
      <c r="P40" s="38">
        <f t="shared" si="12"/>
        <v>74.181818181818201</v>
      </c>
      <c r="Q40" s="38">
        <f t="shared" si="13"/>
        <v>61.818181818181813</v>
      </c>
      <c r="R40" s="38">
        <f t="shared" si="14"/>
        <v>79.069767441860463</v>
      </c>
      <c r="S40" s="39">
        <f t="shared" si="15"/>
        <v>-4.8879492600422836</v>
      </c>
      <c r="T40" s="39">
        <f t="shared" si="16"/>
        <v>-4.8879492600422623</v>
      </c>
      <c r="U40" t="s">
        <v>294</v>
      </c>
      <c r="V40" t="s">
        <v>360</v>
      </c>
      <c r="W40" t="s">
        <v>385</v>
      </c>
      <c r="X40" s="48" t="s">
        <v>472</v>
      </c>
      <c r="Y40" s="41"/>
    </row>
    <row r="41" spans="1:25" s="35" customFormat="1" ht="15" x14ac:dyDescent="0.25">
      <c r="A41">
        <v>1.97</v>
      </c>
      <c r="B41">
        <v>1.92</v>
      </c>
      <c r="C41" s="29">
        <f t="shared" si="0"/>
        <v>2.844754653130277E-2</v>
      </c>
      <c r="D41" s="30">
        <f>IF(OR($A41="",$B41=""),"",A41*'MPTO_working_2-way'!$G40)</f>
        <v>2.0260416666666665</v>
      </c>
      <c r="E41" s="32">
        <f>IF(OR($A41="",$B41=""),"",B41*'MPTO_working_2-way'!$G40)</f>
        <v>1.9746192893401013</v>
      </c>
      <c r="F41" s="30">
        <f>IF(OR($A41="",$B41=""),"",'MPTO_working_2-way'!D40)</f>
        <v>2.0267924123888115</v>
      </c>
      <c r="G41" s="32">
        <f>IF(OR($A41="",$B41=""),"",'MPTO_working_2-way'!E40)</f>
        <v>1.9739066903246005</v>
      </c>
      <c r="H41" s="30">
        <f>IF(OR($A41="",$B41=""),"",'OddsRatio_working_2-way'!M40)</f>
        <v>2.0268144068364817</v>
      </c>
      <c r="I41" s="30">
        <f>IF(OR($A41="",$B41=""),"",'OddsRatio_working_2-way'!N40)</f>
        <v>1.9738858291644976</v>
      </c>
      <c r="J41" s="30">
        <f>IF('Log_working_2-way'!$D40="","",A41^('Log_working_2-way'!$D40))</f>
        <v>2.0271548987306875</v>
      </c>
      <c r="K41" s="32">
        <f>IF('Log_working_2-way'!$D40="","",B41^('Log_working_2-way'!$D40))</f>
        <v>1.9735629954505829</v>
      </c>
      <c r="L41" s="37">
        <f t="shared" si="9"/>
        <v>0.49357326478149105</v>
      </c>
      <c r="M41" s="37">
        <f t="shared" si="10"/>
        <v>0.50642673521850901</v>
      </c>
      <c r="N41" s="38">
        <v>137</v>
      </c>
      <c r="O41" s="38">
        <f t="shared" si="11"/>
        <v>67.456852791878163</v>
      </c>
      <c r="P41" s="38">
        <f t="shared" si="12"/>
        <v>65.645833333333314</v>
      </c>
      <c r="Q41" s="38">
        <f t="shared" si="13"/>
        <v>71.354166666666671</v>
      </c>
      <c r="R41" s="38">
        <f t="shared" si="14"/>
        <v>69.543147208121823</v>
      </c>
      <c r="S41" s="39">
        <f t="shared" si="15"/>
        <v>-3.8973138747885088</v>
      </c>
      <c r="T41" s="39">
        <f t="shared" si="16"/>
        <v>-3.8973138747885088</v>
      </c>
      <c r="U41" t="s">
        <v>296</v>
      </c>
      <c r="V41" t="s">
        <v>291</v>
      </c>
      <c r="W41" t="s">
        <v>385</v>
      </c>
      <c r="X41" s="48" t="s">
        <v>472</v>
      </c>
      <c r="Y41" s="41"/>
    </row>
    <row r="42" spans="1:25" ht="15" x14ac:dyDescent="0.25">
      <c r="A42">
        <v>1.75</v>
      </c>
      <c r="B42">
        <v>2.16</v>
      </c>
      <c r="C42" s="29">
        <f t="shared" si="0"/>
        <v>3.4391534391534417E-2</v>
      </c>
      <c r="D42" s="30">
        <f>IF(OR($A42="",$B42=""),"",A42*'MPTO_working_2-way'!$G41)</f>
        <v>1.8101851851851851</v>
      </c>
      <c r="E42" s="32">
        <f>IF(OR($A42="",$B42=""),"",B42*'MPTO_working_2-way'!$G41)</f>
        <v>2.2342857142857144</v>
      </c>
      <c r="F42" s="30">
        <f>IF(OR($A42="",$B42=""),"",'MPTO_working_2-way'!D41)</f>
        <v>1.8042959427207637</v>
      </c>
      <c r="G42" s="32">
        <f>IF(OR($A42="",$B42=""),"",'MPTO_working_2-way'!E41)</f>
        <v>2.2433234421364987</v>
      </c>
      <c r="H42" s="30">
        <f>IF(OR($A42="",$B42=""),"",'OddsRatio_working_2-way'!M41)</f>
        <v>1.8040844011283466</v>
      </c>
      <c r="I42" s="30">
        <f>IF(OR($A42="",$B42=""),"",'OddsRatio_working_2-way'!N41)</f>
        <v>2.2436505404118421</v>
      </c>
      <c r="J42" s="30">
        <f>IF('Log_working_2-way'!$D41="","",A42^('Log_working_2-way'!$D41))</f>
        <v>1.8014096722292445</v>
      </c>
      <c r="K42" s="32">
        <f>IF('Log_working_2-way'!$D41="","",B42^('Log_working_2-way'!$D41))</f>
        <v>2.2478012615174499</v>
      </c>
      <c r="L42" s="37">
        <f t="shared" si="9"/>
        <v>0.55242966751918166</v>
      </c>
      <c r="M42" s="37">
        <f t="shared" si="10"/>
        <v>0.4475703324808184</v>
      </c>
      <c r="N42" s="38">
        <v>138</v>
      </c>
      <c r="O42" s="38">
        <f t="shared" si="11"/>
        <v>59.142857142857139</v>
      </c>
      <c r="P42" s="38">
        <f t="shared" si="12"/>
        <v>74.111111111111128</v>
      </c>
      <c r="Q42" s="38">
        <f t="shared" si="13"/>
        <v>63.888888888888879</v>
      </c>
      <c r="R42" s="38">
        <f t="shared" si="14"/>
        <v>78.857142857142847</v>
      </c>
      <c r="S42" s="39">
        <f t="shared" si="15"/>
        <v>-4.7460317460317398</v>
      </c>
      <c r="T42" s="39">
        <f t="shared" si="16"/>
        <v>-4.7460317460317185</v>
      </c>
      <c r="U42" t="s">
        <v>358</v>
      </c>
      <c r="V42" t="s">
        <v>356</v>
      </c>
      <c r="W42" t="s">
        <v>385</v>
      </c>
      <c r="X42" s="48" t="s">
        <v>472</v>
      </c>
      <c r="Y42" s="41"/>
    </row>
    <row r="43" spans="1:25" ht="15" x14ac:dyDescent="0.25">
      <c r="A43">
        <v>1.46</v>
      </c>
      <c r="B43">
        <v>2.87</v>
      </c>
      <c r="C43" s="29">
        <f t="shared" si="0"/>
        <v>3.3363562598443863E-2</v>
      </c>
      <c r="D43" s="30">
        <f>IF(OR($A43="",$B43=""),"",A43*'MPTO_working_2-way'!$G42)</f>
        <v>1.508710801393728</v>
      </c>
      <c r="E43" s="32">
        <f>IF(OR($A43="",$B43=""),"",B43*'MPTO_working_2-way'!$G42)</f>
        <v>2.9657534246575339</v>
      </c>
      <c r="F43" s="30">
        <f>IF(OR($A43="",$B43=""),"",'MPTO_working_2-way'!D42)</f>
        <v>1.4964465554801614</v>
      </c>
      <c r="G43" s="32">
        <f>IF(OR($A43="",$B43=""),"",'MPTO_working_2-way'!E42)</f>
        <v>3.0143155168692894</v>
      </c>
      <c r="H43" s="30">
        <f>IF(OR($A43="",$B43=""),"",'OddsRatio_working_2-way'!M42)</f>
        <v>1.4959730887990137</v>
      </c>
      <c r="I43" s="30">
        <f>IF(OR($A43="",$B43=""),"",'OddsRatio_working_2-way'!N42)</f>
        <v>3.0162384262046857</v>
      </c>
      <c r="J43" s="30">
        <f>IF('Log_working_2-way'!$D42="","",A43^('Log_working_2-way'!$D42))</f>
        <v>1.4903545563160985</v>
      </c>
      <c r="K43" s="32">
        <f>IF('Log_working_2-way'!$D42="","",B43^('Log_working_2-way'!$D42))</f>
        <v>3.0393406915854553</v>
      </c>
      <c r="L43" s="37">
        <f t="shared" si="9"/>
        <v>0.66281755196304859</v>
      </c>
      <c r="M43" s="37">
        <f t="shared" si="10"/>
        <v>0.33718244803695152</v>
      </c>
      <c r="N43" s="38">
        <v>139</v>
      </c>
      <c r="O43" s="38">
        <f t="shared" si="11"/>
        <v>43.794520547945204</v>
      </c>
      <c r="P43" s="38">
        <f t="shared" si="12"/>
        <v>90.567944250871079</v>
      </c>
      <c r="Q43" s="38">
        <f t="shared" si="13"/>
        <v>48.432055749128914</v>
      </c>
      <c r="R43" s="38">
        <f t="shared" si="14"/>
        <v>95.205479452054789</v>
      </c>
      <c r="S43" s="39">
        <f t="shared" si="15"/>
        <v>-4.6375352011837094</v>
      </c>
      <c r="T43" s="39">
        <f t="shared" si="16"/>
        <v>-4.6375352011837094</v>
      </c>
      <c r="U43" t="s">
        <v>185</v>
      </c>
      <c r="V43" t="s">
        <v>179</v>
      </c>
      <c r="W43" t="s">
        <v>374</v>
      </c>
      <c r="X43" s="48" t="s">
        <v>473</v>
      </c>
      <c r="Y43" s="41"/>
    </row>
    <row r="44" spans="1:25" ht="15" x14ac:dyDescent="0.25">
      <c r="A44">
        <v>1.62</v>
      </c>
      <c r="B44">
        <v>2.42</v>
      </c>
      <c r="C44" s="29">
        <f t="shared" si="0"/>
        <v>3.0507091113151752E-2</v>
      </c>
      <c r="D44" s="30">
        <f>IF(OR($A44="",$B44=""),"",A44*'MPTO_working_2-way'!$G43)</f>
        <v>1.669421487603306</v>
      </c>
      <c r="E44" s="32">
        <f>IF(OR($A44="",$B44=""),"",B44*'MPTO_working_2-way'!$G43)</f>
        <v>2.4938271604938271</v>
      </c>
      <c r="F44" s="30">
        <f>IF(OR($A44="",$B44=""),"",'MPTO_working_2-way'!D43)</f>
        <v>1.6610456740954158</v>
      </c>
      <c r="G44" s="32">
        <f>IF(OR($A44="",$B44=""),"",'MPTO_working_2-way'!E43)</f>
        <v>2.5127547750288426</v>
      </c>
      <c r="H44" s="30">
        <f>IF(OR($A44="",$B44=""),"",'OddsRatio_working_2-way'!M43)</f>
        <v>1.6607720622952058</v>
      </c>
      <c r="I44" s="30">
        <f>IF(OR($A44="",$B44=""),"",'OddsRatio_working_2-way'!N43)</f>
        <v>2.5133811749341808</v>
      </c>
      <c r="J44" s="30">
        <f>IF('Log_working_2-way'!$D43="","",A44^('Log_working_2-way'!$D43))</f>
        <v>1.6569717885147401</v>
      </c>
      <c r="K44" s="32">
        <f>IF('Log_working_2-way'!$D43="","",B44^('Log_working_2-way'!$D43))</f>
        <v>2.5221353754941713</v>
      </c>
      <c r="L44" s="37">
        <f t="shared" si="9"/>
        <v>0.59900990099009899</v>
      </c>
      <c r="M44" s="37">
        <f t="shared" si="10"/>
        <v>0.40099009900990101</v>
      </c>
      <c r="N44" s="38">
        <v>140</v>
      </c>
      <c r="O44" s="38">
        <f t="shared" si="11"/>
        <v>53.580246913580254</v>
      </c>
      <c r="P44" s="38">
        <f t="shared" si="12"/>
        <v>82.148760330578526</v>
      </c>
      <c r="Q44" s="38">
        <f t="shared" si="13"/>
        <v>57.851239669421489</v>
      </c>
      <c r="R44" s="38">
        <f t="shared" si="14"/>
        <v>86.419753086419746</v>
      </c>
      <c r="S44" s="39">
        <f t="shared" si="15"/>
        <v>-4.2709927558412346</v>
      </c>
      <c r="T44" s="39">
        <f t="shared" si="16"/>
        <v>-4.2709927558412204</v>
      </c>
      <c r="U44" t="s">
        <v>300</v>
      </c>
      <c r="V44" t="s">
        <v>188</v>
      </c>
      <c r="W44" t="s">
        <v>374</v>
      </c>
      <c r="X44" s="48" t="s">
        <v>473</v>
      </c>
      <c r="Y44" s="41"/>
    </row>
    <row r="45" spans="1:25" ht="15" x14ac:dyDescent="0.25">
      <c r="A45">
        <v>1.76</v>
      </c>
      <c r="B45">
        <v>2.16</v>
      </c>
      <c r="C45" s="29">
        <f t="shared" si="0"/>
        <v>3.1144781144781142E-2</v>
      </c>
      <c r="D45" s="30">
        <f>IF(OR($A45="",$B45=""),"",A45*'MPTO_working_2-way'!$G44)</f>
        <v>1.8148148148148149</v>
      </c>
      <c r="E45" s="32">
        <f>IF(OR($A45="",$B45=""),"",B45*'MPTO_working_2-way'!$G44)</f>
        <v>2.2272727272727275</v>
      </c>
      <c r="F45" s="30">
        <f>IF(OR($A45="",$B45=""),"",'MPTO_working_2-way'!D44)</f>
        <v>1.8095963442498098</v>
      </c>
      <c r="G45" s="32">
        <f>IF(OR($A45="",$B45=""),"",'MPTO_working_2-way'!E44)</f>
        <v>2.235183443085607</v>
      </c>
      <c r="H45" s="30">
        <f>IF(OR($A45="",$B45=""),"",'OddsRatio_working_2-way'!M44)</f>
        <v>1.8094272134003797</v>
      </c>
      <c r="I45" s="30">
        <f>IF(OR($A45="",$B45=""),"",'OddsRatio_working_2-way'!N44)</f>
        <v>2.2354415362426847</v>
      </c>
      <c r="J45" s="30">
        <f>IF('Log_working_2-way'!$D44="","",A45^('Log_working_2-way'!$D44))</f>
        <v>1.8070624804765649</v>
      </c>
      <c r="K45" s="32">
        <f>IF('Log_working_2-way'!$D44="","",B45^('Log_working_2-way'!$D44))</f>
        <v>2.2390614409549543</v>
      </c>
      <c r="L45" s="37">
        <f t="shared" si="9"/>
        <v>0.55102040816326525</v>
      </c>
      <c r="M45" s="37">
        <f t="shared" si="10"/>
        <v>0.44897959183673464</v>
      </c>
      <c r="N45" s="38">
        <v>141</v>
      </c>
      <c r="O45" s="38">
        <f t="shared" si="11"/>
        <v>60.88636363636364</v>
      </c>
      <c r="P45" s="38">
        <f t="shared" si="12"/>
        <v>75.722222222222214</v>
      </c>
      <c r="Q45" s="38">
        <f t="shared" si="13"/>
        <v>65.277777777777771</v>
      </c>
      <c r="R45" s="38">
        <f t="shared" si="14"/>
        <v>80.113636363636374</v>
      </c>
      <c r="S45" s="39">
        <f t="shared" si="15"/>
        <v>-4.3914141414141312</v>
      </c>
      <c r="T45" s="39">
        <f t="shared" si="16"/>
        <v>-4.3914141414141596</v>
      </c>
      <c r="U45" t="s">
        <v>203</v>
      </c>
      <c r="V45" t="s">
        <v>201</v>
      </c>
      <c r="W45" t="s">
        <v>378</v>
      </c>
      <c r="X45" s="48" t="s">
        <v>473</v>
      </c>
      <c r="Y45" s="41"/>
    </row>
    <row r="46" spans="1:25" s="50" customFormat="1" ht="15" x14ac:dyDescent="0.25">
      <c r="A46">
        <v>1.75</v>
      </c>
      <c r="B46">
        <v>2.14</v>
      </c>
      <c r="C46" s="29">
        <f t="shared" si="0"/>
        <v>3.8718291054739673E-2</v>
      </c>
      <c r="D46" s="30">
        <f>IF(OR($A46="",$B46=""),"",A46*'MPTO_working_2-way'!$G45)</f>
        <v>1.8177570093457944</v>
      </c>
      <c r="E46" s="32">
        <f>IF(OR($A46="",$B46=""),"",B46*'MPTO_working_2-way'!$G45)</f>
        <v>2.2228571428571429</v>
      </c>
      <c r="F46" s="30">
        <f>IF(OR($A46="",$B46=""),"",'MPTO_working_2-way'!D45)</f>
        <v>1.81136638452237</v>
      </c>
      <c r="G46" s="32">
        <f>IF(OR($A46="",$B46=""),"",'MPTO_working_2-way'!E45)</f>
        <v>2.2324888226527575</v>
      </c>
      <c r="H46" s="30">
        <f>IF(OR($A46="",$B46=""),"",'OddsRatio_working_2-way'!M45)</f>
        <v>1.8111071056538131</v>
      </c>
      <c r="I46" s="30">
        <f>IF(OR($A46="",$B46=""),"",'OddsRatio_working_2-way'!N45)</f>
        <v>2.2328828005937953</v>
      </c>
      <c r="J46" s="30">
        <f>IF('Log_working_2-way'!$D45="","",A46^('Log_working_2-way'!$D45))</f>
        <v>1.8081956651086979</v>
      </c>
      <c r="K46" s="32">
        <f>IF('Log_working_2-way'!$D45="","",B46^('Log_working_2-way'!$D45))</f>
        <v>2.2373241322265098</v>
      </c>
      <c r="L46" s="37">
        <f t="shared" si="9"/>
        <v>0.55012853470437018</v>
      </c>
      <c r="M46" s="37">
        <f t="shared" si="10"/>
        <v>0.44987146529562982</v>
      </c>
      <c r="N46" s="38">
        <v>142</v>
      </c>
      <c r="O46" s="38">
        <f t="shared" si="11"/>
        <v>60.857142857142854</v>
      </c>
      <c r="P46" s="38">
        <f t="shared" si="12"/>
        <v>75.644859813084111</v>
      </c>
      <c r="Q46" s="38">
        <f t="shared" si="13"/>
        <v>66.355140186915889</v>
      </c>
      <c r="R46" s="38">
        <f t="shared" si="14"/>
        <v>81.142857142857139</v>
      </c>
      <c r="S46" s="39">
        <f t="shared" si="15"/>
        <v>-5.4979973297730353</v>
      </c>
      <c r="T46" s="39">
        <f t="shared" si="16"/>
        <v>-5.4979973297730282</v>
      </c>
      <c r="U46" t="s">
        <v>222</v>
      </c>
      <c r="V46" t="s">
        <v>217</v>
      </c>
      <c r="W46" t="s">
        <v>376</v>
      </c>
      <c r="X46" s="48" t="s">
        <v>473</v>
      </c>
      <c r="Y46" s="51"/>
    </row>
    <row r="47" spans="1:25" ht="15" x14ac:dyDescent="0.25">
      <c r="A47">
        <v>2.0699999999999998</v>
      </c>
      <c r="B47">
        <v>1.77</v>
      </c>
      <c r="C47" s="29">
        <f t="shared" si="0"/>
        <v>4.8063538852042953E-2</v>
      </c>
      <c r="D47" s="30">
        <f>IF(OR($A47="",$B47=""),"",A47*'MPTO_working_2-way'!$G46)</f>
        <v>2.1694915254237288</v>
      </c>
      <c r="E47" s="32">
        <f>IF(OR($A47="",$B47=""),"",B47*'MPTO_working_2-way'!$G46)</f>
        <v>1.855072463768116</v>
      </c>
      <c r="F47" s="30">
        <f>IF(OR($A47="",$B47=""),"",'MPTO_working_2-way'!D46)</f>
        <v>2.1783643984660661</v>
      </c>
      <c r="G47" s="32">
        <f>IF(OR($A47="",$B47=""),"",'MPTO_working_2-way'!E46)</f>
        <v>1.848633921138273</v>
      </c>
      <c r="H47" s="30">
        <f>IF(OR($A47="",$B47=""),"",'OddsRatio_working_2-way'!M46)</f>
        <v>2.1788173690654498</v>
      </c>
      <c r="I47" s="30">
        <f>IF(OR($A47="",$B47=""),"",'OddsRatio_working_2-way'!N46)</f>
        <v>1.8483078263368193</v>
      </c>
      <c r="J47" s="30">
        <f>IF('Log_working_2-way'!$D46="","",A47^('Log_working_2-way'!$D46))</f>
        <v>2.1829380192842547</v>
      </c>
      <c r="K47" s="32">
        <f>IF('Log_working_2-way'!$D46="","",B47^('Log_working_2-way'!$D46))</f>
        <v>1.8453528280410556</v>
      </c>
      <c r="L47" s="37">
        <f t="shared" si="9"/>
        <v>0.4609375</v>
      </c>
      <c r="M47" s="37">
        <f t="shared" si="10"/>
        <v>0.5390625</v>
      </c>
      <c r="N47" s="38">
        <v>143</v>
      </c>
      <c r="O47" s="38">
        <f t="shared" si="11"/>
        <v>73.917874396135261</v>
      </c>
      <c r="P47" s="38">
        <f t="shared" si="12"/>
        <v>62.209039548022609</v>
      </c>
      <c r="Q47" s="38">
        <f t="shared" si="13"/>
        <v>80.790960451977398</v>
      </c>
      <c r="R47" s="38">
        <f t="shared" si="14"/>
        <v>69.082125603864739</v>
      </c>
      <c r="S47" s="39">
        <f t="shared" si="15"/>
        <v>-6.8730860558421369</v>
      </c>
      <c r="T47" s="39">
        <f t="shared" si="16"/>
        <v>-6.8730860558421298</v>
      </c>
      <c r="U47" t="s">
        <v>79</v>
      </c>
      <c r="V47" t="s">
        <v>80</v>
      </c>
      <c r="W47" t="s">
        <v>71</v>
      </c>
      <c r="X47" s="48" t="s">
        <v>473</v>
      </c>
      <c r="Y47" s="41"/>
    </row>
    <row r="48" spans="1:25" ht="15" x14ac:dyDescent="0.25">
      <c r="A48">
        <v>2.2400000000000002</v>
      </c>
      <c r="B48">
        <v>1.66</v>
      </c>
      <c r="C48" s="29">
        <f t="shared" si="0"/>
        <v>4.8838209982788428E-2</v>
      </c>
      <c r="D48" s="30">
        <f>IF(OR($A48="",$B48=""),"",A48*'MPTO_working_2-way'!$G47)</f>
        <v>2.3493975903614461</v>
      </c>
      <c r="E48" s="32">
        <f>IF(OR($A48="",$B48=""),"",B48*'MPTO_working_2-way'!$G47)</f>
        <v>1.7410714285714286</v>
      </c>
      <c r="F48" s="30">
        <f>IF(OR($A48="",$B48=""),"",'MPTO_working_2-way'!D47)</f>
        <v>2.3696150904919713</v>
      </c>
      <c r="G48" s="32">
        <f>IF(OR($A48="",$B48=""),"",'MPTO_working_2-way'!E47)</f>
        <v>1.7301321421924438</v>
      </c>
      <c r="H48" s="30">
        <f>IF(OR($A48="",$B48=""),"",'OddsRatio_working_2-way'!M47)</f>
        <v>2.3706888336846839</v>
      </c>
      <c r="I48" s="30">
        <f>IF(OR($A48="",$B48=""),"",'OddsRatio_working_2-way'!N47)</f>
        <v>1.7295601856708804</v>
      </c>
      <c r="J48" s="30">
        <f>IF('Log_working_2-way'!$D47="","",A48^('Log_working_2-way'!$D47))</f>
        <v>2.380177238993153</v>
      </c>
      <c r="K48" s="32">
        <f>IF('Log_working_2-way'!$D47="","",B48^('Log_working_2-way'!$D47))</f>
        <v>1.7245446249558118</v>
      </c>
      <c r="L48" s="37">
        <f t="shared" si="9"/>
        <v>0.42564102564102557</v>
      </c>
      <c r="M48" s="37">
        <f t="shared" si="10"/>
        <v>0.57435897435897432</v>
      </c>
      <c r="N48" s="38">
        <v>144</v>
      </c>
      <c r="O48" s="38">
        <f t="shared" si="11"/>
        <v>79.714285714285737</v>
      </c>
      <c r="P48" s="38">
        <f t="shared" si="12"/>
        <v>57.253012048192772</v>
      </c>
      <c r="Q48" s="38">
        <f t="shared" si="13"/>
        <v>86.746987951807242</v>
      </c>
      <c r="R48" s="38">
        <f t="shared" si="14"/>
        <v>64.285714285714278</v>
      </c>
      <c r="S48" s="39">
        <f t="shared" si="15"/>
        <v>-7.0327022375215051</v>
      </c>
      <c r="T48" s="39">
        <f t="shared" si="16"/>
        <v>-7.0327022375215051</v>
      </c>
      <c r="U48" t="s">
        <v>84</v>
      </c>
      <c r="V48" t="s">
        <v>90</v>
      </c>
      <c r="W48" t="s">
        <v>71</v>
      </c>
      <c r="X48" s="48" t="s">
        <v>473</v>
      </c>
      <c r="Y48" s="41"/>
    </row>
    <row r="49" spans="1:25" ht="15" x14ac:dyDescent="0.25">
      <c r="A49">
        <v>2.15</v>
      </c>
      <c r="B49">
        <v>1.72</v>
      </c>
      <c r="C49" s="29">
        <f t="shared" si="0"/>
        <v>4.6511627906976827E-2</v>
      </c>
      <c r="D49" s="30">
        <f>IF(OR($A49="",$B49=""),"",A49*'MPTO_working_2-way'!$G48)</f>
        <v>2.25</v>
      </c>
      <c r="E49" s="32">
        <f>IF(OR($A49="",$B49=""),"",B49*'MPTO_working_2-way'!$G48)</f>
        <v>1.8</v>
      </c>
      <c r="F49" s="30">
        <f>IF(OR($A49="",$B49=""),"",'MPTO_working_2-way'!D48)</f>
        <v>2.263157894736842</v>
      </c>
      <c r="G49" s="32">
        <f>IF(OR($A49="",$B49=""),"",'MPTO_working_2-way'!E48)</f>
        <v>1.7916666666666667</v>
      </c>
      <c r="H49" s="30">
        <f>IF(OR($A49="",$B49=""),"",'OddsRatio_working_2-way'!M48)</f>
        <v>2.2638125740085919</v>
      </c>
      <c r="I49" s="30">
        <f>IF(OR($A49="",$B49=""),"",'OddsRatio_working_2-way'!N48)</f>
        <v>1.7912565680749446</v>
      </c>
      <c r="J49" s="30">
        <f>IF('Log_working_2-way'!$D48="","",A49^('Log_working_2-way'!$D48))</f>
        <v>2.2699382127289391</v>
      </c>
      <c r="K49" s="32">
        <f>IF('Log_working_2-way'!$D48="","",B49^('Log_working_2-way'!$D48))</f>
        <v>1.7874398848511364</v>
      </c>
      <c r="L49" s="37">
        <f t="shared" si="9"/>
        <v>0.44444444444444442</v>
      </c>
      <c r="M49" s="37">
        <f t="shared" si="10"/>
        <v>0.55555555555555558</v>
      </c>
      <c r="N49" s="38">
        <v>145</v>
      </c>
      <c r="O49" s="38">
        <f t="shared" si="11"/>
        <v>77.558139534883722</v>
      </c>
      <c r="P49" s="38">
        <f t="shared" si="12"/>
        <v>60.697674418604656</v>
      </c>
      <c r="Q49" s="38">
        <f t="shared" si="13"/>
        <v>84.302325581395351</v>
      </c>
      <c r="R49" s="38">
        <f t="shared" si="14"/>
        <v>67.441860465116278</v>
      </c>
      <c r="S49" s="39">
        <f t="shared" si="15"/>
        <v>-6.7441860465116292</v>
      </c>
      <c r="T49" s="39">
        <f t="shared" si="16"/>
        <v>-6.7441860465116221</v>
      </c>
      <c r="U49" t="s">
        <v>258</v>
      </c>
      <c r="V49" t="s">
        <v>244</v>
      </c>
      <c r="W49" t="s">
        <v>380</v>
      </c>
      <c r="X49" s="48" t="s">
        <v>473</v>
      </c>
      <c r="Y49" s="41"/>
    </row>
    <row r="50" spans="1:25" ht="15" x14ac:dyDescent="0.25">
      <c r="A50">
        <v>2.44</v>
      </c>
      <c r="B50">
        <v>1.55</v>
      </c>
      <c r="C50" s="29">
        <f t="shared" si="0"/>
        <v>5.4997355896351241E-2</v>
      </c>
      <c r="D50" s="30">
        <f>IF(OR($A50="",$B50=""),"",A50*'MPTO_working_2-way'!$G49)</f>
        <v>2.5741935483870968</v>
      </c>
      <c r="E50" s="32">
        <f>IF(OR($A50="",$B50=""),"",B50*'MPTO_working_2-way'!$G49)</f>
        <v>1.6352459016393446</v>
      </c>
      <c r="F50" s="30">
        <f>IF(OR($A50="",$B50=""),"",'MPTO_working_2-way'!D49)</f>
        <v>2.6154910096818815</v>
      </c>
      <c r="G50" s="32">
        <f>IF(OR($A50="",$B50=""),"",'MPTO_working_2-way'!E49)</f>
        <v>1.6190068493150687</v>
      </c>
      <c r="H50" s="30">
        <f>IF(OR($A50="",$B50=""),"",'OddsRatio_working_2-way'!M49)</f>
        <v>2.6180796699117814</v>
      </c>
      <c r="I50" s="30">
        <f>IF(OR($A50="",$B50=""),"",'OddsRatio_working_2-way'!N49)</f>
        <v>1.6180165405913054</v>
      </c>
      <c r="J50" s="30">
        <f>IF('Log_working_2-way'!$D49="","",A50^('Log_working_2-way'!$D49))</f>
        <v>2.6378946711292524</v>
      </c>
      <c r="K50" s="32">
        <f>IF('Log_working_2-way'!$D49="","",B50^('Log_working_2-way'!$D49))</f>
        <v>1.6105398702504687</v>
      </c>
      <c r="L50" s="37">
        <f t="shared" si="9"/>
        <v>0.38847117794486213</v>
      </c>
      <c r="M50" s="37">
        <f t="shared" si="10"/>
        <v>0.6115288220551377</v>
      </c>
      <c r="N50" s="38">
        <v>146</v>
      </c>
      <c r="O50" s="38">
        <f t="shared" si="11"/>
        <v>86.163934426229517</v>
      </c>
      <c r="P50" s="38">
        <f t="shared" si="12"/>
        <v>51.806451612903231</v>
      </c>
      <c r="Q50" s="38">
        <f t="shared" si="13"/>
        <v>94.193548387096769</v>
      </c>
      <c r="R50" s="38">
        <f t="shared" si="14"/>
        <v>59.83606557377049</v>
      </c>
      <c r="S50" s="39">
        <f t="shared" si="15"/>
        <v>-8.0296139608672519</v>
      </c>
      <c r="T50" s="39">
        <f t="shared" si="16"/>
        <v>-8.029613960867259</v>
      </c>
      <c r="U50" t="s">
        <v>451</v>
      </c>
      <c r="V50" t="s">
        <v>452</v>
      </c>
      <c r="W50" t="s">
        <v>476</v>
      </c>
      <c r="X50" s="48" t="s">
        <v>473</v>
      </c>
      <c r="Y50" s="41"/>
    </row>
    <row r="51" spans="1:25" ht="15" x14ac:dyDescent="0.25">
      <c r="A51">
        <v>2.2000000000000002</v>
      </c>
      <c r="B51">
        <v>1.66</v>
      </c>
      <c r="C51" s="29">
        <f t="shared" si="0"/>
        <v>5.6955093099671394E-2</v>
      </c>
      <c r="D51" s="30">
        <f>IF(OR($A51="",$B51=""),"",A51*'MPTO_working_2-way'!$G50)</f>
        <v>2.3253012048192772</v>
      </c>
      <c r="E51" s="32">
        <f>IF(OR($A51="",$B51=""),"",B51*'MPTO_working_2-way'!$G50)</f>
        <v>1.7545454545454544</v>
      </c>
      <c r="F51" s="30">
        <f>IF(OR($A51="",$B51=""),"",'MPTO_working_2-way'!D50)</f>
        <v>2.3470437017994858</v>
      </c>
      <c r="G51" s="32">
        <f>IF(OR($A51="",$B51=""),"",'MPTO_working_2-way'!E50)</f>
        <v>1.7423664122137403</v>
      </c>
      <c r="H51" s="30">
        <f>IF(OR($A51="",$B51=""),"",'OddsRatio_working_2-way'!M50)</f>
        <v>2.3483997249264843</v>
      </c>
      <c r="I51" s="30">
        <f>IF(OR($A51="",$B51=""),"",'OddsRatio_working_2-way'!N50)</f>
        <v>1.7416198487095664</v>
      </c>
      <c r="J51" s="30">
        <f>IF('Log_working_2-way'!$D50="","",A51^('Log_working_2-way'!$D50))</f>
        <v>2.3586859525006716</v>
      </c>
      <c r="K51" s="32">
        <f>IF('Log_working_2-way'!$D50="","",B51^('Log_working_2-way'!$D50))</f>
        <v>1.7360052543090125</v>
      </c>
      <c r="L51" s="37">
        <f t="shared" si="9"/>
        <v>0.43005181347150256</v>
      </c>
      <c r="M51" s="37">
        <f t="shared" si="10"/>
        <v>0.56994818652849744</v>
      </c>
      <c r="N51" s="38">
        <v>147</v>
      </c>
      <c r="O51" s="38">
        <f t="shared" si="11"/>
        <v>80.181818181818201</v>
      </c>
      <c r="P51" s="38">
        <f t="shared" si="12"/>
        <v>58.445783132530117</v>
      </c>
      <c r="Q51" s="38">
        <f t="shared" si="13"/>
        <v>88.55421686746989</v>
      </c>
      <c r="R51" s="38">
        <f t="shared" si="14"/>
        <v>66.818181818181813</v>
      </c>
      <c r="S51" s="39">
        <f t="shared" si="15"/>
        <v>-8.3723986856516888</v>
      </c>
      <c r="T51" s="39">
        <f t="shared" si="16"/>
        <v>-8.3723986856516959</v>
      </c>
      <c r="U51" t="s">
        <v>453</v>
      </c>
      <c r="V51" t="s">
        <v>454</v>
      </c>
      <c r="W51" t="s">
        <v>476</v>
      </c>
      <c r="X51" s="48" t="s">
        <v>473</v>
      </c>
      <c r="Y51" s="41"/>
    </row>
    <row r="52" spans="1:25" ht="15" x14ac:dyDescent="0.25">
      <c r="A52">
        <v>1.53</v>
      </c>
      <c r="B52">
        <v>2.59</v>
      </c>
      <c r="C52" s="29">
        <f t="shared" si="0"/>
        <v>3.9695157342216181E-2</v>
      </c>
      <c r="D52" s="30">
        <f>IF(OR($A52="",$B52=""),"",A52*'MPTO_working_2-way'!$G51)</f>
        <v>1.5907335907335909</v>
      </c>
      <c r="E52" s="32">
        <f>IF(OR($A52="",$B52=""),"",B52*'MPTO_working_2-way'!$G51)</f>
        <v>2.6928104575163396</v>
      </c>
      <c r="F52" s="30">
        <f>IF(OR($A52="",$B52=""),"",'MPTO_working_2-way'!D51)</f>
        <v>1.5779162601787884</v>
      </c>
      <c r="G52" s="32">
        <f>IF(OR($A52="",$B52=""),"",'MPTO_working_2-way'!E51)</f>
        <v>2.7303544975367759</v>
      </c>
      <c r="H52" s="30">
        <f>IF(OR($A52="",$B52=""),"",'OddsRatio_working_2-way'!M51)</f>
        <v>1.577350269189626</v>
      </c>
      <c r="I52" s="30">
        <f>IF(OR($A52="",$B52=""),"",'OddsRatio_working_2-way'!N51)</f>
        <v>2.7320508075688767</v>
      </c>
      <c r="J52" s="30">
        <f>IF('Log_working_2-way'!$D51="","",A52^('Log_working_2-way'!$D51))</f>
        <v>1.5714897550150251</v>
      </c>
      <c r="K52" s="32">
        <f>IF('Log_working_2-way'!$D51="","",B52^('Log_working_2-way'!$D51))</f>
        <v>2.7498126453259264</v>
      </c>
      <c r="L52" s="37">
        <f t="shared" si="9"/>
        <v>0.62864077669902907</v>
      </c>
      <c r="M52" s="37">
        <f t="shared" si="10"/>
        <v>0.37135922330097093</v>
      </c>
      <c r="N52" s="38">
        <v>148</v>
      </c>
      <c r="O52" s="38">
        <f t="shared" si="11"/>
        <v>51.267973856209153</v>
      </c>
      <c r="P52" s="38">
        <f t="shared" si="12"/>
        <v>90.857142857142861</v>
      </c>
      <c r="Q52" s="38">
        <f t="shared" si="13"/>
        <v>57.142857142857146</v>
      </c>
      <c r="R52" s="38">
        <f t="shared" si="14"/>
        <v>96.732026143790847</v>
      </c>
      <c r="S52" s="39">
        <f t="shared" si="15"/>
        <v>-5.874883286647993</v>
      </c>
      <c r="T52" s="39">
        <f t="shared" si="16"/>
        <v>-5.8748832866479859</v>
      </c>
      <c r="U52" t="s">
        <v>329</v>
      </c>
      <c r="V52" t="s">
        <v>266</v>
      </c>
      <c r="W52" t="s">
        <v>381</v>
      </c>
      <c r="X52" s="48" t="s">
        <v>473</v>
      </c>
      <c r="Y52" s="41"/>
    </row>
    <row r="53" spans="1:25" s="35" customFormat="1" ht="15" x14ac:dyDescent="0.25">
      <c r="A53">
        <v>2.11</v>
      </c>
      <c r="B53">
        <v>1.77</v>
      </c>
      <c r="C53" s="29">
        <f t="shared" si="0"/>
        <v>3.8905400701529036E-2</v>
      </c>
      <c r="D53" s="30">
        <f>IF(OR($A53="",$B53=""),"",A53*'MPTO_working_2-way'!$G52)</f>
        <v>2.1920903954802262</v>
      </c>
      <c r="E53" s="32">
        <f>IF(OR($A53="",$B53=""),"",B53*'MPTO_working_2-way'!$G52)</f>
        <v>1.8388625592417065</v>
      </c>
      <c r="F53" s="30">
        <f>IF(OR($A53="",$B53=""),"",'MPTO_working_2-way'!D52)</f>
        <v>2.2003122514507911</v>
      </c>
      <c r="G53" s="32">
        <f>IF(OR($A53="",$B53=""),"",'MPTO_working_2-way'!E52)</f>
        <v>1.8331165484575556</v>
      </c>
      <c r="H53" s="30">
        <f>IF(OR($A53="",$B53=""),"",'OddsRatio_working_2-way'!M52)</f>
        <v>2.2006491750542465</v>
      </c>
      <c r="I53" s="30">
        <f>IF(OR($A53="",$B53=""),"",'OddsRatio_working_2-way'!N52)</f>
        <v>1.8328827610736662</v>
      </c>
      <c r="J53" s="30">
        <f>IF('Log_working_2-way'!$D52="","",A53^('Log_working_2-way'!$D52))</f>
        <v>2.2044360761738599</v>
      </c>
      <c r="K53" s="32">
        <f>IF('Log_working_2-way'!$D52="","",B53^('Log_working_2-way'!$D52))</f>
        <v>1.8302640711133078</v>
      </c>
      <c r="L53" s="37">
        <f t="shared" si="9"/>
        <v>0.45618556701030921</v>
      </c>
      <c r="M53" s="37">
        <f t="shared" si="10"/>
        <v>0.54381443298969068</v>
      </c>
      <c r="N53" s="38">
        <v>149</v>
      </c>
      <c r="O53" s="38">
        <f t="shared" si="11"/>
        <v>78.383886255924168</v>
      </c>
      <c r="P53" s="38">
        <f t="shared" si="12"/>
        <v>64.819209039548028</v>
      </c>
      <c r="Q53" s="38">
        <f t="shared" si="13"/>
        <v>84.180790960451972</v>
      </c>
      <c r="R53" s="38">
        <f t="shared" si="14"/>
        <v>70.616113744075832</v>
      </c>
      <c r="S53" s="39">
        <f t="shared" si="15"/>
        <v>-5.7969047045278046</v>
      </c>
      <c r="T53" s="39">
        <f t="shared" si="16"/>
        <v>-5.7969047045278046</v>
      </c>
      <c r="U53" t="s">
        <v>350</v>
      </c>
      <c r="V53" t="s">
        <v>346</v>
      </c>
      <c r="W53" t="s">
        <v>377</v>
      </c>
      <c r="X53" s="48" t="s">
        <v>473</v>
      </c>
      <c r="Y53" s="41"/>
    </row>
    <row r="54" spans="1:25" ht="15" x14ac:dyDescent="0.25">
      <c r="A54">
        <v>2.46</v>
      </c>
      <c r="B54">
        <v>1.61</v>
      </c>
      <c r="C54" s="29">
        <f t="shared" si="0"/>
        <v>2.7622077463010708E-2</v>
      </c>
      <c r="D54" s="30">
        <f>IF(OR($A54="",$B54=""),"",A54*'MPTO_working_2-way'!$G53)</f>
        <v>2.5279503105590062</v>
      </c>
      <c r="E54" s="32">
        <f>IF(OR($A54="",$B54=""),"",B54*'MPTO_working_2-way'!$G53)</f>
        <v>1.6544715447154474</v>
      </c>
      <c r="F54" s="30">
        <f>IF(OR($A54="",$B54=""),"",'MPTO_working_2-way'!D53)</f>
        <v>2.5465183565871534</v>
      </c>
      <c r="G54" s="32">
        <f>IF(OR($A54="",$B54=""),"",'MPTO_working_2-way'!E53)</f>
        <v>1.6466137280172954</v>
      </c>
      <c r="H54" s="30">
        <f>IF(OR($A54="",$B54=""),"",'OddsRatio_working_2-way'!M53)</f>
        <v>2.5470755065447905</v>
      </c>
      <c r="I54" s="30">
        <f>IF(OR($A54="",$B54=""),"",'OddsRatio_working_2-way'!N53)</f>
        <v>1.646380862323509</v>
      </c>
      <c r="J54" s="30">
        <f>IF('Log_working_2-way'!$D53="","",A54^('Log_working_2-way'!$D53))</f>
        <v>2.5556457416740908</v>
      </c>
      <c r="K54" s="32">
        <f>IF('Log_working_2-way'!$D53="","",B54^('Log_working_2-way'!$D53))</f>
        <v>1.6428198742239617</v>
      </c>
      <c r="L54" s="37">
        <f t="shared" si="9"/>
        <v>0.39557739557739557</v>
      </c>
      <c r="M54" s="37">
        <f t="shared" si="10"/>
        <v>0.60442260442260431</v>
      </c>
      <c r="N54" s="38">
        <v>150</v>
      </c>
      <c r="O54" s="38">
        <f t="shared" si="11"/>
        <v>89.024390243902431</v>
      </c>
      <c r="P54" s="38">
        <f t="shared" si="12"/>
        <v>56.832298136645974</v>
      </c>
      <c r="Q54" s="38">
        <f t="shared" si="13"/>
        <v>93.167701863354026</v>
      </c>
      <c r="R54" s="38">
        <f t="shared" si="14"/>
        <v>60.975609756097562</v>
      </c>
      <c r="S54" s="39">
        <f t="shared" si="15"/>
        <v>-4.1433116194515947</v>
      </c>
      <c r="T54" s="39">
        <f t="shared" si="16"/>
        <v>-4.1433116194515875</v>
      </c>
      <c r="U54" t="s">
        <v>455</v>
      </c>
      <c r="V54" t="s">
        <v>456</v>
      </c>
      <c r="W54" t="s">
        <v>384</v>
      </c>
      <c r="X54" s="48" t="s">
        <v>473</v>
      </c>
      <c r="Y54" s="41"/>
    </row>
    <row r="55" spans="1:25" ht="15" x14ac:dyDescent="0.25">
      <c r="A55">
        <v>2.42</v>
      </c>
      <c r="B55">
        <v>1.59</v>
      </c>
      <c r="C55" s="29">
        <f t="shared" si="0"/>
        <v>4.21539581059307E-2</v>
      </c>
      <c r="D55" s="30">
        <f>IF(OR($A55="",$B55=""),"",A55*'MPTO_working_2-way'!$G54)</f>
        <v>2.5220125786163523</v>
      </c>
      <c r="E55" s="32">
        <f>IF(OR($A55="",$B55=""),"",B55*'MPTO_working_2-way'!$G54)</f>
        <v>1.6570247933884299</v>
      </c>
      <c r="F55" s="30">
        <f>IF(OR($A55="",$B55=""),"",'MPTO_working_2-way'!D54)</f>
        <v>2.5500695871164427</v>
      </c>
      <c r="G55" s="32">
        <f>IF(OR($A55="",$B55=""),"",'MPTO_working_2-way'!E54)</f>
        <v>1.6451323271623415</v>
      </c>
      <c r="H55" s="30">
        <f>IF(OR($A55="",$B55=""),"",'OddsRatio_working_2-way'!M54)</f>
        <v>2.5513799215591741</v>
      </c>
      <c r="I55" s="30">
        <f>IF(OR($A55="",$B55=""),"",'OddsRatio_working_2-way'!N54)</f>
        <v>1.6445874321971223</v>
      </c>
      <c r="J55" s="30">
        <f>IF('Log_working_2-way'!$D54="","",A55^('Log_working_2-way'!$D54))</f>
        <v>2.5645690601012014</v>
      </c>
      <c r="K55" s="32">
        <f>IF('Log_working_2-way'!$D54="","",B55^('Log_working_2-way'!$D54))</f>
        <v>1.6391536337391139</v>
      </c>
      <c r="L55" s="37">
        <f t="shared" si="9"/>
        <v>0.39650872817955113</v>
      </c>
      <c r="M55" s="37">
        <f t="shared" si="10"/>
        <v>0.60349127182044882</v>
      </c>
      <c r="N55" s="38">
        <v>151</v>
      </c>
      <c r="O55" s="38">
        <f t="shared" si="11"/>
        <v>88.603305785123979</v>
      </c>
      <c r="P55" s="38">
        <f t="shared" si="12"/>
        <v>56.031446540880502</v>
      </c>
      <c r="Q55" s="38">
        <f t="shared" si="13"/>
        <v>94.968553459119491</v>
      </c>
      <c r="R55" s="38">
        <f t="shared" si="14"/>
        <v>62.396694214876035</v>
      </c>
      <c r="S55" s="39">
        <f t="shared" si="15"/>
        <v>-6.3652476739955119</v>
      </c>
      <c r="T55" s="39">
        <f t="shared" si="16"/>
        <v>-6.3652476739955333</v>
      </c>
      <c r="U55" t="s">
        <v>160</v>
      </c>
      <c r="V55" t="s">
        <v>110</v>
      </c>
      <c r="W55" t="s">
        <v>165</v>
      </c>
      <c r="X55" s="48" t="s">
        <v>473</v>
      </c>
      <c r="Y55" s="41"/>
    </row>
    <row r="56" spans="1:25" ht="15" x14ac:dyDescent="0.25">
      <c r="A56">
        <v>1.68</v>
      </c>
      <c r="B56">
        <v>2.2400000000000002</v>
      </c>
      <c r="C56" s="29">
        <f t="shared" si="0"/>
        <v>4.1666666666666519E-2</v>
      </c>
      <c r="D56" s="30">
        <f>IF(OR($A56="",$B56=""),"",A56*'MPTO_working_2-way'!$G55)</f>
        <v>1.7499999999999998</v>
      </c>
      <c r="E56" s="32">
        <f>IF(OR($A56="",$B56=""),"",B56*'MPTO_working_2-way'!$G55)</f>
        <v>2.333333333333333</v>
      </c>
      <c r="F56" s="30">
        <f>IF(OR($A56="",$B56=""),"",'MPTO_working_2-way'!D55)</f>
        <v>1.7409326424870464</v>
      </c>
      <c r="G56" s="32">
        <f>IF(OR($A56="",$B56=""),"",'MPTO_working_2-way'!E55)</f>
        <v>2.3496503496503496</v>
      </c>
      <c r="H56" s="30">
        <f>IF(OR($A56="",$B56=""),"",'OddsRatio_working_2-way'!M55)</f>
        <v>1.7405316311773544</v>
      </c>
      <c r="I56" s="30">
        <f>IF(OR($A56="",$B56=""),"",'OddsRatio_working_2-way'!N55)</f>
        <v>2.3503812097939996</v>
      </c>
      <c r="J56" s="30">
        <f>IF('Log_working_2-way'!$D55="","",A56^('Log_working_2-way'!$D55))</f>
        <v>1.7363936538464513</v>
      </c>
      <c r="K56" s="32">
        <f>IF('Log_working_2-way'!$D55="","",B56^('Log_working_2-way'!$D55))</f>
        <v>2.357969334439959</v>
      </c>
      <c r="L56" s="37">
        <f t="shared" si="9"/>
        <v>0.57142857142857151</v>
      </c>
      <c r="M56" s="37">
        <f t="shared" si="10"/>
        <v>0.4285714285714286</v>
      </c>
      <c r="N56" s="38">
        <v>152</v>
      </c>
      <c r="O56" s="38">
        <f t="shared" si="11"/>
        <v>61.523809523809511</v>
      </c>
      <c r="P56" s="38">
        <f t="shared" si="12"/>
        <v>84.142857142857139</v>
      </c>
      <c r="Q56" s="38">
        <f t="shared" si="13"/>
        <v>67.857142857142847</v>
      </c>
      <c r="R56" s="38">
        <f t="shared" si="14"/>
        <v>90.476190476190482</v>
      </c>
      <c r="S56" s="39">
        <f t="shared" si="15"/>
        <v>-6.3333333333333357</v>
      </c>
      <c r="T56" s="39">
        <f t="shared" si="16"/>
        <v>-6.3333333333333428</v>
      </c>
      <c r="U56" t="s">
        <v>152</v>
      </c>
      <c r="V56" t="s">
        <v>144</v>
      </c>
      <c r="W56" t="s">
        <v>165</v>
      </c>
      <c r="X56" s="48" t="s">
        <v>473</v>
      </c>
      <c r="Y56" s="41"/>
    </row>
    <row r="57" spans="1:25" ht="15" x14ac:dyDescent="0.25">
      <c r="A57">
        <v>1.81</v>
      </c>
      <c r="B57">
        <v>2.11</v>
      </c>
      <c r="C57" s="29">
        <f t="shared" si="0"/>
        <v>2.6419837134403323E-2</v>
      </c>
      <c r="D57" s="30">
        <f>IF(OR($A57="",$B57=""),"",A57*'MPTO_working_2-way'!$G56)</f>
        <v>1.85781990521327</v>
      </c>
      <c r="E57" s="32">
        <f>IF(OR($A57="",$B57=""),"",B57*'MPTO_working_2-way'!$G56)</f>
        <v>2.165745856353591</v>
      </c>
      <c r="F57" s="30">
        <f>IF(OR($A57="",$B57=""),"",'MPTO_working_2-way'!D56)</f>
        <v>1.8543371124760262</v>
      </c>
      <c r="G57" s="32">
        <f>IF(OR($A57="",$B57=""),"",'MPTO_working_2-way'!E56)</f>
        <v>2.1704981387286519</v>
      </c>
      <c r="H57" s="30">
        <f>IF(OR($A57="",$B57=""),"",'OddsRatio_working_2-way'!M56)</f>
        <v>1.8542421961772491</v>
      </c>
      <c r="I57" s="30">
        <f>IF(OR($A57="",$B57=""),"",'OddsRatio_working_2-way'!N56)</f>
        <v>2.1706281947614148</v>
      </c>
      <c r="J57" s="30">
        <f>IF('Log_working_2-way'!$D56="","",A57^('Log_working_2-way'!$D56))</f>
        <v>1.85266909454383</v>
      </c>
      <c r="K57" s="32">
        <f>IF('Log_working_2-way'!$D56="","",B57^('Log_working_2-way'!$D56))</f>
        <v>2.1727879037705513</v>
      </c>
      <c r="L57" s="37">
        <f t="shared" si="9"/>
        <v>0.53826530612244905</v>
      </c>
      <c r="M57" s="37">
        <f t="shared" si="10"/>
        <v>0.46173469387755106</v>
      </c>
      <c r="N57" s="38">
        <v>153</v>
      </c>
      <c r="O57" s="38">
        <f t="shared" si="11"/>
        <v>68.46961325966852</v>
      </c>
      <c r="P57" s="38">
        <f t="shared" si="12"/>
        <v>80.488151658767762</v>
      </c>
      <c r="Q57" s="38">
        <f t="shared" si="13"/>
        <v>72.511848341232223</v>
      </c>
      <c r="R57" s="38">
        <f t="shared" si="14"/>
        <v>84.530386740331494</v>
      </c>
      <c r="S57" s="39">
        <f t="shared" si="15"/>
        <v>-4.0422350815637031</v>
      </c>
      <c r="T57" s="39">
        <f t="shared" si="16"/>
        <v>-4.0422350815637316</v>
      </c>
      <c r="U57" t="s">
        <v>167</v>
      </c>
      <c r="V57" t="s">
        <v>180</v>
      </c>
      <c r="W57" t="s">
        <v>374</v>
      </c>
      <c r="X57" t="s">
        <v>474</v>
      </c>
      <c r="Y57" s="41"/>
    </row>
    <row r="58" spans="1:25" ht="15" x14ac:dyDescent="0.25">
      <c r="A58">
        <v>1.66</v>
      </c>
      <c r="B58">
        <v>2.33</v>
      </c>
      <c r="C58" s="29">
        <f t="shared" si="0"/>
        <v>3.1594187910440219E-2</v>
      </c>
      <c r="D58" s="30">
        <f>IF(OR($A58="",$B58=""),"",A58*'MPTO_working_2-way'!$G57)</f>
        <v>1.7124463519313307</v>
      </c>
      <c r="E58" s="32">
        <f>IF(OR($A58="",$B58=""),"",B58*'MPTO_working_2-way'!$G57)</f>
        <v>2.4036144578313259</v>
      </c>
      <c r="F58" s="30">
        <f>IF(OR($A58="",$B58=""),"",'MPTO_working_2-way'!D57)</f>
        <v>1.7047027193794351</v>
      </c>
      <c r="G58" s="32">
        <f>IF(OR($A58="",$B58=""),"",'MPTO_working_2-way'!E57)</f>
        <v>2.4190380886859724</v>
      </c>
      <c r="H58" s="30">
        <f>IF(OR($A58="",$B58=""),"",'OddsRatio_working_2-way'!M57)</f>
        <v>1.7044434693456672</v>
      </c>
      <c r="I58" s="30">
        <f>IF(OR($A58="",$B58=""),"",'OddsRatio_working_2-way'!N57)</f>
        <v>2.4195603245905111</v>
      </c>
      <c r="J58" s="30">
        <f>IF('Log_working_2-way'!$D57="","",A58^('Log_working_2-way'!$D57))</f>
        <v>1.7009310320714472</v>
      </c>
      <c r="K58" s="32">
        <f>IF('Log_working_2-way'!$D57="","",B58^('Log_working_2-way'!$D57))</f>
        <v>2.4266738869367481</v>
      </c>
      <c r="L58" s="37">
        <f t="shared" si="9"/>
        <v>0.58395989974937335</v>
      </c>
      <c r="M58" s="37">
        <f t="shared" si="10"/>
        <v>0.41604010025062649</v>
      </c>
      <c r="N58" s="38">
        <v>154</v>
      </c>
      <c r="O58" s="38">
        <f t="shared" si="11"/>
        <v>61.2289156626506</v>
      </c>
      <c r="P58" s="38">
        <f t="shared" si="12"/>
        <v>87.905579399141629</v>
      </c>
      <c r="Q58" s="38">
        <f t="shared" si="13"/>
        <v>66.094420600858371</v>
      </c>
      <c r="R58" s="38">
        <f t="shared" si="14"/>
        <v>92.771084337349407</v>
      </c>
      <c r="S58" s="39">
        <f t="shared" si="15"/>
        <v>-4.8655049382077706</v>
      </c>
      <c r="T58" s="39">
        <f t="shared" si="16"/>
        <v>-4.8655049382077777</v>
      </c>
      <c r="U58" t="s">
        <v>193</v>
      </c>
      <c r="V58" t="s">
        <v>304</v>
      </c>
      <c r="W58" t="s">
        <v>375</v>
      </c>
      <c r="X58" t="s">
        <v>474</v>
      </c>
      <c r="Y58" s="41"/>
    </row>
    <row r="59" spans="1:25" ht="15" x14ac:dyDescent="0.25">
      <c r="A59">
        <v>2.0299999999999998</v>
      </c>
      <c r="B59">
        <v>1.86</v>
      </c>
      <c r="C59" s="29">
        <f t="shared" si="0"/>
        <v>3.0245246040574214E-2</v>
      </c>
      <c r="D59" s="30">
        <f>IF(OR($A59="",$B59=""),"",A59*'MPTO_working_2-way'!$G58)</f>
        <v>2.0913978494623655</v>
      </c>
      <c r="E59" s="32">
        <f>IF(OR($A59="",$B59=""),"",B59*'MPTO_working_2-way'!$G58)</f>
        <v>1.9162561576354682</v>
      </c>
      <c r="F59" s="30">
        <f>IF(OR($A59="",$B59=""),"",'MPTO_working_2-way'!D58)</f>
        <v>2.0942925287037548</v>
      </c>
      <c r="G59" s="32">
        <f>IF(OR($A59="",$B59=""),"",'MPTO_working_2-way'!E58)</f>
        <v>1.9138324294186226</v>
      </c>
      <c r="H59" s="30">
        <f>IF(OR($A59="",$B59=""),"",'OddsRatio_working_2-way'!M58)</f>
        <v>2.0943831224048783</v>
      </c>
      <c r="I59" s="30">
        <f>IF(OR($A59="",$B59=""),"",'OddsRatio_working_2-way'!N58)</f>
        <v>1.9137567818137824</v>
      </c>
      <c r="J59" s="30">
        <f>IF('Log_working_2-way'!$D58="","",A59^('Log_working_2-way'!$D58))</f>
        <v>2.0957003958101184</v>
      </c>
      <c r="K59" s="32">
        <f>IF('Log_working_2-way'!$D58="","",B59^('Log_working_2-way'!$D58))</f>
        <v>1.9126582447390832</v>
      </c>
      <c r="L59" s="37">
        <f t="shared" si="9"/>
        <v>0.47814910025706941</v>
      </c>
      <c r="M59" s="37">
        <f t="shared" si="10"/>
        <v>0.52185089974293053</v>
      </c>
      <c r="N59" s="38">
        <v>155</v>
      </c>
      <c r="O59" s="38">
        <f t="shared" si="11"/>
        <v>78.645320197044327</v>
      </c>
      <c r="P59" s="38">
        <f t="shared" si="12"/>
        <v>71.666666666666671</v>
      </c>
      <c r="Q59" s="38">
        <f t="shared" si="13"/>
        <v>83.333333333333329</v>
      </c>
      <c r="R59" s="38">
        <f t="shared" si="14"/>
        <v>76.354679802955673</v>
      </c>
      <c r="S59" s="39">
        <f t="shared" si="15"/>
        <v>-4.6880131362890012</v>
      </c>
      <c r="T59" s="39">
        <f t="shared" si="16"/>
        <v>-4.6880131362890012</v>
      </c>
      <c r="U59" t="s">
        <v>302</v>
      </c>
      <c r="V59" t="s">
        <v>305</v>
      </c>
      <c r="W59" t="s">
        <v>375</v>
      </c>
      <c r="X59" t="s">
        <v>474</v>
      </c>
      <c r="Y59" s="41"/>
    </row>
    <row r="60" spans="1:25" s="35" customFormat="1" ht="15" x14ac:dyDescent="0.25">
      <c r="A60">
        <v>1.68</v>
      </c>
      <c r="B60">
        <v>2.29</v>
      </c>
      <c r="C60" s="29">
        <f t="shared" si="0"/>
        <v>3.1919317945518833E-2</v>
      </c>
      <c r="D60" s="30">
        <f>IF(OR($A60="",$B60=""),"",A60*'MPTO_working_2-way'!$G59)</f>
        <v>1.7336244541484715</v>
      </c>
      <c r="E60" s="32">
        <f>IF(OR($A60="",$B60=""),"",B60*'MPTO_working_2-way'!$G59)</f>
        <v>2.3630952380952381</v>
      </c>
      <c r="F60" s="30">
        <f>IF(OR($A60="",$B60=""),"",'MPTO_working_2-way'!D59)</f>
        <v>1.7262855604415328</v>
      </c>
      <c r="G60" s="32">
        <f>IF(OR($A60="",$B60=""),"",'MPTO_working_2-way'!E59)</f>
        <v>2.3768688990485605</v>
      </c>
      <c r="H60" s="30">
        <f>IF(OR($A60="",$B60=""),"",'OddsRatio_working_2-way'!M59)</f>
        <v>1.7260384169902692</v>
      </c>
      <c r="I60" s="30">
        <f>IF(OR($A60="",$B60=""),"",'OddsRatio_working_2-way'!N59)</f>
        <v>2.3773375851727168</v>
      </c>
      <c r="J60" s="30">
        <f>IF('Log_working_2-way'!$D59="","",A60^('Log_working_2-way'!$D59))</f>
        <v>1.7227098761530257</v>
      </c>
      <c r="K60" s="32">
        <f>IF('Log_working_2-way'!$D59="","",B60^('Log_working_2-way'!$D59))</f>
        <v>2.3836811049586637</v>
      </c>
      <c r="L60" s="37">
        <f t="shared" si="9"/>
        <v>0.57682619647355171</v>
      </c>
      <c r="M60" s="37">
        <f t="shared" si="10"/>
        <v>0.42317380352644834</v>
      </c>
      <c r="N60" s="38">
        <v>156</v>
      </c>
      <c r="O60" s="38">
        <f t="shared" si="11"/>
        <v>63.142857142857132</v>
      </c>
      <c r="P60" s="38">
        <f t="shared" si="12"/>
        <v>87.877729257641931</v>
      </c>
      <c r="Q60" s="38">
        <f t="shared" si="13"/>
        <v>68.122270742358083</v>
      </c>
      <c r="R60" s="38">
        <f t="shared" si="14"/>
        <v>92.857142857142861</v>
      </c>
      <c r="S60" s="39">
        <f t="shared" si="15"/>
        <v>-4.9794135995009512</v>
      </c>
      <c r="T60" s="39">
        <f t="shared" si="16"/>
        <v>-4.9794135995009299</v>
      </c>
      <c r="U60" t="s">
        <v>307</v>
      </c>
      <c r="V60" t="s">
        <v>170</v>
      </c>
      <c r="W60" t="s">
        <v>375</v>
      </c>
      <c r="X60" t="s">
        <v>474</v>
      </c>
      <c r="Y60" s="41"/>
    </row>
    <row r="61" spans="1:25" ht="15" x14ac:dyDescent="0.25">
      <c r="A61">
        <v>1.48</v>
      </c>
      <c r="B61">
        <v>2.76</v>
      </c>
      <c r="C61" s="29">
        <f t="shared" si="0"/>
        <v>3.7994516255385857E-2</v>
      </c>
      <c r="D61" s="30">
        <f>IF(OR($A61="",$B61=""),"",A61*'MPTO_working_2-way'!$G60)</f>
        <v>1.536231884057971</v>
      </c>
      <c r="E61" s="32">
        <f>IF(OR($A61="",$B61=""),"",B61*'MPTO_working_2-way'!$G60)</f>
        <v>2.8648648648648649</v>
      </c>
      <c r="F61" s="30">
        <f>IF(OR($A61="",$B61=""),"",'MPTO_working_2-way'!D60)</f>
        <v>1.5228153892036982</v>
      </c>
      <c r="G61" s="32">
        <f>IF(OR($A61="",$B61=""),"",'MPTO_working_2-way'!E60)</f>
        <v>2.9127210496292069</v>
      </c>
      <c r="H61" s="30">
        <f>IF(OR($A61="",$B61=""),"",'OddsRatio_working_2-way'!M60)</f>
        <v>1.5222329678670938</v>
      </c>
      <c r="I61" s="30">
        <f>IF(OR($A61="",$B61=""),"",'OddsRatio_working_2-way'!N60)</f>
        <v>2.9148542155126762</v>
      </c>
      <c r="J61" s="30">
        <f>IF('Log_working_2-way'!$D60="","",A61^('Log_working_2-way'!$D60))</f>
        <v>1.5160860050648084</v>
      </c>
      <c r="K61" s="32">
        <f>IF('Log_working_2-way'!$D60="","",B61^('Log_working_2-way'!$D60))</f>
        <v>2.9376615335149099</v>
      </c>
      <c r="L61" s="37">
        <f t="shared" si="9"/>
        <v>0.65094339622641517</v>
      </c>
      <c r="M61" s="37">
        <f t="shared" si="10"/>
        <v>0.34905660377358488</v>
      </c>
      <c r="N61" s="38">
        <v>157</v>
      </c>
      <c r="O61" s="38">
        <f t="shared" si="11"/>
        <v>50.918918918918905</v>
      </c>
      <c r="P61" s="38">
        <f t="shared" si="12"/>
        <v>100.11594202898551</v>
      </c>
      <c r="Q61" s="38">
        <f t="shared" si="13"/>
        <v>56.884057971014499</v>
      </c>
      <c r="R61" s="38">
        <f t="shared" si="14"/>
        <v>106.08108108108108</v>
      </c>
      <c r="S61" s="39">
        <f t="shared" si="15"/>
        <v>-5.9651390520955943</v>
      </c>
      <c r="T61" s="39">
        <f t="shared" si="16"/>
        <v>-5.9651390520955658</v>
      </c>
      <c r="U61" t="s">
        <v>196</v>
      </c>
      <c r="V61" t="s">
        <v>303</v>
      </c>
      <c r="W61" t="s">
        <v>375</v>
      </c>
      <c r="X61" t="s">
        <v>474</v>
      </c>
      <c r="Y61" s="41"/>
    </row>
    <row r="62" spans="1:25" ht="15" x14ac:dyDescent="0.25">
      <c r="A62">
        <v>1.35</v>
      </c>
      <c r="B62">
        <v>3.29</v>
      </c>
      <c r="C62" s="29">
        <f t="shared" si="0"/>
        <v>4.4692108521895646E-2</v>
      </c>
      <c r="D62" s="30">
        <f>IF(OR($A62="",$B62=""),"",A62*'MPTO_working_2-way'!$G61)</f>
        <v>1.4103343465045592</v>
      </c>
      <c r="E62" s="32">
        <f>IF(OR($A62="",$B62=""),"",B62*'MPTO_working_2-way'!$G61)</f>
        <v>3.4370370370370367</v>
      </c>
      <c r="F62" s="30">
        <f>IF(OR($A62="",$B62=""),"",'MPTO_working_2-way'!D61)</f>
        <v>1.3919924782574631</v>
      </c>
      <c r="G62" s="32">
        <f>IF(OR($A62="",$B62=""),"",'MPTO_working_2-way'!E61)</f>
        <v>3.5510693583849684</v>
      </c>
      <c r="H62" s="30">
        <f>IF(OR($A62="",$B62=""),"",'OddsRatio_working_2-way'!M61)</f>
        <v>1.3909455562448541</v>
      </c>
      <c r="I62" s="30">
        <f>IF(OR($A62="",$B62=""),"",'OddsRatio_working_2-way'!N61)</f>
        <v>3.5579009251449008</v>
      </c>
      <c r="J62" s="30">
        <f>IF('Log_working_2-way'!$D61="","",A62^('Log_working_2-way'!$D61))</f>
        <v>1.3824228346564726</v>
      </c>
      <c r="K62" s="32">
        <f>IF('Log_working_2-way'!$D61="","",B62^('Log_working_2-way'!$D61))</f>
        <v>3.6149066147927083</v>
      </c>
      <c r="L62" s="37">
        <f t="shared" si="9"/>
        <v>0.70905172413793105</v>
      </c>
      <c r="M62" s="37">
        <f t="shared" si="10"/>
        <v>0.29094827586206901</v>
      </c>
      <c r="N62" s="38">
        <v>158</v>
      </c>
      <c r="O62" s="38">
        <f t="shared" si="11"/>
        <v>40.962962962962969</v>
      </c>
      <c r="P62" s="38">
        <f t="shared" si="12"/>
        <v>109.97568389057751</v>
      </c>
      <c r="Q62" s="38">
        <f t="shared" si="13"/>
        <v>48.024316109422493</v>
      </c>
      <c r="R62" s="38">
        <f t="shared" si="14"/>
        <v>117.03703703703702</v>
      </c>
      <c r="S62" s="39">
        <f t="shared" si="15"/>
        <v>-7.0613531464595241</v>
      </c>
      <c r="T62" s="39">
        <f t="shared" si="16"/>
        <v>-7.0613531464595098</v>
      </c>
      <c r="U62" t="s">
        <v>306</v>
      </c>
      <c r="V62" t="s">
        <v>190</v>
      </c>
      <c r="W62" t="s">
        <v>375</v>
      </c>
      <c r="X62" t="s">
        <v>474</v>
      </c>
      <c r="Y62" s="41"/>
    </row>
    <row r="63" spans="1:25" ht="15" x14ac:dyDescent="0.25">
      <c r="A63">
        <v>1.91</v>
      </c>
      <c r="B63">
        <v>1.98</v>
      </c>
      <c r="C63" s="29">
        <f t="shared" si="0"/>
        <v>2.861071447458885E-2</v>
      </c>
      <c r="D63" s="30">
        <f>IF(OR($A63="",$B63=""),"",A63*'MPTO_working_2-way'!$G62)</f>
        <v>1.9646464646464645</v>
      </c>
      <c r="E63" s="32">
        <f>IF(OR($A63="",$B63=""),"",B63*'MPTO_working_2-way'!$G62)</f>
        <v>2.0366492146596857</v>
      </c>
      <c r="F63" s="30">
        <f>IF(OR($A63="",$B63=""),"",'MPTO_working_2-way'!D62)</f>
        <v>1.9636533568721115</v>
      </c>
      <c r="G63" s="32">
        <f>IF(OR($A63="",$B63=""),"",'MPTO_working_2-way'!E62)</f>
        <v>2.0377175494369308</v>
      </c>
      <c r="H63" s="30">
        <f>IF(OR($A63="",$B63=""),"",'OddsRatio_working_2-way'!M62)</f>
        <v>1.9636241116594322</v>
      </c>
      <c r="I63" s="30">
        <f>IF(OR($A63="",$B63=""),"",'OddsRatio_working_2-way'!N62)</f>
        <v>2.0377490433255412</v>
      </c>
      <c r="J63" s="30">
        <f>IF('Log_working_2-way'!$D62="","",A63^('Log_working_2-way'!$D62))</f>
        <v>1.9631742210121639</v>
      </c>
      <c r="K63" s="32">
        <f>IF('Log_working_2-way'!$D62="","",B63^('Log_working_2-way'!$D62))</f>
        <v>2.0382337672504618</v>
      </c>
      <c r="L63" s="37">
        <f t="shared" si="9"/>
        <v>0.50899742930591263</v>
      </c>
      <c r="M63" s="37">
        <f t="shared" si="10"/>
        <v>0.49100257069408743</v>
      </c>
      <c r="N63" s="38">
        <v>159</v>
      </c>
      <c r="O63" s="38">
        <f t="shared" si="11"/>
        <v>75.753926701570677</v>
      </c>
      <c r="P63" s="38">
        <f t="shared" si="12"/>
        <v>78.696969696969703</v>
      </c>
      <c r="Q63" s="38">
        <f t="shared" si="13"/>
        <v>80.303030303030312</v>
      </c>
      <c r="R63" s="38">
        <f t="shared" si="14"/>
        <v>83.246073298429323</v>
      </c>
      <c r="S63" s="39">
        <f t="shared" si="15"/>
        <v>-4.5491036014596347</v>
      </c>
      <c r="T63" s="39">
        <f t="shared" si="16"/>
        <v>-4.5491036014596204</v>
      </c>
      <c r="U63" t="s">
        <v>221</v>
      </c>
      <c r="V63" t="s">
        <v>224</v>
      </c>
      <c r="W63" t="s">
        <v>376</v>
      </c>
      <c r="X63" t="s">
        <v>474</v>
      </c>
      <c r="Y63" s="41"/>
    </row>
    <row r="64" spans="1:25" ht="15" x14ac:dyDescent="0.25">
      <c r="A64">
        <v>1.68</v>
      </c>
      <c r="B64">
        <v>2.2999999999999998</v>
      </c>
      <c r="C64" s="29">
        <f t="shared" si="0"/>
        <v>3.002070393374745E-2</v>
      </c>
      <c r="D64" s="30">
        <f>IF(OR($A64="",$B64=""),"",A64*'MPTO_working_2-way'!$G63)</f>
        <v>1.7304347826086957</v>
      </c>
      <c r="E64" s="32">
        <f>IF(OR($A64="",$B64=""),"",B64*'MPTO_working_2-way'!$G63)</f>
        <v>2.3690476190476191</v>
      </c>
      <c r="F64" s="30">
        <f>IF(OR($A64="",$B64=""),"",'MPTO_working_2-way'!D63)</f>
        <v>1.7234611953612846</v>
      </c>
      <c r="G64" s="32">
        <f>IF(OR($A64="",$B64=""),"",'MPTO_working_2-way'!E63)</f>
        <v>2.3822441430332923</v>
      </c>
      <c r="H64" s="30">
        <f>IF(OR($A64="",$B64=""),"",'OddsRatio_working_2-way'!M63)</f>
        <v>1.7232405706795793</v>
      </c>
      <c r="I64" s="30">
        <f>IF(OR($A64="",$B64=""),"",'OddsRatio_working_2-way'!N63)</f>
        <v>2.3826657968874305</v>
      </c>
      <c r="J64" s="30">
        <f>IF('Log_working_2-way'!$D63="","",A64^('Log_working_2-way'!$D63))</f>
        <v>1.7200813813896441</v>
      </c>
      <c r="K64" s="32">
        <f>IF('Log_working_2-way'!$D63="","",B64^('Log_working_2-way'!$D63))</f>
        <v>2.3887319209255629</v>
      </c>
      <c r="L64" s="37">
        <f t="shared" si="9"/>
        <v>0.57788944723618085</v>
      </c>
      <c r="M64" s="37">
        <f t="shared" si="10"/>
        <v>0.42211055276381909</v>
      </c>
      <c r="N64" s="38">
        <v>160</v>
      </c>
      <c r="O64" s="38">
        <f t="shared" si="11"/>
        <v>64.761904761904773</v>
      </c>
      <c r="P64" s="38">
        <f t="shared" si="12"/>
        <v>90.434782608695656</v>
      </c>
      <c r="Q64" s="38">
        <f t="shared" si="13"/>
        <v>69.565217391304358</v>
      </c>
      <c r="R64" s="38">
        <f t="shared" si="14"/>
        <v>95.238095238095241</v>
      </c>
      <c r="S64" s="39">
        <f t="shared" si="15"/>
        <v>-4.8033126293995849</v>
      </c>
      <c r="T64" s="39">
        <f t="shared" si="16"/>
        <v>-4.8033126293995849</v>
      </c>
      <c r="U64" t="s">
        <v>313</v>
      </c>
      <c r="V64" t="s">
        <v>325</v>
      </c>
      <c r="W64" t="s">
        <v>379</v>
      </c>
      <c r="X64" t="s">
        <v>474</v>
      </c>
      <c r="Y64" s="41"/>
    </row>
    <row r="65" spans="1:25" ht="15" x14ac:dyDescent="0.25">
      <c r="A65">
        <v>1.82</v>
      </c>
      <c r="B65">
        <v>2.0699999999999998</v>
      </c>
      <c r="C65" s="29">
        <f t="shared" si="0"/>
        <v>3.2542336890162948E-2</v>
      </c>
      <c r="D65" s="30">
        <f>IF(OR($A65="",$B65=""),"",A65*'MPTO_working_2-way'!$G64)</f>
        <v>1.8792270531400965</v>
      </c>
      <c r="E65" s="32">
        <f>IF(OR($A65="",$B65=""),"",B65*'MPTO_working_2-way'!$G64)</f>
        <v>2.1373626373626373</v>
      </c>
      <c r="F65" s="30">
        <f>IF(OR($A65="",$B65=""),"",'MPTO_working_2-way'!D64)</f>
        <v>1.8755413949320454</v>
      </c>
      <c r="G65" s="32">
        <f>IF(OR($A65="",$B65=""),"",'MPTO_working_2-way'!E64)</f>
        <v>2.1421504520384373</v>
      </c>
      <c r="H65" s="30">
        <f>IF(OR($A65="",$B65=""),"",'OddsRatio_working_2-way'!M64)</f>
        <v>1.8754171235399244</v>
      </c>
      <c r="I65" s="30">
        <f>IF(OR($A65="",$B65=""),"",'OddsRatio_working_2-way'!N64)</f>
        <v>2.1423125880338039</v>
      </c>
      <c r="J65" s="30">
        <f>IF('Log_working_2-way'!$D64="","",A65^('Log_working_2-way'!$D64))</f>
        <v>1.8737445050186454</v>
      </c>
      <c r="K65" s="32">
        <f>IF('Log_working_2-way'!$D64="","",B65^('Log_working_2-way'!$D64))</f>
        <v>2.1444993293304022</v>
      </c>
      <c r="L65" s="37">
        <f t="shared" si="9"/>
        <v>0.53213367609254503</v>
      </c>
      <c r="M65" s="37">
        <f t="shared" si="10"/>
        <v>0.46786632390745503</v>
      </c>
      <c r="N65" s="38">
        <v>161</v>
      </c>
      <c r="O65" s="38">
        <f t="shared" si="11"/>
        <v>72.538461538461519</v>
      </c>
      <c r="P65" s="38">
        <f t="shared" si="12"/>
        <v>83.222222222222214</v>
      </c>
      <c r="Q65" s="38">
        <f t="shared" si="13"/>
        <v>77.777777777777786</v>
      </c>
      <c r="R65" s="38">
        <f t="shared" si="14"/>
        <v>88.461538461538453</v>
      </c>
      <c r="S65" s="39">
        <f t="shared" si="15"/>
        <v>-5.2393162393162669</v>
      </c>
      <c r="T65" s="39">
        <f t="shared" si="16"/>
        <v>-5.2393162393162385</v>
      </c>
      <c r="U65" t="s">
        <v>429</v>
      </c>
      <c r="V65" t="s">
        <v>409</v>
      </c>
      <c r="W65" t="s">
        <v>383</v>
      </c>
      <c r="X65" t="s">
        <v>474</v>
      </c>
      <c r="Y65" s="41"/>
    </row>
    <row r="66" spans="1:25" ht="15" x14ac:dyDescent="0.25">
      <c r="A66">
        <v>2.11</v>
      </c>
      <c r="B66">
        <v>1.79</v>
      </c>
      <c r="C66" s="29">
        <f t="shared" si="0"/>
        <v>3.2592867166194583E-2</v>
      </c>
      <c r="D66" s="30">
        <f>IF(OR($A66="",$B66=""),"",A66*'MPTO_working_2-way'!$G65)</f>
        <v>2.1787709497206706</v>
      </c>
      <c r="E66" s="32">
        <f>IF(OR($A66="",$B66=""),"",B66*'MPTO_working_2-way'!$G65)</f>
        <v>1.8483412322274884</v>
      </c>
      <c r="F66" s="30">
        <f>IF(OR($A66="",$B66=""),"",'MPTO_working_2-way'!D65)</f>
        <v>2.1851369724319478</v>
      </c>
      <c r="G66" s="32">
        <f>IF(OR($A66="",$B66=""),"",'MPTO_working_2-way'!E65)</f>
        <v>1.8437843247333352</v>
      </c>
      <c r="H66" s="30">
        <f>IF(OR($A66="",$B66=""),"",'OddsRatio_working_2-way'!M65)</f>
        <v>2.1853536565680476</v>
      </c>
      <c r="I66" s="30">
        <f>IF(OR($A66="",$B66=""),"",'OddsRatio_working_2-way'!N65)</f>
        <v>1.8436300798997822</v>
      </c>
      <c r="J66" s="30">
        <f>IF('Log_working_2-way'!$D65="","",A66^('Log_working_2-way'!$D65))</f>
        <v>2.1882656756587764</v>
      </c>
      <c r="K66" s="32">
        <f>IF('Log_working_2-way'!$D65="","",B66^('Log_working_2-way'!$D65))</f>
        <v>1.8415626408173078</v>
      </c>
      <c r="L66" s="37">
        <f t="shared" si="9"/>
        <v>0.4589743589743589</v>
      </c>
      <c r="M66" s="37">
        <f t="shared" si="10"/>
        <v>0.54102564102564099</v>
      </c>
      <c r="N66" s="38">
        <v>162</v>
      </c>
      <c r="O66" s="38">
        <f t="shared" si="11"/>
        <v>85.222748815165872</v>
      </c>
      <c r="P66" s="38">
        <f t="shared" si="12"/>
        <v>71.497206703910621</v>
      </c>
      <c r="Q66" s="38">
        <f t="shared" si="13"/>
        <v>90.502793296089379</v>
      </c>
      <c r="R66" s="38">
        <f t="shared" si="14"/>
        <v>76.777251184834128</v>
      </c>
      <c r="S66" s="39">
        <f t="shared" si="15"/>
        <v>-5.2800444809235074</v>
      </c>
      <c r="T66" s="39">
        <f t="shared" si="16"/>
        <v>-5.2800444809235074</v>
      </c>
      <c r="U66" t="s">
        <v>288</v>
      </c>
      <c r="V66" t="s">
        <v>286</v>
      </c>
      <c r="W66" t="s">
        <v>377</v>
      </c>
      <c r="X66" t="s">
        <v>474</v>
      </c>
      <c r="Y66" s="41"/>
    </row>
    <row r="67" spans="1:25" ht="15" x14ac:dyDescent="0.25">
      <c r="A67">
        <v>2.23</v>
      </c>
      <c r="B67">
        <v>1.67</v>
      </c>
      <c r="C67" s="29">
        <f t="shared" ref="C67:C130" si="17">IF(OR($A67="",$B67=""),"",(1/A67)+(1/B67)-1)</f>
        <v>4.7232888483123459E-2</v>
      </c>
      <c r="D67" s="30">
        <f>IF(OR($A67="",$B67=""),"",A67*'MPTO_working_2-way'!$G66)</f>
        <v>2.3353293413173652</v>
      </c>
      <c r="E67" s="32">
        <f>IF(OR($A67="",$B67=""),"",B67*'MPTO_working_2-way'!$G66)</f>
        <v>1.7488789237668161</v>
      </c>
      <c r="F67" s="30">
        <f>IF(OR($A67="",$B67=""),"",'MPTO_working_2-way'!D66)</f>
        <v>2.3539711134287793</v>
      </c>
      <c r="G67" s="32">
        <f>IF(OR($A67="",$B67=""),"",'MPTO_working_2-way'!E66)</f>
        <v>1.7385681940197473</v>
      </c>
      <c r="H67" s="30">
        <f>IF(OR($A67="",$B67=""),"",'OddsRatio_working_2-way'!M66)</f>
        <v>2.3549246826013568</v>
      </c>
      <c r="I67" s="30">
        <f>IF(OR($A67="",$B67=""),"",'OddsRatio_working_2-way'!N66)</f>
        <v>1.7380484043438287</v>
      </c>
      <c r="J67" s="30">
        <f>IF('Log_working_2-way'!$D66="","",A67^('Log_working_2-way'!$D66))</f>
        <v>2.3636503228006438</v>
      </c>
      <c r="K67" s="32">
        <f>IF('Log_working_2-way'!$D66="","",B67^('Log_working_2-way'!$D66))</f>
        <v>1.7333258264811959</v>
      </c>
      <c r="L67" s="37">
        <f t="shared" si="9"/>
        <v>0.42820512820512818</v>
      </c>
      <c r="M67" s="37">
        <f t="shared" si="10"/>
        <v>0.57179487179487176</v>
      </c>
      <c r="N67" s="38">
        <v>163</v>
      </c>
      <c r="O67" s="38">
        <f t="shared" si="11"/>
        <v>89.905829596412559</v>
      </c>
      <c r="P67" s="38">
        <f t="shared" si="12"/>
        <v>65.395209580838312</v>
      </c>
      <c r="Q67" s="38">
        <f t="shared" si="13"/>
        <v>97.604790419161688</v>
      </c>
      <c r="R67" s="38">
        <f t="shared" si="14"/>
        <v>73.094170403587441</v>
      </c>
      <c r="S67" s="39">
        <f t="shared" si="15"/>
        <v>-7.6989608227491289</v>
      </c>
      <c r="T67" s="39">
        <f t="shared" si="16"/>
        <v>-7.6989608227491289</v>
      </c>
      <c r="U67" t="s">
        <v>125</v>
      </c>
      <c r="V67" t="s">
        <v>107</v>
      </c>
      <c r="W67" t="s">
        <v>164</v>
      </c>
      <c r="X67" t="s">
        <v>474</v>
      </c>
      <c r="Y67" s="41"/>
    </row>
    <row r="68" spans="1:25" ht="15" x14ac:dyDescent="0.25">
      <c r="A68">
        <v>2.08</v>
      </c>
      <c r="B68">
        <v>1.77</v>
      </c>
      <c r="C68" s="29">
        <f t="shared" si="17"/>
        <v>4.5740982181660117E-2</v>
      </c>
      <c r="D68" s="30">
        <f>IF(OR($A68="",$B68=""),"",A68*'MPTO_working_2-way'!$G67)</f>
        <v>2.1751412429378529</v>
      </c>
      <c r="E68" s="32">
        <f>IF(OR($A68="",$B68=""),"",B68*'MPTO_working_2-way'!$G67)</f>
        <v>1.8509615384615383</v>
      </c>
      <c r="F68" s="30">
        <f>IF(OR($A68="",$B68=""),"",'MPTO_working_2-way'!D67)</f>
        <v>2.1838889547989084</v>
      </c>
      <c r="G68" s="32">
        <f>IF(OR($A68="",$B68=""),"",'MPTO_working_2-way'!E67)</f>
        <v>1.8446738150115241</v>
      </c>
      <c r="H68" s="30">
        <f>IF(OR($A68="",$B68=""),"",'OddsRatio_working_2-way'!M67)</f>
        <v>2.1843130509275839</v>
      </c>
      <c r="I68" s="30">
        <f>IF(OR($A68="",$B68=""),"",'OddsRatio_working_2-way'!N67)</f>
        <v>1.8443713418650365</v>
      </c>
      <c r="J68" s="30">
        <f>IF('Log_working_2-way'!$D67="","",A68^('Log_working_2-way'!$D67))</f>
        <v>2.1883671237775504</v>
      </c>
      <c r="K68" s="32">
        <f>IF('Log_working_2-way'!$D67="","",B68^('Log_working_2-way'!$D67))</f>
        <v>1.8414907985847828</v>
      </c>
      <c r="L68" s="37">
        <f t="shared" si="9"/>
        <v>0.45974025974025978</v>
      </c>
      <c r="M68" s="37">
        <f t="shared" si="10"/>
        <v>0.54025974025974033</v>
      </c>
      <c r="N68" s="38">
        <v>164</v>
      </c>
      <c r="O68" s="38">
        <f t="shared" si="11"/>
        <v>85.153846153846146</v>
      </c>
      <c r="P68" s="38">
        <f t="shared" si="12"/>
        <v>71.344632768361606</v>
      </c>
      <c r="Q68" s="38">
        <f t="shared" si="13"/>
        <v>92.655367231638422</v>
      </c>
      <c r="R68" s="38">
        <f t="shared" si="14"/>
        <v>78.84615384615384</v>
      </c>
      <c r="S68" s="39">
        <f t="shared" si="15"/>
        <v>-7.5015210777922761</v>
      </c>
      <c r="T68" s="39">
        <f t="shared" si="16"/>
        <v>-7.5015210777922334</v>
      </c>
      <c r="U68" t="s">
        <v>126</v>
      </c>
      <c r="V68" t="s">
        <v>128</v>
      </c>
      <c r="W68" t="s">
        <v>164</v>
      </c>
      <c r="X68" t="s">
        <v>474</v>
      </c>
      <c r="Y68" s="41"/>
    </row>
    <row r="69" spans="1:25" ht="15" x14ac:dyDescent="0.25">
      <c r="A69">
        <v>1.83</v>
      </c>
      <c r="B69">
        <v>2.0099999999999998</v>
      </c>
      <c r="C69" s="29">
        <f t="shared" si="17"/>
        <v>4.3960525242639381E-2</v>
      </c>
      <c r="D69" s="30">
        <f>IF(OR($A69="",$B69=""),"",A69*'MPTO_working_2-way'!$G68)</f>
        <v>1.91044776119403</v>
      </c>
      <c r="E69" s="32">
        <f>IF(OR($A69="",$B69=""),"",B69*'MPTO_working_2-way'!$G68)</f>
        <v>2.098360655737705</v>
      </c>
      <c r="F69" s="30">
        <f>IF(OR($A69="",$B69=""),"",'MPTO_working_2-way'!D68)</f>
        <v>1.9066946582691862</v>
      </c>
      <c r="G69" s="32">
        <f>IF(OR($A69="",$B69=""),"",'MPTO_working_2-way'!E68)</f>
        <v>2.1029071263184975</v>
      </c>
      <c r="H69" s="30">
        <f>IF(OR($A69="",$B69=""),"",'OddsRatio_working_2-way'!M68)</f>
        <v>1.9065220230186481</v>
      </c>
      <c r="I69" s="30">
        <f>IF(OR($A69="",$B69=""),"",'OddsRatio_working_2-way'!N68)</f>
        <v>2.1031171605407648</v>
      </c>
      <c r="J69" s="30">
        <f>IF('Log_working_2-way'!$D68="","",A69^('Log_working_2-way'!$D68))</f>
        <v>1.9048027025294283</v>
      </c>
      <c r="K69" s="32">
        <f>IF('Log_working_2-way'!$D68="","",B69^('Log_working_2-way'!$D68))</f>
        <v>2.105213321317545</v>
      </c>
      <c r="L69" s="37">
        <f t="shared" ref="L69:L132" si="18">(1/D69)</f>
        <v>0.5234375</v>
      </c>
      <c r="M69" s="37">
        <f t="shared" ref="M69:M132" si="19">(1/E69)</f>
        <v>0.4765625</v>
      </c>
      <c r="N69" s="38">
        <v>165</v>
      </c>
      <c r="O69" s="38">
        <f t="shared" ref="O69:O132" si="20">(1/A69)*((N69*A69)-N69)</f>
        <v>74.836065573770483</v>
      </c>
      <c r="P69" s="38">
        <f t="shared" ref="P69:P132" si="21">(1/B69)*((N69*B69)-N69)</f>
        <v>82.910447761194035</v>
      </c>
      <c r="Q69" s="38">
        <f t="shared" ref="Q69:Q132" si="22">(1/B69)*N69</f>
        <v>82.089552238805979</v>
      </c>
      <c r="R69" s="38">
        <f t="shared" ref="R69:R132" si="23">(1/A69)*N69</f>
        <v>90.163934426229503</v>
      </c>
      <c r="S69" s="39">
        <f t="shared" ref="S69:S132" si="24">O69-Q69</f>
        <v>-7.2534866650354957</v>
      </c>
      <c r="T69" s="39">
        <f t="shared" ref="T69:T132" si="25">P69-R69</f>
        <v>-7.2534866650354672</v>
      </c>
      <c r="U69" t="s">
        <v>390</v>
      </c>
      <c r="V69" t="s">
        <v>392</v>
      </c>
      <c r="W69" t="s">
        <v>164</v>
      </c>
      <c r="X69" t="s">
        <v>474</v>
      </c>
      <c r="Y69" s="41"/>
    </row>
    <row r="70" spans="1:25" ht="15" x14ac:dyDescent="0.25">
      <c r="A70">
        <v>2.15</v>
      </c>
      <c r="B70">
        <v>1.71</v>
      </c>
      <c r="C70" s="29">
        <f t="shared" si="17"/>
        <v>4.9911600707194248E-2</v>
      </c>
      <c r="D70" s="30">
        <f>IF(OR($A70="",$B70=""),"",A70*'MPTO_working_2-way'!$G69)</f>
        <v>2.2573099415204676</v>
      </c>
      <c r="E70" s="32">
        <f>IF(OR($A70="",$B70=""),"",B70*'MPTO_working_2-way'!$G69)</f>
        <v>1.7953488372093021</v>
      </c>
      <c r="F70" s="30">
        <f>IF(OR($A70="",$B70=""),"",'MPTO_working_2-way'!D69)</f>
        <v>2.2718986559555074</v>
      </c>
      <c r="G70" s="32">
        <f>IF(OR($A70="",$B70=""),"",'MPTO_working_2-way'!E69)</f>
        <v>1.7862261630025504</v>
      </c>
      <c r="H70" s="30">
        <f>IF(OR($A70="",$B70=""),"",'OddsRatio_working_2-way'!M69)</f>
        <v>2.2726815429867573</v>
      </c>
      <c r="I70" s="30">
        <f>IF(OR($A70="",$B70=""),"",'OddsRatio_working_2-way'!N69)</f>
        <v>1.7857425178439978</v>
      </c>
      <c r="J70" s="30">
        <f>IF('Log_working_2-way'!$D69="","",A70^('Log_working_2-way'!$D69))</f>
        <v>2.2795010757196681</v>
      </c>
      <c r="K70" s="32">
        <f>IF('Log_working_2-way'!$D69="","",B70^('Log_working_2-way'!$D69))</f>
        <v>1.7815546379563396</v>
      </c>
      <c r="L70" s="37">
        <f t="shared" si="18"/>
        <v>0.44300518134715028</v>
      </c>
      <c r="M70" s="37">
        <f t="shared" si="19"/>
        <v>0.55699481865284983</v>
      </c>
      <c r="N70" s="38">
        <v>166</v>
      </c>
      <c r="O70" s="38">
        <f t="shared" si="20"/>
        <v>88.790697674418595</v>
      </c>
      <c r="P70" s="38">
        <f t="shared" si="21"/>
        <v>68.923976608187132</v>
      </c>
      <c r="Q70" s="38">
        <f t="shared" si="22"/>
        <v>97.076023391812853</v>
      </c>
      <c r="R70" s="38">
        <f t="shared" si="23"/>
        <v>77.20930232558139</v>
      </c>
      <c r="S70" s="39">
        <f t="shared" si="24"/>
        <v>-8.285325717394258</v>
      </c>
      <c r="T70" s="39">
        <f t="shared" si="25"/>
        <v>-8.285325717394258</v>
      </c>
      <c r="U70" t="s">
        <v>399</v>
      </c>
      <c r="V70" t="s">
        <v>129</v>
      </c>
      <c r="W70" t="s">
        <v>164</v>
      </c>
      <c r="X70" t="s">
        <v>474</v>
      </c>
      <c r="Y70" s="41"/>
    </row>
    <row r="71" spans="1:25" ht="15" x14ac:dyDescent="0.25">
      <c r="A71">
        <v>1.94</v>
      </c>
      <c r="B71">
        <v>1.89</v>
      </c>
      <c r="C71" s="29">
        <f t="shared" si="17"/>
        <v>4.4564446626302434E-2</v>
      </c>
      <c r="D71" s="30">
        <f>IF(OR($A71="",$B71=""),"",A71*'MPTO_working_2-way'!$G70)</f>
        <v>2.0264550264550265</v>
      </c>
      <c r="E71" s="32">
        <f>IF(OR($A71="",$B71=""),"",B71*'MPTO_working_2-way'!$G70)</f>
        <v>1.9742268041237114</v>
      </c>
      <c r="F71" s="30">
        <f>IF(OR($A71="",$B71=""),"",'MPTO_working_2-way'!D70)</f>
        <v>2.0276502792678208</v>
      </c>
      <c r="G71" s="32">
        <f>IF(OR($A71="",$B71=""),"",'MPTO_working_2-way'!E70)</f>
        <v>1.9730936877791532</v>
      </c>
      <c r="H71" s="30">
        <f>IF(OR($A71="",$B71=""),"",'OddsRatio_working_2-way'!M70)</f>
        <v>2.0277060743621682</v>
      </c>
      <c r="I71" s="30">
        <f>IF(OR($A71="",$B71=""),"",'OddsRatio_working_2-way'!N70)</f>
        <v>1.9730408576407765</v>
      </c>
      <c r="J71" s="30">
        <f>IF('Log_working_2-way'!$D70="","",A71^('Log_working_2-way'!$D70))</f>
        <v>2.0282558996234914</v>
      </c>
      <c r="K71" s="32">
        <f>IF('Log_working_2-way'!$D70="","",B71^('Log_working_2-way'!$D70))</f>
        <v>1.9725205567658568</v>
      </c>
      <c r="L71" s="37">
        <f t="shared" si="18"/>
        <v>0.49347258485639683</v>
      </c>
      <c r="M71" s="37">
        <f t="shared" si="19"/>
        <v>0.50652741514360311</v>
      </c>
      <c r="N71" s="38">
        <v>167</v>
      </c>
      <c r="O71" s="38">
        <f t="shared" si="20"/>
        <v>80.917525773195891</v>
      </c>
      <c r="P71" s="38">
        <f t="shared" si="21"/>
        <v>78.640211640211646</v>
      </c>
      <c r="Q71" s="38">
        <f t="shared" si="22"/>
        <v>88.359788359788368</v>
      </c>
      <c r="R71" s="38">
        <f t="shared" si="23"/>
        <v>86.082474226804138</v>
      </c>
      <c r="S71" s="39">
        <f t="shared" si="24"/>
        <v>-7.4422625865924772</v>
      </c>
      <c r="T71" s="39">
        <f t="shared" si="25"/>
        <v>-7.4422625865924914</v>
      </c>
      <c r="U71" t="s">
        <v>391</v>
      </c>
      <c r="V71" t="s">
        <v>127</v>
      </c>
      <c r="W71" t="s">
        <v>164</v>
      </c>
      <c r="X71" t="s">
        <v>474</v>
      </c>
      <c r="Y71" s="41"/>
    </row>
    <row r="72" spans="1:25" ht="15" x14ac:dyDescent="0.25">
      <c r="A72">
        <v>2.2599999999999998</v>
      </c>
      <c r="B72">
        <v>1.7</v>
      </c>
      <c r="C72" s="29">
        <f t="shared" si="17"/>
        <v>3.0713170223841679E-2</v>
      </c>
      <c r="D72" s="30">
        <f>IF(OR($A72="",$B72=""),"",A72*'MPTO_working_2-way'!$G71)</f>
        <v>2.3294117647058821</v>
      </c>
      <c r="E72" s="32">
        <f>IF(OR($A72="",$B72=""),"",B72*'MPTO_working_2-way'!$G71)</f>
        <v>1.7522123893805308</v>
      </c>
      <c r="F72" s="30">
        <f>IF(OR($A72="",$B72=""),"",'MPTO_working_2-way'!D71)</f>
        <v>2.3412553321145642</v>
      </c>
      <c r="G72" s="32">
        <f>IF(OR($A72="",$B72=""),"",'MPTO_working_2-way'!E71)</f>
        <v>1.7455701953657428</v>
      </c>
      <c r="H72" s="30">
        <f>IF(OR($A72="",$B72=""),"",'OddsRatio_working_2-way'!M71)</f>
        <v>2.3416407864998732</v>
      </c>
      <c r="I72" s="30">
        <f>IF(OR($A72="",$B72=""),"",'OddsRatio_working_2-way'!N71)</f>
        <v>1.7453559924999296</v>
      </c>
      <c r="J72" s="30">
        <f>IF('Log_working_2-way'!$D71="","",A72^('Log_working_2-way'!$D71))</f>
        <v>2.3470801072340981</v>
      </c>
      <c r="K72" s="32">
        <f>IF('Log_working_2-way'!$D71="","",B72^('Log_working_2-way'!$D71))</f>
        <v>1.7423463494336857</v>
      </c>
      <c r="L72" s="37">
        <f t="shared" si="18"/>
        <v>0.42929292929292934</v>
      </c>
      <c r="M72" s="37">
        <f t="shared" si="19"/>
        <v>0.57070707070707072</v>
      </c>
      <c r="N72" s="38">
        <v>168</v>
      </c>
      <c r="O72" s="38">
        <f t="shared" si="20"/>
        <v>93.663716814159272</v>
      </c>
      <c r="P72" s="38">
        <f t="shared" si="21"/>
        <v>69.176470588235276</v>
      </c>
      <c r="Q72" s="38">
        <f t="shared" si="22"/>
        <v>98.82352941176471</v>
      </c>
      <c r="R72" s="38">
        <f t="shared" si="23"/>
        <v>74.336283185840713</v>
      </c>
      <c r="S72" s="39">
        <f t="shared" si="24"/>
        <v>-5.1598125976054376</v>
      </c>
      <c r="T72" s="39">
        <f t="shared" si="25"/>
        <v>-5.1598125976054376</v>
      </c>
      <c r="U72" t="s">
        <v>457</v>
      </c>
      <c r="V72" t="s">
        <v>458</v>
      </c>
      <c r="W72" t="s">
        <v>384</v>
      </c>
      <c r="X72" t="s">
        <v>474</v>
      </c>
      <c r="Y72" s="41"/>
    </row>
    <row r="73" spans="1:25" ht="15" x14ac:dyDescent="0.25">
      <c r="A73">
        <v>1.81</v>
      </c>
      <c r="B73">
        <v>2.0699999999999998</v>
      </c>
      <c r="C73" s="29">
        <f t="shared" si="17"/>
        <v>3.5577975284917462E-2</v>
      </c>
      <c r="D73" s="30">
        <f>IF(OR($A73="",$B73=""),"",A73*'MPTO_working_2-way'!$G72)</f>
        <v>1.8743961352657006</v>
      </c>
      <c r="E73" s="32">
        <f>IF(OR($A73="",$B73=""),"",B73*'MPTO_working_2-way'!$G72)</f>
        <v>2.1436464088397789</v>
      </c>
      <c r="F73" s="30">
        <f>IF(OR($A73="",$B73=""),"",'MPTO_working_2-way'!D72)</f>
        <v>1.8702173858786533</v>
      </c>
      <c r="G73" s="32">
        <f>IF(OR($A73="",$B73=""),"",'MPTO_working_2-way'!E72)</f>
        <v>2.1491381535549374</v>
      </c>
      <c r="H73" s="30">
        <f>IF(OR($A73="",$B73=""),"",'OddsRatio_working_2-way'!M72)</f>
        <v>1.8700628401410975</v>
      </c>
      <c r="I73" s="30">
        <f>IF(OR($A73="",$B73=""),"",'OddsRatio_working_2-way'!N72)</f>
        <v>2.1493422703098441</v>
      </c>
      <c r="J73" s="30">
        <f>IF('Log_working_2-way'!$D72="","",A73^('Log_working_2-way'!$D72))</f>
        <v>1.8681622223592078</v>
      </c>
      <c r="K73" s="32">
        <f>IF('Log_working_2-way'!$D72="","",B73^('Log_working_2-way'!$D72))</f>
        <v>2.1518584594506485</v>
      </c>
      <c r="L73" s="37">
        <f t="shared" si="18"/>
        <v>0.53350515463917525</v>
      </c>
      <c r="M73" s="37">
        <f t="shared" si="19"/>
        <v>0.46649484536082475</v>
      </c>
      <c r="N73" s="38">
        <v>169</v>
      </c>
      <c r="O73" s="38">
        <f t="shared" si="20"/>
        <v>75.629834254143645</v>
      </c>
      <c r="P73" s="38">
        <f t="shared" si="21"/>
        <v>87.357487922705317</v>
      </c>
      <c r="Q73" s="38">
        <f t="shared" si="22"/>
        <v>81.642512077294697</v>
      </c>
      <c r="R73" s="38">
        <f t="shared" si="23"/>
        <v>93.370165745856355</v>
      </c>
      <c r="S73" s="39">
        <f t="shared" si="24"/>
        <v>-6.0126778231510514</v>
      </c>
      <c r="T73" s="39">
        <f t="shared" si="25"/>
        <v>-6.0126778231510372</v>
      </c>
      <c r="U73" t="s">
        <v>153</v>
      </c>
      <c r="V73" t="s">
        <v>149</v>
      </c>
      <c r="W73" t="s">
        <v>165</v>
      </c>
      <c r="X73" t="s">
        <v>474</v>
      </c>
      <c r="Y73" s="41"/>
    </row>
    <row r="74" spans="1:25" ht="15" x14ac:dyDescent="0.25">
      <c r="A74">
        <v>1.51</v>
      </c>
      <c r="B74">
        <v>2.65</v>
      </c>
      <c r="C74" s="29">
        <f t="shared" si="17"/>
        <v>3.9610146195176998E-2</v>
      </c>
      <c r="D74" s="30">
        <f>IF(OR($A74="",$B74=""),"",A74*'MPTO_working_2-way'!$G73)</f>
        <v>1.5698113207547173</v>
      </c>
      <c r="E74" s="32">
        <f>IF(OR($A74="",$B74=""),"",B74*'MPTO_working_2-way'!$G73)</f>
        <v>2.7549668874172188</v>
      </c>
      <c r="F74" s="30">
        <f>IF(OR($A74="",$B74=""),"",'MPTO_working_2-way'!D73)</f>
        <v>1.5565496450452205</v>
      </c>
      <c r="G74" s="32">
        <f>IF(OR($A74="",$B74=""),"",'MPTO_working_2-way'!E73)</f>
        <v>2.7967849030228904</v>
      </c>
      <c r="H74" s="30">
        <f>IF(OR($A74="",$B74=""),"",'OddsRatio_working_2-way'!M73)</f>
        <v>1.5559594491425695</v>
      </c>
      <c r="I74" s="30">
        <f>IF(OR($A74="",$B74=""),"",'OddsRatio_working_2-way'!N73)</f>
        <v>2.7986923354612547</v>
      </c>
      <c r="J74" s="30">
        <f>IF('Log_working_2-way'!$D73="","",A74^('Log_working_2-way'!$D73))</f>
        <v>1.5498902372228578</v>
      </c>
      <c r="K74" s="32">
        <f>IF('Log_working_2-way'!$D73="","",B74^('Log_working_2-way'!$D73))</f>
        <v>2.8185447427650114</v>
      </c>
      <c r="L74" s="37">
        <f t="shared" si="18"/>
        <v>0.63701923076923062</v>
      </c>
      <c r="M74" s="37">
        <f t="shared" si="19"/>
        <v>0.36298076923076922</v>
      </c>
      <c r="N74" s="38">
        <v>170</v>
      </c>
      <c r="O74" s="38">
        <f t="shared" si="20"/>
        <v>57.417218543046353</v>
      </c>
      <c r="P74" s="38">
        <f t="shared" si="21"/>
        <v>105.84905660377359</v>
      </c>
      <c r="Q74" s="38">
        <f t="shared" si="22"/>
        <v>64.150943396226424</v>
      </c>
      <c r="R74" s="38">
        <f t="shared" si="23"/>
        <v>112.58278145695365</v>
      </c>
      <c r="S74" s="39">
        <f t="shared" si="24"/>
        <v>-6.7337248531800711</v>
      </c>
      <c r="T74" s="39">
        <f t="shared" si="25"/>
        <v>-6.733724853180064</v>
      </c>
      <c r="U74" t="s">
        <v>295</v>
      </c>
      <c r="V74" t="s">
        <v>354</v>
      </c>
      <c r="W74" t="s">
        <v>385</v>
      </c>
      <c r="X74" t="s">
        <v>474</v>
      </c>
      <c r="Y74" s="41"/>
    </row>
    <row r="75" spans="1:25" ht="15" x14ac:dyDescent="0.25">
      <c r="A75">
        <v>1.92</v>
      </c>
      <c r="B75">
        <v>1.97</v>
      </c>
      <c r="C75" s="29">
        <f t="shared" si="17"/>
        <v>2.844754653130277E-2</v>
      </c>
      <c r="D75" s="30">
        <f>IF(OR($A75="",$B75=""),"",A75*'MPTO_working_2-way'!$G74)</f>
        <v>1.9746192893401013</v>
      </c>
      <c r="E75" s="32">
        <f>IF(OR($A75="",$B75=""),"",B75*'MPTO_working_2-way'!$G74)</f>
        <v>2.0260416666666665</v>
      </c>
      <c r="F75" s="30">
        <f>IF(OR($A75="",$B75=""),"",'MPTO_working_2-way'!D74)</f>
        <v>1.9739066903246005</v>
      </c>
      <c r="G75" s="32">
        <f>IF(OR($A75="",$B75=""),"",'MPTO_working_2-way'!E74)</f>
        <v>2.0267924123888115</v>
      </c>
      <c r="H75" s="30">
        <f>IF(OR($A75="",$B75=""),"",'OddsRatio_working_2-way'!M74)</f>
        <v>1.9738858291644976</v>
      </c>
      <c r="I75" s="30">
        <f>IF(OR($A75="",$B75=""),"",'OddsRatio_working_2-way'!N74)</f>
        <v>2.0268144068364817</v>
      </c>
      <c r="J75" s="30">
        <f>IF('Log_working_2-way'!$D74="","",A75^('Log_working_2-way'!$D74))</f>
        <v>1.9735629954505829</v>
      </c>
      <c r="K75" s="32">
        <f>IF('Log_working_2-way'!$D74="","",B75^('Log_working_2-way'!$D74))</f>
        <v>2.0271548987306875</v>
      </c>
      <c r="L75" s="37">
        <f t="shared" si="18"/>
        <v>0.50642673521850901</v>
      </c>
      <c r="M75" s="37">
        <f t="shared" si="19"/>
        <v>0.49357326478149105</v>
      </c>
      <c r="N75" s="38">
        <v>171</v>
      </c>
      <c r="O75" s="38">
        <f t="shared" si="20"/>
        <v>81.9375</v>
      </c>
      <c r="P75" s="38">
        <f t="shared" si="21"/>
        <v>84.197969543147209</v>
      </c>
      <c r="Q75" s="38">
        <f t="shared" si="22"/>
        <v>86.802030456852791</v>
      </c>
      <c r="R75" s="38">
        <f t="shared" si="23"/>
        <v>89.0625</v>
      </c>
      <c r="S75" s="39">
        <f t="shared" si="24"/>
        <v>-4.8645304568527905</v>
      </c>
      <c r="T75" s="39">
        <f t="shared" si="25"/>
        <v>-4.8645304568527905</v>
      </c>
      <c r="U75" t="s">
        <v>290</v>
      </c>
      <c r="V75" t="s">
        <v>373</v>
      </c>
      <c r="W75" t="s">
        <v>385</v>
      </c>
      <c r="X75" t="s">
        <v>474</v>
      </c>
      <c r="Y75" s="41"/>
    </row>
    <row r="76" spans="1:25" ht="15" x14ac:dyDescent="0.25">
      <c r="A76">
        <v>1.87</v>
      </c>
      <c r="B76">
        <v>2.04</v>
      </c>
      <c r="C76" s="29">
        <f t="shared" si="17"/>
        <v>2.4955436720142554E-2</v>
      </c>
      <c r="D76" s="30">
        <f>IF(OR($A76="",$B76=""),"",A76*'MPTO_working_2-way'!$G75)</f>
        <v>1.9166666666666667</v>
      </c>
      <c r="E76" s="32">
        <f>IF(OR($A76="",$B76=""),"",B76*'MPTO_working_2-way'!$G75)</f>
        <v>2.0909090909090908</v>
      </c>
      <c r="F76" s="30">
        <f>IF(OR($A76="",$B76=""),"",'MPTO_working_2-way'!D75)</f>
        <v>1.9146757679180888</v>
      </c>
      <c r="G76" s="32">
        <f>IF(OR($A76="",$B76=""),"",'MPTO_working_2-way'!E75)</f>
        <v>2.0932835820895521</v>
      </c>
      <c r="H76" s="30">
        <f>IF(OR($A76="",$B76=""),"",'OddsRatio_working_2-way'!M75)</f>
        <v>1.9146247654303168</v>
      </c>
      <c r="I76" s="30">
        <f>IF(OR($A76="",$B76=""),"",'OddsRatio_working_2-way'!N75)</f>
        <v>2.0933445471810685</v>
      </c>
      <c r="J76" s="30">
        <f>IF('Log_working_2-way'!$D75="","",A76^('Log_working_2-way'!$D75))</f>
        <v>1.9137261145840778</v>
      </c>
      <c r="K76" s="32">
        <f>IF('Log_working_2-way'!$D75="","",B76^('Log_working_2-way'!$D75))</f>
        <v>2.0944198529941209</v>
      </c>
      <c r="L76" s="37">
        <f t="shared" si="18"/>
        <v>0.52173913043478259</v>
      </c>
      <c r="M76" s="37">
        <f t="shared" si="19"/>
        <v>0.47826086956521741</v>
      </c>
      <c r="N76" s="38">
        <v>172</v>
      </c>
      <c r="O76" s="38">
        <f t="shared" si="20"/>
        <v>80.02139037433156</v>
      </c>
      <c r="P76" s="38">
        <f t="shared" si="21"/>
        <v>87.686274509803923</v>
      </c>
      <c r="Q76" s="38">
        <f t="shared" si="22"/>
        <v>84.313725490196077</v>
      </c>
      <c r="R76" s="38">
        <f t="shared" si="23"/>
        <v>91.97860962566844</v>
      </c>
      <c r="S76" s="39">
        <f t="shared" si="24"/>
        <v>-4.2923351158645175</v>
      </c>
      <c r="T76" s="39">
        <f t="shared" si="25"/>
        <v>-4.2923351158645175</v>
      </c>
      <c r="U76" t="s">
        <v>298</v>
      </c>
      <c r="V76" t="s">
        <v>168</v>
      </c>
      <c r="W76" t="s">
        <v>374</v>
      </c>
      <c r="X76" t="s">
        <v>475</v>
      </c>
      <c r="Y76" s="41"/>
    </row>
    <row r="77" spans="1:25" ht="15" x14ac:dyDescent="0.25">
      <c r="A77">
        <v>2.11</v>
      </c>
      <c r="B77">
        <v>1.8</v>
      </c>
      <c r="C77" s="29">
        <f t="shared" si="17"/>
        <v>2.9489204844655115E-2</v>
      </c>
      <c r="D77" s="30">
        <f>IF(OR($A77="",$B77=""),"",A77*'MPTO_working_2-way'!$G76)</f>
        <v>2.1722222222222221</v>
      </c>
      <c r="E77" s="32">
        <f>IF(OR($A77="",$B77=""),"",B77*'MPTO_working_2-way'!$G76)</f>
        <v>1.8530805687203793</v>
      </c>
      <c r="F77" s="30">
        <f>IF(OR($A77="",$B77=""),"",'MPTO_working_2-way'!D76)</f>
        <v>2.1777522935779814</v>
      </c>
      <c r="G77" s="32">
        <f>IF(OR($A77="",$B77=""),"",'MPTO_working_2-way'!E76)</f>
        <v>1.8490749756572542</v>
      </c>
      <c r="H77" s="30">
        <f>IF(OR($A77="",$B77=""),"",'OddsRatio_working_2-way'!M76)</f>
        <v>2.1779218989389744</v>
      </c>
      <c r="I77" s="30">
        <f>IF(OR($A77="",$B77=""),"",'OddsRatio_working_2-way'!N76)</f>
        <v>1.8489527199560174</v>
      </c>
      <c r="J77" s="30">
        <f>IF('Log_working_2-way'!$D76="","",A77^('Log_working_2-way'!$D76))</f>
        <v>2.1804431814833727</v>
      </c>
      <c r="K77" s="32">
        <f>IF('Log_working_2-way'!$D76="","",B77^('Log_working_2-way'!$D76))</f>
        <v>1.847139460573918</v>
      </c>
      <c r="L77" s="37">
        <f t="shared" si="18"/>
        <v>0.46035805626598469</v>
      </c>
      <c r="M77" s="37">
        <f t="shared" si="19"/>
        <v>0.53964194373401531</v>
      </c>
      <c r="N77" s="38">
        <v>173</v>
      </c>
      <c r="O77" s="38">
        <f t="shared" si="20"/>
        <v>91.009478672985765</v>
      </c>
      <c r="P77" s="38">
        <f t="shared" si="21"/>
        <v>76.888888888888914</v>
      </c>
      <c r="Q77" s="38">
        <f t="shared" si="22"/>
        <v>96.111111111111114</v>
      </c>
      <c r="R77" s="38">
        <f t="shared" si="23"/>
        <v>81.990521327014221</v>
      </c>
      <c r="S77" s="39">
        <f t="shared" si="24"/>
        <v>-5.1016324381253497</v>
      </c>
      <c r="T77" s="39">
        <f t="shared" si="25"/>
        <v>-5.1016324381253071</v>
      </c>
      <c r="U77" t="s">
        <v>177</v>
      </c>
      <c r="V77" t="s">
        <v>186</v>
      </c>
      <c r="W77" t="s">
        <v>374</v>
      </c>
      <c r="X77" t="s">
        <v>475</v>
      </c>
      <c r="Y77" s="41"/>
    </row>
    <row r="78" spans="1:25" ht="15" x14ac:dyDescent="0.25">
      <c r="A78">
        <v>1.46</v>
      </c>
      <c r="B78">
        <v>2.87</v>
      </c>
      <c r="C78" s="29">
        <f t="shared" si="17"/>
        <v>3.3363562598443863E-2</v>
      </c>
      <c r="D78" s="30">
        <f>IF(OR($A78="",$B78=""),"",A78*'MPTO_working_2-way'!$G77)</f>
        <v>1.508710801393728</v>
      </c>
      <c r="E78" s="32">
        <f>IF(OR($A78="",$B78=""),"",B78*'MPTO_working_2-way'!$G77)</f>
        <v>2.9657534246575339</v>
      </c>
      <c r="F78" s="30">
        <f>IF(OR($A78="",$B78=""),"",'MPTO_working_2-way'!D77)</f>
        <v>1.4964465554801614</v>
      </c>
      <c r="G78" s="32">
        <f>IF(OR($A78="",$B78=""),"",'MPTO_working_2-way'!E77)</f>
        <v>3.0143155168692894</v>
      </c>
      <c r="H78" s="30">
        <f>IF(OR($A78="",$B78=""),"",'OddsRatio_working_2-way'!M77)</f>
        <v>1.4959730887990137</v>
      </c>
      <c r="I78" s="30">
        <f>IF(OR($A78="",$B78=""),"",'OddsRatio_working_2-way'!N77)</f>
        <v>3.0162384262046857</v>
      </c>
      <c r="J78" s="30">
        <f>IF('Log_working_2-way'!$D77="","",A78^('Log_working_2-way'!$D77))</f>
        <v>1.4903545563160985</v>
      </c>
      <c r="K78" s="32">
        <f>IF('Log_working_2-way'!$D77="","",B78^('Log_working_2-way'!$D77))</f>
        <v>3.0393406915854553</v>
      </c>
      <c r="L78" s="37">
        <f t="shared" si="18"/>
        <v>0.66281755196304859</v>
      </c>
      <c r="M78" s="37">
        <f t="shared" si="19"/>
        <v>0.33718244803695152</v>
      </c>
      <c r="N78" s="38">
        <v>174</v>
      </c>
      <c r="O78" s="38">
        <f t="shared" si="20"/>
        <v>54.821917808219169</v>
      </c>
      <c r="P78" s="38">
        <f t="shared" si="21"/>
        <v>113.37282229965156</v>
      </c>
      <c r="Q78" s="38">
        <f t="shared" si="22"/>
        <v>60.627177700348426</v>
      </c>
      <c r="R78" s="38">
        <f t="shared" si="23"/>
        <v>119.17808219178082</v>
      </c>
      <c r="S78" s="39">
        <f t="shared" si="24"/>
        <v>-5.8052598921292571</v>
      </c>
      <c r="T78" s="39">
        <f t="shared" si="25"/>
        <v>-5.8052598921292571</v>
      </c>
      <c r="U78" t="s">
        <v>187</v>
      </c>
      <c r="V78" t="s">
        <v>184</v>
      </c>
      <c r="W78" t="s">
        <v>374</v>
      </c>
      <c r="X78" t="s">
        <v>475</v>
      </c>
      <c r="Y78" s="41"/>
    </row>
    <row r="79" spans="1:25" ht="15" x14ac:dyDescent="0.25">
      <c r="A79">
        <v>1.43</v>
      </c>
      <c r="B79">
        <v>3.01</v>
      </c>
      <c r="C79" s="29">
        <f t="shared" si="17"/>
        <v>3.1526612921961794E-2</v>
      </c>
      <c r="D79" s="30">
        <f>IF(OR($A79="",$B79=""),"",A79*'MPTO_working_2-way'!$G78)</f>
        <v>1.4750830564784052</v>
      </c>
      <c r="E79" s="32">
        <f>IF(OR($A79="",$B79=""),"",B79*'MPTO_working_2-way'!$G78)</f>
        <v>3.1048951048951046</v>
      </c>
      <c r="F79" s="30">
        <f>IF(OR($A79="",$B79=""),"",'MPTO_working_2-way'!D78)</f>
        <v>1.4629777543633056</v>
      </c>
      <c r="G79" s="32">
        <f>IF(OR($A79="",$B79=""),"",'MPTO_working_2-way'!E78)</f>
        <v>3.1599309914473444</v>
      </c>
      <c r="H79" s="30">
        <f>IF(OR($A79="",$B79=""),"",'OddsRatio_working_2-way'!M78)</f>
        <v>1.4625260514378691</v>
      </c>
      <c r="I79" s="30">
        <f>IF(OR($A79="",$B79=""),"",'OddsRatio_working_2-way'!N78)</f>
        <v>3.1620403799770163</v>
      </c>
      <c r="J79" s="30">
        <f>IF('Log_working_2-way'!$D78="","",A79^('Log_working_2-way'!$D78))</f>
        <v>1.4569678818134724</v>
      </c>
      <c r="K79" s="32">
        <f>IF('Log_working_2-way'!$D78="","",B79^('Log_working_2-way'!$D78))</f>
        <v>3.1883376048909238</v>
      </c>
      <c r="L79" s="37">
        <f t="shared" si="18"/>
        <v>0.677927927927928</v>
      </c>
      <c r="M79" s="37">
        <f t="shared" si="19"/>
        <v>0.32207207207207211</v>
      </c>
      <c r="N79" s="38">
        <v>175</v>
      </c>
      <c r="O79" s="38">
        <f t="shared" si="20"/>
        <v>52.622377622377627</v>
      </c>
      <c r="P79" s="38">
        <f t="shared" si="21"/>
        <v>116.86046511627907</v>
      </c>
      <c r="Q79" s="38">
        <f t="shared" si="22"/>
        <v>58.139534883720934</v>
      </c>
      <c r="R79" s="38">
        <f t="shared" si="23"/>
        <v>122.37762237762239</v>
      </c>
      <c r="S79" s="39">
        <f t="shared" si="24"/>
        <v>-5.5171572613433071</v>
      </c>
      <c r="T79" s="39">
        <f t="shared" si="25"/>
        <v>-5.5171572613433142</v>
      </c>
      <c r="U79" t="s">
        <v>301</v>
      </c>
      <c r="V79" t="s">
        <v>182</v>
      </c>
      <c r="W79" t="s">
        <v>374</v>
      </c>
      <c r="X79" t="s">
        <v>475</v>
      </c>
      <c r="Y79" s="41"/>
    </row>
    <row r="80" spans="1:25" ht="15" x14ac:dyDescent="0.25">
      <c r="A80">
        <v>1.79</v>
      </c>
      <c r="B80">
        <v>2.12</v>
      </c>
      <c r="C80" s="29">
        <f t="shared" si="17"/>
        <v>3.0357331084642114E-2</v>
      </c>
      <c r="D80" s="30">
        <f>IF(OR($A80="",$B80=""),"",A80*'MPTO_working_2-way'!$G79)</f>
        <v>1.8443396226415094</v>
      </c>
      <c r="E80" s="32">
        <f>IF(OR($A80="",$B80=""),"",B80*'MPTO_working_2-way'!$G79)</f>
        <v>2.1843575418994412</v>
      </c>
      <c r="F80" s="30">
        <f>IF(OR($A80="",$B80=""),"",'MPTO_working_2-way'!D79)</f>
        <v>1.8399922420480992</v>
      </c>
      <c r="G80" s="32">
        <f>IF(OR($A80="",$B80=""),"",'MPTO_working_2-way'!E79)</f>
        <v>2.1904871854075272</v>
      </c>
      <c r="H80" s="30">
        <f>IF(OR($A80="",$B80=""),"",'OddsRatio_working_2-way'!M79)</f>
        <v>1.8398554297360612</v>
      </c>
      <c r="I80" s="30">
        <f>IF(OR($A80="",$B80=""),"",'OddsRatio_working_2-way'!N79)</f>
        <v>2.1906811155751749</v>
      </c>
      <c r="J80" s="30">
        <f>IF('Log_working_2-way'!$D79="","",A80^('Log_working_2-way'!$D79))</f>
        <v>1.8378863083703576</v>
      </c>
      <c r="K80" s="32">
        <f>IF('Log_working_2-way'!$D79="","",B80^('Log_working_2-way'!$D79))</f>
        <v>2.1934793420182777</v>
      </c>
      <c r="L80" s="37">
        <f t="shared" si="18"/>
        <v>0.5421994884910486</v>
      </c>
      <c r="M80" s="37">
        <f t="shared" si="19"/>
        <v>0.45780051150895146</v>
      </c>
      <c r="N80" s="38">
        <v>176</v>
      </c>
      <c r="O80" s="38">
        <f t="shared" si="20"/>
        <v>77.675977653631293</v>
      </c>
      <c r="P80" s="38">
        <f t="shared" si="21"/>
        <v>92.981132075471692</v>
      </c>
      <c r="Q80" s="38">
        <f t="shared" si="22"/>
        <v>83.018867924528294</v>
      </c>
      <c r="R80" s="38">
        <f t="shared" si="23"/>
        <v>98.324022346368707</v>
      </c>
      <c r="S80" s="39">
        <f t="shared" si="24"/>
        <v>-5.3428902708970014</v>
      </c>
      <c r="T80" s="39">
        <f t="shared" si="25"/>
        <v>-5.3428902708970156</v>
      </c>
      <c r="U80" t="s">
        <v>178</v>
      </c>
      <c r="V80" t="s">
        <v>299</v>
      </c>
      <c r="W80" t="s">
        <v>374</v>
      </c>
      <c r="X80" t="s">
        <v>475</v>
      </c>
      <c r="Y80" s="41"/>
    </row>
    <row r="81" spans="1:25" ht="15" x14ac:dyDescent="0.25">
      <c r="A81">
        <v>1.68</v>
      </c>
      <c r="B81">
        <v>2.31</v>
      </c>
      <c r="C81" s="29">
        <f t="shared" si="17"/>
        <v>2.813852813852824E-2</v>
      </c>
      <c r="D81" s="30">
        <f>IF(OR($A81="",$B81=""),"",A81*'MPTO_working_2-way'!$G80)</f>
        <v>1.7272727272727273</v>
      </c>
      <c r="E81" s="32">
        <f>IF(OR($A81="",$B81=""),"",B81*'MPTO_working_2-way'!$G80)</f>
        <v>2.3750000000000004</v>
      </c>
      <c r="F81" s="30">
        <f>IF(OR($A81="",$B81=""),"",'MPTO_working_2-way'!D80)</f>
        <v>1.7206703910614525</v>
      </c>
      <c r="G81" s="32">
        <f>IF(OR($A81="",$B81=""),"",'MPTO_working_2-way'!E80)</f>
        <v>2.3875968992248064</v>
      </c>
      <c r="H81" s="30">
        <f>IF(OR($A81="",$B81=""),"",'OddsRatio_working_2-way'!M80)</f>
        <v>1.7204748222288193</v>
      </c>
      <c r="I81" s="30">
        <f>IF(OR($A81="",$B81=""),"",'OddsRatio_working_2-way'!N80)</f>
        <v>2.3879735545878726</v>
      </c>
      <c r="J81" s="30">
        <f>IF('Log_working_2-way'!$D80="","",A81^('Log_working_2-way'!$D80))</f>
        <v>1.7174872145429791</v>
      </c>
      <c r="K81" s="32">
        <f>IF('Log_working_2-way'!$D80="","",B81^('Log_working_2-way'!$D80))</f>
        <v>2.3937530589126359</v>
      </c>
      <c r="L81" s="37">
        <f t="shared" si="18"/>
        <v>0.57894736842105265</v>
      </c>
      <c r="M81" s="37">
        <f t="shared" si="19"/>
        <v>0.42105263157894729</v>
      </c>
      <c r="N81" s="38">
        <v>177</v>
      </c>
      <c r="O81" s="38">
        <f t="shared" si="20"/>
        <v>71.642857142857153</v>
      </c>
      <c r="P81" s="38">
        <f t="shared" si="21"/>
        <v>100.37662337662337</v>
      </c>
      <c r="Q81" s="38">
        <f t="shared" si="22"/>
        <v>76.623376623376629</v>
      </c>
      <c r="R81" s="38">
        <f t="shared" si="23"/>
        <v>105.35714285714286</v>
      </c>
      <c r="S81" s="39">
        <f t="shared" si="24"/>
        <v>-4.9805194805194759</v>
      </c>
      <c r="T81" s="39">
        <f t="shared" si="25"/>
        <v>-4.9805194805194901</v>
      </c>
      <c r="U81" t="s">
        <v>183</v>
      </c>
      <c r="V81" t="s">
        <v>181</v>
      </c>
      <c r="W81" t="s">
        <v>374</v>
      </c>
      <c r="X81" t="s">
        <v>475</v>
      </c>
      <c r="Y81" s="41"/>
    </row>
    <row r="82" spans="1:25" ht="15" x14ac:dyDescent="0.25">
      <c r="A82">
        <v>1.9</v>
      </c>
      <c r="B82">
        <v>1.99</v>
      </c>
      <c r="C82" s="29">
        <f t="shared" si="17"/>
        <v>2.8828352287754377E-2</v>
      </c>
      <c r="D82" s="30">
        <f>IF(OR($A82="",$B82=""),"",A82*'MPTO_working_2-way'!$G81)</f>
        <v>1.9547738693467331</v>
      </c>
      <c r="E82" s="32">
        <f>IF(OR($A82="",$B82=""),"",B82*'MPTO_working_2-way'!$G81)</f>
        <v>2.0473684210526311</v>
      </c>
      <c r="F82" s="30">
        <f>IF(OR($A82="",$B82=""),"",'MPTO_working_2-way'!D81)</f>
        <v>1.9535003874967702</v>
      </c>
      <c r="G82" s="32">
        <f>IF(OR($A82="",$B82=""),"",'MPTO_working_2-way'!E81)</f>
        <v>2.0487672717420748</v>
      </c>
      <c r="H82" s="30">
        <f>IF(OR($A82="",$B82=""),"",'OddsRatio_working_2-way'!M81)</f>
        <v>1.9534625892455926</v>
      </c>
      <c r="I82" s="30">
        <f>IF(OR($A82="",$B82=""),"",'OddsRatio_working_2-way'!N81)</f>
        <v>2.0488088481701512</v>
      </c>
      <c r="J82" s="30">
        <f>IF('Log_working_2-way'!$D81="","",A82^('Log_working_2-way'!$D81))</f>
        <v>1.9528856855785393</v>
      </c>
      <c r="K82" s="32">
        <f>IF('Log_working_2-way'!$D81="","",B82^('Log_working_2-way'!$D81))</f>
        <v>2.0494438264048878</v>
      </c>
      <c r="L82" s="37">
        <f t="shared" si="18"/>
        <v>0.51156812339331637</v>
      </c>
      <c r="M82" s="37">
        <f t="shared" si="19"/>
        <v>0.48843187660668391</v>
      </c>
      <c r="N82" s="38">
        <v>178</v>
      </c>
      <c r="O82" s="38">
        <f t="shared" si="20"/>
        <v>84.315789473684205</v>
      </c>
      <c r="P82" s="38">
        <f t="shared" si="21"/>
        <v>88.55276381909546</v>
      </c>
      <c r="Q82" s="38">
        <f t="shared" si="22"/>
        <v>89.447236180904511</v>
      </c>
      <c r="R82" s="38">
        <f t="shared" si="23"/>
        <v>93.68421052631578</v>
      </c>
      <c r="S82" s="39">
        <f t="shared" si="24"/>
        <v>-5.1314467072203058</v>
      </c>
      <c r="T82" s="39">
        <f t="shared" si="25"/>
        <v>-5.13144670722032</v>
      </c>
      <c r="U82" t="s">
        <v>169</v>
      </c>
      <c r="V82" t="s">
        <v>194</v>
      </c>
      <c r="W82" t="s">
        <v>375</v>
      </c>
      <c r="X82" t="s">
        <v>475</v>
      </c>
      <c r="Y82" s="41"/>
    </row>
    <row r="83" spans="1:25" ht="15" x14ac:dyDescent="0.25">
      <c r="A83">
        <v>1.71</v>
      </c>
      <c r="B83">
        <v>2.23</v>
      </c>
      <c r="C83" s="29">
        <f t="shared" si="17"/>
        <v>3.3225814910969431E-2</v>
      </c>
      <c r="D83" s="30">
        <f>IF(OR($A83="",$B83=""),"",A83*'MPTO_working_2-way'!$G82)</f>
        <v>1.7668161434977576</v>
      </c>
      <c r="E83" s="32">
        <f>IF(OR($A83="",$B83=""),"",B83*'MPTO_working_2-way'!$G82)</f>
        <v>2.3040935672514617</v>
      </c>
      <c r="F83" s="30">
        <f>IF(OR($A83="",$B83=""),"",'MPTO_working_2-way'!D82)</f>
        <v>1.7599981538319522</v>
      </c>
      <c r="G83" s="32">
        <f>IF(OR($A83="",$B83=""),"",'MPTO_working_2-way'!E82)</f>
        <v>2.315792669966295</v>
      </c>
      <c r="H83" s="30">
        <f>IF(OR($A83="",$B83=""),"",'OddsRatio_working_2-way'!M82)</f>
        <v>1.7597603387632996</v>
      </c>
      <c r="I83" s="30">
        <f>IF(OR($A83="",$B83=""),"",'OddsRatio_working_2-way'!N82)</f>
        <v>2.3162045305336028</v>
      </c>
      <c r="J83" s="30">
        <f>IF('Log_working_2-way'!$D82="","",A83^('Log_working_2-way'!$D82))</f>
        <v>1.7566662454529891</v>
      </c>
      <c r="K83" s="32">
        <f>IF('Log_working_2-way'!$D82="","",B83^('Log_working_2-way'!$D82))</f>
        <v>2.3215866387713424</v>
      </c>
      <c r="L83" s="37">
        <f t="shared" si="18"/>
        <v>0.56598984771573613</v>
      </c>
      <c r="M83" s="37">
        <f t="shared" si="19"/>
        <v>0.43401015228426398</v>
      </c>
      <c r="N83" s="38">
        <v>179</v>
      </c>
      <c r="O83" s="38">
        <f t="shared" si="20"/>
        <v>74.321637426900566</v>
      </c>
      <c r="P83" s="38">
        <f t="shared" si="21"/>
        <v>98.730941704035885</v>
      </c>
      <c r="Q83" s="38">
        <f t="shared" si="22"/>
        <v>80.269058295964129</v>
      </c>
      <c r="R83" s="38">
        <f t="shared" si="23"/>
        <v>104.67836257309941</v>
      </c>
      <c r="S83" s="39">
        <f t="shared" si="24"/>
        <v>-5.9474208690635635</v>
      </c>
      <c r="T83" s="39">
        <f t="shared" si="25"/>
        <v>-5.9474208690635209</v>
      </c>
      <c r="U83" t="s">
        <v>195</v>
      </c>
      <c r="V83" t="s">
        <v>192</v>
      </c>
      <c r="W83" t="s">
        <v>375</v>
      </c>
      <c r="X83" t="s">
        <v>475</v>
      </c>
      <c r="Y83" s="41"/>
    </row>
    <row r="84" spans="1:25" ht="15" x14ac:dyDescent="0.25">
      <c r="A84">
        <v>1.63</v>
      </c>
      <c r="B84">
        <v>2.38</v>
      </c>
      <c r="C84" s="29">
        <f t="shared" si="17"/>
        <v>3.3664999742228252E-2</v>
      </c>
      <c r="D84" s="30">
        <f>IF(OR($A84="",$B84=""),"",A84*'MPTO_working_2-way'!$G83)</f>
        <v>1.6848739495798319</v>
      </c>
      <c r="E84" s="32">
        <f>IF(OR($A84="",$B84=""),"",B84*'MPTO_working_2-way'!$G83)</f>
        <v>2.4601226993865031</v>
      </c>
      <c r="F84" s="30">
        <f>IF(OR($A84="",$B84=""),"",'MPTO_working_2-way'!D83)</f>
        <v>1.6759839288028686</v>
      </c>
      <c r="G84" s="32">
        <f>IF(OR($A84="",$B84=""),"",'MPTO_working_2-way'!E83)</f>
        <v>2.4793251102447753</v>
      </c>
      <c r="H84" s="30">
        <f>IF(OR($A84="",$B84=""),"",'OddsRatio_working_2-way'!M83)</f>
        <v>1.6756639246921761</v>
      </c>
      <c r="I84" s="30">
        <f>IF(OR($A84="",$B84=""),"",'OddsRatio_working_2-way'!N83)</f>
        <v>2.4800257398019103</v>
      </c>
      <c r="J84" s="30">
        <f>IF('Log_working_2-way'!$D83="","",A84^('Log_working_2-way'!$D83))</f>
        <v>1.6716243688761041</v>
      </c>
      <c r="K84" s="32">
        <f>IF('Log_working_2-way'!$D83="","",B84^('Log_working_2-way'!$D83))</f>
        <v>2.4889275111820632</v>
      </c>
      <c r="L84" s="37">
        <f t="shared" si="18"/>
        <v>0.59351620947630923</v>
      </c>
      <c r="M84" s="37">
        <f t="shared" si="19"/>
        <v>0.40648379052369077</v>
      </c>
      <c r="N84" s="38">
        <v>180</v>
      </c>
      <c r="O84" s="38">
        <f t="shared" si="20"/>
        <v>69.570552147239255</v>
      </c>
      <c r="P84" s="38">
        <f t="shared" si="21"/>
        <v>104.36974789915966</v>
      </c>
      <c r="Q84" s="38">
        <f t="shared" si="22"/>
        <v>75.630252100840337</v>
      </c>
      <c r="R84" s="38">
        <f t="shared" si="23"/>
        <v>110.42944785276075</v>
      </c>
      <c r="S84" s="39">
        <f t="shared" si="24"/>
        <v>-6.0596999536010827</v>
      </c>
      <c r="T84" s="39">
        <f t="shared" si="25"/>
        <v>-6.0596999536010827</v>
      </c>
      <c r="U84" t="s">
        <v>171</v>
      </c>
      <c r="V84" t="s">
        <v>191</v>
      </c>
      <c r="W84" t="s">
        <v>375</v>
      </c>
      <c r="X84" t="s">
        <v>475</v>
      </c>
      <c r="Y84" s="41"/>
    </row>
    <row r="85" spans="1:25" ht="15" x14ac:dyDescent="0.25">
      <c r="A85">
        <v>1.45</v>
      </c>
      <c r="B85">
        <v>2.88</v>
      </c>
      <c r="C85" s="29">
        <f t="shared" si="17"/>
        <v>3.687739463601547E-2</v>
      </c>
      <c r="D85" s="30">
        <f>IF(OR($A85="",$B85=""),"",A85*'MPTO_working_2-way'!$G84)</f>
        <v>1.5034722222222223</v>
      </c>
      <c r="E85" s="32">
        <f>IF(OR($A85="",$B85=""),"",B85*'MPTO_working_2-way'!$G84)</f>
        <v>2.9862068965517246</v>
      </c>
      <c r="F85" s="30">
        <f>IF(OR($A85="",$B85=""),"",'MPTO_working_2-way'!D84)</f>
        <v>1.4898323225115948</v>
      </c>
      <c r="G85" s="32">
        <f>IF(OR($A85="",$B85=""),"",'MPTO_working_2-way'!E84)</f>
        <v>3.0415149308084493</v>
      </c>
      <c r="H85" s="30">
        <f>IF(OR($A85="",$B85=""),"",'OddsRatio_working_2-way'!M84)</f>
        <v>1.4892460547900814</v>
      </c>
      <c r="I85" s="30">
        <f>IF(OR($A85="",$B85=""),"",'OddsRatio_working_2-way'!N84)</f>
        <v>3.0439612955674531</v>
      </c>
      <c r="J85" s="30">
        <f>IF('Log_working_2-way'!$D84="","",A85^('Log_working_2-way'!$D84))</f>
        <v>1.4829852248113591</v>
      </c>
      <c r="K85" s="32">
        <f>IF('Log_working_2-way'!$D84="","",B85^('Log_working_2-way'!$D84))</f>
        <v>3.0704567109480201</v>
      </c>
      <c r="L85" s="37">
        <f t="shared" si="18"/>
        <v>0.66512702078521935</v>
      </c>
      <c r="M85" s="37">
        <f t="shared" si="19"/>
        <v>0.33487297921478054</v>
      </c>
      <c r="N85" s="38">
        <v>181</v>
      </c>
      <c r="O85" s="38">
        <f t="shared" si="20"/>
        <v>56.172413793103445</v>
      </c>
      <c r="P85" s="38">
        <f t="shared" si="21"/>
        <v>118.15277777777776</v>
      </c>
      <c r="Q85" s="38">
        <f t="shared" si="22"/>
        <v>62.847222222222221</v>
      </c>
      <c r="R85" s="38">
        <f t="shared" si="23"/>
        <v>124.82758620689656</v>
      </c>
      <c r="S85" s="39">
        <f t="shared" si="24"/>
        <v>-6.6748084291187766</v>
      </c>
      <c r="T85" s="39">
        <f t="shared" si="25"/>
        <v>-6.6748084291187979</v>
      </c>
      <c r="U85" t="s">
        <v>189</v>
      </c>
      <c r="V85" t="s">
        <v>172</v>
      </c>
      <c r="W85" t="s">
        <v>375</v>
      </c>
      <c r="X85" t="s">
        <v>475</v>
      </c>
      <c r="Y85" s="41"/>
    </row>
    <row r="86" spans="1:25" ht="15" x14ac:dyDescent="0.25">
      <c r="A86">
        <v>1.73</v>
      </c>
      <c r="B86">
        <v>2.21</v>
      </c>
      <c r="C86" s="29">
        <f t="shared" si="17"/>
        <v>3.0523369863730387E-2</v>
      </c>
      <c r="D86" s="30">
        <f>IF(OR($A86="",$B86=""),"",A86*'MPTO_working_2-way'!$G85)</f>
        <v>1.7828054298642535</v>
      </c>
      <c r="E86" s="32">
        <f>IF(OR($A86="",$B86=""),"",B86*'MPTO_working_2-way'!$G85)</f>
        <v>2.2774566473988442</v>
      </c>
      <c r="F86" s="30">
        <f>IF(OR($A86="",$B86=""),"",'MPTO_working_2-way'!D85)</f>
        <v>1.7769153905142565</v>
      </c>
      <c r="G86" s="32">
        <f>IF(OR($A86="",$B86=""),"",'MPTO_working_2-way'!E85)</f>
        <v>2.2871414470732514</v>
      </c>
      <c r="H86" s="30">
        <f>IF(OR($A86="",$B86=""),"",'OddsRatio_working_2-way'!M85)</f>
        <v>1.7767276132106851</v>
      </c>
      <c r="I86" s="30">
        <f>IF(OR($A86="",$B86=""),"",'OddsRatio_working_2-way'!N85)</f>
        <v>2.2874526191574365</v>
      </c>
      <c r="J86" s="30">
        <f>IF('Log_working_2-way'!$D85="","",A86^('Log_working_2-way'!$D85))</f>
        <v>1.7740596317569342</v>
      </c>
      <c r="K86" s="32">
        <f>IF('Log_working_2-way'!$D85="","",B86^('Log_working_2-way'!$D85))</f>
        <v>2.2918901321984824</v>
      </c>
      <c r="L86" s="37">
        <f t="shared" si="18"/>
        <v>0.56091370558375631</v>
      </c>
      <c r="M86" s="37">
        <f t="shared" si="19"/>
        <v>0.43908629441624358</v>
      </c>
      <c r="N86" s="38">
        <v>182</v>
      </c>
      <c r="O86" s="38">
        <f t="shared" si="20"/>
        <v>76.797687861271683</v>
      </c>
      <c r="P86" s="38">
        <f t="shared" si="21"/>
        <v>99.647058823529406</v>
      </c>
      <c r="Q86" s="38">
        <f t="shared" si="22"/>
        <v>82.352941176470594</v>
      </c>
      <c r="R86" s="38">
        <f t="shared" si="23"/>
        <v>105.20231213872833</v>
      </c>
      <c r="S86" s="39">
        <f t="shared" si="24"/>
        <v>-5.555253315198911</v>
      </c>
      <c r="T86" s="39">
        <f t="shared" si="25"/>
        <v>-5.5552533151989252</v>
      </c>
      <c r="U86" t="s">
        <v>310</v>
      </c>
      <c r="V86" t="s">
        <v>401</v>
      </c>
      <c r="W86" t="s">
        <v>378</v>
      </c>
      <c r="X86" t="s">
        <v>475</v>
      </c>
      <c r="Y86" s="41"/>
    </row>
    <row r="87" spans="1:25" ht="15" x14ac:dyDescent="0.25">
      <c r="A87">
        <v>1.7</v>
      </c>
      <c r="B87">
        <v>2.27</v>
      </c>
      <c r="C87" s="29">
        <f t="shared" si="17"/>
        <v>2.876392847888054E-2</v>
      </c>
      <c r="D87" s="30">
        <f>IF(OR($A87="",$B87=""),"",A87*'MPTO_working_2-way'!$G86)</f>
        <v>1.748898678414097</v>
      </c>
      <c r="E87" s="32">
        <f>IF(OR($A87="",$B87=""),"",B87*'MPTO_working_2-way'!$G86)</f>
        <v>2.335294117647059</v>
      </c>
      <c r="F87" s="30">
        <f>IF(OR($A87="",$B87=""),"",'MPTO_working_2-way'!D86)</f>
        <v>1.7426055543011967</v>
      </c>
      <c r="G87" s="32">
        <f>IF(OR($A87="",$B87=""),"",'MPTO_working_2-way'!E86)</f>
        <v>2.3466099118273029</v>
      </c>
      <c r="H87" s="30">
        <f>IF(OR($A87="",$B87=""),"",'OddsRatio_working_2-way'!M86)</f>
        <v>1.7424157207132702</v>
      </c>
      <c r="I87" s="30">
        <f>IF(OR($A87="",$B87=""),"",'OddsRatio_working_2-way'!N86)</f>
        <v>2.3469542361512192</v>
      </c>
      <c r="J87" s="30">
        <f>IF('Log_working_2-way'!$D86="","",A87^('Log_working_2-way'!$D86))</f>
        <v>1.7395677440294552</v>
      </c>
      <c r="K87" s="32">
        <f>IF('Log_working_2-way'!$D86="","",B87^('Log_working_2-way'!$D86))</f>
        <v>2.352141177157876</v>
      </c>
      <c r="L87" s="37">
        <f t="shared" si="18"/>
        <v>0.5717884130982368</v>
      </c>
      <c r="M87" s="37">
        <f t="shared" si="19"/>
        <v>0.4282115869017632</v>
      </c>
      <c r="N87" s="38">
        <v>183</v>
      </c>
      <c r="O87" s="38">
        <f t="shared" si="20"/>
        <v>75.352941176470566</v>
      </c>
      <c r="P87" s="38">
        <f t="shared" si="21"/>
        <v>102.38325991189429</v>
      </c>
      <c r="Q87" s="38">
        <f t="shared" si="22"/>
        <v>80.616740088105729</v>
      </c>
      <c r="R87" s="38">
        <f t="shared" si="23"/>
        <v>107.64705882352942</v>
      </c>
      <c r="S87" s="39">
        <f t="shared" si="24"/>
        <v>-5.2637989116351633</v>
      </c>
      <c r="T87" s="39">
        <f t="shared" si="25"/>
        <v>-5.2637989116351349</v>
      </c>
      <c r="U87" t="s">
        <v>407</v>
      </c>
      <c r="V87" t="s">
        <v>199</v>
      </c>
      <c r="W87" t="s">
        <v>378</v>
      </c>
      <c r="X87" t="s">
        <v>475</v>
      </c>
      <c r="Y87" s="41"/>
    </row>
    <row r="88" spans="1:25" ht="15" x14ac:dyDescent="0.25">
      <c r="A88">
        <v>2.06</v>
      </c>
      <c r="B88">
        <v>1.85</v>
      </c>
      <c r="C88" s="29">
        <f t="shared" si="17"/>
        <v>2.5977433744424072E-2</v>
      </c>
      <c r="D88" s="30">
        <f>IF(OR($A88="",$B88=""),"",A88*'MPTO_working_2-way'!$G87)</f>
        <v>2.1135135135135137</v>
      </c>
      <c r="E88" s="32">
        <f>IF(OR($A88="",$B88=""),"",B88*'MPTO_working_2-way'!$G87)</f>
        <v>1.8980582524271847</v>
      </c>
      <c r="F88" s="30">
        <f>IF(OR($A88="",$B88=""),"",'MPTO_working_2-way'!D87)</f>
        <v>2.1166342682588173</v>
      </c>
      <c r="G88" s="32">
        <f>IF(OR($A88="",$B88=""),"",'MPTO_working_2-way'!E87)</f>
        <v>1.8955483710519774</v>
      </c>
      <c r="H88" s="30">
        <f>IF(OR($A88="",$B88=""),"",'OddsRatio_working_2-way'!M87)</f>
        <v>2.1167178800079327</v>
      </c>
      <c r="I88" s="30">
        <f>IF(OR($A88="",$B88=""),"",'OddsRatio_working_2-way'!N87)</f>
        <v>1.8954813188742858</v>
      </c>
      <c r="J88" s="30">
        <f>IF('Log_working_2-way'!$D87="","",A88^('Log_working_2-way'!$D87))</f>
        <v>2.1181333306010104</v>
      </c>
      <c r="K88" s="32">
        <f>IF('Log_working_2-way'!$D87="","",B88^('Log_working_2-way'!$D87))</f>
        <v>1.8943477245799318</v>
      </c>
      <c r="L88" s="37">
        <f t="shared" si="18"/>
        <v>0.47314578005115088</v>
      </c>
      <c r="M88" s="37">
        <f t="shared" si="19"/>
        <v>0.52685421994884907</v>
      </c>
      <c r="N88" s="38">
        <v>184</v>
      </c>
      <c r="O88" s="38">
        <f t="shared" si="20"/>
        <v>94.679611650485441</v>
      </c>
      <c r="P88" s="38">
        <f t="shared" si="21"/>
        <v>84.540540540540547</v>
      </c>
      <c r="Q88" s="38">
        <f t="shared" si="22"/>
        <v>99.459459459459438</v>
      </c>
      <c r="R88" s="38">
        <f t="shared" si="23"/>
        <v>89.320388349514559</v>
      </c>
      <c r="S88" s="39">
        <f t="shared" si="24"/>
        <v>-4.7798478089739973</v>
      </c>
      <c r="T88" s="39">
        <f t="shared" si="25"/>
        <v>-4.7798478089740115</v>
      </c>
      <c r="U88" t="s">
        <v>202</v>
      </c>
      <c r="V88" t="s">
        <v>404</v>
      </c>
      <c r="W88" t="s">
        <v>378</v>
      </c>
      <c r="X88" t="s">
        <v>475</v>
      </c>
      <c r="Y88" s="41"/>
    </row>
    <row r="89" spans="1:25" ht="15" x14ac:dyDescent="0.25">
      <c r="A89">
        <v>2.1</v>
      </c>
      <c r="B89">
        <v>1.81</v>
      </c>
      <c r="C89" s="29">
        <f t="shared" si="17"/>
        <v>2.8676664035780064E-2</v>
      </c>
      <c r="D89" s="30">
        <f>IF(OR($A89="",$B89=""),"",A89*'MPTO_working_2-way'!$G88)</f>
        <v>2.160220994475138</v>
      </c>
      <c r="E89" s="32">
        <f>IF(OR($A89="",$B89=""),"",B89*'MPTO_working_2-way'!$G88)</f>
        <v>1.861904761904762</v>
      </c>
      <c r="F89" s="30">
        <f>IF(OR($A89="",$B89=""),"",'MPTO_working_2-way'!D88)</f>
        <v>2.1651951011107946</v>
      </c>
      <c r="G89" s="32">
        <f>IF(OR($A89="",$B89=""),"",'MPTO_working_2-way'!E88)</f>
        <v>1.858225372769494</v>
      </c>
      <c r="H89" s="30">
        <f>IF(OR($A89="",$B89=""),"",'OddsRatio_working_2-way'!M88)</f>
        <v>2.1653431646335015</v>
      </c>
      <c r="I89" s="30">
        <f>IF(OR($A89="",$B89=""),"",'OddsRatio_working_2-way'!N88)</f>
        <v>1.8581163303210331</v>
      </c>
      <c r="J89" s="30">
        <f>IF('Log_working_2-way'!$D88="","",A89^('Log_working_2-way'!$D88))</f>
        <v>2.1676082555034109</v>
      </c>
      <c r="K89" s="32">
        <f>IF('Log_working_2-way'!$D88="","",B89^('Log_working_2-way'!$D88))</f>
        <v>1.8564516354578522</v>
      </c>
      <c r="L89" s="37">
        <f t="shared" si="18"/>
        <v>0.46291560102301793</v>
      </c>
      <c r="M89" s="37">
        <f t="shared" si="19"/>
        <v>0.53708439897698212</v>
      </c>
      <c r="N89" s="38">
        <v>185</v>
      </c>
      <c r="O89" s="38">
        <f t="shared" si="20"/>
        <v>96.904761904761898</v>
      </c>
      <c r="P89" s="38">
        <f t="shared" si="21"/>
        <v>82.790055248618799</v>
      </c>
      <c r="Q89" s="38">
        <f t="shared" si="22"/>
        <v>102.20994475138122</v>
      </c>
      <c r="R89" s="38">
        <f t="shared" si="23"/>
        <v>88.095238095238088</v>
      </c>
      <c r="S89" s="39">
        <f t="shared" si="24"/>
        <v>-5.3051828466193172</v>
      </c>
      <c r="T89" s="39">
        <f t="shared" si="25"/>
        <v>-5.3051828466192887</v>
      </c>
      <c r="U89" t="s">
        <v>197</v>
      </c>
      <c r="V89" t="s">
        <v>200</v>
      </c>
      <c r="W89" t="s">
        <v>378</v>
      </c>
      <c r="X89" t="s">
        <v>475</v>
      </c>
      <c r="Y89" s="41"/>
    </row>
    <row r="90" spans="1:25" ht="15" x14ac:dyDescent="0.25">
      <c r="A90">
        <v>2.56</v>
      </c>
      <c r="B90">
        <v>1.56</v>
      </c>
      <c r="C90" s="29">
        <f t="shared" si="17"/>
        <v>3.1650641025640969E-2</v>
      </c>
      <c r="D90" s="30">
        <f>IF(OR($A90="",$B90=""),"",A90*'MPTO_working_2-way'!$G89)</f>
        <v>2.641025641025641</v>
      </c>
      <c r="E90" s="32">
        <f>IF(OR($A90="",$B90=""),"",B90*'MPTO_working_2-way'!$G89)</f>
        <v>1.609375</v>
      </c>
      <c r="F90" s="30">
        <f>IF(OR($A90="",$B90=""),"",'MPTO_working_2-way'!D89)</f>
        <v>2.668091929449492</v>
      </c>
      <c r="G90" s="32">
        <f>IF(OR($A90="",$B90=""),"",'MPTO_working_2-way'!E89)</f>
        <v>1.5994873438000641</v>
      </c>
      <c r="H90" s="30">
        <f>IF(OR($A90="",$B90=""),"",'OddsRatio_working_2-way'!M89)</f>
        <v>2.6690459207925601</v>
      </c>
      <c r="I90" s="30">
        <f>IF(OR($A90="",$B90=""),"",'OddsRatio_working_2-way'!N89)</f>
        <v>1.5991446895152783</v>
      </c>
      <c r="J90" s="30">
        <f>IF('Log_working_2-way'!$D89="","",A90^('Log_working_2-way'!$D89))</f>
        <v>2.6816723187887983</v>
      </c>
      <c r="K90" s="32">
        <f>IF('Log_working_2-way'!$D89="","",B90^('Log_working_2-way'!$D89))</f>
        <v>1.5946461678813644</v>
      </c>
      <c r="L90" s="37">
        <f t="shared" si="18"/>
        <v>0.37864077669902912</v>
      </c>
      <c r="M90" s="37">
        <f t="shared" si="19"/>
        <v>0.62135922330097082</v>
      </c>
      <c r="N90" s="38">
        <v>186</v>
      </c>
      <c r="O90" s="38">
        <f t="shared" si="20"/>
        <v>113.34375000000001</v>
      </c>
      <c r="P90" s="38">
        <f t="shared" si="21"/>
        <v>66.769230769230774</v>
      </c>
      <c r="Q90" s="38">
        <f t="shared" si="22"/>
        <v>119.23076923076923</v>
      </c>
      <c r="R90" s="38">
        <f t="shared" si="23"/>
        <v>72.65625</v>
      </c>
      <c r="S90" s="39">
        <f t="shared" si="24"/>
        <v>-5.8870192307692122</v>
      </c>
      <c r="T90" s="39">
        <f t="shared" si="25"/>
        <v>-5.8870192307692264</v>
      </c>
      <c r="U90" t="s">
        <v>425</v>
      </c>
      <c r="V90" t="s">
        <v>198</v>
      </c>
      <c r="W90" t="s">
        <v>378</v>
      </c>
      <c r="X90" t="s">
        <v>475</v>
      </c>
      <c r="Y90" s="41"/>
    </row>
    <row r="91" spans="1:25" ht="15" x14ac:dyDescent="0.25">
      <c r="A91">
        <v>1.5</v>
      </c>
      <c r="B91">
        <v>2.72</v>
      </c>
      <c r="C91" s="29">
        <f t="shared" si="17"/>
        <v>3.4313725490195957E-2</v>
      </c>
      <c r="D91" s="30">
        <f>IF(OR($A91="",$B91=""),"",A91*'MPTO_working_2-way'!$G90)</f>
        <v>1.5514705882352939</v>
      </c>
      <c r="E91" s="32">
        <f>IF(OR($A91="",$B91=""),"",B91*'MPTO_working_2-way'!$G90)</f>
        <v>2.813333333333333</v>
      </c>
      <c r="F91" s="30">
        <f>IF(OR($A91="",$B91=""),"",'MPTO_working_2-way'!D90)</f>
        <v>1.5396226415094338</v>
      </c>
      <c r="G91" s="32">
        <f>IF(OR($A91="",$B91=""),"",'MPTO_working_2-way'!E90)</f>
        <v>2.8531468531468529</v>
      </c>
      <c r="H91" s="30">
        <f>IF(OR($A91="",$B91=""),"",'OddsRatio_working_2-way'!M90)</f>
        <v>1.5391638660171922</v>
      </c>
      <c r="I91" s="30">
        <f>IF(OR($A91="",$B91=""),"",'OddsRatio_working_2-way'!N90)</f>
        <v>2.8547236990991407</v>
      </c>
      <c r="J91" s="30">
        <f>IF('Log_working_2-way'!$D90="","",A91^('Log_working_2-way'!$D90))</f>
        <v>1.5337500430223856</v>
      </c>
      <c r="K91" s="32">
        <f>IF('Log_working_2-way'!$D90="","",B91^('Log_working_2-way'!$D90))</f>
        <v>2.8735361487509046</v>
      </c>
      <c r="L91" s="37">
        <f t="shared" si="18"/>
        <v>0.64454976303317546</v>
      </c>
      <c r="M91" s="37">
        <f t="shared" si="19"/>
        <v>0.35545023696682471</v>
      </c>
      <c r="N91" s="38">
        <v>187</v>
      </c>
      <c r="O91" s="38">
        <f t="shared" si="20"/>
        <v>62.333333333333329</v>
      </c>
      <c r="P91" s="38">
        <f t="shared" si="21"/>
        <v>118.25</v>
      </c>
      <c r="Q91" s="38">
        <f t="shared" si="22"/>
        <v>68.75</v>
      </c>
      <c r="R91" s="38">
        <f t="shared" si="23"/>
        <v>124.66666666666666</v>
      </c>
      <c r="S91" s="39">
        <f t="shared" si="24"/>
        <v>-6.4166666666666714</v>
      </c>
      <c r="T91" s="39">
        <f t="shared" si="25"/>
        <v>-6.4166666666666572</v>
      </c>
      <c r="U91" t="s">
        <v>437</v>
      </c>
      <c r="V91" t="s">
        <v>405</v>
      </c>
      <c r="W91" t="s">
        <v>378</v>
      </c>
      <c r="X91" t="s">
        <v>475</v>
      </c>
      <c r="Y91" s="41"/>
    </row>
    <row r="92" spans="1:25" ht="15" x14ac:dyDescent="0.25">
      <c r="A92">
        <v>2.0699999999999998</v>
      </c>
      <c r="B92">
        <v>1.81</v>
      </c>
      <c r="C92" s="29">
        <f t="shared" si="17"/>
        <v>3.5577975284917462E-2</v>
      </c>
      <c r="D92" s="30">
        <f>IF(OR($A92="",$B92=""),"",A92*'MPTO_working_2-way'!$G91)</f>
        <v>2.1436464088397789</v>
      </c>
      <c r="E92" s="32">
        <f>IF(OR($A92="",$B92=""),"",B92*'MPTO_working_2-way'!$G91)</f>
        <v>1.8743961352657006</v>
      </c>
      <c r="F92" s="30">
        <f>IF(OR($A92="",$B92=""),"",'MPTO_working_2-way'!D91)</f>
        <v>2.1491381535549374</v>
      </c>
      <c r="G92" s="32">
        <f>IF(OR($A92="",$B92=""),"",'MPTO_working_2-way'!E91)</f>
        <v>1.8702173858786533</v>
      </c>
      <c r="H92" s="30">
        <f>IF(OR($A92="",$B92=""),"",'OddsRatio_working_2-way'!M91)</f>
        <v>2.1493422703098441</v>
      </c>
      <c r="I92" s="30">
        <f>IF(OR($A92="",$B92=""),"",'OddsRatio_working_2-way'!N91)</f>
        <v>1.8700628401410975</v>
      </c>
      <c r="J92" s="30">
        <f>IF('Log_working_2-way'!$D91="","",A92^('Log_working_2-way'!$D91))</f>
        <v>2.1518584594506485</v>
      </c>
      <c r="K92" s="32">
        <f>IF('Log_working_2-way'!$D91="","",B92^('Log_working_2-way'!$D91))</f>
        <v>1.8681622223592078</v>
      </c>
      <c r="L92" s="37">
        <f t="shared" si="18"/>
        <v>0.46649484536082475</v>
      </c>
      <c r="M92" s="37">
        <f t="shared" si="19"/>
        <v>0.53350515463917525</v>
      </c>
      <c r="N92" s="38">
        <v>188</v>
      </c>
      <c r="O92" s="38">
        <f t="shared" si="20"/>
        <v>97.178743961352652</v>
      </c>
      <c r="P92" s="38">
        <f t="shared" si="21"/>
        <v>84.132596685082888</v>
      </c>
      <c r="Q92" s="38">
        <f t="shared" si="22"/>
        <v>103.86740331491713</v>
      </c>
      <c r="R92" s="38">
        <f t="shared" si="23"/>
        <v>90.821256038647348</v>
      </c>
      <c r="S92" s="39">
        <f t="shared" si="24"/>
        <v>-6.6886593535644749</v>
      </c>
      <c r="T92" s="39">
        <f t="shared" si="25"/>
        <v>-6.6886593535644607</v>
      </c>
      <c r="U92" t="s">
        <v>207</v>
      </c>
      <c r="V92" t="s">
        <v>216</v>
      </c>
      <c r="W92" t="s">
        <v>376</v>
      </c>
      <c r="X92" t="s">
        <v>475</v>
      </c>
      <c r="Y92" s="41"/>
    </row>
    <row r="93" spans="1:25" ht="15" x14ac:dyDescent="0.25">
      <c r="A93">
        <v>1.93</v>
      </c>
      <c r="B93">
        <v>1.96</v>
      </c>
      <c r="C93" s="29">
        <f t="shared" si="17"/>
        <v>2.8338796658559762E-2</v>
      </c>
      <c r="D93" s="30">
        <f>IF(OR($A93="",$B93=""),"",A93*'MPTO_working_2-way'!$G92)</f>
        <v>1.9846938775510203</v>
      </c>
      <c r="E93" s="32">
        <f>IF(OR($A93="",$B93=""),"",B93*'MPTO_working_2-way'!$G92)</f>
        <v>2.0155440414507773</v>
      </c>
      <c r="F93" s="30">
        <f>IF(OR($A93="",$B93=""),"",'MPTO_working_2-way'!D92)</f>
        <v>1.9842635333613092</v>
      </c>
      <c r="G93" s="32">
        <f>IF(OR($A93="",$B93=""),"",'MPTO_working_2-way'!E92)</f>
        <v>2.0159880622468553</v>
      </c>
      <c r="H93" s="30">
        <f>IF(OR($A93="",$B93=""),"",'OddsRatio_working_2-way'!M92)</f>
        <v>1.9842509842514759</v>
      </c>
      <c r="I93" s="30">
        <f>IF(OR($A93="",$B93=""),"",'OddsRatio_working_2-way'!N92)</f>
        <v>2.0160010160015238</v>
      </c>
      <c r="J93" s="30">
        <f>IF('Log_working_2-way'!$D92="","",A93^('Log_working_2-way'!$D92))</f>
        <v>1.9840560014719333</v>
      </c>
      <c r="K93" s="32">
        <f>IF('Log_working_2-way'!$D92="","",B93^('Log_working_2-way'!$D92))</f>
        <v>2.0162023284286739</v>
      </c>
      <c r="L93" s="37">
        <f t="shared" si="18"/>
        <v>0.50385604113110538</v>
      </c>
      <c r="M93" s="37">
        <f t="shared" si="19"/>
        <v>0.49614395886889456</v>
      </c>
      <c r="N93" s="38">
        <v>189</v>
      </c>
      <c r="O93" s="38">
        <f t="shared" si="20"/>
        <v>91.072538860103634</v>
      </c>
      <c r="P93" s="38">
        <f t="shared" si="21"/>
        <v>92.571428571428569</v>
      </c>
      <c r="Q93" s="38">
        <f t="shared" si="22"/>
        <v>96.428571428571431</v>
      </c>
      <c r="R93" s="38">
        <f t="shared" si="23"/>
        <v>97.92746113989638</v>
      </c>
      <c r="S93" s="39">
        <f t="shared" si="24"/>
        <v>-5.3560325684677963</v>
      </c>
      <c r="T93" s="39">
        <f t="shared" si="25"/>
        <v>-5.3560325684678105</v>
      </c>
      <c r="U93" t="s">
        <v>214</v>
      </c>
      <c r="V93" t="s">
        <v>209</v>
      </c>
      <c r="W93" t="s">
        <v>376</v>
      </c>
      <c r="X93" t="s">
        <v>475</v>
      </c>
      <c r="Y93" s="41"/>
    </row>
    <row r="94" spans="1:25" ht="15" x14ac:dyDescent="0.25">
      <c r="A94">
        <v>1.97</v>
      </c>
      <c r="B94">
        <v>1.92</v>
      </c>
      <c r="C94" s="29">
        <f t="shared" si="17"/>
        <v>2.844754653130277E-2</v>
      </c>
      <c r="D94" s="30">
        <f>IF(OR($A94="",$B94=""),"",A94*'MPTO_working_2-way'!$G93)</f>
        <v>2.0260416666666665</v>
      </c>
      <c r="E94" s="32">
        <f>IF(OR($A94="",$B94=""),"",B94*'MPTO_working_2-way'!$G93)</f>
        <v>1.9746192893401013</v>
      </c>
      <c r="F94" s="30">
        <f>IF(OR($A94="",$B94=""),"",'MPTO_working_2-way'!D93)</f>
        <v>2.0267924123888115</v>
      </c>
      <c r="G94" s="32">
        <f>IF(OR($A94="",$B94=""),"",'MPTO_working_2-way'!E93)</f>
        <v>1.9739066903246005</v>
      </c>
      <c r="H94" s="30">
        <f>IF(OR($A94="",$B94=""),"",'OddsRatio_working_2-way'!M93)</f>
        <v>2.0268144068364817</v>
      </c>
      <c r="I94" s="30">
        <f>IF(OR($A94="",$B94=""),"",'OddsRatio_working_2-way'!N93)</f>
        <v>1.9738858291644976</v>
      </c>
      <c r="J94" s="30">
        <f>IF('Log_working_2-way'!$D93="","",A94^('Log_working_2-way'!$D93))</f>
        <v>2.0271548987306875</v>
      </c>
      <c r="K94" s="32">
        <f>IF('Log_working_2-way'!$D93="","",B94^('Log_working_2-way'!$D93))</f>
        <v>1.9735629954505829</v>
      </c>
      <c r="L94" s="37">
        <f t="shared" si="18"/>
        <v>0.49357326478149105</v>
      </c>
      <c r="M94" s="37">
        <f t="shared" si="19"/>
        <v>0.50642673521850901</v>
      </c>
      <c r="N94" s="38">
        <v>190</v>
      </c>
      <c r="O94" s="38">
        <f t="shared" si="20"/>
        <v>93.55329949238579</v>
      </c>
      <c r="P94" s="38">
        <f t="shared" si="21"/>
        <v>91.041666666666686</v>
      </c>
      <c r="Q94" s="38">
        <f t="shared" si="22"/>
        <v>98.958333333333343</v>
      </c>
      <c r="R94" s="38">
        <f t="shared" si="23"/>
        <v>96.44670050761421</v>
      </c>
      <c r="S94" s="39">
        <f t="shared" si="24"/>
        <v>-5.4050338409475529</v>
      </c>
      <c r="T94" s="39">
        <f t="shared" si="25"/>
        <v>-5.4050338409475245</v>
      </c>
      <c r="U94" t="s">
        <v>205</v>
      </c>
      <c r="V94" t="s">
        <v>215</v>
      </c>
      <c r="W94" t="s">
        <v>376</v>
      </c>
      <c r="X94" t="s">
        <v>475</v>
      </c>
      <c r="Y94" s="41"/>
    </row>
    <row r="95" spans="1:25" ht="15" x14ac:dyDescent="0.25">
      <c r="A95">
        <v>1.94</v>
      </c>
      <c r="B95">
        <v>1.94</v>
      </c>
      <c r="C95" s="29">
        <f t="shared" si="17"/>
        <v>3.0927835051546504E-2</v>
      </c>
      <c r="D95" s="30">
        <f>IF(OR($A95="",$B95=""),"",A95*'MPTO_working_2-way'!$G94)</f>
        <v>2</v>
      </c>
      <c r="E95" s="32">
        <f>IF(OR($A95="",$B95=""),"",B95*'MPTO_working_2-way'!$G94)</f>
        <v>2</v>
      </c>
      <c r="F95" s="30">
        <f>IF(OR($A95="",$B95=""),"",'MPTO_working_2-way'!D94)</f>
        <v>2.0000000000000004</v>
      </c>
      <c r="G95" s="32">
        <f>IF(OR($A95="",$B95=""),"",'MPTO_working_2-way'!E94)</f>
        <v>2.0000000000000004</v>
      </c>
      <c r="H95" s="30">
        <f>IF(OR($A95="",$B95=""),"",'OddsRatio_working_2-way'!M94)</f>
        <v>2.0000000000000004</v>
      </c>
      <c r="I95" s="30">
        <f>IF(OR($A95="",$B95=""),"",'OddsRatio_working_2-way'!N94)</f>
        <v>2.0000000000000004</v>
      </c>
      <c r="J95" s="30">
        <f>IF('Log_working_2-way'!$D94="","",A95^('Log_working_2-way'!$D94))</f>
        <v>1.9999999999999891</v>
      </c>
      <c r="K95" s="32">
        <f>IF('Log_working_2-way'!$D94="","",B95^('Log_working_2-way'!$D94))</f>
        <v>1.9999999999999891</v>
      </c>
      <c r="L95" s="37">
        <f t="shared" si="18"/>
        <v>0.5</v>
      </c>
      <c r="M95" s="37">
        <f t="shared" si="19"/>
        <v>0.5</v>
      </c>
      <c r="N95" s="38">
        <v>191</v>
      </c>
      <c r="O95" s="38">
        <f t="shared" si="20"/>
        <v>92.546391752577307</v>
      </c>
      <c r="P95" s="38">
        <f t="shared" si="21"/>
        <v>92.546391752577307</v>
      </c>
      <c r="Q95" s="38">
        <f t="shared" si="22"/>
        <v>98.453608247422693</v>
      </c>
      <c r="R95" s="38">
        <f t="shared" si="23"/>
        <v>98.453608247422693</v>
      </c>
      <c r="S95" s="39">
        <f t="shared" si="24"/>
        <v>-5.907216494845386</v>
      </c>
      <c r="T95" s="39">
        <f t="shared" si="25"/>
        <v>-5.907216494845386</v>
      </c>
      <c r="U95" t="s">
        <v>210</v>
      </c>
      <c r="V95" t="s">
        <v>173</v>
      </c>
      <c r="W95" t="s">
        <v>376</v>
      </c>
      <c r="X95" t="s">
        <v>475</v>
      </c>
      <c r="Y95" s="41"/>
    </row>
    <row r="96" spans="1:25" ht="15" x14ac:dyDescent="0.25">
      <c r="A96">
        <v>2.14</v>
      </c>
      <c r="B96">
        <v>1.76</v>
      </c>
      <c r="C96" s="29">
        <f t="shared" si="17"/>
        <v>3.5471537807986397E-2</v>
      </c>
      <c r="D96" s="30">
        <f>IF(OR($A96="",$B96=""),"",A96*'MPTO_working_2-way'!$G95)</f>
        <v>2.2159090909090908</v>
      </c>
      <c r="E96" s="32">
        <f>IF(OR($A96="",$B96=""),"",B96*'MPTO_working_2-way'!$G95)</f>
        <v>1.8224299065420562</v>
      </c>
      <c r="F96" s="30">
        <f>IF(OR($A96="",$B96=""),"",'MPTO_working_2-way'!D95)</f>
        <v>2.2244271202456889</v>
      </c>
      <c r="G96" s="32">
        <f>IF(OR($A96="",$B96=""),"",'MPTO_working_2-way'!E95)</f>
        <v>1.8167084699980707</v>
      </c>
      <c r="H96" s="30">
        <f>IF(OR($A96="",$B96=""),"",'OddsRatio_working_2-way'!M95)</f>
        <v>2.2247448713915889</v>
      </c>
      <c r="I96" s="30">
        <f>IF(OR($A96="",$B96=""),"",'OddsRatio_working_2-way'!N95)</f>
        <v>1.8164965809277254</v>
      </c>
      <c r="J96" s="30">
        <f>IF('Log_working_2-way'!$D95="","",A96^('Log_working_2-way'!$D95))</f>
        <v>2.2286583340561452</v>
      </c>
      <c r="K96" s="32">
        <f>IF('Log_working_2-way'!$D95="","",B96^('Log_working_2-way'!$D95))</f>
        <v>1.8138959157983681</v>
      </c>
      <c r="L96" s="37">
        <f t="shared" si="18"/>
        <v>0.45128205128205129</v>
      </c>
      <c r="M96" s="37">
        <f t="shared" si="19"/>
        <v>0.54871794871794866</v>
      </c>
      <c r="N96" s="38">
        <v>192</v>
      </c>
      <c r="O96" s="38">
        <f t="shared" si="20"/>
        <v>102.28037383177569</v>
      </c>
      <c r="P96" s="38">
        <f t="shared" si="21"/>
        <v>82.909090909090921</v>
      </c>
      <c r="Q96" s="38">
        <f t="shared" si="22"/>
        <v>109.09090909090909</v>
      </c>
      <c r="R96" s="38">
        <f t="shared" si="23"/>
        <v>89.719626168224295</v>
      </c>
      <c r="S96" s="39">
        <f t="shared" si="24"/>
        <v>-6.8105352591334025</v>
      </c>
      <c r="T96" s="39">
        <f t="shared" si="25"/>
        <v>-6.8105352591333741</v>
      </c>
      <c r="U96" t="s">
        <v>211</v>
      </c>
      <c r="V96" t="s">
        <v>311</v>
      </c>
      <c r="W96" t="s">
        <v>376</v>
      </c>
      <c r="X96" t="s">
        <v>475</v>
      </c>
      <c r="Y96" s="41"/>
    </row>
    <row r="97" spans="1:25" ht="15" x14ac:dyDescent="0.25">
      <c r="A97">
        <v>2.14</v>
      </c>
      <c r="B97">
        <v>1.77</v>
      </c>
      <c r="C97" s="29">
        <f t="shared" si="17"/>
        <v>3.2261471038597556E-2</v>
      </c>
      <c r="D97" s="30">
        <f>IF(OR($A97="",$B97=""),"",A97*'MPTO_working_2-way'!$G96)</f>
        <v>2.2090395480225991</v>
      </c>
      <c r="E97" s="32">
        <f>IF(OR($A97="",$B97=""),"",B97*'MPTO_working_2-way'!$G96)</f>
        <v>1.8271028037383177</v>
      </c>
      <c r="F97" s="30">
        <f>IF(OR($A97="",$B97=""),"",'MPTO_working_2-way'!D96)</f>
        <v>2.216513546725964</v>
      </c>
      <c r="G97" s="32">
        <f>IF(OR($A97="",$B97=""),"",'MPTO_working_2-way'!E96)</f>
        <v>1.822021261243927</v>
      </c>
      <c r="H97" s="30">
        <f>IF(OR($A97="",$B97=""),"",'OddsRatio_working_2-way'!M96)</f>
        <v>2.2167659925061516</v>
      </c>
      <c r="I97" s="30">
        <f>IF(OR($A97="",$B97=""),"",'OddsRatio_working_2-way'!N96)</f>
        <v>1.8218507142366114</v>
      </c>
      <c r="J97" s="30">
        <f>IF('Log_working_2-way'!$D96="","",A97^('Log_working_2-way'!$D96))</f>
        <v>2.2201875884465903</v>
      </c>
      <c r="K97" s="32">
        <f>IF('Log_working_2-way'!$D96="","",B97^('Log_working_2-way'!$D96))</f>
        <v>1.8195461168991689</v>
      </c>
      <c r="L97" s="37">
        <f t="shared" si="18"/>
        <v>0.45268542199488487</v>
      </c>
      <c r="M97" s="37">
        <f t="shared" si="19"/>
        <v>0.54731457800511507</v>
      </c>
      <c r="N97" s="38">
        <v>193</v>
      </c>
      <c r="O97" s="38">
        <f t="shared" si="20"/>
        <v>102.81308411214955</v>
      </c>
      <c r="P97" s="38">
        <f t="shared" si="21"/>
        <v>83.960451977401135</v>
      </c>
      <c r="Q97" s="38">
        <f t="shared" si="22"/>
        <v>109.03954802259888</v>
      </c>
      <c r="R97" s="38">
        <f t="shared" si="23"/>
        <v>90.186915887850461</v>
      </c>
      <c r="S97" s="39">
        <f t="shared" si="24"/>
        <v>-6.2264639104493256</v>
      </c>
      <c r="T97" s="39">
        <f t="shared" si="25"/>
        <v>-6.2264639104493256</v>
      </c>
      <c r="U97" t="s">
        <v>213</v>
      </c>
      <c r="V97" t="s">
        <v>174</v>
      </c>
      <c r="W97" t="s">
        <v>376</v>
      </c>
      <c r="X97" t="s">
        <v>475</v>
      </c>
      <c r="Y97" s="41"/>
    </row>
    <row r="98" spans="1:25" ht="15" x14ac:dyDescent="0.25">
      <c r="A98">
        <v>2.1</v>
      </c>
      <c r="B98">
        <v>1.79</v>
      </c>
      <c r="C98" s="29">
        <f t="shared" si="17"/>
        <v>3.4849694067571102E-2</v>
      </c>
      <c r="D98" s="30">
        <f>IF(OR($A98="",$B98=""),"",A98*'MPTO_working_2-way'!$G97)</f>
        <v>2.1731843575418992</v>
      </c>
      <c r="E98" s="32">
        <f>IF(OR($A98="",$B98=""),"",B98*'MPTO_working_2-way'!$G97)</f>
        <v>1.8523809523809522</v>
      </c>
      <c r="F98" s="30">
        <f>IF(OR($A98="",$B98=""),"",'MPTO_working_2-way'!D97)</f>
        <v>2.1797622499275153</v>
      </c>
      <c r="G98" s="32">
        <f>IF(OR($A98="",$B98=""),"",'MPTO_working_2-way'!E97)</f>
        <v>1.8476284099287292</v>
      </c>
      <c r="H98" s="30">
        <f>IF(OR($A98="",$B98=""),"",'OddsRatio_working_2-way'!M97)</f>
        <v>2.1800021454603971</v>
      </c>
      <c r="I98" s="30">
        <f>IF(OR($A98="",$B98=""),"",'OddsRatio_working_2-way'!N97)</f>
        <v>1.8474560862851939</v>
      </c>
      <c r="J98" s="30">
        <f>IF('Log_working_2-way'!$D97="","",A98^('Log_working_2-way'!$D97))</f>
        <v>2.1830172065936067</v>
      </c>
      <c r="K98" s="32">
        <f>IF('Log_working_2-way'!$D97="","",B98^('Log_working_2-way'!$D97))</f>
        <v>1.8452962428833544</v>
      </c>
      <c r="L98" s="37">
        <f t="shared" si="18"/>
        <v>0.46015424164524427</v>
      </c>
      <c r="M98" s="37">
        <f t="shared" si="19"/>
        <v>0.53984575835475579</v>
      </c>
      <c r="N98" s="38">
        <v>194</v>
      </c>
      <c r="O98" s="38">
        <f t="shared" si="20"/>
        <v>101.61904761904763</v>
      </c>
      <c r="P98" s="38">
        <f t="shared" si="21"/>
        <v>85.620111731843565</v>
      </c>
      <c r="Q98" s="38">
        <f t="shared" si="22"/>
        <v>108.37988826815642</v>
      </c>
      <c r="R98" s="38">
        <f t="shared" si="23"/>
        <v>92.38095238095238</v>
      </c>
      <c r="S98" s="39">
        <f t="shared" si="24"/>
        <v>-6.7608406491087862</v>
      </c>
      <c r="T98" s="39">
        <f t="shared" si="25"/>
        <v>-6.7608406491088147</v>
      </c>
      <c r="U98" t="s">
        <v>220</v>
      </c>
      <c r="V98" t="s">
        <v>223</v>
      </c>
      <c r="W98" t="s">
        <v>376</v>
      </c>
      <c r="X98" t="s">
        <v>475</v>
      </c>
      <c r="Y98" s="41"/>
    </row>
    <row r="99" spans="1:25" ht="15" x14ac:dyDescent="0.25">
      <c r="A99">
        <v>1.81</v>
      </c>
      <c r="B99">
        <v>2.08</v>
      </c>
      <c r="C99" s="29">
        <f t="shared" si="17"/>
        <v>3.3255418614534626E-2</v>
      </c>
      <c r="D99" s="30">
        <f>IF(OR($A99="",$B99=""),"",A99*'MPTO_working_2-way'!$G98)</f>
        <v>1.8701923076923077</v>
      </c>
      <c r="E99" s="32">
        <f>IF(OR($A99="",$B99=""),"",B99*'MPTO_working_2-way'!$G98)</f>
        <v>2.1491712707182322</v>
      </c>
      <c r="F99" s="30">
        <f>IF(OR($A99="",$B99=""),"",'MPTO_working_2-way'!D98)</f>
        <v>1.8661643699811639</v>
      </c>
      <c r="G99" s="32">
        <f>IF(OR($A99="",$B99=""),"",'MPTO_working_2-way'!E98)</f>
        <v>2.1545152798443401</v>
      </c>
      <c r="H99" s="30">
        <f>IF(OR($A99="",$B99=""),"",'OddsRatio_working_2-way'!M98)</f>
        <v>1.8660254037844384</v>
      </c>
      <c r="I99" s="30">
        <f>IF(OR($A99="",$B99=""),"",'OddsRatio_working_2-way'!N98)</f>
        <v>2.1547005383792519</v>
      </c>
      <c r="J99" s="30">
        <f>IF('Log_working_2-way'!$D98="","",A99^('Log_working_2-way'!$D98))</f>
        <v>1.8641966683390954</v>
      </c>
      <c r="K99" s="32">
        <f>IF('Log_working_2-way'!$D98="","",B99^('Log_working_2-way'!$D98))</f>
        <v>2.1571440120474694</v>
      </c>
      <c r="L99" s="37">
        <f t="shared" si="18"/>
        <v>0.53470437017994854</v>
      </c>
      <c r="M99" s="37">
        <f t="shared" si="19"/>
        <v>0.46529562982005135</v>
      </c>
      <c r="N99" s="38">
        <v>195</v>
      </c>
      <c r="O99" s="38">
        <f t="shared" si="20"/>
        <v>87.265193370165747</v>
      </c>
      <c r="P99" s="38">
        <f t="shared" si="21"/>
        <v>101.25</v>
      </c>
      <c r="Q99" s="38">
        <f t="shared" si="22"/>
        <v>93.749999999999986</v>
      </c>
      <c r="R99" s="38">
        <f t="shared" si="23"/>
        <v>107.73480662983427</v>
      </c>
      <c r="S99" s="39">
        <f t="shared" si="24"/>
        <v>-6.4848066298342388</v>
      </c>
      <c r="T99" s="39">
        <f t="shared" si="25"/>
        <v>-6.4848066298342673</v>
      </c>
      <c r="U99" t="s">
        <v>218</v>
      </c>
      <c r="V99" t="s">
        <v>219</v>
      </c>
      <c r="W99" t="s">
        <v>376</v>
      </c>
      <c r="X99" t="s">
        <v>475</v>
      </c>
      <c r="Y99" s="41"/>
    </row>
    <row r="100" spans="1:25" ht="15" x14ac:dyDescent="0.25">
      <c r="A100">
        <v>1.86</v>
      </c>
      <c r="B100">
        <v>2.0299999999999998</v>
      </c>
      <c r="C100" s="29">
        <f t="shared" si="17"/>
        <v>3.0245246040574214E-2</v>
      </c>
      <c r="D100" s="30">
        <f>IF(OR($A100="",$B100=""),"",A100*'MPTO_working_2-way'!$G99)</f>
        <v>1.9162561576354682</v>
      </c>
      <c r="E100" s="32">
        <f>IF(OR($A100="",$B100=""),"",B100*'MPTO_working_2-way'!$G99)</f>
        <v>2.0913978494623655</v>
      </c>
      <c r="F100" s="30">
        <f>IF(OR($A100="",$B100=""),"",'MPTO_working_2-way'!D99)</f>
        <v>1.9138324294186226</v>
      </c>
      <c r="G100" s="32">
        <f>IF(OR($A100="",$B100=""),"",'MPTO_working_2-way'!E99)</f>
        <v>2.0942925287037548</v>
      </c>
      <c r="H100" s="30">
        <f>IF(OR($A100="",$B100=""),"",'OddsRatio_working_2-way'!M99)</f>
        <v>1.9137567818137824</v>
      </c>
      <c r="I100" s="30">
        <f>IF(OR($A100="",$B100=""),"",'OddsRatio_working_2-way'!N99)</f>
        <v>2.0943831224048783</v>
      </c>
      <c r="J100" s="30">
        <f>IF('Log_working_2-way'!$D99="","",A100^('Log_working_2-way'!$D99))</f>
        <v>1.9126582447390832</v>
      </c>
      <c r="K100" s="32">
        <f>IF('Log_working_2-way'!$D99="","",B100^('Log_working_2-way'!$D99))</f>
        <v>2.0957003958101184</v>
      </c>
      <c r="L100" s="37">
        <f t="shared" si="18"/>
        <v>0.52185089974293053</v>
      </c>
      <c r="M100" s="37">
        <f t="shared" si="19"/>
        <v>0.47814910025706941</v>
      </c>
      <c r="N100" s="38">
        <v>196</v>
      </c>
      <c r="O100" s="38">
        <f t="shared" si="20"/>
        <v>90.623655913978496</v>
      </c>
      <c r="P100" s="38">
        <f t="shared" si="21"/>
        <v>99.448275862068954</v>
      </c>
      <c r="Q100" s="38">
        <f t="shared" si="22"/>
        <v>96.551724137931046</v>
      </c>
      <c r="R100" s="38">
        <f t="shared" si="23"/>
        <v>105.3763440860215</v>
      </c>
      <c r="S100" s="39">
        <f t="shared" si="24"/>
        <v>-5.9280682239525504</v>
      </c>
      <c r="T100" s="39">
        <f t="shared" si="25"/>
        <v>-5.9280682239525504</v>
      </c>
      <c r="U100" t="s">
        <v>206</v>
      </c>
      <c r="V100" t="s">
        <v>212</v>
      </c>
      <c r="W100" t="s">
        <v>376</v>
      </c>
      <c r="X100" t="s">
        <v>475</v>
      </c>
      <c r="Y100" s="41"/>
    </row>
    <row r="101" spans="1:25" s="35" customFormat="1" ht="15" x14ac:dyDescent="0.25">
      <c r="A101">
        <v>2.0499999999999998</v>
      </c>
      <c r="B101">
        <v>1.85</v>
      </c>
      <c r="C101" s="29">
        <f t="shared" si="17"/>
        <v>2.8345418589321048E-2</v>
      </c>
      <c r="D101" s="30">
        <f>IF(OR($A101="",$B101=""),"",A101*'MPTO_working_2-way'!$G100)</f>
        <v>2.1081081081081079</v>
      </c>
      <c r="E101" s="32">
        <f>IF(OR($A101="",$B101=""),"",B101*'MPTO_working_2-way'!$G100)</f>
        <v>1.902439024390244</v>
      </c>
      <c r="F101" s="30">
        <f>IF(OR($A101="",$B101=""),"",'MPTO_working_2-way'!D100)</f>
        <v>2.1113430758524703</v>
      </c>
      <c r="G101" s="32">
        <f>IF(OR($A101="",$B101=""),"",'MPTO_working_2-way'!E100)</f>
        <v>1.8998121477770822</v>
      </c>
      <c r="H101" s="30">
        <f>IF(OR($A101="",$B101=""),"",'OddsRatio_working_2-way'!M100)</f>
        <v>2.1114378604524222</v>
      </c>
      <c r="I101" s="30">
        <f>IF(OR($A101="",$B101=""),"",'OddsRatio_working_2-way'!N100)</f>
        <v>1.8997354108424378</v>
      </c>
      <c r="J101" s="30">
        <f>IF('Log_working_2-way'!$D100="","",A101^('Log_working_2-way'!$D100))</f>
        <v>2.1129081281913611</v>
      </c>
      <c r="K101" s="32">
        <f>IF('Log_working_2-way'!$D100="","",B101^('Log_working_2-way'!$D100))</f>
        <v>1.8985467665018629</v>
      </c>
      <c r="L101" s="37">
        <f t="shared" si="18"/>
        <v>0.47435897435897439</v>
      </c>
      <c r="M101" s="37">
        <f t="shared" si="19"/>
        <v>0.52564102564102555</v>
      </c>
      <c r="N101" s="38">
        <v>197</v>
      </c>
      <c r="O101" s="38">
        <f t="shared" si="20"/>
        <v>100.90243902439023</v>
      </c>
      <c r="P101" s="38">
        <f t="shared" si="21"/>
        <v>90.51351351351353</v>
      </c>
      <c r="Q101" s="38">
        <f t="shared" si="22"/>
        <v>106.48648648648647</v>
      </c>
      <c r="R101" s="38">
        <f t="shared" si="23"/>
        <v>96.097560975609767</v>
      </c>
      <c r="S101" s="39">
        <f t="shared" si="24"/>
        <v>-5.5840474620962368</v>
      </c>
      <c r="T101" s="39">
        <f t="shared" si="25"/>
        <v>-5.5840474620962368</v>
      </c>
      <c r="U101" t="s">
        <v>208</v>
      </c>
      <c r="V101" t="s">
        <v>312</v>
      </c>
      <c r="W101" t="s">
        <v>376</v>
      </c>
      <c r="X101" t="s">
        <v>475</v>
      </c>
      <c r="Y101" s="41"/>
    </row>
    <row r="102" spans="1:25" ht="15" x14ac:dyDescent="0.25">
      <c r="A102">
        <v>1.78</v>
      </c>
      <c r="B102">
        <v>2.06</v>
      </c>
      <c r="C102" s="29">
        <f t="shared" si="17"/>
        <v>4.7234646012872306E-2</v>
      </c>
      <c r="D102" s="30">
        <f>IF(OR($A102="",$B102=""),"",A102*'MPTO_working_2-way'!$G101)</f>
        <v>1.8640776699029127</v>
      </c>
      <c r="E102" s="32">
        <f>IF(OR($A102="",$B102=""),"",B102*'MPTO_working_2-way'!$G101)</f>
        <v>2.1573033707865168</v>
      </c>
      <c r="F102" s="30">
        <f>IF(OR($A102="",$B102=""),"",'MPTO_working_2-way'!D101)</f>
        <v>1.8581129015911626</v>
      </c>
      <c r="G102" s="32">
        <f>IF(OR($A102="",$B102=""),"",'MPTO_working_2-way'!E101)</f>
        <v>2.165347820951931</v>
      </c>
      <c r="H102" s="30">
        <f>IF(OR($A102="",$B102=""),"",'OddsRatio_working_2-way'!M101)</f>
        <v>1.8578164469184384</v>
      </c>
      <c r="I102" s="30">
        <f>IF(OR($A102="",$B102=""),"",'OddsRatio_working_2-way'!N101)</f>
        <v>2.1657505560686463</v>
      </c>
      <c r="J102" s="30">
        <f>IF('Log_working_2-way'!$D101="","",A102^('Log_working_2-way'!$D101))</f>
        <v>1.855080049537273</v>
      </c>
      <c r="K102" s="32">
        <f>IF('Log_working_2-way'!$D101="","",B102^('Log_working_2-way'!$D101))</f>
        <v>2.169481150379414</v>
      </c>
      <c r="L102" s="37">
        <f t="shared" si="18"/>
        <v>0.53645833333333337</v>
      </c>
      <c r="M102" s="37">
        <f t="shared" si="19"/>
        <v>0.46354166666666669</v>
      </c>
      <c r="N102" s="38">
        <v>198</v>
      </c>
      <c r="O102" s="38">
        <f t="shared" si="20"/>
        <v>86.764044943820224</v>
      </c>
      <c r="P102" s="38">
        <f t="shared" si="21"/>
        <v>101.88349514563107</v>
      </c>
      <c r="Q102" s="38">
        <f t="shared" si="22"/>
        <v>96.116504854368927</v>
      </c>
      <c r="R102" s="38">
        <f t="shared" si="23"/>
        <v>111.23595505617979</v>
      </c>
      <c r="S102" s="39">
        <f t="shared" si="24"/>
        <v>-9.3524599105487027</v>
      </c>
      <c r="T102" s="39">
        <f t="shared" si="25"/>
        <v>-9.3524599105487169</v>
      </c>
      <c r="U102" t="s">
        <v>114</v>
      </c>
      <c r="V102" t="s">
        <v>88</v>
      </c>
      <c r="W102" t="s">
        <v>70</v>
      </c>
      <c r="X102" t="s">
        <v>475</v>
      </c>
      <c r="Y102" s="41"/>
    </row>
    <row r="103" spans="1:25" ht="15" x14ac:dyDescent="0.25">
      <c r="A103">
        <v>1.87</v>
      </c>
      <c r="B103">
        <v>1.97</v>
      </c>
      <c r="C103" s="29">
        <f t="shared" si="17"/>
        <v>4.2373571486739481E-2</v>
      </c>
      <c r="D103" s="30">
        <f>IF(OR($A103="",$B103=""),"",A103*'MPTO_working_2-way'!$G102)</f>
        <v>1.9492385786802029</v>
      </c>
      <c r="E103" s="32">
        <f>IF(OR($A103="",$B103=""),"",B103*'MPTO_working_2-way'!$G102)</f>
        <v>2.0534759358288768</v>
      </c>
      <c r="F103" s="30">
        <f>IF(OR($A103="",$B103=""),"",'MPTO_working_2-way'!D102)</f>
        <v>1.9471444805623825</v>
      </c>
      <c r="G103" s="32">
        <f>IF(OR($A103="",$B103=""),"",'MPTO_working_2-way'!E102)</f>
        <v>2.0558051284913081</v>
      </c>
      <c r="H103" s="30">
        <f>IF(OR($A103="",$B103=""),"",'OddsRatio_working_2-way'!M102)</f>
        <v>1.9470518552301377</v>
      </c>
      <c r="I103" s="30">
        <f>IF(OR($A103="",$B103=""),"",'OddsRatio_working_2-way'!N102)</f>
        <v>2.0559083903140616</v>
      </c>
      <c r="J103" s="30">
        <f>IF('Log_working_2-way'!$D102="","",A103^('Log_working_2-way'!$D102))</f>
        <v>1.9460927711281228</v>
      </c>
      <c r="K103" s="32">
        <f>IF('Log_working_2-way'!$D102="","",B103^('Log_working_2-way'!$D102))</f>
        <v>2.0569787979748906</v>
      </c>
      <c r="L103" s="37">
        <f t="shared" si="18"/>
        <v>0.51302083333333337</v>
      </c>
      <c r="M103" s="37">
        <f t="shared" si="19"/>
        <v>0.48697916666666674</v>
      </c>
      <c r="N103" s="38">
        <v>199</v>
      </c>
      <c r="O103" s="38">
        <f t="shared" si="20"/>
        <v>92.582887700534741</v>
      </c>
      <c r="P103" s="38">
        <f t="shared" si="21"/>
        <v>97.984771573604036</v>
      </c>
      <c r="Q103" s="38">
        <f t="shared" si="22"/>
        <v>101.01522842639594</v>
      </c>
      <c r="R103" s="38">
        <f t="shared" si="23"/>
        <v>106.41711229946523</v>
      </c>
      <c r="S103" s="39">
        <f t="shared" si="24"/>
        <v>-8.4323407258611951</v>
      </c>
      <c r="T103" s="39">
        <f t="shared" si="25"/>
        <v>-8.4323407258611951</v>
      </c>
      <c r="U103" t="s">
        <v>226</v>
      </c>
      <c r="V103" t="s">
        <v>228</v>
      </c>
      <c r="W103" t="s">
        <v>70</v>
      </c>
      <c r="X103" t="s">
        <v>475</v>
      </c>
      <c r="Y103" s="41"/>
    </row>
    <row r="104" spans="1:25" ht="15" x14ac:dyDescent="0.25">
      <c r="A104">
        <v>1.73</v>
      </c>
      <c r="B104">
        <v>2.13</v>
      </c>
      <c r="C104" s="29">
        <f t="shared" si="17"/>
        <v>4.7518250156042274E-2</v>
      </c>
      <c r="D104" s="30">
        <f>IF(OR($A104="",$B104=""),"",A104*'MPTO_working_2-way'!$G103)</f>
        <v>1.812206572769953</v>
      </c>
      <c r="E104" s="32">
        <f>IF(OR($A104="",$B104=""),"",B104*'MPTO_working_2-way'!$G103)</f>
        <v>2.2312138728323698</v>
      </c>
      <c r="F104" s="30">
        <f>IF(OR($A104="",$B104=""),"",'MPTO_working_2-way'!D103)</f>
        <v>1.8041567725036107</v>
      </c>
      <c r="G104" s="32">
        <f>IF(OR($A104="",$B104=""),"",'MPTO_working_2-way'!E103)</f>
        <v>2.243538616091814</v>
      </c>
      <c r="H104" s="30">
        <f>IF(OR($A104="",$B104=""),"",'OddsRatio_working_2-way'!M103)</f>
        <v>1.8037522622767821</v>
      </c>
      <c r="I104" s="30">
        <f>IF(OR($A104="",$B104=""),"",'OddsRatio_working_2-way'!N103)</f>
        <v>2.244164460784607</v>
      </c>
      <c r="J104" s="30">
        <f>IF('Log_working_2-way'!$D103="","",A104^('Log_working_2-way'!$D103))</f>
        <v>1.8000621917089168</v>
      </c>
      <c r="K104" s="32">
        <f>IF('Log_working_2-way'!$D103="","",B104^('Log_working_2-way'!$D103))</f>
        <v>2.2499028330075874</v>
      </c>
      <c r="L104" s="37">
        <f t="shared" si="18"/>
        <v>0.55181347150259064</v>
      </c>
      <c r="M104" s="37">
        <f t="shared" si="19"/>
        <v>0.44818652849740936</v>
      </c>
      <c r="N104" s="38">
        <v>200</v>
      </c>
      <c r="O104" s="38">
        <f t="shared" si="20"/>
        <v>84.393063583815035</v>
      </c>
      <c r="P104" s="38">
        <f t="shared" si="21"/>
        <v>106.10328638497653</v>
      </c>
      <c r="Q104" s="38">
        <f t="shared" si="22"/>
        <v>93.896713615023472</v>
      </c>
      <c r="R104" s="38">
        <f t="shared" si="23"/>
        <v>115.60693641618498</v>
      </c>
      <c r="S104" s="39">
        <f t="shared" si="24"/>
        <v>-9.5036500312084371</v>
      </c>
      <c r="T104" s="39">
        <f t="shared" si="25"/>
        <v>-9.5036500312084513</v>
      </c>
      <c r="U104" t="s">
        <v>231</v>
      </c>
      <c r="V104" t="s">
        <v>234</v>
      </c>
      <c r="W104" t="s">
        <v>70</v>
      </c>
      <c r="X104" t="s">
        <v>475</v>
      </c>
      <c r="Y104" s="41"/>
    </row>
    <row r="105" spans="1:25" ht="15" x14ac:dyDescent="0.25">
      <c r="A105">
        <v>1.69</v>
      </c>
      <c r="B105">
        <v>2.1800000000000002</v>
      </c>
      <c r="C105" s="29">
        <f t="shared" si="17"/>
        <v>5.0431572661636226E-2</v>
      </c>
      <c r="D105" s="30">
        <f>IF(OR($A105="",$B105=""),"",A105*'MPTO_working_2-way'!$G104)</f>
        <v>1.7752293577981653</v>
      </c>
      <c r="E105" s="32">
        <f>IF(OR($A105="",$B105=""),"",B105*'MPTO_working_2-way'!$G104)</f>
        <v>2.2899408284023672</v>
      </c>
      <c r="F105" s="30">
        <f>IF(OR($A105="",$B105=""),"",'MPTO_working_2-way'!D104)</f>
        <v>1.7652244741507357</v>
      </c>
      <c r="G105" s="32">
        <f>IF(OR($A105="",$B105=""),"",'MPTO_working_2-way'!E104)</f>
        <v>2.3068060860309316</v>
      </c>
      <c r="H105" s="30">
        <f>IF(OR($A105="",$B105=""),"",'OddsRatio_working_2-way'!M104)</f>
        <v>1.7646867088630902</v>
      </c>
      <c r="I105" s="30">
        <f>IF(OR($A105="",$B105=""),"",'OddsRatio_working_2-way'!N104)</f>
        <v>2.3077250963165894</v>
      </c>
      <c r="J105" s="30">
        <f>IF('Log_working_2-way'!$D104="","",A105^('Log_working_2-way'!$D104))</f>
        <v>1.7600934217112194</v>
      </c>
      <c r="K105" s="32">
        <f>IF('Log_working_2-way'!$D104="","",B105^('Log_working_2-way'!$D104))</f>
        <v>2.3156277523719879</v>
      </c>
      <c r="L105" s="37">
        <f t="shared" si="18"/>
        <v>0.56330749354005161</v>
      </c>
      <c r="M105" s="37">
        <f t="shared" si="19"/>
        <v>0.43669250645994823</v>
      </c>
      <c r="N105" s="38">
        <v>201</v>
      </c>
      <c r="O105" s="38">
        <f t="shared" si="20"/>
        <v>82.065088757396452</v>
      </c>
      <c r="P105" s="38">
        <f t="shared" si="21"/>
        <v>108.79816513761467</v>
      </c>
      <c r="Q105" s="38">
        <f t="shared" si="22"/>
        <v>92.201834862385311</v>
      </c>
      <c r="R105" s="38">
        <f t="shared" si="23"/>
        <v>118.93491124260356</v>
      </c>
      <c r="S105" s="39">
        <f t="shared" si="24"/>
        <v>-10.136746104988859</v>
      </c>
      <c r="T105" s="39">
        <f t="shared" si="25"/>
        <v>-10.136746104988887</v>
      </c>
      <c r="U105" t="s">
        <v>112</v>
      </c>
      <c r="V105" t="s">
        <v>113</v>
      </c>
      <c r="W105" t="s">
        <v>70</v>
      </c>
      <c r="X105" t="s">
        <v>475</v>
      </c>
      <c r="Y105" s="41"/>
    </row>
    <row r="106" spans="1:25" ht="15" x14ac:dyDescent="0.25">
      <c r="A106">
        <v>1.94</v>
      </c>
      <c r="B106">
        <v>1.89</v>
      </c>
      <c r="C106" s="29">
        <f t="shared" si="17"/>
        <v>4.4564446626302434E-2</v>
      </c>
      <c r="D106" s="30">
        <f>IF(OR($A106="",$B106=""),"",A106*'MPTO_working_2-way'!$G105)</f>
        <v>2.0264550264550265</v>
      </c>
      <c r="E106" s="32">
        <f>IF(OR($A106="",$B106=""),"",B106*'MPTO_working_2-way'!$G105)</f>
        <v>1.9742268041237114</v>
      </c>
      <c r="F106" s="30">
        <f>IF(OR($A106="",$B106=""),"",'MPTO_working_2-way'!D105)</f>
        <v>2.0276502792678208</v>
      </c>
      <c r="G106" s="32">
        <f>IF(OR($A106="",$B106=""),"",'MPTO_working_2-way'!E105)</f>
        <v>1.9730936877791532</v>
      </c>
      <c r="H106" s="30">
        <f>IF(OR($A106="",$B106=""),"",'OddsRatio_working_2-way'!M105)</f>
        <v>2.0277060743621682</v>
      </c>
      <c r="I106" s="30">
        <f>IF(OR($A106="",$B106=""),"",'OddsRatio_working_2-way'!N105)</f>
        <v>1.9730408576407765</v>
      </c>
      <c r="J106" s="30">
        <f>IF('Log_working_2-way'!$D105="","",A106^('Log_working_2-way'!$D105))</f>
        <v>2.0282558996234914</v>
      </c>
      <c r="K106" s="32">
        <f>IF('Log_working_2-way'!$D105="","",B106^('Log_working_2-way'!$D105))</f>
        <v>1.9725205567658568</v>
      </c>
      <c r="L106" s="37">
        <f t="shared" si="18"/>
        <v>0.49347258485639683</v>
      </c>
      <c r="M106" s="37">
        <f t="shared" si="19"/>
        <v>0.50652741514360311</v>
      </c>
      <c r="N106" s="38">
        <v>202</v>
      </c>
      <c r="O106" s="38">
        <f t="shared" si="20"/>
        <v>97.876288659793829</v>
      </c>
      <c r="P106" s="38">
        <f t="shared" si="21"/>
        <v>95.121693121693127</v>
      </c>
      <c r="Q106" s="38">
        <f t="shared" si="22"/>
        <v>106.8783068783069</v>
      </c>
      <c r="R106" s="38">
        <f t="shared" si="23"/>
        <v>104.1237113402062</v>
      </c>
      <c r="S106" s="39">
        <f t="shared" si="24"/>
        <v>-9.0020182185130722</v>
      </c>
      <c r="T106" s="39">
        <f t="shared" si="25"/>
        <v>-9.0020182185130722</v>
      </c>
      <c r="U106" t="s">
        <v>75</v>
      </c>
      <c r="V106" t="s">
        <v>393</v>
      </c>
      <c r="W106" t="s">
        <v>70</v>
      </c>
      <c r="X106" t="s">
        <v>475</v>
      </c>
      <c r="Y106" s="41"/>
    </row>
    <row r="107" spans="1:25" ht="15" x14ac:dyDescent="0.25">
      <c r="A107">
        <v>1.85</v>
      </c>
      <c r="B107">
        <v>2</v>
      </c>
      <c r="C107" s="29">
        <f t="shared" si="17"/>
        <v>4.0540540540540349E-2</v>
      </c>
      <c r="D107" s="30">
        <f>IF(OR($A107="",$B107=""),"",A107*'MPTO_working_2-way'!$G106)</f>
        <v>1.9249999999999998</v>
      </c>
      <c r="E107" s="32">
        <f>IF(OR($A107="",$B107=""),"",B107*'MPTO_working_2-way'!$G106)</f>
        <v>2.0810810810810807</v>
      </c>
      <c r="F107" s="30">
        <f>IF(OR($A107="",$B107=""),"",'MPTO_working_2-way'!D106)</f>
        <v>1.9220779220779218</v>
      </c>
      <c r="G107" s="32">
        <f>IF(OR($A107="",$B107=""),"",'MPTO_working_2-way'!E106)</f>
        <v>2.0845070422535206</v>
      </c>
      <c r="H107" s="30">
        <f>IF(OR($A107="",$B107=""),"",'OddsRatio_working_2-way'!M106)</f>
        <v>1.9219544457292885</v>
      </c>
      <c r="I107" s="30">
        <f>IF(OR($A107="",$B107=""),"",'OddsRatio_working_2-way'!N106)</f>
        <v>2.0846522890932806</v>
      </c>
      <c r="J107" s="30">
        <f>IF('Log_working_2-way'!$D106="","",A107^('Log_working_2-way'!$D106))</f>
        <v>1.9206189818740487</v>
      </c>
      <c r="K107" s="32">
        <f>IF('Log_working_2-way'!$D106="","",B107^('Log_working_2-way'!$D106))</f>
        <v>2.086225702151145</v>
      </c>
      <c r="L107" s="37">
        <f t="shared" si="18"/>
        <v>0.51948051948051954</v>
      </c>
      <c r="M107" s="37">
        <f t="shared" si="19"/>
        <v>0.48051948051948062</v>
      </c>
      <c r="N107" s="38">
        <v>203</v>
      </c>
      <c r="O107" s="38">
        <f t="shared" si="20"/>
        <v>93.27027027027026</v>
      </c>
      <c r="P107" s="38">
        <f t="shared" si="21"/>
        <v>101.5</v>
      </c>
      <c r="Q107" s="38">
        <f t="shared" si="22"/>
        <v>101.5</v>
      </c>
      <c r="R107" s="38">
        <f t="shared" si="23"/>
        <v>109.72972972972971</v>
      </c>
      <c r="S107" s="39">
        <f t="shared" si="24"/>
        <v>-8.2297297297297405</v>
      </c>
      <c r="T107" s="39">
        <f t="shared" si="25"/>
        <v>-8.2297297297297121</v>
      </c>
      <c r="U107" t="s">
        <v>116</v>
      </c>
      <c r="V107" t="s">
        <v>86</v>
      </c>
      <c r="W107" t="s">
        <v>70</v>
      </c>
      <c r="X107" t="s">
        <v>475</v>
      </c>
      <c r="Y107" s="41"/>
    </row>
    <row r="108" spans="1:25" ht="15" x14ac:dyDescent="0.25">
      <c r="A108">
        <v>1.72</v>
      </c>
      <c r="B108">
        <v>2.14</v>
      </c>
      <c r="C108" s="29">
        <f t="shared" si="17"/>
        <v>4.8685068463377501E-2</v>
      </c>
      <c r="D108" s="30">
        <f>IF(OR($A108="",$B108=""),"",A108*'MPTO_working_2-way'!$G107)</f>
        <v>1.8037383177570092</v>
      </c>
      <c r="E108" s="32">
        <f>IF(OR($A108="",$B108=""),"",B108*'MPTO_working_2-way'!$G107)</f>
        <v>2.2441860465116279</v>
      </c>
      <c r="F108" s="30">
        <f>IF(OR($A108="",$B108=""),"",'MPTO_working_2-way'!D107)</f>
        <v>1.7951619196254389</v>
      </c>
      <c r="G108" s="32">
        <f>IF(OR($A108="",$B108=""),"",'MPTO_working_2-way'!E107)</f>
        <v>2.2576054955839058</v>
      </c>
      <c r="H108" s="30">
        <f>IF(OR($A108="",$B108=""),"",'OddsRatio_working_2-way'!M107)</f>
        <v>1.7947194142390264</v>
      </c>
      <c r="I108" s="30">
        <f>IF(OR($A108="",$B108=""),"",'OddsRatio_working_2-way'!N107)</f>
        <v>2.2583057392117913</v>
      </c>
      <c r="J108" s="30">
        <f>IF('Log_working_2-way'!$D107="","",A108^('Log_working_2-way'!$D107))</f>
        <v>1.7907852046807202</v>
      </c>
      <c r="K108" s="32">
        <f>IF('Log_working_2-way'!$D107="","",B108^('Log_working_2-way'!$D107))</f>
        <v>2.2645658948599179</v>
      </c>
      <c r="L108" s="37">
        <f t="shared" si="18"/>
        <v>0.55440414507772029</v>
      </c>
      <c r="M108" s="37">
        <f t="shared" si="19"/>
        <v>0.44559585492227982</v>
      </c>
      <c r="N108" s="38">
        <v>204</v>
      </c>
      <c r="O108" s="38">
        <f t="shared" si="20"/>
        <v>85.395348837209298</v>
      </c>
      <c r="P108" s="38">
        <f t="shared" si="21"/>
        <v>108.67289719626169</v>
      </c>
      <c r="Q108" s="38">
        <f t="shared" si="22"/>
        <v>95.327102803738313</v>
      </c>
      <c r="R108" s="38">
        <f t="shared" si="23"/>
        <v>118.6046511627907</v>
      </c>
      <c r="S108" s="39">
        <f t="shared" si="24"/>
        <v>-9.9317539665290155</v>
      </c>
      <c r="T108" s="39">
        <f t="shared" si="25"/>
        <v>-9.9317539665290155</v>
      </c>
      <c r="U108" t="s">
        <v>87</v>
      </c>
      <c r="V108" t="s">
        <v>227</v>
      </c>
      <c r="W108" t="s">
        <v>70</v>
      </c>
      <c r="X108" t="s">
        <v>475</v>
      </c>
      <c r="Y108" s="41"/>
    </row>
    <row r="109" spans="1:25" ht="15" x14ac:dyDescent="0.25">
      <c r="A109">
        <v>1.78</v>
      </c>
      <c r="B109">
        <v>2.06</v>
      </c>
      <c r="C109" s="29">
        <f t="shared" si="17"/>
        <v>4.7234646012872306E-2</v>
      </c>
      <c r="D109" s="30">
        <f>IF(OR($A109="",$B109=""),"",A109*'MPTO_working_2-way'!$G108)</f>
        <v>1.8640776699029127</v>
      </c>
      <c r="E109" s="32">
        <f>IF(OR($A109="",$B109=""),"",B109*'MPTO_working_2-way'!$G108)</f>
        <v>2.1573033707865168</v>
      </c>
      <c r="F109" s="30">
        <f>IF(OR($A109="",$B109=""),"",'MPTO_working_2-way'!D108)</f>
        <v>1.8581129015911626</v>
      </c>
      <c r="G109" s="32">
        <f>IF(OR($A109="",$B109=""),"",'MPTO_working_2-way'!E108)</f>
        <v>2.165347820951931</v>
      </c>
      <c r="H109" s="30">
        <f>IF(OR($A109="",$B109=""),"",'OddsRatio_working_2-way'!M108)</f>
        <v>1.8578164469184384</v>
      </c>
      <c r="I109" s="30">
        <f>IF(OR($A109="",$B109=""),"",'OddsRatio_working_2-way'!N108)</f>
        <v>2.1657505560686463</v>
      </c>
      <c r="J109" s="30">
        <f>IF('Log_working_2-way'!$D108="","",A109^('Log_working_2-way'!$D108))</f>
        <v>1.855080049537273</v>
      </c>
      <c r="K109" s="32">
        <f>IF('Log_working_2-way'!$D108="","",B109^('Log_working_2-way'!$D108))</f>
        <v>2.169481150379414</v>
      </c>
      <c r="L109" s="37">
        <f t="shared" si="18"/>
        <v>0.53645833333333337</v>
      </c>
      <c r="M109" s="37">
        <f t="shared" si="19"/>
        <v>0.46354166666666669</v>
      </c>
      <c r="N109" s="38">
        <v>205</v>
      </c>
      <c r="O109" s="38">
        <f t="shared" si="20"/>
        <v>89.831460674157299</v>
      </c>
      <c r="P109" s="38">
        <f t="shared" si="21"/>
        <v>105.4854368932039</v>
      </c>
      <c r="Q109" s="38">
        <f t="shared" si="22"/>
        <v>99.514563106796118</v>
      </c>
      <c r="R109" s="38">
        <f t="shared" si="23"/>
        <v>115.1685393258427</v>
      </c>
      <c r="S109" s="39">
        <f t="shared" si="24"/>
        <v>-9.6831024326388189</v>
      </c>
      <c r="T109" s="39">
        <f t="shared" si="25"/>
        <v>-9.6831024326388047</v>
      </c>
      <c r="U109" t="s">
        <v>230</v>
      </c>
      <c r="V109" t="s">
        <v>233</v>
      </c>
      <c r="W109" t="s">
        <v>70</v>
      </c>
      <c r="X109" t="s">
        <v>475</v>
      </c>
      <c r="Y109" s="41"/>
    </row>
    <row r="110" spans="1:25" ht="15" x14ac:dyDescent="0.25">
      <c r="A110">
        <v>1.55</v>
      </c>
      <c r="B110">
        <v>2.5</v>
      </c>
      <c r="C110" s="29">
        <f t="shared" si="17"/>
        <v>4.5161290322580649E-2</v>
      </c>
      <c r="D110" s="30">
        <f>IF(OR($A110="",$B110=""),"",A110*'MPTO_working_2-way'!$G109)</f>
        <v>1.62</v>
      </c>
      <c r="E110" s="32">
        <f>IF(OR($A110="",$B110=""),"",B110*'MPTO_working_2-way'!$G109)</f>
        <v>2.6129032258064515</v>
      </c>
      <c r="F110" s="30">
        <f>IF(OR($A110="",$B110=""),"",'MPTO_working_2-way'!D109)</f>
        <v>1.606217616580311</v>
      </c>
      <c r="G110" s="32">
        <f>IF(OR($A110="",$B110=""),"",'MPTO_working_2-way'!E109)</f>
        <v>2.6495726495726495</v>
      </c>
      <c r="H110" s="30">
        <f>IF(OR($A110="",$B110=""),"",'OddsRatio_working_2-way'!M109)</f>
        <v>1.6055300708194982</v>
      </c>
      <c r="I110" s="30">
        <f>IF(OR($A110="",$B110=""),"",'OddsRatio_working_2-way'!N109)</f>
        <v>2.6514456476895409</v>
      </c>
      <c r="J110" s="30">
        <f>IF('Log_working_2-way'!$D109="","",A110^('Log_working_2-way'!$D109))</f>
        <v>1.5992165916993883</v>
      </c>
      <c r="K110" s="32">
        <f>IF('Log_working_2-way'!$D109="","",B110^('Log_working_2-way'!$D109))</f>
        <v>2.6688456458838368</v>
      </c>
      <c r="L110" s="37">
        <f t="shared" si="18"/>
        <v>0.61728395061728392</v>
      </c>
      <c r="M110" s="37">
        <f t="shared" si="19"/>
        <v>0.38271604938271608</v>
      </c>
      <c r="N110" s="38">
        <v>206</v>
      </c>
      <c r="O110" s="38">
        <f t="shared" si="20"/>
        <v>73.096774193548399</v>
      </c>
      <c r="P110" s="38">
        <f t="shared" si="21"/>
        <v>123.60000000000001</v>
      </c>
      <c r="Q110" s="38">
        <f t="shared" si="22"/>
        <v>82.4</v>
      </c>
      <c r="R110" s="38">
        <f t="shared" si="23"/>
        <v>132.90322580645162</v>
      </c>
      <c r="S110" s="39">
        <f t="shared" si="24"/>
        <v>-9.3032258064516071</v>
      </c>
      <c r="T110" s="39">
        <f t="shared" si="25"/>
        <v>-9.3032258064516071</v>
      </c>
      <c r="U110" t="s">
        <v>232</v>
      </c>
      <c r="V110" t="s">
        <v>115</v>
      </c>
      <c r="W110" t="s">
        <v>70</v>
      </c>
      <c r="X110" t="s">
        <v>475</v>
      </c>
      <c r="Y110" s="41"/>
    </row>
    <row r="111" spans="1:25" ht="15" x14ac:dyDescent="0.25">
      <c r="A111">
        <v>1.95</v>
      </c>
      <c r="B111">
        <v>1.88</v>
      </c>
      <c r="C111" s="29">
        <f t="shared" si="17"/>
        <v>4.4735406437534042E-2</v>
      </c>
      <c r="D111" s="30">
        <f>IF(OR($A111="",$B111=""),"",A111*'MPTO_working_2-way'!$G110)</f>
        <v>2.0372340425531914</v>
      </c>
      <c r="E111" s="32">
        <f>IF(OR($A111="",$B111=""),"",B111*'MPTO_working_2-way'!$G110)</f>
        <v>1.9641025641025638</v>
      </c>
      <c r="F111" s="30">
        <f>IF(OR($A111="",$B111=""),"",'MPTO_working_2-way'!D110)</f>
        <v>2.0389321468298109</v>
      </c>
      <c r="G111" s="32">
        <f>IF(OR($A111="",$B111=""),"",'MPTO_working_2-way'!E110)</f>
        <v>1.9625267665952888</v>
      </c>
      <c r="H111" s="30">
        <f>IF(OR($A111="",$B111=""),"",'OddsRatio_working_2-way'!M110)</f>
        <v>2.0390117682420414</v>
      </c>
      <c r="I111" s="30">
        <f>IF(OR($A111="",$B111=""),"",'OddsRatio_working_2-way'!N110)</f>
        <v>1.9624530063715757</v>
      </c>
      <c r="J111" s="30">
        <f>IF('Log_working_2-way'!$D110="","",A111^('Log_working_2-way'!$D110))</f>
        <v>2.0397933425150612</v>
      </c>
      <c r="K111" s="32">
        <f>IF('Log_working_2-way'!$D110="","",B111^('Log_working_2-way'!$D110))</f>
        <v>1.9617295659739398</v>
      </c>
      <c r="L111" s="37">
        <f t="shared" si="18"/>
        <v>0.49086161879895562</v>
      </c>
      <c r="M111" s="37">
        <f t="shared" si="19"/>
        <v>0.50913838120104449</v>
      </c>
      <c r="N111" s="38">
        <v>207</v>
      </c>
      <c r="O111" s="38">
        <f t="shared" si="20"/>
        <v>100.84615384615385</v>
      </c>
      <c r="P111" s="38">
        <f t="shared" si="21"/>
        <v>96.893617021276583</v>
      </c>
      <c r="Q111" s="38">
        <f t="shared" si="22"/>
        <v>110.1063829787234</v>
      </c>
      <c r="R111" s="38">
        <f t="shared" si="23"/>
        <v>106.15384615384616</v>
      </c>
      <c r="S111" s="39">
        <f t="shared" si="24"/>
        <v>-9.2602291325695489</v>
      </c>
      <c r="T111" s="39">
        <f t="shared" si="25"/>
        <v>-9.2602291325695774</v>
      </c>
      <c r="U111" t="s">
        <v>96</v>
      </c>
      <c r="V111" t="s">
        <v>229</v>
      </c>
      <c r="W111" t="s">
        <v>70</v>
      </c>
      <c r="X111" t="s">
        <v>475</v>
      </c>
      <c r="Y111" s="41"/>
    </row>
    <row r="112" spans="1:25" ht="15" x14ac:dyDescent="0.25">
      <c r="A112">
        <v>1.82</v>
      </c>
      <c r="B112">
        <v>2.02</v>
      </c>
      <c r="C112" s="29">
        <f t="shared" si="17"/>
        <v>4.450005440104432E-2</v>
      </c>
      <c r="D112" s="30">
        <f>IF(OR($A112="",$B112=""),"",A112*'MPTO_working_2-way'!$G111)</f>
        <v>1.9009900990099007</v>
      </c>
      <c r="E112" s="32">
        <f>IF(OR($A112="",$B112=""),"",B112*'MPTO_working_2-way'!$G111)</f>
        <v>2.1098901098901095</v>
      </c>
      <c r="F112" s="30">
        <f>IF(OR($A112="",$B112=""),"",'MPTO_working_2-way'!D111)</f>
        <v>1.8968114745640281</v>
      </c>
      <c r="G112" s="32">
        <f>IF(OR($A112="",$B112=""),"",'MPTO_working_2-way'!E111)</f>
        <v>2.1150615579334939</v>
      </c>
      <c r="H112" s="30">
        <f>IF(OR($A112="",$B112=""),"",'OddsRatio_working_2-way'!M111)</f>
        <v>1.8966167345234253</v>
      </c>
      <c r="I112" s="30">
        <f>IF(OR($A112="",$B112=""),"",'OddsRatio_working_2-way'!N111)</f>
        <v>2.1153037429437727</v>
      </c>
      <c r="J112" s="30">
        <f>IF('Log_working_2-way'!$D111="","",A112^('Log_working_2-way'!$D111))</f>
        <v>1.8947021174041598</v>
      </c>
      <c r="K112" s="32">
        <f>IF('Log_working_2-way'!$D111="","",B112^('Log_working_2-way'!$D111))</f>
        <v>2.1176904363442728</v>
      </c>
      <c r="L112" s="37">
        <f t="shared" si="18"/>
        <v>0.52604166666666674</v>
      </c>
      <c r="M112" s="37">
        <f t="shared" si="19"/>
        <v>0.47395833333333343</v>
      </c>
      <c r="N112" s="38">
        <v>208</v>
      </c>
      <c r="O112" s="38">
        <f t="shared" si="20"/>
        <v>93.714285714285708</v>
      </c>
      <c r="P112" s="38">
        <f t="shared" si="21"/>
        <v>105.02970297029704</v>
      </c>
      <c r="Q112" s="38">
        <f t="shared" si="22"/>
        <v>102.97029702970298</v>
      </c>
      <c r="R112" s="38">
        <f t="shared" si="23"/>
        <v>114.28571428571428</v>
      </c>
      <c r="S112" s="39">
        <f t="shared" si="24"/>
        <v>-9.2560113154172683</v>
      </c>
      <c r="T112" s="39">
        <f t="shared" si="25"/>
        <v>-9.2560113154172399</v>
      </c>
      <c r="U112" t="s">
        <v>81</v>
      </c>
      <c r="V112" t="s">
        <v>386</v>
      </c>
      <c r="W112" t="s">
        <v>70</v>
      </c>
      <c r="X112" t="s">
        <v>475</v>
      </c>
      <c r="Y112" s="41"/>
    </row>
    <row r="113" spans="1:25" s="35" customFormat="1" ht="15" x14ac:dyDescent="0.25">
      <c r="A113">
        <v>2.04</v>
      </c>
      <c r="B113">
        <v>1.81</v>
      </c>
      <c r="C113" s="29">
        <f t="shared" si="17"/>
        <v>4.2682266276676373E-2</v>
      </c>
      <c r="D113" s="30">
        <f>IF(OR($A113="",$B113=""),"",A113*'MPTO_working_2-way'!$G112)</f>
        <v>2.1270718232044197</v>
      </c>
      <c r="E113" s="32">
        <f>IF(OR($A113="",$B113=""),"",B113*'MPTO_working_2-way'!$G112)</f>
        <v>1.8872549019607843</v>
      </c>
      <c r="F113" s="30">
        <f>IF(OR($A113="",$B113=""),"",'MPTO_working_2-way'!D112)</f>
        <v>2.1328558225508316</v>
      </c>
      <c r="G113" s="32">
        <f>IF(OR($A113="",$B113=""),"",'MPTO_working_2-way'!E112)</f>
        <v>1.8827248623291861</v>
      </c>
      <c r="H113" s="30">
        <f>IF(OR($A113="",$B113=""),"",'OddsRatio_working_2-way'!M112)</f>
        <v>2.1331154474650633</v>
      </c>
      <c r="I113" s="30">
        <f>IF(OR($A113="",$B113=""),"",'OddsRatio_working_2-way'!N112)</f>
        <v>1.8825226081218283</v>
      </c>
      <c r="J113" s="30">
        <f>IF('Log_working_2-way'!$D112="","",A113^('Log_working_2-way'!$D112))</f>
        <v>2.1357821160163764</v>
      </c>
      <c r="K113" s="32">
        <f>IF('Log_working_2-way'!$D112="","",B113^('Log_working_2-way'!$D112))</f>
        <v>1.8804505599252526</v>
      </c>
      <c r="L113" s="37">
        <f t="shared" si="18"/>
        <v>0.47012987012987018</v>
      </c>
      <c r="M113" s="37">
        <f t="shared" si="19"/>
        <v>0.52987012987012994</v>
      </c>
      <c r="N113" s="38">
        <v>209</v>
      </c>
      <c r="O113" s="38">
        <f t="shared" si="20"/>
        <v>106.54901960784314</v>
      </c>
      <c r="P113" s="38">
        <f t="shared" si="21"/>
        <v>93.530386740331508</v>
      </c>
      <c r="Q113" s="38">
        <f t="shared" si="22"/>
        <v>115.46961325966852</v>
      </c>
      <c r="R113" s="38">
        <f t="shared" si="23"/>
        <v>102.45098039215686</v>
      </c>
      <c r="S113" s="39">
        <f t="shared" si="24"/>
        <v>-8.920593651825385</v>
      </c>
      <c r="T113" s="39">
        <f t="shared" si="25"/>
        <v>-8.9205936518253566</v>
      </c>
      <c r="U113" t="s">
        <v>89</v>
      </c>
      <c r="V113" t="s">
        <v>225</v>
      </c>
      <c r="W113" t="s">
        <v>70</v>
      </c>
      <c r="X113" t="s">
        <v>475</v>
      </c>
      <c r="Y113" s="41"/>
    </row>
    <row r="114" spans="1:25" ht="15" x14ac:dyDescent="0.25">
      <c r="A114">
        <v>2.2799999999999998</v>
      </c>
      <c r="B114">
        <v>1.64</v>
      </c>
      <c r="C114" s="29">
        <f t="shared" si="17"/>
        <v>4.8352588789045914E-2</v>
      </c>
      <c r="D114" s="30">
        <f>IF(OR($A114="",$B114=""),"",A114*'MPTO_working_2-way'!$G113)</f>
        <v>2.3902439024390243</v>
      </c>
      <c r="E114" s="32">
        <f>IF(OR($A114="",$B114=""),"",B114*'MPTO_working_2-way'!$G113)</f>
        <v>1.7192982456140351</v>
      </c>
      <c r="F114" s="30">
        <f>IF(OR($A114="",$B114=""),"",'MPTO_working_2-way'!D113)</f>
        <v>2.4130098089829635</v>
      </c>
      <c r="G114" s="32">
        <f>IF(OR($A114="",$B114=""),"",'MPTO_working_2-way'!E113)</f>
        <v>1.7077091706247716</v>
      </c>
      <c r="H114" s="30">
        <f>IF(OR($A114="",$B114=""),"",'OddsRatio_working_2-way'!M113)</f>
        <v>2.4142135623730954</v>
      </c>
      <c r="I114" s="30">
        <f>IF(OR($A114="",$B114=""),"",'OddsRatio_working_2-way'!N113)</f>
        <v>1.7071067811865481</v>
      </c>
      <c r="J114" s="30">
        <f>IF('Log_working_2-way'!$D113="","",A114^('Log_working_2-way'!$D113))</f>
        <v>2.4249171815058794</v>
      </c>
      <c r="K114" s="32">
        <f>IF('Log_working_2-way'!$D113="","",B114^('Log_working_2-way'!$D113))</f>
        <v>1.7017951730654413</v>
      </c>
      <c r="L114" s="37">
        <f t="shared" si="18"/>
        <v>0.41836734693877553</v>
      </c>
      <c r="M114" s="37">
        <f t="shared" si="19"/>
        <v>0.58163265306122447</v>
      </c>
      <c r="N114" s="38">
        <v>210</v>
      </c>
      <c r="O114" s="38">
        <f t="shared" si="20"/>
        <v>117.89473684210525</v>
      </c>
      <c r="P114" s="38">
        <f t="shared" si="21"/>
        <v>81.951219512195109</v>
      </c>
      <c r="Q114" s="38">
        <f t="shared" si="22"/>
        <v>128.04878048780486</v>
      </c>
      <c r="R114" s="38">
        <f t="shared" si="23"/>
        <v>92.10526315789474</v>
      </c>
      <c r="S114" s="39">
        <f t="shared" si="24"/>
        <v>-10.154043645699616</v>
      </c>
      <c r="T114" s="39">
        <f t="shared" si="25"/>
        <v>-10.15404364569963</v>
      </c>
      <c r="U114" t="s">
        <v>77</v>
      </c>
      <c r="V114" t="s">
        <v>74</v>
      </c>
      <c r="W114" t="s">
        <v>71</v>
      </c>
      <c r="X114" t="s">
        <v>475</v>
      </c>
      <c r="Y114" s="41"/>
    </row>
    <row r="115" spans="1:25" ht="15" x14ac:dyDescent="0.25">
      <c r="A115">
        <v>2.2999999999999998</v>
      </c>
      <c r="B115">
        <v>1.63</v>
      </c>
      <c r="C115" s="29">
        <f t="shared" si="17"/>
        <v>4.8279541210989763E-2</v>
      </c>
      <c r="D115" s="30">
        <f>IF(OR($A115="",$B115=""),"",A115*'MPTO_working_2-way'!$G114)</f>
        <v>2.4110429447852764</v>
      </c>
      <c r="E115" s="32">
        <f>IF(OR($A115="",$B115=""),"",B115*'MPTO_working_2-way'!$G114)</f>
        <v>1.7086956521739132</v>
      </c>
      <c r="F115" s="30">
        <f>IF(OR($A115="",$B115=""),"",'MPTO_working_2-way'!D114)</f>
        <v>2.4352062357908415</v>
      </c>
      <c r="G115" s="32">
        <f>IF(OR($A115="",$B115=""),"",'MPTO_working_2-way'!E114)</f>
        <v>1.6967639737497173</v>
      </c>
      <c r="H115" s="30">
        <f>IF(OR($A115="",$B115=""),"",'OddsRatio_working_2-way'!M114)</f>
        <v>2.4364860122855578</v>
      </c>
      <c r="I115" s="30">
        <f>IF(OR($A115="",$B115=""),"",'OddsRatio_working_2-way'!N114)</f>
        <v>1.6961432213383858</v>
      </c>
      <c r="J115" s="30">
        <f>IF('Log_working_2-way'!$D114="","",A115^('Log_working_2-way'!$D114))</f>
        <v>2.4478595145117024</v>
      </c>
      <c r="K115" s="32">
        <f>IF('Log_working_2-way'!$D114="","",B115^('Log_working_2-way'!$D114))</f>
        <v>1.6906747443214869</v>
      </c>
      <c r="L115" s="37">
        <f t="shared" si="18"/>
        <v>0.41475826972010171</v>
      </c>
      <c r="M115" s="37">
        <f t="shared" si="19"/>
        <v>0.58524173027989812</v>
      </c>
      <c r="N115" s="38">
        <v>211</v>
      </c>
      <c r="O115" s="38">
        <f t="shared" si="20"/>
        <v>119.26086956521738</v>
      </c>
      <c r="P115" s="38">
        <f t="shared" si="21"/>
        <v>81.552147239263775</v>
      </c>
      <c r="Q115" s="38">
        <f t="shared" si="22"/>
        <v>129.4478527607362</v>
      </c>
      <c r="R115" s="38">
        <f t="shared" si="23"/>
        <v>91.739130434782624</v>
      </c>
      <c r="S115" s="39">
        <f t="shared" si="24"/>
        <v>-10.18698319551882</v>
      </c>
      <c r="T115" s="39">
        <f t="shared" si="25"/>
        <v>-10.186983195518849</v>
      </c>
      <c r="U115" t="s">
        <v>73</v>
      </c>
      <c r="V115" t="s">
        <v>95</v>
      </c>
      <c r="W115" t="s">
        <v>71</v>
      </c>
      <c r="X115" t="s">
        <v>475</v>
      </c>
      <c r="Y115" s="41"/>
    </row>
    <row r="116" spans="1:25" ht="15" x14ac:dyDescent="0.25">
      <c r="A116">
        <v>1.91</v>
      </c>
      <c r="B116">
        <v>1.93</v>
      </c>
      <c r="C116" s="29">
        <f t="shared" si="17"/>
        <v>4.1694924449990456E-2</v>
      </c>
      <c r="D116" s="30">
        <f>IF(OR($A116="",$B116=""),"",A116*'MPTO_working_2-way'!$G115)</f>
        <v>1.9896373056994816</v>
      </c>
      <c r="E116" s="32">
        <f>IF(OR($A116="",$B116=""),"",B116*'MPTO_working_2-way'!$G115)</f>
        <v>2.0104712041884816</v>
      </c>
      <c r="F116" s="30">
        <f>IF(OR($A116="",$B116=""),"",'MPTO_working_2-way'!D115)</f>
        <v>1.9892075654965866</v>
      </c>
      <c r="G116" s="32">
        <f>IF(OR($A116="",$B116=""),"",'MPTO_working_2-way'!E115)</f>
        <v>2.0109101819272834</v>
      </c>
      <c r="H116" s="30">
        <f>IF(OR($A116="",$B116=""),"",'OddsRatio_working_2-way'!M115)</f>
        <v>1.9891888715790902</v>
      </c>
      <c r="I116" s="30">
        <f>IF(OR($A116="",$B116=""),"",'OddsRatio_working_2-way'!N115)</f>
        <v>2.0109292863390706</v>
      </c>
      <c r="J116" s="30">
        <f>IF('Log_working_2-way'!$D115="","",A116^('Log_working_2-way'!$D115))</f>
        <v>1.9889919289180891</v>
      </c>
      <c r="K116" s="32">
        <f>IF('Log_working_2-way'!$D115="","",B116^('Log_working_2-way'!$D115))</f>
        <v>2.0111305974900358</v>
      </c>
      <c r="L116" s="37">
        <f t="shared" si="18"/>
        <v>0.50260416666666674</v>
      </c>
      <c r="M116" s="37">
        <f t="shared" si="19"/>
        <v>0.49739583333333337</v>
      </c>
      <c r="N116" s="38">
        <v>212</v>
      </c>
      <c r="O116" s="38">
        <f t="shared" si="20"/>
        <v>101.00523560209422</v>
      </c>
      <c r="P116" s="38">
        <f t="shared" si="21"/>
        <v>102.15544041450777</v>
      </c>
      <c r="Q116" s="38">
        <f t="shared" si="22"/>
        <v>109.84455958549225</v>
      </c>
      <c r="R116" s="38">
        <f t="shared" si="23"/>
        <v>110.99476439790575</v>
      </c>
      <c r="S116" s="39">
        <f t="shared" si="24"/>
        <v>-8.8393239833980317</v>
      </c>
      <c r="T116" s="39">
        <f t="shared" si="25"/>
        <v>-8.8393239833979891</v>
      </c>
      <c r="U116" t="s">
        <v>394</v>
      </c>
      <c r="V116" t="s">
        <v>85</v>
      </c>
      <c r="W116" t="s">
        <v>71</v>
      </c>
      <c r="X116" t="s">
        <v>475</v>
      </c>
      <c r="Y116" s="41"/>
    </row>
    <row r="117" spans="1:25" ht="15" x14ac:dyDescent="0.25">
      <c r="A117">
        <v>1.65</v>
      </c>
      <c r="B117">
        <v>2.2599999999999998</v>
      </c>
      <c r="C117" s="29">
        <f t="shared" si="17"/>
        <v>4.85384821668009E-2</v>
      </c>
      <c r="D117" s="30">
        <f>IF(OR($A117="",$B117=""),"",A117*'MPTO_working_2-way'!$G116)</f>
        <v>1.7300884955752214</v>
      </c>
      <c r="E117" s="32">
        <f>IF(OR($A117="",$B117=""),"",B117*'MPTO_working_2-way'!$G116)</f>
        <v>2.3696969696969696</v>
      </c>
      <c r="F117" s="30">
        <f>IF(OR($A117="",$B117=""),"",'MPTO_working_2-way'!D116)</f>
        <v>1.7188292233233464</v>
      </c>
      <c r="G117" s="32">
        <f>IF(OR($A117="",$B117=""),"",'MPTO_working_2-way'!E116)</f>
        <v>2.3911510099390831</v>
      </c>
      <c r="H117" s="30">
        <f>IF(OR($A117="",$B117=""),"",'OddsRatio_working_2-way'!M116)</f>
        <v>1.7182430061427794</v>
      </c>
      <c r="I117" s="30">
        <f>IF(OR($A117="",$B117=""),"",'OddsRatio_working_2-way'!N116)</f>
        <v>2.3922864426767716</v>
      </c>
      <c r="J117" s="30">
        <f>IF('Log_working_2-way'!$D116="","",A117^('Log_working_2-way'!$D116))</f>
        <v>1.7130819075338126</v>
      </c>
      <c r="K117" s="32">
        <f>IF('Log_working_2-way'!$D116="","",B117^('Log_working_2-way'!$D116))</f>
        <v>2.4023634444146</v>
      </c>
      <c r="L117" s="37">
        <f t="shared" si="18"/>
        <v>0.57800511508951402</v>
      </c>
      <c r="M117" s="37">
        <f t="shared" si="19"/>
        <v>0.42199488491048592</v>
      </c>
      <c r="N117" s="38">
        <v>213</v>
      </c>
      <c r="O117" s="38">
        <f t="shared" si="20"/>
        <v>83.909090909090907</v>
      </c>
      <c r="P117" s="38">
        <f t="shared" si="21"/>
        <v>118.7522123893805</v>
      </c>
      <c r="Q117" s="38">
        <f t="shared" si="22"/>
        <v>94.247787610619469</v>
      </c>
      <c r="R117" s="38">
        <f t="shared" si="23"/>
        <v>129.09090909090909</v>
      </c>
      <c r="S117" s="39">
        <f t="shared" si="24"/>
        <v>-10.338696701528562</v>
      </c>
      <c r="T117" s="39">
        <f t="shared" si="25"/>
        <v>-10.33869670152859</v>
      </c>
      <c r="U117" t="s">
        <v>235</v>
      </c>
      <c r="V117" t="s">
        <v>82</v>
      </c>
      <c r="W117" t="s">
        <v>71</v>
      </c>
      <c r="X117" t="s">
        <v>475</v>
      </c>
      <c r="Y117" s="41"/>
    </row>
    <row r="118" spans="1:25" ht="15" x14ac:dyDescent="0.25">
      <c r="A118">
        <v>2.37</v>
      </c>
      <c r="B118">
        <v>1.6</v>
      </c>
      <c r="C118" s="29">
        <f t="shared" si="17"/>
        <v>4.6940928270042148E-2</v>
      </c>
      <c r="D118" s="30">
        <f>IF(OR($A118="",$B118=""),"",A118*'MPTO_working_2-way'!$G117)</f>
        <v>2.4812500000000002</v>
      </c>
      <c r="E118" s="32">
        <f>IF(OR($A118="",$B118=""),"",B118*'MPTO_working_2-way'!$G117)</f>
        <v>1.6751054852320675</v>
      </c>
      <c r="F118" s="30">
        <f>IF(OR($A118="",$B118=""),"",'MPTO_working_2-way'!D117)</f>
        <v>2.5095962938451355</v>
      </c>
      <c r="G118" s="32">
        <f>IF(OR($A118="",$B118=""),"",'MPTO_working_2-way'!E117)</f>
        <v>1.6624287593160894</v>
      </c>
      <c r="H118" s="30">
        <f>IF(OR($A118="",$B118=""),"",'OddsRatio_working_2-way'!M117)</f>
        <v>2.5110702608857518</v>
      </c>
      <c r="I118" s="30">
        <f>IF(OR($A118="",$B118=""),"",'OddsRatio_working_2-way'!N117)</f>
        <v>1.6617825960083583</v>
      </c>
      <c r="J118" s="30">
        <f>IF('Log_working_2-way'!$D117="","",A118^('Log_working_2-way'!$D117))</f>
        <v>2.524446063100616</v>
      </c>
      <c r="K118" s="32">
        <f>IF('Log_working_2-way'!$D117="","",B118^('Log_working_2-way'!$D117))</f>
        <v>1.6559759798683542</v>
      </c>
      <c r="L118" s="37">
        <f t="shared" si="18"/>
        <v>0.40302267002518888</v>
      </c>
      <c r="M118" s="37">
        <f t="shared" si="19"/>
        <v>0.59697732997481112</v>
      </c>
      <c r="N118" s="38">
        <v>214</v>
      </c>
      <c r="O118" s="38">
        <f t="shared" si="20"/>
        <v>123.70464135021096</v>
      </c>
      <c r="P118" s="38">
        <f t="shared" si="21"/>
        <v>80.250000000000028</v>
      </c>
      <c r="Q118" s="38">
        <f t="shared" si="22"/>
        <v>133.75</v>
      </c>
      <c r="R118" s="38">
        <f t="shared" si="23"/>
        <v>90.295358649789023</v>
      </c>
      <c r="S118" s="39">
        <f t="shared" si="24"/>
        <v>-10.045358649789037</v>
      </c>
      <c r="T118" s="39">
        <f t="shared" si="25"/>
        <v>-10.045358649788994</v>
      </c>
      <c r="U118" t="s">
        <v>78</v>
      </c>
      <c r="V118" t="s">
        <v>94</v>
      </c>
      <c r="W118" t="s">
        <v>71</v>
      </c>
      <c r="X118" t="s">
        <v>475</v>
      </c>
      <c r="Y118" s="41"/>
    </row>
    <row r="119" spans="1:25" ht="15" x14ac:dyDescent="0.25">
      <c r="A119">
        <v>2.02</v>
      </c>
      <c r="B119">
        <v>1.83</v>
      </c>
      <c r="C119" s="29">
        <f t="shared" si="17"/>
        <v>4.1497592382188975E-2</v>
      </c>
      <c r="D119" s="30">
        <f>IF(OR($A119="",$B119=""),"",A119*'MPTO_working_2-way'!$G118)</f>
        <v>2.1038251366120218</v>
      </c>
      <c r="E119" s="32">
        <f>IF(OR($A119="",$B119=""),"",B119*'MPTO_working_2-way'!$G118)</f>
        <v>1.9059405940594059</v>
      </c>
      <c r="F119" s="30">
        <f>IF(OR($A119="",$B119=""),"",'MPTO_working_2-way'!D118)</f>
        <v>2.1083670792220381</v>
      </c>
      <c r="G119" s="32">
        <f>IF(OR($A119="",$B119=""),"",'MPTO_working_2-way'!E118)</f>
        <v>1.9022281685792208</v>
      </c>
      <c r="H119" s="30">
        <f>IF(OR($A119="",$B119=""),"",'OddsRatio_working_2-way'!M118)</f>
        <v>2.1085646858215363</v>
      </c>
      <c r="I119" s="30">
        <f>IF(OR($A119="",$B119=""),"",'OddsRatio_working_2-way'!N118)</f>
        <v>1.9020673423841918</v>
      </c>
      <c r="J119" s="30">
        <f>IF('Log_working_2-way'!$D118="","",A119^('Log_working_2-way'!$D118))</f>
        <v>2.1106543395875321</v>
      </c>
      <c r="K119" s="32">
        <f>IF('Log_working_2-way'!$D118="","",B119^('Log_working_2-way'!$D118))</f>
        <v>1.9003701370951678</v>
      </c>
      <c r="L119" s="37">
        <f t="shared" si="18"/>
        <v>0.47532467532467537</v>
      </c>
      <c r="M119" s="37">
        <f t="shared" si="19"/>
        <v>0.52467532467532474</v>
      </c>
      <c r="N119" s="38">
        <v>215</v>
      </c>
      <c r="O119" s="38">
        <f t="shared" si="20"/>
        <v>108.56435643564357</v>
      </c>
      <c r="P119" s="38">
        <f t="shared" si="21"/>
        <v>97.513661202185773</v>
      </c>
      <c r="Q119" s="38">
        <f t="shared" si="22"/>
        <v>117.4863387978142</v>
      </c>
      <c r="R119" s="38">
        <f t="shared" si="23"/>
        <v>106.43564356435644</v>
      </c>
      <c r="S119" s="39">
        <f t="shared" si="24"/>
        <v>-8.921982362170624</v>
      </c>
      <c r="T119" s="39">
        <f t="shared" si="25"/>
        <v>-8.9219823621706666</v>
      </c>
      <c r="U119" t="s">
        <v>68</v>
      </c>
      <c r="V119" t="s">
        <v>93</v>
      </c>
      <c r="W119" t="s">
        <v>71</v>
      </c>
      <c r="X119" t="s">
        <v>475</v>
      </c>
      <c r="Y119" s="41"/>
    </row>
    <row r="120" spans="1:25" ht="15" x14ac:dyDescent="0.25">
      <c r="A120">
        <v>2.0499999999999998</v>
      </c>
      <c r="B120">
        <v>1.79</v>
      </c>
      <c r="C120" s="29">
        <f t="shared" si="17"/>
        <v>4.6464095925875526E-2</v>
      </c>
      <c r="D120" s="30">
        <f>IF(OR($A120="",$B120=""),"",A120*'MPTO_working_2-way'!$G119)</f>
        <v>2.1452513966480447</v>
      </c>
      <c r="E120" s="32">
        <f>IF(OR($A120="",$B120=""),"",B120*'MPTO_working_2-way'!$G119)</f>
        <v>1.8731707317073172</v>
      </c>
      <c r="F120" s="30">
        <f>IF(OR($A120="",$B120=""),"",'MPTO_working_2-way'!D119)</f>
        <v>2.1525150315295498</v>
      </c>
      <c r="G120" s="32">
        <f>IF(OR($A120="",$B120=""),"",'MPTO_working_2-way'!E119)</f>
        <v>1.8676676421936633</v>
      </c>
      <c r="H120" s="30">
        <f>IF(OR($A120="",$B120=""),"",'OddsRatio_working_2-way'!M119)</f>
        <v>2.1528720328165796</v>
      </c>
      <c r="I120" s="30">
        <f>IF(OR($A120="",$B120=""),"",'OddsRatio_working_2-way'!N119)</f>
        <v>1.8673989580239028</v>
      </c>
      <c r="J120" s="30">
        <f>IF('Log_working_2-way'!$D119="","",A120^('Log_working_2-way'!$D119))</f>
        <v>2.1562360266982945</v>
      </c>
      <c r="K120" s="32">
        <f>IF('Log_working_2-way'!$D119="","",B120^('Log_working_2-way'!$D119))</f>
        <v>1.8648753168978718</v>
      </c>
      <c r="L120" s="37">
        <f t="shared" si="18"/>
        <v>0.46614583333333331</v>
      </c>
      <c r="M120" s="37">
        <f t="shared" si="19"/>
        <v>0.53385416666666663</v>
      </c>
      <c r="N120" s="38">
        <v>216</v>
      </c>
      <c r="O120" s="38">
        <f t="shared" si="20"/>
        <v>110.63414634146341</v>
      </c>
      <c r="P120" s="38">
        <f t="shared" si="21"/>
        <v>95.329608938547466</v>
      </c>
      <c r="Q120" s="38">
        <f t="shared" si="22"/>
        <v>120.67039106145251</v>
      </c>
      <c r="R120" s="38">
        <f t="shared" si="23"/>
        <v>105.36585365853659</v>
      </c>
      <c r="S120" s="39">
        <f t="shared" si="24"/>
        <v>-10.036244719989099</v>
      </c>
      <c r="T120" s="39">
        <f t="shared" si="25"/>
        <v>-10.036244719989128</v>
      </c>
      <c r="U120" t="s">
        <v>91</v>
      </c>
      <c r="V120" t="s">
        <v>97</v>
      </c>
      <c r="W120" t="s">
        <v>71</v>
      </c>
      <c r="X120" t="s">
        <v>475</v>
      </c>
      <c r="Y120" s="41"/>
    </row>
    <row r="121" spans="1:25" ht="15" x14ac:dyDescent="0.25">
      <c r="A121">
        <v>1.97</v>
      </c>
      <c r="B121">
        <v>1.87</v>
      </c>
      <c r="C121" s="29">
        <f t="shared" si="17"/>
        <v>4.2373571486739481E-2</v>
      </c>
      <c r="D121" s="30">
        <f>IF(OR($A121="",$B121=""),"",A121*'MPTO_working_2-way'!$G120)</f>
        <v>2.0534759358288768</v>
      </c>
      <c r="E121" s="32">
        <f>IF(OR($A121="",$B121=""),"",B121*'MPTO_working_2-way'!$G120)</f>
        <v>1.9492385786802029</v>
      </c>
      <c r="F121" s="30">
        <f>IF(OR($A121="",$B121=""),"",'MPTO_working_2-way'!D120)</f>
        <v>2.0558051284913081</v>
      </c>
      <c r="G121" s="32">
        <f>IF(OR($A121="",$B121=""),"",'MPTO_working_2-way'!E120)</f>
        <v>1.9471444805623825</v>
      </c>
      <c r="H121" s="30">
        <f>IF(OR($A121="",$B121=""),"",'OddsRatio_working_2-way'!M120)</f>
        <v>2.0559083903140616</v>
      </c>
      <c r="I121" s="30">
        <f>IF(OR($A121="",$B121=""),"",'OddsRatio_working_2-way'!N120)</f>
        <v>1.9470518552301377</v>
      </c>
      <c r="J121" s="30">
        <f>IF('Log_working_2-way'!$D120="","",A121^('Log_working_2-way'!$D120))</f>
        <v>2.0569787979748906</v>
      </c>
      <c r="K121" s="32">
        <f>IF('Log_working_2-way'!$D120="","",B121^('Log_working_2-way'!$D120))</f>
        <v>1.9460927711281228</v>
      </c>
      <c r="L121" s="37">
        <f t="shared" si="18"/>
        <v>0.48697916666666674</v>
      </c>
      <c r="M121" s="37">
        <f t="shared" si="19"/>
        <v>0.51302083333333337</v>
      </c>
      <c r="N121" s="38">
        <v>217</v>
      </c>
      <c r="O121" s="38">
        <f t="shared" si="20"/>
        <v>106.84771573604061</v>
      </c>
      <c r="P121" s="38">
        <f t="shared" si="21"/>
        <v>100.95721925133689</v>
      </c>
      <c r="Q121" s="38">
        <f t="shared" si="22"/>
        <v>116.04278074866308</v>
      </c>
      <c r="R121" s="38">
        <f t="shared" si="23"/>
        <v>110.15228426395939</v>
      </c>
      <c r="S121" s="39">
        <f t="shared" si="24"/>
        <v>-9.1950650126224645</v>
      </c>
      <c r="T121" s="39">
        <f t="shared" si="25"/>
        <v>-9.1950650126224929</v>
      </c>
      <c r="U121" t="s">
        <v>395</v>
      </c>
      <c r="V121" t="s">
        <v>76</v>
      </c>
      <c r="W121" t="s">
        <v>71</v>
      </c>
      <c r="X121" t="s">
        <v>475</v>
      </c>
      <c r="Y121" s="41"/>
    </row>
    <row r="122" spans="1:25" ht="15" x14ac:dyDescent="0.25">
      <c r="A122">
        <v>1.85</v>
      </c>
      <c r="B122">
        <v>1.99</v>
      </c>
      <c r="C122" s="29">
        <f t="shared" si="17"/>
        <v>4.3053103354610656E-2</v>
      </c>
      <c r="D122" s="30">
        <f>IF(OR($A122="",$B122=""),"",A122*'MPTO_working_2-way'!$G121)</f>
        <v>1.9296482412060298</v>
      </c>
      <c r="E122" s="32">
        <f>IF(OR($A122="",$B122=""),"",B122*'MPTO_working_2-way'!$G121)</f>
        <v>2.0756756756756753</v>
      </c>
      <c r="F122" s="30">
        <f>IF(OR($A122="",$B122=""),"",'MPTO_working_2-way'!D121)</f>
        <v>1.9267303414889438</v>
      </c>
      <c r="G122" s="32">
        <f>IF(OR($A122="",$B122=""),"",'MPTO_working_2-way'!E121)</f>
        <v>2.0790625441197226</v>
      </c>
      <c r="H122" s="30">
        <f>IF(OR($A122="",$B122=""),"",'OddsRatio_working_2-way'!M121)</f>
        <v>1.9265990819042815</v>
      </c>
      <c r="I122" s="30">
        <f>IF(OR($A122="",$B122=""),"",'OddsRatio_working_2-way'!N121)</f>
        <v>2.0792154012767514</v>
      </c>
      <c r="J122" s="30">
        <f>IF('Log_working_2-way'!$D121="","",A122^('Log_working_2-way'!$D121))</f>
        <v>1.9252626773989769</v>
      </c>
      <c r="K122" s="32">
        <f>IF('Log_working_2-way'!$D121="","",B122^('Log_working_2-way'!$D121))</f>
        <v>2.0807741676242877</v>
      </c>
      <c r="L122" s="37">
        <f t="shared" si="18"/>
        <v>0.51822916666666674</v>
      </c>
      <c r="M122" s="37">
        <f t="shared" si="19"/>
        <v>0.48177083333333343</v>
      </c>
      <c r="N122" s="38">
        <v>218</v>
      </c>
      <c r="O122" s="38">
        <f t="shared" si="20"/>
        <v>100.16216216216215</v>
      </c>
      <c r="P122" s="38">
        <f t="shared" si="21"/>
        <v>108.45226130653265</v>
      </c>
      <c r="Q122" s="38">
        <f t="shared" si="22"/>
        <v>109.54773869346732</v>
      </c>
      <c r="R122" s="38">
        <f t="shared" si="23"/>
        <v>117.83783783783782</v>
      </c>
      <c r="S122" s="39">
        <f t="shared" si="24"/>
        <v>-9.3855765313051762</v>
      </c>
      <c r="T122" s="39">
        <f t="shared" si="25"/>
        <v>-9.3855765313051762</v>
      </c>
      <c r="U122" t="s">
        <v>236</v>
      </c>
      <c r="V122" t="s">
        <v>83</v>
      </c>
      <c r="W122" t="s">
        <v>71</v>
      </c>
      <c r="X122" t="s">
        <v>475</v>
      </c>
      <c r="Y122" s="41"/>
    </row>
    <row r="123" spans="1:25" ht="15" x14ac:dyDescent="0.25">
      <c r="A123">
        <v>2.04</v>
      </c>
      <c r="B123">
        <v>1.81</v>
      </c>
      <c r="C123" s="29">
        <f t="shared" si="17"/>
        <v>4.2682266276676373E-2</v>
      </c>
      <c r="D123" s="30">
        <f>IF(OR($A123="",$B123=""),"",A123*'MPTO_working_2-way'!$G122)</f>
        <v>2.1270718232044197</v>
      </c>
      <c r="E123" s="32">
        <f>IF(OR($A123="",$B123=""),"",B123*'MPTO_working_2-way'!$G122)</f>
        <v>1.8872549019607843</v>
      </c>
      <c r="F123" s="30">
        <f>IF(OR($A123="",$B123=""),"",'MPTO_working_2-way'!D122)</f>
        <v>2.1328558225508316</v>
      </c>
      <c r="G123" s="32">
        <f>IF(OR($A123="",$B123=""),"",'MPTO_working_2-way'!E122)</f>
        <v>1.8827248623291861</v>
      </c>
      <c r="H123" s="30">
        <f>IF(OR($A123="",$B123=""),"",'OddsRatio_working_2-way'!M122)</f>
        <v>2.1331154474650633</v>
      </c>
      <c r="I123" s="30">
        <f>IF(OR($A123="",$B123=""),"",'OddsRatio_working_2-way'!N122)</f>
        <v>1.8825226081218283</v>
      </c>
      <c r="J123" s="30">
        <f>IF('Log_working_2-way'!$D122="","",A123^('Log_working_2-way'!$D122))</f>
        <v>2.1357821160163764</v>
      </c>
      <c r="K123" s="32">
        <f>IF('Log_working_2-way'!$D122="","",B123^('Log_working_2-way'!$D122))</f>
        <v>1.8804505599252526</v>
      </c>
      <c r="L123" s="37">
        <f t="shared" si="18"/>
        <v>0.47012987012987018</v>
      </c>
      <c r="M123" s="37">
        <f t="shared" si="19"/>
        <v>0.52987012987012994</v>
      </c>
      <c r="N123" s="38">
        <v>219</v>
      </c>
      <c r="O123" s="38">
        <f t="shared" si="20"/>
        <v>111.64705882352941</v>
      </c>
      <c r="P123" s="38">
        <f t="shared" si="21"/>
        <v>98.005524861878456</v>
      </c>
      <c r="Q123" s="38">
        <f t="shared" si="22"/>
        <v>120.99447513812156</v>
      </c>
      <c r="R123" s="38">
        <f t="shared" si="23"/>
        <v>107.35294117647058</v>
      </c>
      <c r="S123" s="39">
        <f t="shared" si="24"/>
        <v>-9.3474163145921523</v>
      </c>
      <c r="T123" s="39">
        <f t="shared" si="25"/>
        <v>-9.3474163145921239</v>
      </c>
      <c r="U123" t="s">
        <v>69</v>
      </c>
      <c r="V123" t="s">
        <v>92</v>
      </c>
      <c r="W123" t="s">
        <v>71</v>
      </c>
      <c r="X123" t="s">
        <v>475</v>
      </c>
      <c r="Y123" s="41"/>
    </row>
    <row r="124" spans="1:25" ht="15" x14ac:dyDescent="0.25">
      <c r="A124">
        <v>1.83</v>
      </c>
      <c r="B124">
        <v>1.98</v>
      </c>
      <c r="C124" s="29">
        <f t="shared" si="17"/>
        <v>5.1498592482198902E-2</v>
      </c>
      <c r="D124" s="30">
        <f>IF(OR($A124="",$B124=""),"",A124*'MPTO_working_2-way'!$G123)</f>
        <v>1.9242424242424241</v>
      </c>
      <c r="E124" s="32">
        <f>IF(OR($A124="",$B124=""),"",B124*'MPTO_working_2-way'!$G123)</f>
        <v>2.081967213114754</v>
      </c>
      <c r="F124" s="30">
        <f>IF(OR($A124="",$B124=""),"",'MPTO_working_2-way'!D123)</f>
        <v>1.9204961043091109</v>
      </c>
      <c r="G124" s="32">
        <f>IF(OR($A124="",$B124=""),"",'MPTO_working_2-way'!E123)</f>
        <v>2.0863707030575225</v>
      </c>
      <c r="H124" s="30">
        <f>IF(OR($A124="",$B124=""),"",'OddsRatio_working_2-way'!M123)</f>
        <v>1.9202927661946518</v>
      </c>
      <c r="I124" s="30">
        <f>IF(OR($A124="",$B124=""),"",'OddsRatio_working_2-way'!N123)</f>
        <v>2.0866107359888657</v>
      </c>
      <c r="J124" s="30">
        <f>IF('Log_working_2-way'!$D123="","",A124^('Log_working_2-way'!$D123))</f>
        <v>1.9185654675033876</v>
      </c>
      <c r="K124" s="32">
        <f>IF('Log_working_2-way'!$D123="","",B124^('Log_working_2-way'!$D123))</f>
        <v>2.0886540321581353</v>
      </c>
      <c r="L124" s="37">
        <f t="shared" si="18"/>
        <v>0.51968503937007882</v>
      </c>
      <c r="M124" s="37">
        <f t="shared" si="19"/>
        <v>0.48031496062992129</v>
      </c>
      <c r="N124" s="38">
        <v>220</v>
      </c>
      <c r="O124" s="38">
        <f t="shared" si="20"/>
        <v>99.78142076502732</v>
      </c>
      <c r="P124" s="38">
        <f t="shared" si="21"/>
        <v>108.88888888888891</v>
      </c>
      <c r="Q124" s="38">
        <f t="shared" si="22"/>
        <v>111.11111111111111</v>
      </c>
      <c r="R124" s="38">
        <f t="shared" si="23"/>
        <v>120.21857923497267</v>
      </c>
      <c r="S124" s="39">
        <f t="shared" si="24"/>
        <v>-11.329690346083794</v>
      </c>
      <c r="T124" s="39">
        <f t="shared" si="25"/>
        <v>-11.329690346083751</v>
      </c>
      <c r="U124" t="s">
        <v>117</v>
      </c>
      <c r="V124" t="s">
        <v>106</v>
      </c>
      <c r="W124" t="s">
        <v>72</v>
      </c>
      <c r="X124" t="s">
        <v>475</v>
      </c>
      <c r="Y124" s="41"/>
    </row>
    <row r="125" spans="1:25" ht="15" x14ac:dyDescent="0.25">
      <c r="A125">
        <v>1.91</v>
      </c>
      <c r="B125">
        <v>1.89</v>
      </c>
      <c r="C125" s="29">
        <f t="shared" si="17"/>
        <v>5.2660738524612949E-2</v>
      </c>
      <c r="D125" s="30">
        <f>IF(OR($A125="",$B125=""),"",A125*'MPTO_working_2-way'!$G124)</f>
        <v>2.0105820105820107</v>
      </c>
      <c r="E125" s="32">
        <f>IF(OR($A125="",$B125=""),"",B125*'MPTO_working_2-way'!$G124)</f>
        <v>1.9895287958115184</v>
      </c>
      <c r="F125" s="30">
        <f>IF(OR($A125="",$B125=""),"",'MPTO_working_2-way'!D124)</f>
        <v>2.0111423716538068</v>
      </c>
      <c r="G125" s="32">
        <f>IF(OR($A125="",$B125=""),"",'MPTO_working_2-way'!E124)</f>
        <v>1.9889804126835451</v>
      </c>
      <c r="H125" s="30">
        <f>IF(OR($A125="",$B125=""),"",'OddsRatio_working_2-way'!M124)</f>
        <v>2.0111735311569228</v>
      </c>
      <c r="I125" s="30">
        <f>IF(OR($A125="",$B125=""),"",'OddsRatio_working_2-way'!N124)</f>
        <v>1.9889499370655614</v>
      </c>
      <c r="J125" s="30">
        <f>IF('Log_working_2-way'!$D124="","",A125^('Log_working_2-way'!$D124))</f>
        <v>2.0114329967888307</v>
      </c>
      <c r="K125" s="32">
        <f>IF('Log_working_2-way'!$D124="","",B125^('Log_working_2-way'!$D124))</f>
        <v>1.9886962390721554</v>
      </c>
      <c r="L125" s="37">
        <f t="shared" si="18"/>
        <v>0.49736842105263157</v>
      </c>
      <c r="M125" s="37">
        <f t="shared" si="19"/>
        <v>0.50263157894736843</v>
      </c>
      <c r="N125" s="38">
        <v>221</v>
      </c>
      <c r="O125" s="38">
        <f t="shared" si="20"/>
        <v>105.29319371727746</v>
      </c>
      <c r="P125" s="38">
        <f t="shared" si="21"/>
        <v>104.06878306878308</v>
      </c>
      <c r="Q125" s="38">
        <f t="shared" si="22"/>
        <v>116.93121693121695</v>
      </c>
      <c r="R125" s="38">
        <f t="shared" si="23"/>
        <v>115.70680628272251</v>
      </c>
      <c r="S125" s="39">
        <f t="shared" si="24"/>
        <v>-11.638023213939491</v>
      </c>
      <c r="T125" s="39">
        <f t="shared" si="25"/>
        <v>-11.638023213939434</v>
      </c>
      <c r="U125" t="s">
        <v>104</v>
      </c>
      <c r="V125" t="s">
        <v>119</v>
      </c>
      <c r="W125" t="s">
        <v>72</v>
      </c>
      <c r="X125" t="s">
        <v>475</v>
      </c>
      <c r="Y125" s="41"/>
    </row>
    <row r="126" spans="1:25" ht="15" x14ac:dyDescent="0.25">
      <c r="A126">
        <v>2.0699999999999998</v>
      </c>
      <c r="B126">
        <v>1.74</v>
      </c>
      <c r="C126" s="29">
        <f t="shared" si="17"/>
        <v>5.7804431117774335E-2</v>
      </c>
      <c r="D126" s="30">
        <f>IF(OR($A126="",$B126=""),"",A126*'MPTO_working_2-way'!$G125)</f>
        <v>2.1896551724137927</v>
      </c>
      <c r="E126" s="32">
        <f>IF(OR($A126="",$B126=""),"",B126*'MPTO_working_2-way'!$G125)</f>
        <v>1.8405797101449273</v>
      </c>
      <c r="F126" s="30">
        <f>IF(OR($A126="",$B126=""),"",'MPTO_working_2-way'!D125)</f>
        <v>2.2017238217494954</v>
      </c>
      <c r="G126" s="32">
        <f>IF(OR($A126="",$B126=""),"",'MPTO_working_2-way'!E125)</f>
        <v>1.8321379520830152</v>
      </c>
      <c r="H126" s="30">
        <f>IF(OR($A126="",$B126=""),"",'OddsRatio_working_2-way'!M125)</f>
        <v>2.2024749252878184</v>
      </c>
      <c r="I126" s="30">
        <f>IF(OR($A126="",$B126=""),"",'OddsRatio_working_2-way'!N125)</f>
        <v>1.8316181726289591</v>
      </c>
      <c r="J126" s="30">
        <f>IF('Log_working_2-way'!$D125="","",A126^('Log_working_2-way'!$D125))</f>
        <v>2.2081424697372372</v>
      </c>
      <c r="K126" s="32">
        <f>IF('Log_working_2-way'!$D125="","",B126^('Log_working_2-way'!$D125))</f>
        <v>1.8277169498181729</v>
      </c>
      <c r="L126" s="37">
        <f t="shared" si="18"/>
        <v>0.45669291338582685</v>
      </c>
      <c r="M126" s="37">
        <f t="shared" si="19"/>
        <v>0.54330708661417326</v>
      </c>
      <c r="N126" s="38">
        <v>222</v>
      </c>
      <c r="O126" s="38">
        <f t="shared" si="20"/>
        <v>114.75362318840578</v>
      </c>
      <c r="P126" s="38">
        <f t="shared" si="21"/>
        <v>94.413793103448256</v>
      </c>
      <c r="Q126" s="38">
        <f t="shared" si="22"/>
        <v>127.58620689655172</v>
      </c>
      <c r="R126" s="38">
        <f t="shared" si="23"/>
        <v>107.24637681159422</v>
      </c>
      <c r="S126" s="39">
        <f t="shared" si="24"/>
        <v>-12.832583708145933</v>
      </c>
      <c r="T126" s="39">
        <f t="shared" si="25"/>
        <v>-12.832583708145961</v>
      </c>
      <c r="U126" t="s">
        <v>388</v>
      </c>
      <c r="V126" t="s">
        <v>408</v>
      </c>
      <c r="W126" t="s">
        <v>72</v>
      </c>
      <c r="X126" t="s">
        <v>475</v>
      </c>
      <c r="Y126" s="41"/>
    </row>
    <row r="127" spans="1:25" ht="15" x14ac:dyDescent="0.25">
      <c r="A127">
        <v>1.76</v>
      </c>
      <c r="B127">
        <v>2.0499999999999998</v>
      </c>
      <c r="C127" s="29">
        <f t="shared" si="17"/>
        <v>5.598669623059882E-2</v>
      </c>
      <c r="D127" s="30">
        <f>IF(OR($A127="",$B127=""),"",A127*'MPTO_working_2-way'!$G126)</f>
        <v>1.858536585365854</v>
      </c>
      <c r="E127" s="32">
        <f>IF(OR($A127="",$B127=""),"",B127*'MPTO_working_2-way'!$G126)</f>
        <v>2.1647727272727275</v>
      </c>
      <c r="F127" s="30">
        <f>IF(OR($A127="",$B127=""),"",'MPTO_working_2-way'!D126)</f>
        <v>1.8512057465366858</v>
      </c>
      <c r="G127" s="32">
        <f>IF(OR($A127="",$B127=""),"",'MPTO_working_2-way'!E126)</f>
        <v>2.1748040988547319</v>
      </c>
      <c r="H127" s="30">
        <f>IF(OR($A127="",$B127=""),"",'OddsRatio_working_2-way'!M126)</f>
        <v>1.8507699593953257</v>
      </c>
      <c r="I127" s="30">
        <f>IF(OR($A127="",$B127=""),"",'OddsRatio_working_2-way'!N126)</f>
        <v>2.1754058649540684</v>
      </c>
      <c r="J127" s="30">
        <f>IF('Log_working_2-way'!$D126="","",A127^('Log_working_2-way'!$D126))</f>
        <v>1.8473850029200891</v>
      </c>
      <c r="K127" s="32">
        <f>IF('Log_working_2-way'!$D126="","",B127^('Log_working_2-way'!$D126))</f>
        <v>2.1801011305976625</v>
      </c>
      <c r="L127" s="37">
        <f t="shared" si="18"/>
        <v>0.53805774278215213</v>
      </c>
      <c r="M127" s="37">
        <f t="shared" si="19"/>
        <v>0.46194225721784771</v>
      </c>
      <c r="N127" s="38">
        <v>223</v>
      </c>
      <c r="O127" s="38">
        <f t="shared" si="20"/>
        <v>96.295454545454561</v>
      </c>
      <c r="P127" s="38">
        <f t="shared" si="21"/>
        <v>114.21951219512195</v>
      </c>
      <c r="Q127" s="38">
        <f t="shared" si="22"/>
        <v>108.78048780487806</v>
      </c>
      <c r="R127" s="38">
        <f t="shared" si="23"/>
        <v>126.70454545454547</v>
      </c>
      <c r="S127" s="39">
        <f t="shared" si="24"/>
        <v>-12.485033259423503</v>
      </c>
      <c r="T127" s="39">
        <f t="shared" si="25"/>
        <v>-12.485033259423517</v>
      </c>
      <c r="U127" t="s">
        <v>120</v>
      </c>
      <c r="V127" t="s">
        <v>400</v>
      </c>
      <c r="W127" t="s">
        <v>72</v>
      </c>
      <c r="X127" t="s">
        <v>475</v>
      </c>
      <c r="Y127" s="41"/>
    </row>
    <row r="128" spans="1:25" ht="15" x14ac:dyDescent="0.25">
      <c r="A128">
        <v>2.08</v>
      </c>
      <c r="B128">
        <v>1.74</v>
      </c>
      <c r="C128" s="29">
        <f t="shared" si="17"/>
        <v>5.5481874447391721E-2</v>
      </c>
      <c r="D128" s="30">
        <f>IF(OR($A128="",$B128=""),"",A128*'MPTO_working_2-way'!$G127)</f>
        <v>2.195402298850575</v>
      </c>
      <c r="E128" s="32">
        <f>IF(OR($A128="",$B128=""),"",B128*'MPTO_working_2-way'!$G127)</f>
        <v>1.8365384615384617</v>
      </c>
      <c r="F128" s="30">
        <f>IF(OR($A128="",$B128=""),"",'MPTO_working_2-way'!D127)</f>
        <v>2.2073676506464994</v>
      </c>
      <c r="G128" s="32">
        <f>IF(OR($A128="",$B128=""),"",'MPTO_working_2-way'!E127)</f>
        <v>1.8282481309355427</v>
      </c>
      <c r="H128" s="30">
        <f>IF(OR($A128="",$B128=""),"",'OddsRatio_working_2-way'!M127)</f>
        <v>2.2080808993852443</v>
      </c>
      <c r="I128" s="30">
        <f>IF(OR($A128="",$B128=""),"",'OddsRatio_working_2-way'!N127)</f>
        <v>1.8277591347639637</v>
      </c>
      <c r="J128" s="30">
        <f>IF('Log_working_2-way'!$D127="","",A128^('Log_working_2-way'!$D127))</f>
        <v>2.2136881219405091</v>
      </c>
      <c r="K128" s="32">
        <f>IF('Log_working_2-way'!$D127="","",B128^('Log_working_2-way'!$D127))</f>
        <v>1.823934898859128</v>
      </c>
      <c r="L128" s="37">
        <f t="shared" si="18"/>
        <v>0.4554973821989528</v>
      </c>
      <c r="M128" s="37">
        <f t="shared" si="19"/>
        <v>0.54450261780104703</v>
      </c>
      <c r="N128" s="38">
        <v>224</v>
      </c>
      <c r="O128" s="38">
        <f t="shared" si="20"/>
        <v>116.30769230769231</v>
      </c>
      <c r="P128" s="38">
        <f t="shared" si="21"/>
        <v>95.264367816091948</v>
      </c>
      <c r="Q128" s="38">
        <f t="shared" si="22"/>
        <v>128.73563218390802</v>
      </c>
      <c r="R128" s="38">
        <f t="shared" si="23"/>
        <v>107.69230769230768</v>
      </c>
      <c r="S128" s="39">
        <f t="shared" si="24"/>
        <v>-12.427939876215717</v>
      </c>
      <c r="T128" s="39">
        <f t="shared" si="25"/>
        <v>-12.427939876215731</v>
      </c>
      <c r="U128" t="s">
        <v>103</v>
      </c>
      <c r="V128" t="s">
        <v>121</v>
      </c>
      <c r="W128" t="s">
        <v>72</v>
      </c>
      <c r="X128" t="s">
        <v>475</v>
      </c>
      <c r="Y128" s="41"/>
    </row>
    <row r="129" spans="1:25" s="35" customFormat="1" ht="15" x14ac:dyDescent="0.25">
      <c r="A129">
        <v>1.91</v>
      </c>
      <c r="B129">
        <v>1.89</v>
      </c>
      <c r="C129" s="29">
        <f t="shared" si="17"/>
        <v>5.2660738524612949E-2</v>
      </c>
      <c r="D129" s="30">
        <f>IF(OR($A129="",$B129=""),"",A129*'MPTO_working_2-way'!$G128)</f>
        <v>2.0105820105820107</v>
      </c>
      <c r="E129" s="32">
        <f>IF(OR($A129="",$B129=""),"",B129*'MPTO_working_2-way'!$G128)</f>
        <v>1.9895287958115184</v>
      </c>
      <c r="F129" s="30">
        <f>IF(OR($A129="",$B129=""),"",'MPTO_working_2-way'!D128)</f>
        <v>2.0111423716538068</v>
      </c>
      <c r="G129" s="32">
        <f>IF(OR($A129="",$B129=""),"",'MPTO_working_2-way'!E128)</f>
        <v>1.9889804126835451</v>
      </c>
      <c r="H129" s="30">
        <f>IF(OR($A129="",$B129=""),"",'OddsRatio_working_2-way'!M128)</f>
        <v>2.0111735311569228</v>
      </c>
      <c r="I129" s="30">
        <f>IF(OR($A129="",$B129=""),"",'OddsRatio_working_2-way'!N128)</f>
        <v>1.9889499370655614</v>
      </c>
      <c r="J129" s="30">
        <f>IF('Log_working_2-way'!$D128="","",A129^('Log_working_2-way'!$D128))</f>
        <v>2.0114329967888307</v>
      </c>
      <c r="K129" s="32">
        <f>IF('Log_working_2-way'!$D128="","",B129^('Log_working_2-way'!$D128))</f>
        <v>1.9886962390721554</v>
      </c>
      <c r="L129" s="37">
        <f t="shared" si="18"/>
        <v>0.49736842105263157</v>
      </c>
      <c r="M129" s="37">
        <f t="shared" si="19"/>
        <v>0.50263157894736843</v>
      </c>
      <c r="N129" s="38">
        <v>225</v>
      </c>
      <c r="O129" s="38">
        <f t="shared" si="20"/>
        <v>107.19895287958116</v>
      </c>
      <c r="P129" s="38">
        <f t="shared" si="21"/>
        <v>105.95238095238096</v>
      </c>
      <c r="Q129" s="38">
        <f t="shared" si="22"/>
        <v>119.04761904761907</v>
      </c>
      <c r="R129" s="38">
        <f t="shared" si="23"/>
        <v>117.80104712041884</v>
      </c>
      <c r="S129" s="39">
        <f t="shared" si="24"/>
        <v>-11.848666168037909</v>
      </c>
      <c r="T129" s="39">
        <f t="shared" si="25"/>
        <v>-11.84866616803788</v>
      </c>
      <c r="U129" t="s">
        <v>118</v>
      </c>
      <c r="V129" t="s">
        <v>123</v>
      </c>
      <c r="W129" t="s">
        <v>72</v>
      </c>
      <c r="X129" t="s">
        <v>475</v>
      </c>
      <c r="Y129" s="41"/>
    </row>
    <row r="130" spans="1:25" ht="15" x14ac:dyDescent="0.25">
      <c r="A130">
        <v>1.76</v>
      </c>
      <c r="B130">
        <v>2.0499999999999998</v>
      </c>
      <c r="C130" s="29">
        <f t="shared" si="17"/>
        <v>5.598669623059882E-2</v>
      </c>
      <c r="D130" s="30">
        <f>IF(OR($A130="",$B130=""),"",A130*'MPTO_working_2-way'!$G129)</f>
        <v>1.858536585365854</v>
      </c>
      <c r="E130" s="32">
        <f>IF(OR($A130="",$B130=""),"",B130*'MPTO_working_2-way'!$G129)</f>
        <v>2.1647727272727275</v>
      </c>
      <c r="F130" s="30">
        <f>IF(OR($A130="",$B130=""),"",'MPTO_working_2-way'!D129)</f>
        <v>1.8512057465366858</v>
      </c>
      <c r="G130" s="32">
        <f>IF(OR($A130="",$B130=""),"",'MPTO_working_2-way'!E129)</f>
        <v>2.1748040988547319</v>
      </c>
      <c r="H130" s="30">
        <f>IF(OR($A130="",$B130=""),"",'OddsRatio_working_2-way'!M129)</f>
        <v>1.8507699593953257</v>
      </c>
      <c r="I130" s="30">
        <f>IF(OR($A130="",$B130=""),"",'OddsRatio_working_2-way'!N129)</f>
        <v>2.1754058649540684</v>
      </c>
      <c r="J130" s="30">
        <f>IF('Log_working_2-way'!$D129="","",A130^('Log_working_2-way'!$D129))</f>
        <v>1.8473850029200891</v>
      </c>
      <c r="K130" s="32">
        <f>IF('Log_working_2-way'!$D129="","",B130^('Log_working_2-way'!$D129))</f>
        <v>2.1801011305976625</v>
      </c>
      <c r="L130" s="37">
        <f t="shared" si="18"/>
        <v>0.53805774278215213</v>
      </c>
      <c r="M130" s="37">
        <f t="shared" si="19"/>
        <v>0.46194225721784771</v>
      </c>
      <c r="N130" s="38">
        <v>226</v>
      </c>
      <c r="O130" s="38">
        <f t="shared" si="20"/>
        <v>97.590909090909093</v>
      </c>
      <c r="P130" s="38">
        <f t="shared" si="21"/>
        <v>115.7560975609756</v>
      </c>
      <c r="Q130" s="38">
        <f t="shared" si="22"/>
        <v>110.2439024390244</v>
      </c>
      <c r="R130" s="38">
        <f t="shared" si="23"/>
        <v>128.40909090909091</v>
      </c>
      <c r="S130" s="39">
        <f t="shared" si="24"/>
        <v>-12.652993348115302</v>
      </c>
      <c r="T130" s="39">
        <f t="shared" si="25"/>
        <v>-12.652993348115302</v>
      </c>
      <c r="U130" t="s">
        <v>396</v>
      </c>
      <c r="V130" t="s">
        <v>459</v>
      </c>
      <c r="W130" t="s">
        <v>72</v>
      </c>
      <c r="X130" t="s">
        <v>475</v>
      </c>
      <c r="Y130" s="41"/>
    </row>
    <row r="131" spans="1:25" ht="15" x14ac:dyDescent="0.25">
      <c r="A131">
        <v>1.72</v>
      </c>
      <c r="B131">
        <v>2.1</v>
      </c>
      <c r="C131" s="29">
        <f t="shared" ref="C131:C195" si="26">IF(OR($A131="",$B131=""),"",(1/A131)+(1/B131)-1)</f>
        <v>5.75858250276855E-2</v>
      </c>
      <c r="D131" s="30">
        <f>IF(OR($A131="",$B131=""),"",A131*'MPTO_working_2-way'!$G130)</f>
        <v>1.819047619047619</v>
      </c>
      <c r="E131" s="32">
        <f>IF(OR($A131="",$B131=""),"",B131*'MPTO_working_2-way'!$G130)</f>
        <v>2.2209302325581395</v>
      </c>
      <c r="F131" s="30">
        <f>IF(OR($A131="",$B131=""),"",'MPTO_working_2-way'!D130)</f>
        <v>1.8096192384769538</v>
      </c>
      <c r="G131" s="32">
        <f>IF(OR($A131="",$B131=""),"",'MPTO_working_2-way'!E130)</f>
        <v>2.2351485148514851</v>
      </c>
      <c r="H131" s="30">
        <f>IF(OR($A131="",$B131=""),"",'OddsRatio_working_2-way'!M130)</f>
        <v>1.8090398349558905</v>
      </c>
      <c r="I131" s="30">
        <f>IF(OR($A131="",$B131=""),"",'OddsRatio_working_2-way'!N130)</f>
        <v>2.2360330811826108</v>
      </c>
      <c r="J131" s="30">
        <f>IF('Log_working_2-way'!$D130="","",A131^('Log_working_2-way'!$D130))</f>
        <v>1.8046858672870141</v>
      </c>
      <c r="K131" s="32">
        <f>IF('Log_working_2-way'!$D130="","",B131^('Log_working_2-way'!$D130))</f>
        <v>2.2427209680817906</v>
      </c>
      <c r="L131" s="37">
        <f t="shared" si="18"/>
        <v>0.54973821989528793</v>
      </c>
      <c r="M131" s="37">
        <f t="shared" si="19"/>
        <v>0.45026178010471207</v>
      </c>
      <c r="N131" s="38">
        <v>227</v>
      </c>
      <c r="O131" s="38">
        <f t="shared" si="20"/>
        <v>95.023255813953497</v>
      </c>
      <c r="P131" s="38">
        <f t="shared" si="21"/>
        <v>118.90476190476193</v>
      </c>
      <c r="Q131" s="38">
        <f t="shared" si="22"/>
        <v>108.09523809523809</v>
      </c>
      <c r="R131" s="38">
        <f t="shared" si="23"/>
        <v>131.97674418604652</v>
      </c>
      <c r="S131" s="39">
        <f t="shared" si="24"/>
        <v>-13.07198228128459</v>
      </c>
      <c r="T131" s="39">
        <f t="shared" si="25"/>
        <v>-13.07198228128459</v>
      </c>
      <c r="U131" t="s">
        <v>124</v>
      </c>
      <c r="V131" t="s">
        <v>387</v>
      </c>
      <c r="W131" t="s">
        <v>72</v>
      </c>
      <c r="X131" t="s">
        <v>475</v>
      </c>
      <c r="Y131" s="41"/>
    </row>
    <row r="132" spans="1:25" ht="15" x14ac:dyDescent="0.25">
      <c r="A132">
        <v>1.65</v>
      </c>
      <c r="B132">
        <v>2.23</v>
      </c>
      <c r="C132" s="29">
        <f t="shared" si="26"/>
        <v>5.4491099334148752E-2</v>
      </c>
      <c r="D132" s="30">
        <f>IF(OR($A132="",$B132=""),"",A132*'MPTO_working_2-way'!$G131)</f>
        <v>1.7399103139013454</v>
      </c>
      <c r="E132" s="32">
        <f>IF(OR($A132="",$B132=""),"",B132*'MPTO_working_2-way'!$G131)</f>
        <v>2.3515151515151516</v>
      </c>
      <c r="F132" s="30">
        <f>IF(OR($A132="",$B132=""),"",'MPTO_working_2-way'!D131)</f>
        <v>1.7276675666158001</v>
      </c>
      <c r="G132" s="32">
        <f>IF(OR($A132="",$B132=""),"",'MPTO_working_2-way'!E131)</f>
        <v>2.374253911921278</v>
      </c>
      <c r="H132" s="30">
        <f>IF(OR($A132="",$B132=""),"",'OddsRatio_working_2-way'!M131)</f>
        <v>1.7269492998503024</v>
      </c>
      <c r="I132" s="30">
        <f>IF(OR($A132="",$B132=""),"",'OddsRatio_working_2-way'!N131)</f>
        <v>2.3756117520244189</v>
      </c>
      <c r="J132" s="30">
        <f>IF('Log_working_2-way'!$D131="","",A132^('Log_working_2-way'!$D131))</f>
        <v>1.7213154535788251</v>
      </c>
      <c r="K132" s="32">
        <f>IF('Log_working_2-way'!$D131="","",B132^('Log_working_2-way'!$D131))</f>
        <v>2.3863559903447866</v>
      </c>
      <c r="L132" s="37">
        <f t="shared" si="18"/>
        <v>0.57474226804123707</v>
      </c>
      <c r="M132" s="37">
        <f t="shared" si="19"/>
        <v>0.42525773195876287</v>
      </c>
      <c r="N132" s="38">
        <v>228</v>
      </c>
      <c r="O132" s="38">
        <f t="shared" si="20"/>
        <v>89.818181818181813</v>
      </c>
      <c r="P132" s="38">
        <f t="shared" si="21"/>
        <v>125.75784753363229</v>
      </c>
      <c r="Q132" s="38">
        <f t="shared" si="22"/>
        <v>102.24215246636771</v>
      </c>
      <c r="R132" s="38">
        <f t="shared" si="23"/>
        <v>138.18181818181819</v>
      </c>
      <c r="S132" s="39">
        <f t="shared" si="24"/>
        <v>-12.4239706481859</v>
      </c>
      <c r="T132" s="39">
        <f t="shared" si="25"/>
        <v>-12.4239706481859</v>
      </c>
      <c r="U132" t="s">
        <v>397</v>
      </c>
      <c r="V132" t="s">
        <v>122</v>
      </c>
      <c r="W132" t="s">
        <v>72</v>
      </c>
      <c r="X132" t="s">
        <v>475</v>
      </c>
      <c r="Y132" s="41"/>
    </row>
    <row r="133" spans="1:25" ht="15" x14ac:dyDescent="0.25">
      <c r="A133">
        <v>1.81</v>
      </c>
      <c r="B133">
        <v>2</v>
      </c>
      <c r="C133" s="29">
        <f t="shared" si="26"/>
        <v>5.2486187845303789E-2</v>
      </c>
      <c r="D133" s="30">
        <f>IF(OR($A133="",$B133=""),"",A133*'MPTO_working_2-way'!$G132)</f>
        <v>1.9049999999999998</v>
      </c>
      <c r="E133" s="32">
        <f>IF(OR($A133="",$B133=""),"",B133*'MPTO_working_2-way'!$G132)</f>
        <v>2.1049723756906076</v>
      </c>
      <c r="F133" s="30">
        <f>IF(OR($A133="",$B133=""),"",'MPTO_working_2-way'!D132)</f>
        <v>1.9002624671916009</v>
      </c>
      <c r="G133" s="32">
        <f>IF(OR($A133="",$B133=""),"",'MPTO_working_2-way'!E132)</f>
        <v>2.1107871720116615</v>
      </c>
      <c r="H133" s="30">
        <f>IF(OR($A133="",$B133=""),"",'OddsRatio_working_2-way'!M132)</f>
        <v>1.8999999999999992</v>
      </c>
      <c r="I133" s="30">
        <f>IF(OR($A133="",$B133=""),"",'OddsRatio_working_2-way'!N132)</f>
        <v>2.1111111111111112</v>
      </c>
      <c r="J133" s="30">
        <f>IF('Log_working_2-way'!$D132="","",A133^('Log_working_2-way'!$D132))</f>
        <v>1.8978153207280555</v>
      </c>
      <c r="K133" s="32">
        <f>IF('Log_working_2-way'!$D132="","",B133^('Log_working_2-way'!$D132))</f>
        <v>2.1138148090273745</v>
      </c>
      <c r="L133" s="37">
        <f t="shared" ref="L133:L194" si="27">(1/D133)</f>
        <v>0.52493438320209984</v>
      </c>
      <c r="M133" s="37">
        <f t="shared" ref="M133:M194" si="28">(1/E133)</f>
        <v>0.47506561679790033</v>
      </c>
      <c r="N133" s="38">
        <v>229</v>
      </c>
      <c r="O133" s="38">
        <f t="shared" ref="O133:O194" si="29">(1/A133)*((N133*A133)-N133)</f>
        <v>102.48066298342543</v>
      </c>
      <c r="P133" s="38">
        <f t="shared" ref="P133:P194" si="30">(1/B133)*((N133*B133)-N133)</f>
        <v>114.5</v>
      </c>
      <c r="Q133" s="38">
        <f t="shared" ref="Q133:Q194" si="31">(1/B133)*N133</f>
        <v>114.5</v>
      </c>
      <c r="R133" s="38">
        <f t="shared" ref="R133:R194" si="32">(1/A133)*N133</f>
        <v>126.5193370165746</v>
      </c>
      <c r="S133" s="39">
        <f t="shared" ref="S133:S194" si="33">O133-Q133</f>
        <v>-12.019337016574568</v>
      </c>
      <c r="T133" s="39">
        <f t="shared" ref="T133:T194" si="34">P133-R133</f>
        <v>-12.019337016574596</v>
      </c>
      <c r="U133" t="s">
        <v>389</v>
      </c>
      <c r="V133" t="s">
        <v>105</v>
      </c>
      <c r="W133" t="s">
        <v>72</v>
      </c>
      <c r="X133" t="s">
        <v>475</v>
      </c>
      <c r="Y133" s="41"/>
    </row>
    <row r="134" spans="1:25" s="35" customFormat="1" ht="15" x14ac:dyDescent="0.25">
      <c r="A134">
        <v>2.1800000000000002</v>
      </c>
      <c r="B134">
        <v>1.68</v>
      </c>
      <c r="C134" s="29">
        <f t="shared" si="26"/>
        <v>5.3953691568370488E-2</v>
      </c>
      <c r="D134" s="30">
        <f>IF(OR($A134="",$B134=""),"",A134*'MPTO_working_2-way'!$G133)</f>
        <v>2.2976190476190479</v>
      </c>
      <c r="E134" s="32">
        <f>IF(OR($A134="",$B134=""),"",B134*'MPTO_working_2-way'!$G133)</f>
        <v>1.7706422018348624</v>
      </c>
      <c r="F134" s="30">
        <f>IF(OR($A134="",$B134=""),"",'MPTO_working_2-way'!D133)</f>
        <v>2.3162155325069569</v>
      </c>
      <c r="G134" s="32">
        <f>IF(OR($A134="",$B134=""),"",'MPTO_working_2-way'!E133)</f>
        <v>1.7597539880837978</v>
      </c>
      <c r="H134" s="30">
        <f>IF(OR($A134="",$B134=""),"",'OddsRatio_working_2-way'!M133)</f>
        <v>2.3173056280328646</v>
      </c>
      <c r="I134" s="30">
        <f>IF(OR($A134="",$B134=""),"",'OddsRatio_working_2-way'!N133)</f>
        <v>1.7591252771714809</v>
      </c>
      <c r="J134" s="30">
        <f>IF('Log_working_2-way'!$D133="","",A134^('Log_working_2-way'!$D133))</f>
        <v>2.3260581240200584</v>
      </c>
      <c r="K134" s="32">
        <f>IF('Log_working_2-way'!$D133="","",B134^('Log_working_2-way'!$D133))</f>
        <v>1.7541147570259803</v>
      </c>
      <c r="L134" s="37">
        <f t="shared" si="27"/>
        <v>0.43523316062176159</v>
      </c>
      <c r="M134" s="37">
        <f t="shared" si="28"/>
        <v>0.56476683937823835</v>
      </c>
      <c r="N134" s="38">
        <v>230</v>
      </c>
      <c r="O134" s="38">
        <f t="shared" si="29"/>
        <v>124.49541284403671</v>
      </c>
      <c r="P134" s="38">
        <f t="shared" si="30"/>
        <v>93.095238095238088</v>
      </c>
      <c r="Q134" s="38">
        <f t="shared" si="31"/>
        <v>136.9047619047619</v>
      </c>
      <c r="R134" s="38">
        <f t="shared" si="32"/>
        <v>105.50458715596329</v>
      </c>
      <c r="S134" s="39">
        <f t="shared" si="33"/>
        <v>-12.409349060725191</v>
      </c>
      <c r="T134" s="39">
        <f t="shared" si="34"/>
        <v>-12.409349060725205</v>
      </c>
      <c r="U134" t="s">
        <v>398</v>
      </c>
      <c r="V134" t="s">
        <v>237</v>
      </c>
      <c r="W134" t="s">
        <v>72</v>
      </c>
      <c r="X134" t="s">
        <v>475</v>
      </c>
      <c r="Y134" s="41"/>
    </row>
    <row r="135" spans="1:25" s="35" customFormat="1" ht="15" x14ac:dyDescent="0.25">
      <c r="A135">
        <v>1.87</v>
      </c>
      <c r="B135">
        <v>2.04</v>
      </c>
      <c r="C135" s="29">
        <f t="shared" si="26"/>
        <v>2.4955436720142554E-2</v>
      </c>
      <c r="D135" s="30">
        <f>IF(OR($A135="",$B135=""),"",A135*'MPTO_working_2-way'!$G134)</f>
        <v>1.9166666666666667</v>
      </c>
      <c r="E135" s="32">
        <f>IF(OR($A135="",$B135=""),"",B135*'MPTO_working_2-way'!$G134)</f>
        <v>2.0909090909090908</v>
      </c>
      <c r="F135" s="30">
        <f>IF(OR($A135="",$B135=""),"",'MPTO_working_2-way'!D134)</f>
        <v>1.9146757679180888</v>
      </c>
      <c r="G135" s="32">
        <f>IF(OR($A135="",$B135=""),"",'MPTO_working_2-way'!E134)</f>
        <v>2.0932835820895521</v>
      </c>
      <c r="H135" s="30">
        <f>IF(OR($A135="",$B135=""),"",'OddsRatio_working_2-way'!M134)</f>
        <v>1.9146247654303168</v>
      </c>
      <c r="I135" s="30">
        <f>IF(OR($A135="",$B135=""),"",'OddsRatio_working_2-way'!N134)</f>
        <v>2.0933445471810685</v>
      </c>
      <c r="J135" s="30">
        <f>IF('Log_working_2-way'!$D134="","",A135^('Log_working_2-way'!$D134))</f>
        <v>1.9137261145840778</v>
      </c>
      <c r="K135" s="32">
        <f>IF('Log_working_2-way'!$D134="","",B135^('Log_working_2-way'!$D134))</f>
        <v>2.0944198529941209</v>
      </c>
      <c r="L135" s="37">
        <f t="shared" si="27"/>
        <v>0.52173913043478259</v>
      </c>
      <c r="M135" s="37">
        <f t="shared" si="28"/>
        <v>0.47826086956521741</v>
      </c>
      <c r="N135" s="38">
        <v>231</v>
      </c>
      <c r="O135" s="38">
        <f t="shared" si="29"/>
        <v>107.47058823529412</v>
      </c>
      <c r="P135" s="38">
        <f t="shared" si="30"/>
        <v>117.76470588235294</v>
      </c>
      <c r="Q135" s="38">
        <f t="shared" si="31"/>
        <v>113.23529411764706</v>
      </c>
      <c r="R135" s="38">
        <f t="shared" si="32"/>
        <v>123.52941176470587</v>
      </c>
      <c r="S135" s="39">
        <f t="shared" si="33"/>
        <v>-5.764705882352942</v>
      </c>
      <c r="T135" s="39">
        <f t="shared" si="34"/>
        <v>-5.7647058823529278</v>
      </c>
      <c r="U135" t="s">
        <v>314</v>
      </c>
      <c r="V135" t="s">
        <v>316</v>
      </c>
      <c r="W135" t="s">
        <v>379</v>
      </c>
      <c r="X135" t="s">
        <v>475</v>
      </c>
      <c r="Y135" s="41"/>
    </row>
    <row r="136" spans="1:25" ht="15" x14ac:dyDescent="0.25">
      <c r="A136">
        <v>1.54</v>
      </c>
      <c r="B136">
        <v>2.63</v>
      </c>
      <c r="C136" s="29">
        <f t="shared" si="26"/>
        <v>2.9578786232778764E-2</v>
      </c>
      <c r="D136" s="30">
        <f>IF(OR($A136="",$B136=""),"",A136*'MPTO_working_2-way'!$G135)</f>
        <v>1.5855513307984794</v>
      </c>
      <c r="E136" s="32">
        <f>IF(OR($A136="",$B136=""),"",B136*'MPTO_working_2-way'!$G135)</f>
        <v>2.7077922077922079</v>
      </c>
      <c r="F136" s="30">
        <f>IF(OR($A136="",$B136=""),"",'MPTO_working_2-way'!D135)</f>
        <v>1.5758919886385747</v>
      </c>
      <c r="G136" s="32">
        <f>IF(OR($A136="",$B136=""),"",'MPTO_working_2-way'!E135)</f>
        <v>2.7364367272481593</v>
      </c>
      <c r="H136" s="30">
        <f>IF(OR($A136="",$B136=""),"",'OddsRatio_working_2-way'!M135)</f>
        <v>1.5755765314519714</v>
      </c>
      <c r="I136" s="30">
        <f>IF(OR($A136="",$B136=""),"",'OddsRatio_working_2-way'!N135)</f>
        <v>2.7373884190124329</v>
      </c>
      <c r="J136" s="30">
        <f>IF('Log_working_2-way'!$D135="","",A136^('Log_working_2-way'!$D135))</f>
        <v>1.5711815546212307</v>
      </c>
      <c r="K136" s="32">
        <f>IF('Log_working_2-way'!$D135="","",B136^('Log_working_2-way'!$D135))</f>
        <v>2.7507568161284262</v>
      </c>
      <c r="L136" s="37">
        <f t="shared" si="27"/>
        <v>0.63069544364508379</v>
      </c>
      <c r="M136" s="37">
        <f t="shared" si="28"/>
        <v>0.36930455635491605</v>
      </c>
      <c r="N136" s="38">
        <v>232</v>
      </c>
      <c r="O136" s="38">
        <f t="shared" si="29"/>
        <v>81.350649350649363</v>
      </c>
      <c r="P136" s="38">
        <f t="shared" si="30"/>
        <v>143.78707224334602</v>
      </c>
      <c r="Q136" s="38">
        <f t="shared" si="31"/>
        <v>88.212927756653997</v>
      </c>
      <c r="R136" s="38">
        <f t="shared" si="32"/>
        <v>150.64935064935065</v>
      </c>
      <c r="S136" s="39">
        <f t="shared" si="33"/>
        <v>-6.8622784060046342</v>
      </c>
      <c r="T136" s="39">
        <f t="shared" si="34"/>
        <v>-6.8622784060046342</v>
      </c>
      <c r="U136" t="s">
        <v>239</v>
      </c>
      <c r="V136" t="s">
        <v>242</v>
      </c>
      <c r="W136" t="s">
        <v>379</v>
      </c>
      <c r="X136" t="s">
        <v>475</v>
      </c>
      <c r="Y136" s="41"/>
    </row>
    <row r="137" spans="1:25" s="35" customFormat="1" ht="15" x14ac:dyDescent="0.25">
      <c r="A137">
        <v>2</v>
      </c>
      <c r="B137">
        <v>1.84</v>
      </c>
      <c r="C137" s="29">
        <f t="shared" si="26"/>
        <v>4.3478260869565188E-2</v>
      </c>
      <c r="D137" s="30">
        <f>IF(OR($A137="",$B137=""),"",A137*'MPTO_working_2-way'!$G136)</f>
        <v>2.0869565217391304</v>
      </c>
      <c r="E137" s="32">
        <f>IF(OR($A137="",$B137=""),"",B137*'MPTO_working_2-way'!$G136)</f>
        <v>1.92</v>
      </c>
      <c r="F137" s="30">
        <f>IF(OR($A137="",$B137=""),"",'MPTO_working_2-way'!D136)</f>
        <v>2.0909090909090908</v>
      </c>
      <c r="G137" s="32">
        <f>IF(OR($A137="",$B137=""),"",'MPTO_working_2-way'!E136)</f>
        <v>1.9166666666666665</v>
      </c>
      <c r="H137" s="30">
        <f>IF(OR($A137="",$B137=""),"",'OddsRatio_working_2-way'!M136)</f>
        <v>2.091089451179962</v>
      </c>
      <c r="I137" s="30">
        <f>IF(OR($A137="",$B137=""),"",'OddsRatio_working_2-way'!N136)</f>
        <v>1.9165151389911681</v>
      </c>
      <c r="J137" s="30">
        <f>IF('Log_working_2-way'!$D136="","",A137^('Log_working_2-way'!$D136))</f>
        <v>2.0929101135076231</v>
      </c>
      <c r="K137" s="32">
        <f>IF('Log_working_2-way'!$D136="","",B137^('Log_working_2-way'!$D136))</f>
        <v>1.9149883303671131</v>
      </c>
      <c r="L137" s="37">
        <f t="shared" si="27"/>
        <v>0.47916666666666669</v>
      </c>
      <c r="M137" s="37">
        <f t="shared" si="28"/>
        <v>0.52083333333333337</v>
      </c>
      <c r="N137" s="38">
        <v>233</v>
      </c>
      <c r="O137" s="38">
        <f t="shared" si="29"/>
        <v>116.5</v>
      </c>
      <c r="P137" s="38">
        <f t="shared" si="30"/>
        <v>106.36956521739131</v>
      </c>
      <c r="Q137" s="38">
        <f t="shared" si="31"/>
        <v>126.63043478260869</v>
      </c>
      <c r="R137" s="38">
        <f t="shared" si="32"/>
        <v>116.5</v>
      </c>
      <c r="S137" s="39">
        <f t="shared" si="33"/>
        <v>-10.130434782608688</v>
      </c>
      <c r="T137" s="39">
        <f t="shared" si="34"/>
        <v>-10.130434782608688</v>
      </c>
      <c r="U137" t="s">
        <v>247</v>
      </c>
      <c r="V137" t="s">
        <v>249</v>
      </c>
      <c r="W137" t="s">
        <v>380</v>
      </c>
      <c r="X137" t="s">
        <v>475</v>
      </c>
      <c r="Y137" s="41"/>
    </row>
    <row r="138" spans="1:25" ht="15" x14ac:dyDescent="0.25">
      <c r="A138">
        <v>2.41</v>
      </c>
      <c r="B138">
        <v>1.58</v>
      </c>
      <c r="C138" s="29">
        <f t="shared" si="26"/>
        <v>4.7849151741162776E-2</v>
      </c>
      <c r="D138" s="30">
        <f>IF(OR($A138="",$B138=""),"",A138*'MPTO_working_2-way'!$G137)</f>
        <v>2.5253164556962022</v>
      </c>
      <c r="E138" s="32">
        <f>IF(OR($A138="",$B138=""),"",B138*'MPTO_working_2-way'!$G137)</f>
        <v>1.6556016597510372</v>
      </c>
      <c r="F138" s="30">
        <f>IF(OR($A138="",$B138=""),"",'MPTO_working_2-way'!D137)</f>
        <v>2.5574585264289071</v>
      </c>
      <c r="G138" s="32">
        <f>IF(OR($A138="",$B138=""),"",'MPTO_working_2-way'!E137)</f>
        <v>1.6420716719134072</v>
      </c>
      <c r="H138" s="30">
        <f>IF(OR($A138="",$B138=""),"",'OddsRatio_working_2-way'!M137)</f>
        <v>2.5591775020050216</v>
      </c>
      <c r="I138" s="30">
        <f>IF(OR($A138="",$B138=""),"",'OddsRatio_working_2-way'!N137)</f>
        <v>1.6413637951510016</v>
      </c>
      <c r="J138" s="30">
        <f>IF('Log_working_2-way'!$D137="","",A138^('Log_working_2-way'!$D137))</f>
        <v>2.5744029244823512</v>
      </c>
      <c r="K138" s="32">
        <f>IF('Log_working_2-way'!$D137="","",B138^('Log_working_2-way'!$D137))</f>
        <v>1.6351614217989046</v>
      </c>
      <c r="L138" s="37">
        <f t="shared" si="27"/>
        <v>0.39598997493734339</v>
      </c>
      <c r="M138" s="37">
        <f t="shared" si="28"/>
        <v>0.60401002506265666</v>
      </c>
      <c r="N138" s="38">
        <v>234</v>
      </c>
      <c r="O138" s="38">
        <f t="shared" si="29"/>
        <v>136.9045643153527</v>
      </c>
      <c r="P138" s="38">
        <f t="shared" si="30"/>
        <v>85.898734177215204</v>
      </c>
      <c r="Q138" s="38">
        <f t="shared" si="31"/>
        <v>148.1012658227848</v>
      </c>
      <c r="R138" s="38">
        <f t="shared" si="32"/>
        <v>97.095435684647299</v>
      </c>
      <c r="S138" s="39">
        <f t="shared" si="33"/>
        <v>-11.196701507432095</v>
      </c>
      <c r="T138" s="39">
        <f t="shared" si="34"/>
        <v>-11.196701507432095</v>
      </c>
      <c r="U138" t="s">
        <v>363</v>
      </c>
      <c r="V138" t="s">
        <v>255</v>
      </c>
      <c r="W138" t="s">
        <v>380</v>
      </c>
      <c r="X138" t="s">
        <v>475</v>
      </c>
      <c r="Y138" s="41"/>
    </row>
    <row r="139" spans="1:25" ht="15" x14ac:dyDescent="0.25">
      <c r="A139">
        <v>2.36</v>
      </c>
      <c r="B139">
        <v>1.6</v>
      </c>
      <c r="C139" s="29">
        <f t="shared" si="26"/>
        <v>4.8728813559322015E-2</v>
      </c>
      <c r="D139" s="30">
        <f>IF(OR($A139="",$B139=""),"",A139*'MPTO_working_2-way'!$G138)</f>
        <v>2.4749999999999996</v>
      </c>
      <c r="E139" s="32">
        <f>IF(OR($A139="",$B139=""),"",B139*'MPTO_working_2-way'!$G138)</f>
        <v>1.6779661016949152</v>
      </c>
      <c r="F139" s="30">
        <f>IF(OR($A139="",$B139=""),"",'MPTO_working_2-way'!D138)</f>
        <v>2.5039787798408488</v>
      </c>
      <c r="G139" s="32">
        <f>IF(OR($A139="",$B139=""),"",'MPTO_working_2-way'!E138)</f>
        <v>1.6649029982363315</v>
      </c>
      <c r="H139" s="30">
        <f>IF(OR($A139="",$B139=""),"",'OddsRatio_working_2-way'!M138)</f>
        <v>2.5055453054181611</v>
      </c>
      <c r="I139" s="30">
        <f>IF(OR($A139="",$B139=""),"",'OddsRatio_working_2-way'!N138)</f>
        <v>1.6642111641550712</v>
      </c>
      <c r="J139" s="30">
        <f>IF('Log_working_2-way'!$D138="","",A139^('Log_working_2-way'!$D138))</f>
        <v>2.5192456431664252</v>
      </c>
      <c r="K139" s="32">
        <f>IF('Log_working_2-way'!$D138="","",B139^('Log_working_2-way'!$D138))</f>
        <v>1.6582214038240151</v>
      </c>
      <c r="L139" s="37">
        <f t="shared" si="27"/>
        <v>0.40404040404040409</v>
      </c>
      <c r="M139" s="37">
        <f t="shared" si="28"/>
        <v>0.59595959595959602</v>
      </c>
      <c r="N139" s="38">
        <v>235</v>
      </c>
      <c r="O139" s="38">
        <f t="shared" si="29"/>
        <v>135.42372881355934</v>
      </c>
      <c r="P139" s="38">
        <f t="shared" si="30"/>
        <v>88.125</v>
      </c>
      <c r="Q139" s="38">
        <f t="shared" si="31"/>
        <v>146.875</v>
      </c>
      <c r="R139" s="38">
        <f t="shared" si="32"/>
        <v>99.576271186440692</v>
      </c>
      <c r="S139" s="39">
        <f t="shared" si="33"/>
        <v>-11.451271186440664</v>
      </c>
      <c r="T139" s="39">
        <f t="shared" si="34"/>
        <v>-11.451271186440692</v>
      </c>
      <c r="U139" t="s">
        <v>251</v>
      </c>
      <c r="V139" t="s">
        <v>261</v>
      </c>
      <c r="W139" t="s">
        <v>380</v>
      </c>
      <c r="X139" t="s">
        <v>475</v>
      </c>
      <c r="Y139" s="41"/>
    </row>
    <row r="140" spans="1:25" ht="15" x14ac:dyDescent="0.25">
      <c r="A140">
        <v>2.23</v>
      </c>
      <c r="B140">
        <v>1.67</v>
      </c>
      <c r="C140" s="29">
        <f t="shared" si="26"/>
        <v>4.7232888483123459E-2</v>
      </c>
      <c r="D140" s="30">
        <f>IF(OR($A140="",$B140=""),"",A140*'MPTO_working_2-way'!$G139)</f>
        <v>2.3353293413173652</v>
      </c>
      <c r="E140" s="32">
        <f>IF(OR($A140="",$B140=""),"",B140*'MPTO_working_2-way'!$G139)</f>
        <v>1.7488789237668161</v>
      </c>
      <c r="F140" s="30">
        <f>IF(OR($A140="",$B140=""),"",'MPTO_working_2-way'!D139)</f>
        <v>2.3539711134287793</v>
      </c>
      <c r="G140" s="32">
        <f>IF(OR($A140="",$B140=""),"",'MPTO_working_2-way'!E139)</f>
        <v>1.7385681940197473</v>
      </c>
      <c r="H140" s="30">
        <f>IF(OR($A140="",$B140=""),"",'OddsRatio_working_2-way'!M139)</f>
        <v>2.3549246826013568</v>
      </c>
      <c r="I140" s="30">
        <f>IF(OR($A140="",$B140=""),"",'OddsRatio_working_2-way'!N139)</f>
        <v>1.7380484043438287</v>
      </c>
      <c r="J140" s="30">
        <f>IF('Log_working_2-way'!$D139="","",A140^('Log_working_2-way'!$D139))</f>
        <v>2.3636503228006438</v>
      </c>
      <c r="K140" s="32">
        <f>IF('Log_working_2-way'!$D139="","",B140^('Log_working_2-way'!$D139))</f>
        <v>1.7333258264811959</v>
      </c>
      <c r="L140" s="37">
        <f t="shared" si="27"/>
        <v>0.42820512820512818</v>
      </c>
      <c r="M140" s="37">
        <f t="shared" si="28"/>
        <v>0.57179487179487176</v>
      </c>
      <c r="N140" s="38">
        <v>236</v>
      </c>
      <c r="O140" s="38">
        <f t="shared" si="29"/>
        <v>130.17040358744393</v>
      </c>
      <c r="P140" s="38">
        <f t="shared" si="30"/>
        <v>94.682634730538936</v>
      </c>
      <c r="Q140" s="38">
        <f t="shared" si="31"/>
        <v>141.31736526946108</v>
      </c>
      <c r="R140" s="38">
        <f t="shared" si="32"/>
        <v>105.82959641255606</v>
      </c>
      <c r="S140" s="39">
        <f t="shared" si="33"/>
        <v>-11.14696168201715</v>
      </c>
      <c r="T140" s="39">
        <f t="shared" si="34"/>
        <v>-11.146961682017121</v>
      </c>
      <c r="U140" t="s">
        <v>253</v>
      </c>
      <c r="V140" t="s">
        <v>248</v>
      </c>
      <c r="W140" t="s">
        <v>380</v>
      </c>
      <c r="X140" t="s">
        <v>475</v>
      </c>
      <c r="Y140" s="41"/>
    </row>
    <row r="141" spans="1:25" ht="15" x14ac:dyDescent="0.25">
      <c r="A141">
        <v>2.09</v>
      </c>
      <c r="B141">
        <v>1.75</v>
      </c>
      <c r="C141" s="29">
        <f t="shared" si="26"/>
        <v>4.9897470950102552E-2</v>
      </c>
      <c r="D141" s="30">
        <f>IF(OR($A141="",$B141=""),"",A141*'MPTO_working_2-way'!$G140)</f>
        <v>2.1942857142857144</v>
      </c>
      <c r="E141" s="32">
        <f>IF(OR($A141="",$B141=""),"",B141*'MPTO_working_2-way'!$G140)</f>
        <v>1.8373205741626795</v>
      </c>
      <c r="F141" s="30">
        <f>IF(OR($A141="",$B141=""),"",'MPTO_working_2-way'!D140)</f>
        <v>2.2049736247174074</v>
      </c>
      <c r="G141" s="32">
        <f>IF(OR($A141="",$B141=""),"",'MPTO_working_2-way'!E140)</f>
        <v>1.8298936835522202</v>
      </c>
      <c r="H141" s="30">
        <f>IF(OR($A141="",$B141=""),"",'OddsRatio_working_2-way'!M140)</f>
        <v>2.2055427546683419</v>
      </c>
      <c r="I141" s="30">
        <f>IF(OR($A141="",$B141=""),"",'OddsRatio_working_2-way'!N140)</f>
        <v>1.8295018954139968</v>
      </c>
      <c r="J141" s="30">
        <f>IF('Log_working_2-way'!$D140="","",A141^('Log_working_2-way'!$D140))</f>
        <v>2.2105219251271992</v>
      </c>
      <c r="K141" s="32">
        <f>IF('Log_working_2-way'!$D140="","",B141^('Log_working_2-way'!$D140))</f>
        <v>1.8260899528059844</v>
      </c>
      <c r="L141" s="37">
        <f t="shared" si="27"/>
        <v>0.45572916666666663</v>
      </c>
      <c r="M141" s="37">
        <f t="shared" si="28"/>
        <v>0.54427083333333337</v>
      </c>
      <c r="N141" s="38">
        <v>237</v>
      </c>
      <c r="O141" s="38">
        <f t="shared" si="29"/>
        <v>123.60287081339713</v>
      </c>
      <c r="P141" s="38">
        <f t="shared" si="30"/>
        <v>101.57142857142857</v>
      </c>
      <c r="Q141" s="38">
        <f t="shared" si="31"/>
        <v>135.42857142857142</v>
      </c>
      <c r="R141" s="38">
        <f t="shared" si="32"/>
        <v>113.39712918660288</v>
      </c>
      <c r="S141" s="39">
        <f t="shared" si="33"/>
        <v>-11.825700615174284</v>
      </c>
      <c r="T141" s="39">
        <f t="shared" si="34"/>
        <v>-11.825700615174313</v>
      </c>
      <c r="U141" t="s">
        <v>362</v>
      </c>
      <c r="V141" t="s">
        <v>252</v>
      </c>
      <c r="W141" t="s">
        <v>380</v>
      </c>
      <c r="X141" t="s">
        <v>475</v>
      </c>
      <c r="Y141" s="41"/>
    </row>
    <row r="142" spans="1:25" ht="15" x14ac:dyDescent="0.25">
      <c r="A142">
        <v>2.25</v>
      </c>
      <c r="B142">
        <v>1.66</v>
      </c>
      <c r="C142" s="29">
        <f t="shared" si="26"/>
        <v>4.685408299866145E-2</v>
      </c>
      <c r="D142" s="30">
        <f>IF(OR($A142="",$B142=""),"",A142*'MPTO_working_2-way'!$G141)</f>
        <v>2.3554216867469884</v>
      </c>
      <c r="E142" s="32">
        <f>IF(OR($A142="",$B142=""),"",B142*'MPTO_working_2-way'!$G141)</f>
        <v>1.7377777777777779</v>
      </c>
      <c r="F142" s="30">
        <f>IF(OR($A142="",$B142=""),"",'MPTO_working_2-way'!D141)</f>
        <v>2.375198728139905</v>
      </c>
      <c r="G142" s="32">
        <f>IF(OR($A142="",$B142=""),"",'MPTO_working_2-way'!E141)</f>
        <v>1.7271676300578036</v>
      </c>
      <c r="H142" s="30">
        <f>IF(OR($A142="",$B142=""),"",'OddsRatio_working_2-way'!M141)</f>
        <v>2.3762047064079508</v>
      </c>
      <c r="I142" s="30">
        <f>IF(OR($A142="",$B142=""),"",'OddsRatio_working_2-way'!N141)</f>
        <v>1.7266360849833982</v>
      </c>
      <c r="J142" s="30">
        <f>IF('Log_working_2-way'!$D141="","",A142^('Log_working_2-way'!$D141))</f>
        <v>2.3854680656592984</v>
      </c>
      <c r="K142" s="32">
        <f>IF('Log_working_2-way'!$D141="","",B142^('Log_working_2-way'!$D141))</f>
        <v>1.7217777333058093</v>
      </c>
      <c r="L142" s="37">
        <f t="shared" si="27"/>
        <v>0.4245524296675191</v>
      </c>
      <c r="M142" s="37">
        <f t="shared" si="28"/>
        <v>0.57544757033248084</v>
      </c>
      <c r="N142" s="38">
        <v>238</v>
      </c>
      <c r="O142" s="38">
        <f t="shared" si="29"/>
        <v>132.22222222222223</v>
      </c>
      <c r="P142" s="38">
        <f t="shared" si="30"/>
        <v>94.626506024096386</v>
      </c>
      <c r="Q142" s="38">
        <f t="shared" si="31"/>
        <v>143.37349397590361</v>
      </c>
      <c r="R142" s="38">
        <f t="shared" si="32"/>
        <v>105.77777777777777</v>
      </c>
      <c r="S142" s="39">
        <f t="shared" si="33"/>
        <v>-11.151271753681385</v>
      </c>
      <c r="T142" s="39">
        <f t="shared" si="34"/>
        <v>-11.151271753681385</v>
      </c>
      <c r="U142" t="s">
        <v>259</v>
      </c>
      <c r="V142" t="s">
        <v>250</v>
      </c>
      <c r="W142" t="s">
        <v>380</v>
      </c>
      <c r="X142" t="s">
        <v>475</v>
      </c>
      <c r="Y142" s="41"/>
    </row>
    <row r="143" spans="1:25" ht="15" x14ac:dyDescent="0.25">
      <c r="A143">
        <v>2.25</v>
      </c>
      <c r="B143">
        <v>1.66</v>
      </c>
      <c r="C143" s="29">
        <f t="shared" si="26"/>
        <v>4.685408299866145E-2</v>
      </c>
      <c r="D143" s="30">
        <f>IF(OR($A143="",$B143=""),"",A143*'MPTO_working_2-way'!$G142)</f>
        <v>2.3554216867469884</v>
      </c>
      <c r="E143" s="32">
        <f>IF(OR($A143="",$B143=""),"",B143*'MPTO_working_2-way'!$G142)</f>
        <v>1.7377777777777779</v>
      </c>
      <c r="F143" s="30">
        <f>IF(OR($A143="",$B143=""),"",'MPTO_working_2-way'!D142)</f>
        <v>2.375198728139905</v>
      </c>
      <c r="G143" s="32">
        <f>IF(OR($A143="",$B143=""),"",'MPTO_working_2-way'!E142)</f>
        <v>1.7271676300578036</v>
      </c>
      <c r="H143" s="30">
        <f>IF(OR($A143="",$B143=""),"",'OddsRatio_working_2-way'!M142)</f>
        <v>2.3762047064079508</v>
      </c>
      <c r="I143" s="30">
        <f>IF(OR($A143="",$B143=""),"",'OddsRatio_working_2-way'!N142)</f>
        <v>1.7266360849833982</v>
      </c>
      <c r="J143" s="30">
        <f>IF('Log_working_2-way'!$D142="","",A143^('Log_working_2-way'!$D142))</f>
        <v>2.3854680656592984</v>
      </c>
      <c r="K143" s="32">
        <f>IF('Log_working_2-way'!$D142="","",B143^('Log_working_2-way'!$D142))</f>
        <v>1.7217777333058093</v>
      </c>
      <c r="L143" s="37">
        <f t="shared" si="27"/>
        <v>0.4245524296675191</v>
      </c>
      <c r="M143" s="37">
        <f t="shared" si="28"/>
        <v>0.57544757033248084</v>
      </c>
      <c r="N143" s="38">
        <v>239</v>
      </c>
      <c r="O143" s="38">
        <f t="shared" si="29"/>
        <v>132.77777777777777</v>
      </c>
      <c r="P143" s="38">
        <f t="shared" si="30"/>
        <v>95.02409638554218</v>
      </c>
      <c r="Q143" s="38">
        <f t="shared" si="31"/>
        <v>143.97590361445785</v>
      </c>
      <c r="R143" s="38">
        <f t="shared" si="32"/>
        <v>106.22222222222221</v>
      </c>
      <c r="S143" s="39">
        <f t="shared" si="33"/>
        <v>-11.198125836680077</v>
      </c>
      <c r="T143" s="39">
        <f t="shared" si="34"/>
        <v>-11.198125836680035</v>
      </c>
      <c r="U143" t="s">
        <v>245</v>
      </c>
      <c r="V143" t="s">
        <v>260</v>
      </c>
      <c r="W143" t="s">
        <v>380</v>
      </c>
      <c r="X143" t="s">
        <v>475</v>
      </c>
      <c r="Y143" s="41"/>
    </row>
    <row r="144" spans="1:25" ht="15" x14ac:dyDescent="0.25">
      <c r="A144">
        <v>2.25</v>
      </c>
      <c r="B144">
        <v>1.66</v>
      </c>
      <c r="C144" s="29">
        <f t="shared" si="26"/>
        <v>4.685408299866145E-2</v>
      </c>
      <c r="D144" s="30">
        <f>IF(OR($A144="",$B144=""),"",A144*'MPTO_working_2-way'!$G143)</f>
        <v>2.3554216867469884</v>
      </c>
      <c r="E144" s="32">
        <f>IF(OR($A144="",$B144=""),"",B144*'MPTO_working_2-way'!$G143)</f>
        <v>1.7377777777777779</v>
      </c>
      <c r="F144" s="30">
        <f>IF(OR($A144="",$B144=""),"",'MPTO_working_2-way'!D143)</f>
        <v>2.375198728139905</v>
      </c>
      <c r="G144" s="32">
        <f>IF(OR($A144="",$B144=""),"",'MPTO_working_2-way'!E143)</f>
        <v>1.7271676300578036</v>
      </c>
      <c r="H144" s="30">
        <f>IF(OR($A144="",$B144=""),"",'OddsRatio_working_2-way'!M143)</f>
        <v>2.3762047064079508</v>
      </c>
      <c r="I144" s="30">
        <f>IF(OR($A144="",$B144=""),"",'OddsRatio_working_2-way'!N143)</f>
        <v>1.7266360849833982</v>
      </c>
      <c r="J144" s="30">
        <f>IF('Log_working_2-way'!$D143="","",A144^('Log_working_2-way'!$D143))</f>
        <v>2.3854680656592984</v>
      </c>
      <c r="K144" s="32">
        <f>IF('Log_working_2-way'!$D143="","",B144^('Log_working_2-way'!$D143))</f>
        <v>1.7217777333058093</v>
      </c>
      <c r="L144" s="37">
        <f t="shared" si="27"/>
        <v>0.4245524296675191</v>
      </c>
      <c r="M144" s="37">
        <f t="shared" si="28"/>
        <v>0.57544757033248084</v>
      </c>
      <c r="N144" s="38">
        <v>240</v>
      </c>
      <c r="O144" s="38">
        <f t="shared" si="29"/>
        <v>133.33333333333331</v>
      </c>
      <c r="P144" s="38">
        <f t="shared" si="30"/>
        <v>95.421686746987945</v>
      </c>
      <c r="Q144" s="38">
        <f t="shared" si="31"/>
        <v>144.57831325301206</v>
      </c>
      <c r="R144" s="38">
        <f t="shared" si="32"/>
        <v>106.66666666666666</v>
      </c>
      <c r="S144" s="39">
        <f t="shared" si="33"/>
        <v>-11.244979919678741</v>
      </c>
      <c r="T144" s="39">
        <f t="shared" si="34"/>
        <v>-11.244979919678713</v>
      </c>
      <c r="U144" t="s">
        <v>256</v>
      </c>
      <c r="V144" t="s">
        <v>254</v>
      </c>
      <c r="W144" t="s">
        <v>380</v>
      </c>
      <c r="X144" t="s">
        <v>475</v>
      </c>
      <c r="Y144" s="41"/>
    </row>
    <row r="145" spans="1:25" ht="15" x14ac:dyDescent="0.25">
      <c r="A145">
        <v>2.5</v>
      </c>
      <c r="B145">
        <v>1.54</v>
      </c>
      <c r="C145" s="29">
        <f t="shared" si="26"/>
        <v>4.9350649350649256E-2</v>
      </c>
      <c r="D145" s="30">
        <f>IF(OR($A145="",$B145=""),"",A145*'MPTO_working_2-way'!$G144)</f>
        <v>2.6233766233766231</v>
      </c>
      <c r="E145" s="32">
        <f>IF(OR($A145="",$B145=""),"",B145*'MPTO_working_2-way'!$G144)</f>
        <v>1.6159999999999999</v>
      </c>
      <c r="F145" s="30">
        <f>IF(OR($A145="",$B145=""),"",'MPTO_working_2-way'!D144)</f>
        <v>2.664359861591695</v>
      </c>
      <c r="G145" s="32">
        <f>IF(OR($A145="",$B145=""),"",'MPTO_working_2-way'!E144)</f>
        <v>1.6008316008316008</v>
      </c>
      <c r="H145" s="30">
        <f>IF(OR($A145="",$B145=""),"",'OddsRatio_working_2-way'!M144)</f>
        <v>2.6666666666666661</v>
      </c>
      <c r="I145" s="30">
        <f>IF(OR($A145="",$B145=""),"",'OddsRatio_working_2-way'!N144)</f>
        <v>1.6</v>
      </c>
      <c r="J145" s="30">
        <f>IF('Log_working_2-way'!$D144="","",A145^('Log_working_2-way'!$D144))</f>
        <v>2.6862406246802331</v>
      </c>
      <c r="K145" s="32">
        <f>IF('Log_working_2-way'!$D144="","",B145^('Log_working_2-way'!$D144))</f>
        <v>1.5930351726565222</v>
      </c>
      <c r="L145" s="37">
        <f t="shared" si="27"/>
        <v>0.38118811881188125</v>
      </c>
      <c r="M145" s="37">
        <f t="shared" si="28"/>
        <v>0.61881188118811881</v>
      </c>
      <c r="N145" s="38">
        <v>241</v>
      </c>
      <c r="O145" s="38">
        <f t="shared" si="29"/>
        <v>144.6</v>
      </c>
      <c r="P145" s="38">
        <f t="shared" si="30"/>
        <v>84.506493506493499</v>
      </c>
      <c r="Q145" s="38">
        <f t="shared" si="31"/>
        <v>156.49350649350649</v>
      </c>
      <c r="R145" s="38">
        <f t="shared" si="32"/>
        <v>96.4</v>
      </c>
      <c r="S145" s="39">
        <f t="shared" si="33"/>
        <v>-11.893506493506493</v>
      </c>
      <c r="T145" s="39">
        <f t="shared" si="34"/>
        <v>-11.893506493506507</v>
      </c>
      <c r="U145" t="s">
        <v>257</v>
      </c>
      <c r="V145" t="s">
        <v>246</v>
      </c>
      <c r="W145" t="s">
        <v>380</v>
      </c>
      <c r="X145" t="s">
        <v>475</v>
      </c>
      <c r="Y145" s="41"/>
    </row>
    <row r="146" spans="1:25" s="35" customFormat="1" ht="15" x14ac:dyDescent="0.25">
      <c r="A146">
        <v>2.06</v>
      </c>
      <c r="B146">
        <v>1.76</v>
      </c>
      <c r="C146" s="29">
        <f t="shared" si="26"/>
        <v>5.3618711385701623E-2</v>
      </c>
      <c r="D146" s="30">
        <f>IF(OR($A146="",$B146=""),"",A146*'MPTO_working_2-way'!$G145)</f>
        <v>2.1704545454545454</v>
      </c>
      <c r="E146" s="32">
        <f>IF(OR($A146="",$B146=""),"",B146*'MPTO_working_2-way'!$G145)</f>
        <v>1.8543689320388348</v>
      </c>
      <c r="F146" s="30">
        <f>IF(OR($A146="",$B146=""),"",'MPTO_working_2-way'!D145)</f>
        <v>2.1804185710849171</v>
      </c>
      <c r="G146" s="32">
        <f>IF(OR($A146="",$B146=""),"",'MPTO_working_2-way'!E145)</f>
        <v>1.8471571224780923</v>
      </c>
      <c r="H146" s="30">
        <f>IF(OR($A146="",$B146=""),"",'OddsRatio_working_2-way'!M145)</f>
        <v>2.1809897722272038</v>
      </c>
      <c r="I146" s="30">
        <f>IF(OR($A146="",$B146=""),"",'OddsRatio_working_2-way'!N145)</f>
        <v>1.8467473838610133</v>
      </c>
      <c r="J146" s="30">
        <f>IF('Log_working_2-way'!$D145="","",A146^('Log_working_2-way'!$D145))</f>
        <v>2.1856436706318871</v>
      </c>
      <c r="K146" s="32">
        <f>IF('Log_working_2-way'!$D145="","",B146^('Log_working_2-way'!$D145))</f>
        <v>1.8434237239804521</v>
      </c>
      <c r="L146" s="37">
        <f t="shared" si="27"/>
        <v>0.4607329842931937</v>
      </c>
      <c r="M146" s="37">
        <f t="shared" si="28"/>
        <v>0.53926701570680635</v>
      </c>
      <c r="N146" s="38">
        <v>242</v>
      </c>
      <c r="O146" s="38">
        <f t="shared" si="29"/>
        <v>124.52427184466022</v>
      </c>
      <c r="P146" s="38">
        <f t="shared" si="30"/>
        <v>104.50000000000001</v>
      </c>
      <c r="Q146" s="38">
        <f t="shared" si="31"/>
        <v>137.5</v>
      </c>
      <c r="R146" s="38">
        <f t="shared" si="32"/>
        <v>117.47572815533981</v>
      </c>
      <c r="S146" s="39">
        <f t="shared" si="33"/>
        <v>-12.97572815533978</v>
      </c>
      <c r="T146" s="39">
        <f t="shared" si="34"/>
        <v>-12.975728155339795</v>
      </c>
      <c r="U146" t="s">
        <v>460</v>
      </c>
      <c r="V146" t="s">
        <v>461</v>
      </c>
      <c r="W146" t="s">
        <v>476</v>
      </c>
      <c r="X146" t="s">
        <v>475</v>
      </c>
      <c r="Y146" s="41"/>
    </row>
    <row r="147" spans="1:25" ht="15" x14ac:dyDescent="0.25">
      <c r="A147">
        <v>2.06</v>
      </c>
      <c r="B147">
        <v>1.75</v>
      </c>
      <c r="C147" s="29">
        <f t="shared" si="26"/>
        <v>5.6865464632454898E-2</v>
      </c>
      <c r="D147" s="30">
        <f>IF(OR($A147="",$B147=""),"",A147*'MPTO_working_2-way'!$G146)</f>
        <v>2.177142857142857</v>
      </c>
      <c r="E147" s="32">
        <f>IF(OR($A147="",$B147=""),"",B147*'MPTO_working_2-way'!$G146)</f>
        <v>1.849514563106796</v>
      </c>
      <c r="F147" s="30">
        <f>IF(OR($A147="",$B147=""),"",'MPTO_working_2-way'!D146)</f>
        <v>2.1881638846737479</v>
      </c>
      <c r="G147" s="32">
        <f>IF(OR($A147="",$B147=""),"",'MPTO_working_2-way'!E146)</f>
        <v>1.8416347381864622</v>
      </c>
      <c r="H147" s="30">
        <f>IF(OR($A147="",$B147=""),"",'OddsRatio_working_2-way'!M146)</f>
        <v>2.1888369666751335</v>
      </c>
      <c r="I147" s="30">
        <f>IF(OR($A147="",$B147=""),"",'OddsRatio_working_2-way'!N146)</f>
        <v>1.8411582311380661</v>
      </c>
      <c r="J147" s="30">
        <f>IF('Log_working_2-way'!$D146="","",A147^('Log_working_2-way'!$D146))</f>
        <v>2.1940037283297991</v>
      </c>
      <c r="K147" s="32">
        <f>IF('Log_working_2-way'!$D146="","",B147^('Log_working_2-way'!$D146))</f>
        <v>1.8375183228246377</v>
      </c>
      <c r="L147" s="37">
        <f t="shared" si="27"/>
        <v>0.45931758530183731</v>
      </c>
      <c r="M147" s="37">
        <f t="shared" si="28"/>
        <v>0.54068241469816281</v>
      </c>
      <c r="N147" s="38">
        <v>243</v>
      </c>
      <c r="O147" s="38">
        <f t="shared" si="29"/>
        <v>125.03883495145634</v>
      </c>
      <c r="P147" s="38">
        <f t="shared" si="30"/>
        <v>104.14285714285714</v>
      </c>
      <c r="Q147" s="38">
        <f t="shared" si="31"/>
        <v>138.85714285714286</v>
      </c>
      <c r="R147" s="38">
        <f t="shared" si="32"/>
        <v>117.96116504854369</v>
      </c>
      <c r="S147" s="39">
        <f t="shared" si="33"/>
        <v>-13.818307905686524</v>
      </c>
      <c r="T147" s="39">
        <f t="shared" si="34"/>
        <v>-13.818307905686552</v>
      </c>
      <c r="U147" t="s">
        <v>462</v>
      </c>
      <c r="V147" t="s">
        <v>463</v>
      </c>
      <c r="W147" t="s">
        <v>476</v>
      </c>
      <c r="X147" t="s">
        <v>475</v>
      </c>
      <c r="Y147" s="41"/>
    </row>
    <row r="148" spans="1:25" ht="15" x14ac:dyDescent="0.25">
      <c r="A148">
        <v>1.99</v>
      </c>
      <c r="B148">
        <v>1.92</v>
      </c>
      <c r="C148" s="29">
        <f t="shared" si="26"/>
        <v>2.3345896147403788E-2</v>
      </c>
      <c r="D148" s="30">
        <f>IF(OR($A148="",$B148=""),"",A148*'MPTO_working_2-way'!$G147)</f>
        <v>2.0364583333333335</v>
      </c>
      <c r="E148" s="32">
        <f>IF(OR($A148="",$B148=""),"",B148*'MPTO_working_2-way'!$G147)</f>
        <v>1.9648241206030153</v>
      </c>
      <c r="F148" s="30">
        <f>IF(OR($A148="",$B148=""),"",'MPTO_working_2-way'!D147)</f>
        <v>2.0373253705876082</v>
      </c>
      <c r="G148" s="32">
        <f>IF(OR($A148="",$B148=""),"",'MPTO_working_2-way'!E147)</f>
        <v>1.9640176827387685</v>
      </c>
      <c r="H148" s="30">
        <f>IF(OR($A148="",$B148=""),"",'OddsRatio_working_2-way'!M147)</f>
        <v>2.0373461122121879</v>
      </c>
      <c r="I148" s="30">
        <f>IF(OR($A148="",$B148=""),"",'OddsRatio_working_2-way'!N147)</f>
        <v>1.9639984073082948</v>
      </c>
      <c r="J148" s="30">
        <f>IF('Log_working_2-way'!$D147="","",A148^('Log_working_2-way'!$D147))</f>
        <v>2.0377376988644484</v>
      </c>
      <c r="K148" s="32">
        <f>IF('Log_working_2-way'!$D147="","",B148^('Log_working_2-way'!$D147))</f>
        <v>1.9636346459170313</v>
      </c>
      <c r="L148" s="37">
        <f t="shared" si="27"/>
        <v>0.49104859335038359</v>
      </c>
      <c r="M148" s="37">
        <f t="shared" si="28"/>
        <v>0.50895140664961636</v>
      </c>
      <c r="N148" s="38">
        <v>244</v>
      </c>
      <c r="O148" s="38">
        <f t="shared" si="29"/>
        <v>121.38693467336682</v>
      </c>
      <c r="P148" s="38">
        <f t="shared" si="30"/>
        <v>116.91666666666666</v>
      </c>
      <c r="Q148" s="38">
        <f t="shared" si="31"/>
        <v>127.08333333333334</v>
      </c>
      <c r="R148" s="38">
        <f t="shared" si="32"/>
        <v>122.61306532663315</v>
      </c>
      <c r="S148" s="39">
        <f t="shared" si="33"/>
        <v>-5.6963986599665191</v>
      </c>
      <c r="T148" s="39">
        <f t="shared" si="34"/>
        <v>-5.6963986599664906</v>
      </c>
      <c r="U148" t="s">
        <v>332</v>
      </c>
      <c r="V148" t="s">
        <v>364</v>
      </c>
      <c r="W148" t="s">
        <v>381</v>
      </c>
      <c r="X148" t="s">
        <v>475</v>
      </c>
      <c r="Y148" s="41"/>
    </row>
    <row r="149" spans="1:25" ht="15" x14ac:dyDescent="0.25">
      <c r="A149">
        <v>1.4</v>
      </c>
      <c r="B149">
        <v>3.11</v>
      </c>
      <c r="C149" s="29">
        <f t="shared" si="26"/>
        <v>3.5829122645842926E-2</v>
      </c>
      <c r="D149" s="30">
        <f>IF(OR($A149="",$B149=""),"",A149*'MPTO_working_2-way'!$G148)</f>
        <v>1.45016077170418</v>
      </c>
      <c r="E149" s="32">
        <f>IF(OR($A149="",$B149=""),"",B149*'MPTO_working_2-way'!$G148)</f>
        <v>3.2214285714285715</v>
      </c>
      <c r="F149" s="30">
        <f>IF(OR($A149="",$B149=""),"",'MPTO_working_2-way'!D148)</f>
        <v>1.4360158311345645</v>
      </c>
      <c r="G149" s="32">
        <f>IF(OR($A149="",$B149=""),"",'MPTO_working_2-way'!E148)</f>
        <v>3.2934947049924355</v>
      </c>
      <c r="H149" s="30">
        <f>IF(OR($A149="",$B149=""),"",'OddsRatio_working_2-way'!M148)</f>
        <v>1.4354003441841086</v>
      </c>
      <c r="I149" s="30">
        <f>IF(OR($A149="",$B149=""),"",'OddsRatio_working_2-way'!N148)</f>
        <v>3.2967368155711703</v>
      </c>
      <c r="J149" s="30">
        <f>IF('Log_working_2-way'!$D148="","",A149^('Log_working_2-way'!$D148))</f>
        <v>1.4288780421157032</v>
      </c>
      <c r="K149" s="32">
        <f>IF('Log_working_2-way'!$D148="","",B149^('Log_working_2-way'!$D148))</f>
        <v>3.3316651863686726</v>
      </c>
      <c r="L149" s="37">
        <f t="shared" si="27"/>
        <v>0.68957871396895787</v>
      </c>
      <c r="M149" s="37">
        <f t="shared" si="28"/>
        <v>0.31042128603104213</v>
      </c>
      <c r="N149" s="38">
        <v>245</v>
      </c>
      <c r="O149" s="38">
        <f t="shared" si="29"/>
        <v>70</v>
      </c>
      <c r="P149" s="38">
        <f t="shared" si="30"/>
        <v>166.22186495176848</v>
      </c>
      <c r="Q149" s="38">
        <f t="shared" si="31"/>
        <v>78.778135048231519</v>
      </c>
      <c r="R149" s="38">
        <f t="shared" si="32"/>
        <v>175</v>
      </c>
      <c r="S149" s="39">
        <f t="shared" si="33"/>
        <v>-8.778135048231519</v>
      </c>
      <c r="T149" s="39">
        <f t="shared" si="34"/>
        <v>-8.778135048231519</v>
      </c>
      <c r="U149" t="s">
        <v>330</v>
      </c>
      <c r="V149" t="s">
        <v>265</v>
      </c>
      <c r="W149" t="s">
        <v>381</v>
      </c>
      <c r="X149" t="s">
        <v>475</v>
      </c>
      <c r="Y149" s="41"/>
    </row>
    <row r="150" spans="1:25" ht="15" x14ac:dyDescent="0.25">
      <c r="A150">
        <v>2.25</v>
      </c>
      <c r="B150">
        <v>1.71</v>
      </c>
      <c r="C150" s="29">
        <f t="shared" si="26"/>
        <v>2.9239766081871288E-2</v>
      </c>
      <c r="D150" s="30">
        <f>IF(OR($A150="",$B150=""),"",A150*'MPTO_working_2-way'!$G149)</f>
        <v>2.3157894736842106</v>
      </c>
      <c r="E150" s="32">
        <f>IF(OR($A150="",$B150=""),"",B150*'MPTO_working_2-way'!$G149)</f>
        <v>1.7599999999999998</v>
      </c>
      <c r="F150" s="30">
        <f>IF(OR($A150="",$B150=""),"",'MPTO_working_2-way'!D149)</f>
        <v>2.3265306122448979</v>
      </c>
      <c r="G150" s="32">
        <f>IF(OR($A150="",$B150=""),"",'MPTO_working_2-way'!E149)</f>
        <v>1.7538461538461536</v>
      </c>
      <c r="H150" s="30">
        <f>IF(OR($A150="",$B150=""),"",'OddsRatio_working_2-way'!M149)</f>
        <v>2.3268622310856886</v>
      </c>
      <c r="I150" s="30">
        <f>IF(OR($A150="",$B150=""),"",'OddsRatio_working_2-way'!N149)</f>
        <v>1.753657747256671</v>
      </c>
      <c r="J150" s="30">
        <f>IF('Log_working_2-way'!$D149="","",A150^('Log_working_2-way'!$D149))</f>
        <v>2.331784466562643</v>
      </c>
      <c r="K150" s="32">
        <f>IF('Log_working_2-way'!$D149="","",B150^('Log_working_2-way'!$D149))</f>
        <v>1.7508722508087184</v>
      </c>
      <c r="L150" s="37">
        <f t="shared" si="27"/>
        <v>0.43181818181818182</v>
      </c>
      <c r="M150" s="37">
        <f t="shared" si="28"/>
        <v>0.56818181818181823</v>
      </c>
      <c r="N150" s="38">
        <v>246</v>
      </c>
      <c r="O150" s="38">
        <f t="shared" si="29"/>
        <v>136.66666666666666</v>
      </c>
      <c r="P150" s="38">
        <f t="shared" si="30"/>
        <v>102.14035087719296</v>
      </c>
      <c r="Q150" s="38">
        <f t="shared" si="31"/>
        <v>143.85964912280701</v>
      </c>
      <c r="R150" s="38">
        <f t="shared" si="32"/>
        <v>109.33333333333333</v>
      </c>
      <c r="S150" s="39">
        <f t="shared" si="33"/>
        <v>-7.1929824561403564</v>
      </c>
      <c r="T150" s="39">
        <f t="shared" si="34"/>
        <v>-7.1929824561403706</v>
      </c>
      <c r="U150" t="s">
        <v>333</v>
      </c>
      <c r="V150" t="s">
        <v>365</v>
      </c>
      <c r="W150" t="s">
        <v>381</v>
      </c>
      <c r="X150" t="s">
        <v>475</v>
      </c>
      <c r="Y150" s="41"/>
    </row>
    <row r="151" spans="1:25" ht="15" x14ac:dyDescent="0.25">
      <c r="A151">
        <v>1.83</v>
      </c>
      <c r="B151">
        <v>2.08</v>
      </c>
      <c r="C151" s="29">
        <f t="shared" si="26"/>
        <v>2.7217318200924545E-2</v>
      </c>
      <c r="D151" s="30">
        <f>IF(OR($A151="",$B151=""),"",A151*'MPTO_working_2-way'!$G150)</f>
        <v>1.8798076923076921</v>
      </c>
      <c r="E151" s="32">
        <f>IF(OR($A151="",$B151=""),"",B151*'MPTO_working_2-way'!$G150)</f>
        <v>2.136612021857923</v>
      </c>
      <c r="F151" s="30">
        <f>IF(OR($A151="",$B151=""),"",'MPTO_working_2-way'!D150)</f>
        <v>1.8767379942806428</v>
      </c>
      <c r="G151" s="32">
        <f>IF(OR($A151="",$B151=""),"",'MPTO_working_2-way'!E150)</f>
        <v>2.1405916094927453</v>
      </c>
      <c r="H151" s="30">
        <f>IF(OR($A151="",$B151=""),"",'OddsRatio_working_2-way'!M150)</f>
        <v>1.8766518798921943</v>
      </c>
      <c r="I151" s="30">
        <f>IF(OR($A151="",$B151=""),"",'OddsRatio_working_2-way'!N150)</f>
        <v>2.1407036509440598</v>
      </c>
      <c r="J151" s="30">
        <f>IF('Log_working_2-way'!$D150="","",A151^('Log_working_2-way'!$D150))</f>
        <v>1.875264356990918</v>
      </c>
      <c r="K151" s="32">
        <f>IF('Log_working_2-way'!$D150="","",B151^('Log_working_2-way'!$D150))</f>
        <v>2.1425119645428072</v>
      </c>
      <c r="L151" s="37">
        <f t="shared" si="27"/>
        <v>0.53196930946291565</v>
      </c>
      <c r="M151" s="37">
        <f t="shared" si="28"/>
        <v>0.46803069053708451</v>
      </c>
      <c r="N151" s="38">
        <v>247</v>
      </c>
      <c r="O151" s="38">
        <f t="shared" si="29"/>
        <v>112.02732240437157</v>
      </c>
      <c r="P151" s="38">
        <f t="shared" si="30"/>
        <v>128.24999999999997</v>
      </c>
      <c r="Q151" s="38">
        <f t="shared" si="31"/>
        <v>118.74999999999999</v>
      </c>
      <c r="R151" s="38">
        <f t="shared" si="32"/>
        <v>134.9726775956284</v>
      </c>
      <c r="S151" s="39">
        <f t="shared" si="33"/>
        <v>-6.7226775956284115</v>
      </c>
      <c r="T151" s="39">
        <f t="shared" si="34"/>
        <v>-6.7226775956284257</v>
      </c>
      <c r="U151" t="s">
        <v>262</v>
      </c>
      <c r="V151" t="s">
        <v>264</v>
      </c>
      <c r="W151" t="s">
        <v>381</v>
      </c>
      <c r="X151" t="s">
        <v>475</v>
      </c>
      <c r="Y151" s="41"/>
    </row>
    <row r="152" spans="1:25" ht="15" x14ac:dyDescent="0.25">
      <c r="A152">
        <v>2.13</v>
      </c>
      <c r="B152">
        <v>1.77</v>
      </c>
      <c r="C152" s="29">
        <f t="shared" si="26"/>
        <v>3.4455319487546765E-2</v>
      </c>
      <c r="D152" s="30">
        <f>IF(OR($A152="",$B152=""),"",A152*'MPTO_working_2-way'!$G151)</f>
        <v>2.2033898305084745</v>
      </c>
      <c r="E152" s="32">
        <f>IF(OR($A152="",$B152=""),"",B152*'MPTO_working_2-way'!$G151)</f>
        <v>1.8309859154929577</v>
      </c>
      <c r="F152" s="30">
        <f>IF(OR($A152="",$B152=""),"",'MPTO_working_2-way'!D151)</f>
        <v>2.2111375032990233</v>
      </c>
      <c r="G152" s="32">
        <f>IF(OR($A152="",$B152=""),"",'MPTO_working_2-way'!E151)</f>
        <v>1.8256700806275876</v>
      </c>
      <c r="H152" s="30">
        <f>IF(OR($A152="",$B152=""),"",'OddsRatio_working_2-way'!M151)</f>
        <v>2.2114175446692466</v>
      </c>
      <c r="I152" s="30">
        <f>IF(OR($A152="",$B152=""),"",'OddsRatio_working_2-way'!N151)</f>
        <v>1.8254792118542653</v>
      </c>
      <c r="J152" s="30">
        <f>IF('Log_working_2-way'!$D151="","",A152^('Log_working_2-way'!$D151))</f>
        <v>2.2149715784230573</v>
      </c>
      <c r="K152" s="32">
        <f>IF('Log_working_2-way'!$D151="","",B152^('Log_working_2-way'!$D151))</f>
        <v>1.8230645208160881</v>
      </c>
      <c r="L152" s="37">
        <f t="shared" si="27"/>
        <v>0.45384615384615384</v>
      </c>
      <c r="M152" s="37">
        <f t="shared" si="28"/>
        <v>0.5461538461538461</v>
      </c>
      <c r="N152" s="38">
        <v>248</v>
      </c>
      <c r="O152" s="38">
        <f t="shared" si="29"/>
        <v>131.56807511737091</v>
      </c>
      <c r="P152" s="38">
        <f t="shared" si="30"/>
        <v>107.88700564971751</v>
      </c>
      <c r="Q152" s="38">
        <f t="shared" si="31"/>
        <v>140.11299435028249</v>
      </c>
      <c r="R152" s="38">
        <f t="shared" si="32"/>
        <v>116.4319248826291</v>
      </c>
      <c r="S152" s="39">
        <f t="shared" si="33"/>
        <v>-8.5449192329115817</v>
      </c>
      <c r="T152" s="39">
        <f t="shared" si="34"/>
        <v>-8.5449192329115959</v>
      </c>
      <c r="U152" t="s">
        <v>272</v>
      </c>
      <c r="V152" t="s">
        <v>337</v>
      </c>
      <c r="W152" t="s">
        <v>382</v>
      </c>
      <c r="X152" t="s">
        <v>475</v>
      </c>
      <c r="Y152" s="41"/>
    </row>
    <row r="153" spans="1:25" ht="15" x14ac:dyDescent="0.25">
      <c r="A153">
        <v>2.0499999999999998</v>
      </c>
      <c r="B153">
        <v>1.85</v>
      </c>
      <c r="C153" s="29">
        <f t="shared" si="26"/>
        <v>2.8345418589321048E-2</v>
      </c>
      <c r="D153" s="30">
        <f>IF(OR($A153="",$B153=""),"",A153*'MPTO_working_2-way'!$G152)</f>
        <v>2.1081081081081079</v>
      </c>
      <c r="E153" s="32">
        <f>IF(OR($A153="",$B153=""),"",B153*'MPTO_working_2-way'!$G152)</f>
        <v>1.902439024390244</v>
      </c>
      <c r="F153" s="30">
        <f>IF(OR($A153="",$B153=""),"",'MPTO_working_2-way'!D152)</f>
        <v>2.1113430758524703</v>
      </c>
      <c r="G153" s="32">
        <f>IF(OR($A153="",$B153=""),"",'MPTO_working_2-way'!E152)</f>
        <v>1.8998121477770822</v>
      </c>
      <c r="H153" s="30">
        <f>IF(OR($A153="",$B153=""),"",'OddsRatio_working_2-way'!M152)</f>
        <v>2.1114378604524222</v>
      </c>
      <c r="I153" s="30">
        <f>IF(OR($A153="",$B153=""),"",'OddsRatio_working_2-way'!N152)</f>
        <v>1.8997354108424378</v>
      </c>
      <c r="J153" s="30">
        <f>IF('Log_working_2-way'!$D152="","",A153^('Log_working_2-way'!$D152))</f>
        <v>2.1129081281913611</v>
      </c>
      <c r="K153" s="32">
        <f>IF('Log_working_2-way'!$D152="","",B153^('Log_working_2-way'!$D152))</f>
        <v>1.8985467665018629</v>
      </c>
      <c r="L153" s="37">
        <f t="shared" si="27"/>
        <v>0.47435897435897439</v>
      </c>
      <c r="M153" s="37">
        <f t="shared" si="28"/>
        <v>0.52564102564102555</v>
      </c>
      <c r="N153" s="38">
        <v>249</v>
      </c>
      <c r="O153" s="38">
        <f t="shared" si="29"/>
        <v>127.53658536585364</v>
      </c>
      <c r="P153" s="38">
        <f t="shared" si="30"/>
        <v>114.4054054054054</v>
      </c>
      <c r="Q153" s="38">
        <f t="shared" si="31"/>
        <v>134.59459459459458</v>
      </c>
      <c r="R153" s="38">
        <f t="shared" si="32"/>
        <v>121.46341463414635</v>
      </c>
      <c r="S153" s="39">
        <f t="shared" si="33"/>
        <v>-7.0580092287409428</v>
      </c>
      <c r="T153" s="39">
        <f t="shared" si="34"/>
        <v>-7.0580092287409428</v>
      </c>
      <c r="U153" t="s">
        <v>276</v>
      </c>
      <c r="V153" t="s">
        <v>270</v>
      </c>
      <c r="W153" t="s">
        <v>382</v>
      </c>
      <c r="X153" t="s">
        <v>475</v>
      </c>
      <c r="Y153" s="41"/>
    </row>
    <row r="154" spans="1:25" s="35" customFormat="1" ht="15" x14ac:dyDescent="0.25">
      <c r="A154">
        <v>1.93</v>
      </c>
      <c r="B154">
        <v>1.95</v>
      </c>
      <c r="C154" s="29">
        <f t="shared" si="26"/>
        <v>3.0955227846419575E-2</v>
      </c>
      <c r="D154" s="30">
        <f>IF(OR($A154="",$B154=""),"",A154*'MPTO_working_2-way'!$G153)</f>
        <v>1.9897435897435898</v>
      </c>
      <c r="E154" s="32">
        <f>IF(OR($A154="",$B154=""),"",B154*'MPTO_working_2-way'!$G153)</f>
        <v>2.0103626943005182</v>
      </c>
      <c r="F154" s="30">
        <f>IF(OR($A154="",$B154=""),"",'MPTO_working_2-way'!D153)</f>
        <v>1.9894277785119598</v>
      </c>
      <c r="G154" s="32">
        <f>IF(OR($A154="",$B154=""),"",'MPTO_working_2-way'!E153)</f>
        <v>2.0106851876586083</v>
      </c>
      <c r="H154" s="30">
        <f>IF(OR($A154="",$B154=""),"",'OddsRatio_working_2-way'!M153)</f>
        <v>1.9894176915848294</v>
      </c>
      <c r="I154" s="30">
        <f>IF(OR($A154="",$B154=""),"",'OddsRatio_working_2-way'!N153)</f>
        <v>2.0106954914038573</v>
      </c>
      <c r="J154" s="30">
        <f>IF('Log_working_2-way'!$D153="","",A154^('Log_working_2-way'!$D153))</f>
        <v>1.9892742724695103</v>
      </c>
      <c r="K154" s="32">
        <f>IF('Log_working_2-way'!$D153="","",B154^('Log_working_2-way'!$D153))</f>
        <v>2.0108420160403986</v>
      </c>
      <c r="L154" s="37">
        <f t="shared" si="27"/>
        <v>0.50257731958762886</v>
      </c>
      <c r="M154" s="37">
        <f t="shared" si="28"/>
        <v>0.49742268041237114</v>
      </c>
      <c r="N154" s="38">
        <v>250</v>
      </c>
      <c r="O154" s="38">
        <f t="shared" si="29"/>
        <v>120.46632124352332</v>
      </c>
      <c r="P154" s="38">
        <f t="shared" si="30"/>
        <v>121.79487179487181</v>
      </c>
      <c r="Q154" s="38">
        <f t="shared" si="31"/>
        <v>128.20512820512823</v>
      </c>
      <c r="R154" s="38">
        <f t="shared" si="32"/>
        <v>129.53367875647669</v>
      </c>
      <c r="S154" s="39">
        <f t="shared" si="33"/>
        <v>-7.738806961604908</v>
      </c>
      <c r="T154" s="39">
        <f t="shared" si="34"/>
        <v>-7.7388069616048796</v>
      </c>
      <c r="U154" t="s">
        <v>340</v>
      </c>
      <c r="V154" t="s">
        <v>280</v>
      </c>
      <c r="W154" t="s">
        <v>382</v>
      </c>
      <c r="X154" t="s">
        <v>475</v>
      </c>
      <c r="Y154" s="41"/>
    </row>
    <row r="155" spans="1:25" ht="15" x14ac:dyDescent="0.25">
      <c r="A155">
        <v>1.98</v>
      </c>
      <c r="B155">
        <v>1.9</v>
      </c>
      <c r="C155" s="29">
        <f t="shared" si="26"/>
        <v>3.1366294524189264E-2</v>
      </c>
      <c r="D155" s="30">
        <f>IF(OR($A155="",$B155=""),"",A155*'MPTO_working_2-way'!$G154)</f>
        <v>2.0421052631578949</v>
      </c>
      <c r="E155" s="32">
        <f>IF(OR($A155="",$B155=""),"",B155*'MPTO_working_2-way'!$G154)</f>
        <v>1.9595959595959596</v>
      </c>
      <c r="F155" s="30">
        <f>IF(OR($A155="",$B155=""),"",'MPTO_working_2-way'!D154)</f>
        <v>2.0434546442151005</v>
      </c>
      <c r="G155" s="32">
        <f>IF(OR($A155="",$B155=""),"",'MPTO_working_2-way'!E154)</f>
        <v>1.9583550234252993</v>
      </c>
      <c r="H155" s="30">
        <f>IF(OR($A155="",$B155=""),"",'OddsRatio_working_2-way'!M154)</f>
        <v>2.0434983894999017</v>
      </c>
      <c r="I155" s="30">
        <f>IF(OR($A155="",$B155=""),"",'OddsRatio_working_2-way'!N154)</f>
        <v>1.9583148474999099</v>
      </c>
      <c r="J155" s="30">
        <f>IF('Log_working_2-way'!$D154="","",A155^('Log_working_2-way'!$D154))</f>
        <v>2.0441122029468173</v>
      </c>
      <c r="K155" s="32">
        <f>IF('Log_working_2-way'!$D154="","",B155^('Log_working_2-way'!$D154))</f>
        <v>1.9577514726651566</v>
      </c>
      <c r="L155" s="37">
        <f t="shared" si="27"/>
        <v>0.48969072164948452</v>
      </c>
      <c r="M155" s="37">
        <f t="shared" si="28"/>
        <v>0.51030927835051543</v>
      </c>
      <c r="N155" s="38">
        <v>251</v>
      </c>
      <c r="O155" s="38">
        <f t="shared" si="29"/>
        <v>124.23232323232325</v>
      </c>
      <c r="P155" s="38">
        <f t="shared" si="30"/>
        <v>118.89473684210525</v>
      </c>
      <c r="Q155" s="38">
        <f t="shared" si="31"/>
        <v>132.10526315789474</v>
      </c>
      <c r="R155" s="38">
        <f t="shared" si="32"/>
        <v>126.76767676767678</v>
      </c>
      <c r="S155" s="39">
        <f t="shared" si="33"/>
        <v>-7.8729399255714867</v>
      </c>
      <c r="T155" s="39">
        <f t="shared" si="34"/>
        <v>-7.8729399255715293</v>
      </c>
      <c r="U155" t="s">
        <v>275</v>
      </c>
      <c r="V155" t="s">
        <v>268</v>
      </c>
      <c r="W155" t="s">
        <v>382</v>
      </c>
      <c r="X155" t="s">
        <v>475</v>
      </c>
      <c r="Y155" s="41"/>
    </row>
    <row r="156" spans="1:25" ht="15" x14ac:dyDescent="0.25">
      <c r="A156">
        <v>1.99</v>
      </c>
      <c r="B156">
        <v>1.89</v>
      </c>
      <c r="C156" s="29">
        <f t="shared" si="26"/>
        <v>3.16130919145996E-2</v>
      </c>
      <c r="D156" s="30">
        <f>IF(OR($A156="",$B156=""),"",A156*'MPTO_working_2-way'!$G155)</f>
        <v>2.052910052910053</v>
      </c>
      <c r="E156" s="32">
        <f>IF(OR($A156="",$B156=""),"",B156*'MPTO_working_2-way'!$G155)</f>
        <v>1.9497487437185932</v>
      </c>
      <c r="F156" s="30">
        <f>IF(OR($A156="",$B156=""),"",'MPTO_working_2-way'!D155)</f>
        <v>2.0546283903744778</v>
      </c>
      <c r="G156" s="32">
        <f>IF(OR($A156="",$B156=""),"",'MPTO_working_2-way'!E155)</f>
        <v>1.9482012897878844</v>
      </c>
      <c r="H156" s="30">
        <f>IF(OR($A156="",$B156=""),"",'OddsRatio_working_2-way'!M155)</f>
        <v>2.0546845739659791</v>
      </c>
      <c r="I156" s="30">
        <f>IF(OR($A156="",$B156=""),"",'OddsRatio_working_2-way'!N155)</f>
        <v>1.9481507786158798</v>
      </c>
      <c r="J156" s="30">
        <f>IF('Log_working_2-way'!$D155="","",A156^('Log_working_2-way'!$D155))</f>
        <v>2.0554666264202575</v>
      </c>
      <c r="K156" s="32">
        <f>IF('Log_working_2-way'!$D155="","",B156^('Log_working_2-way'!$D155))</f>
        <v>1.9474482422922217</v>
      </c>
      <c r="L156" s="37">
        <f t="shared" si="27"/>
        <v>0.48711340206185566</v>
      </c>
      <c r="M156" s="37">
        <f t="shared" si="28"/>
        <v>0.51288659793814428</v>
      </c>
      <c r="N156" s="38">
        <v>252</v>
      </c>
      <c r="O156" s="38">
        <f t="shared" si="29"/>
        <v>125.36683417085428</v>
      </c>
      <c r="P156" s="38">
        <f t="shared" si="30"/>
        <v>118.66666666666667</v>
      </c>
      <c r="Q156" s="38">
        <f t="shared" si="31"/>
        <v>133.33333333333334</v>
      </c>
      <c r="R156" s="38">
        <f t="shared" si="32"/>
        <v>126.63316582914572</v>
      </c>
      <c r="S156" s="39">
        <f t="shared" si="33"/>
        <v>-7.9664991624790673</v>
      </c>
      <c r="T156" s="39">
        <f t="shared" si="34"/>
        <v>-7.9664991624790531</v>
      </c>
      <c r="U156" t="s">
        <v>281</v>
      </c>
      <c r="V156" t="s">
        <v>274</v>
      </c>
      <c r="W156" t="s">
        <v>382</v>
      </c>
      <c r="X156" t="s">
        <v>475</v>
      </c>
      <c r="Y156" s="41"/>
    </row>
    <row r="157" spans="1:25" ht="15" x14ac:dyDescent="0.25">
      <c r="A157">
        <v>1.92</v>
      </c>
      <c r="B157">
        <v>1.97</v>
      </c>
      <c r="C157" s="29">
        <f t="shared" si="26"/>
        <v>2.844754653130277E-2</v>
      </c>
      <c r="D157" s="30">
        <f>IF(OR($A157="",$B157=""),"",A157*'MPTO_working_2-way'!$G156)</f>
        <v>1.9746192893401013</v>
      </c>
      <c r="E157" s="32">
        <f>IF(OR($A157="",$B157=""),"",B157*'MPTO_working_2-way'!$G156)</f>
        <v>2.0260416666666665</v>
      </c>
      <c r="F157" s="30">
        <f>IF(OR($A157="",$B157=""),"",'MPTO_working_2-way'!D156)</f>
        <v>1.9739066903246005</v>
      </c>
      <c r="G157" s="32">
        <f>IF(OR($A157="",$B157=""),"",'MPTO_working_2-way'!E156)</f>
        <v>2.0267924123888115</v>
      </c>
      <c r="H157" s="30">
        <f>IF(OR($A157="",$B157=""),"",'OddsRatio_working_2-way'!M156)</f>
        <v>1.9738858291644976</v>
      </c>
      <c r="I157" s="30">
        <f>IF(OR($A157="",$B157=""),"",'OddsRatio_working_2-way'!N156)</f>
        <v>2.0268144068364817</v>
      </c>
      <c r="J157" s="30">
        <f>IF('Log_working_2-way'!$D156="","",A157^('Log_working_2-way'!$D156))</f>
        <v>1.9735629954505829</v>
      </c>
      <c r="K157" s="32">
        <f>IF('Log_working_2-way'!$D156="","",B157^('Log_working_2-way'!$D156))</f>
        <v>2.0271548987306875</v>
      </c>
      <c r="L157" s="37">
        <f t="shared" si="27"/>
        <v>0.50642673521850901</v>
      </c>
      <c r="M157" s="37">
        <f t="shared" si="28"/>
        <v>0.49357326478149105</v>
      </c>
      <c r="N157" s="38">
        <v>253</v>
      </c>
      <c r="O157" s="38">
        <f t="shared" si="29"/>
        <v>121.22916666666667</v>
      </c>
      <c r="P157" s="38">
        <f t="shared" si="30"/>
        <v>124.57360406091368</v>
      </c>
      <c r="Q157" s="38">
        <f t="shared" si="31"/>
        <v>128.42639593908629</v>
      </c>
      <c r="R157" s="38">
        <f t="shared" si="32"/>
        <v>131.77083333333334</v>
      </c>
      <c r="S157" s="39">
        <f t="shared" si="33"/>
        <v>-7.1972292724196194</v>
      </c>
      <c r="T157" s="39">
        <f t="shared" si="34"/>
        <v>-7.197229272419662</v>
      </c>
      <c r="U157" t="s">
        <v>271</v>
      </c>
      <c r="V157" t="s">
        <v>341</v>
      </c>
      <c r="W157" t="s">
        <v>382</v>
      </c>
      <c r="X157" t="s">
        <v>475</v>
      </c>
      <c r="Y157" s="41"/>
    </row>
    <row r="158" spans="1:25" ht="15" x14ac:dyDescent="0.25">
      <c r="A158">
        <v>2.0699999999999998</v>
      </c>
      <c r="B158">
        <v>1.83</v>
      </c>
      <c r="C158" s="29">
        <f t="shared" si="26"/>
        <v>2.9539874871307603E-2</v>
      </c>
      <c r="D158" s="30">
        <f>IF(OR($A158="",$B158=""),"",A158*'MPTO_working_2-way'!$G157)</f>
        <v>2.1311475409836067</v>
      </c>
      <c r="E158" s="32">
        <f>IF(OR($A158="",$B158=""),"",B158*'MPTO_working_2-way'!$G157)</f>
        <v>1.8840579710144929</v>
      </c>
      <c r="F158" s="30">
        <f>IF(OR($A158="",$B158=""),"",'MPTO_working_2-way'!D157)</f>
        <v>2.1352836729517204</v>
      </c>
      <c r="G158" s="32">
        <f>IF(OR($A158="",$B158=""),"",'MPTO_working_2-way'!E157)</f>
        <v>1.8808371192373576</v>
      </c>
      <c r="H158" s="30">
        <f>IF(OR($A158="",$B158=""),"",'OddsRatio_working_2-way'!M157)</f>
        <v>2.1354103339788768</v>
      </c>
      <c r="I158" s="30">
        <f>IF(OR($A158="",$B158=""),"",'OddsRatio_working_2-way'!N157)</f>
        <v>1.8807388571985679</v>
      </c>
      <c r="J158" s="30">
        <f>IF('Log_working_2-way'!$D157="","",A158^('Log_working_2-way'!$D157))</f>
        <v>2.137293622577233</v>
      </c>
      <c r="K158" s="32">
        <f>IF('Log_working_2-way'!$D157="","",B158^('Log_working_2-way'!$D157))</f>
        <v>1.8792804075818812</v>
      </c>
      <c r="L158" s="37">
        <f t="shared" si="27"/>
        <v>0.46923076923076917</v>
      </c>
      <c r="M158" s="37">
        <f t="shared" si="28"/>
        <v>0.53076923076923077</v>
      </c>
      <c r="N158" s="38">
        <v>254</v>
      </c>
      <c r="O158" s="38">
        <f t="shared" si="29"/>
        <v>131.29468599033817</v>
      </c>
      <c r="P158" s="38">
        <f t="shared" si="30"/>
        <v>115.20218579234971</v>
      </c>
      <c r="Q158" s="38">
        <f t="shared" si="31"/>
        <v>138.79781420765025</v>
      </c>
      <c r="R158" s="38">
        <f t="shared" si="32"/>
        <v>122.70531400966185</v>
      </c>
      <c r="S158" s="39">
        <f t="shared" si="33"/>
        <v>-7.5031282173120815</v>
      </c>
      <c r="T158" s="39">
        <f t="shared" si="34"/>
        <v>-7.5031282173121383</v>
      </c>
      <c r="U158" t="s">
        <v>269</v>
      </c>
      <c r="V158" t="s">
        <v>279</v>
      </c>
      <c r="W158" t="s">
        <v>382</v>
      </c>
      <c r="X158" t="s">
        <v>475</v>
      </c>
      <c r="Y158" s="41"/>
    </row>
    <row r="159" spans="1:25" ht="15" x14ac:dyDescent="0.25">
      <c r="A159">
        <v>1.94</v>
      </c>
      <c r="B159">
        <v>1.94</v>
      </c>
      <c r="C159" s="29">
        <f t="shared" si="26"/>
        <v>3.0927835051546504E-2</v>
      </c>
      <c r="D159" s="30">
        <f>IF(OR($A159="",$B159=""),"",A159*'MPTO_working_2-way'!$G158)</f>
        <v>2</v>
      </c>
      <c r="E159" s="32">
        <f>IF(OR($A159="",$B159=""),"",B159*'MPTO_working_2-way'!$G158)</f>
        <v>2</v>
      </c>
      <c r="F159" s="30">
        <f>IF(OR($A159="",$B159=""),"",'MPTO_working_2-way'!D158)</f>
        <v>2.0000000000000004</v>
      </c>
      <c r="G159" s="32">
        <f>IF(OR($A159="",$B159=""),"",'MPTO_working_2-way'!E158)</f>
        <v>2.0000000000000004</v>
      </c>
      <c r="H159" s="30">
        <f>IF(OR($A159="",$B159=""),"",'OddsRatio_working_2-way'!M158)</f>
        <v>2.0000000000000004</v>
      </c>
      <c r="I159" s="30">
        <f>IF(OR($A159="",$B159=""),"",'OddsRatio_working_2-way'!N158)</f>
        <v>2.0000000000000004</v>
      </c>
      <c r="J159" s="30">
        <f>IF('Log_working_2-way'!$D158="","",A159^('Log_working_2-way'!$D158))</f>
        <v>1.9999999999999891</v>
      </c>
      <c r="K159" s="32">
        <f>IF('Log_working_2-way'!$D158="","",B159^('Log_working_2-way'!$D158))</f>
        <v>1.9999999999999891</v>
      </c>
      <c r="L159" s="37">
        <f t="shared" si="27"/>
        <v>0.5</v>
      </c>
      <c r="M159" s="37">
        <f t="shared" si="28"/>
        <v>0.5</v>
      </c>
      <c r="N159" s="38">
        <v>255</v>
      </c>
      <c r="O159" s="38">
        <f t="shared" si="29"/>
        <v>123.55670103092784</v>
      </c>
      <c r="P159" s="38">
        <f t="shared" si="30"/>
        <v>123.55670103092784</v>
      </c>
      <c r="Q159" s="38">
        <f t="shared" si="31"/>
        <v>131.44329896907217</v>
      </c>
      <c r="R159" s="38">
        <f t="shared" si="32"/>
        <v>131.44329896907217</v>
      </c>
      <c r="S159" s="39">
        <f t="shared" si="33"/>
        <v>-7.8865979381443339</v>
      </c>
      <c r="T159" s="39">
        <f t="shared" si="34"/>
        <v>-7.8865979381443339</v>
      </c>
      <c r="U159" t="s">
        <v>273</v>
      </c>
      <c r="V159" t="s">
        <v>342</v>
      </c>
      <c r="W159" t="s">
        <v>382</v>
      </c>
      <c r="X159" t="s">
        <v>475</v>
      </c>
      <c r="Y159" s="41"/>
    </row>
    <row r="160" spans="1:25" ht="15" x14ac:dyDescent="0.25">
      <c r="A160">
        <v>1.95</v>
      </c>
      <c r="B160">
        <v>1.93</v>
      </c>
      <c r="C160" s="29">
        <f t="shared" si="26"/>
        <v>3.0955227846419575E-2</v>
      </c>
      <c r="D160" s="30">
        <f>IF(OR($A160="",$B160=""),"",A160*'MPTO_working_2-way'!$G159)</f>
        <v>2.0103626943005182</v>
      </c>
      <c r="E160" s="32">
        <f>IF(OR($A160="",$B160=""),"",B160*'MPTO_working_2-way'!$G159)</f>
        <v>1.9897435897435898</v>
      </c>
      <c r="F160" s="30">
        <f>IF(OR($A160="",$B160=""),"",'MPTO_working_2-way'!D159)</f>
        <v>2.0106851876586083</v>
      </c>
      <c r="G160" s="32">
        <f>IF(OR($A160="",$B160=""),"",'MPTO_working_2-way'!E159)</f>
        <v>1.9894277785119598</v>
      </c>
      <c r="H160" s="30">
        <f>IF(OR($A160="",$B160=""),"",'OddsRatio_working_2-way'!M159)</f>
        <v>2.0106954914038573</v>
      </c>
      <c r="I160" s="30">
        <f>IF(OR($A160="",$B160=""),"",'OddsRatio_working_2-way'!N159)</f>
        <v>1.9894176915848294</v>
      </c>
      <c r="J160" s="30">
        <f>IF('Log_working_2-way'!$D159="","",A160^('Log_working_2-way'!$D159))</f>
        <v>2.0108420160403986</v>
      </c>
      <c r="K160" s="32">
        <f>IF('Log_working_2-way'!$D159="","",B160^('Log_working_2-way'!$D159))</f>
        <v>1.9892742724695103</v>
      </c>
      <c r="L160" s="37">
        <f t="shared" si="27"/>
        <v>0.49742268041237114</v>
      </c>
      <c r="M160" s="37">
        <f t="shared" si="28"/>
        <v>0.50257731958762886</v>
      </c>
      <c r="N160" s="38">
        <v>256</v>
      </c>
      <c r="O160" s="38">
        <f t="shared" si="29"/>
        <v>124.71794871794873</v>
      </c>
      <c r="P160" s="38">
        <f t="shared" si="30"/>
        <v>123.35751295336789</v>
      </c>
      <c r="Q160" s="38">
        <f t="shared" si="31"/>
        <v>132.64248704663214</v>
      </c>
      <c r="R160" s="38">
        <f t="shared" si="32"/>
        <v>131.2820512820513</v>
      </c>
      <c r="S160" s="39">
        <f t="shared" si="33"/>
        <v>-7.9245383286834112</v>
      </c>
      <c r="T160" s="39">
        <f t="shared" si="34"/>
        <v>-7.9245383286834112</v>
      </c>
      <c r="U160" t="s">
        <v>338</v>
      </c>
      <c r="V160" t="s">
        <v>278</v>
      </c>
      <c r="W160" t="s">
        <v>382</v>
      </c>
      <c r="X160" t="s">
        <v>475</v>
      </c>
      <c r="Y160" s="41"/>
    </row>
    <row r="161" spans="1:25" ht="15" x14ac:dyDescent="0.25">
      <c r="A161">
        <v>1.98</v>
      </c>
      <c r="B161">
        <v>1.91</v>
      </c>
      <c r="C161" s="29">
        <f t="shared" si="26"/>
        <v>2.861071447458885E-2</v>
      </c>
      <c r="D161" s="30">
        <f>IF(OR($A161="",$B161=""),"",A161*'MPTO_working_2-way'!$G160)</f>
        <v>2.0366492146596857</v>
      </c>
      <c r="E161" s="32">
        <f>IF(OR($A161="",$B161=""),"",B161*'MPTO_working_2-way'!$G160)</f>
        <v>1.9646464646464645</v>
      </c>
      <c r="F161" s="30">
        <f>IF(OR($A161="",$B161=""),"",'MPTO_working_2-way'!D160)</f>
        <v>2.0377175494369308</v>
      </c>
      <c r="G161" s="32">
        <f>IF(OR($A161="",$B161=""),"",'MPTO_working_2-way'!E160)</f>
        <v>1.9636533568721115</v>
      </c>
      <c r="H161" s="30">
        <f>IF(OR($A161="",$B161=""),"",'OddsRatio_working_2-way'!M160)</f>
        <v>2.0377490433255412</v>
      </c>
      <c r="I161" s="30">
        <f>IF(OR($A161="",$B161=""),"",'OddsRatio_working_2-way'!N160)</f>
        <v>1.9636241116594322</v>
      </c>
      <c r="J161" s="30">
        <f>IF('Log_working_2-way'!$D160="","",A161^('Log_working_2-way'!$D160))</f>
        <v>2.0382337672504618</v>
      </c>
      <c r="K161" s="32">
        <f>IF('Log_working_2-way'!$D160="","",B161^('Log_working_2-way'!$D160))</f>
        <v>1.9631742210121639</v>
      </c>
      <c r="L161" s="37">
        <f t="shared" si="27"/>
        <v>0.49100257069408743</v>
      </c>
      <c r="M161" s="37">
        <f t="shared" si="28"/>
        <v>0.50899742930591263</v>
      </c>
      <c r="N161" s="38">
        <v>257</v>
      </c>
      <c r="O161" s="38">
        <f t="shared" si="29"/>
        <v>127.20202020202022</v>
      </c>
      <c r="P161" s="38">
        <f t="shared" si="30"/>
        <v>122.44502617801048</v>
      </c>
      <c r="Q161" s="38">
        <f t="shared" si="31"/>
        <v>134.55497382198953</v>
      </c>
      <c r="R161" s="38">
        <f t="shared" si="32"/>
        <v>129.79797979797979</v>
      </c>
      <c r="S161" s="39">
        <f t="shared" si="33"/>
        <v>-7.3529536199693126</v>
      </c>
      <c r="T161" s="39">
        <f t="shared" si="34"/>
        <v>-7.3529536199693126</v>
      </c>
      <c r="U161" t="s">
        <v>277</v>
      </c>
      <c r="V161" t="s">
        <v>339</v>
      </c>
      <c r="W161" t="s">
        <v>382</v>
      </c>
      <c r="X161" t="s">
        <v>475</v>
      </c>
      <c r="Y161" s="41"/>
    </row>
    <row r="162" spans="1:25" ht="15" x14ac:dyDescent="0.25">
      <c r="A162">
        <v>1.32</v>
      </c>
      <c r="B162">
        <v>3.49</v>
      </c>
      <c r="C162" s="29">
        <f t="shared" si="26"/>
        <v>4.4108708865155943E-2</v>
      </c>
      <c r="D162" s="30">
        <f>IF(OR($A162="",$B162=""),"",A162*'MPTO_working_2-way'!$G161)</f>
        <v>1.3782234957020059</v>
      </c>
      <c r="E162" s="32">
        <f>IF(OR($A162="",$B162=""),"",B162*'MPTO_working_2-way'!$G161)</f>
        <v>3.6439393939393945</v>
      </c>
      <c r="F162" s="30">
        <f>IF(OR($A162="",$B162=""),"",'MPTO_working_2-way'!D161)</f>
        <v>1.3595797426513989</v>
      </c>
      <c r="G162" s="32">
        <f>IF(OR($A162="",$B162=""),"",'MPTO_working_2-way'!E161)</f>
        <v>3.7810242941562713</v>
      </c>
      <c r="H162" s="30">
        <f>IF(OR($A162="",$B162=""),"",'OddsRatio_working_2-way'!M161)</f>
        <v>1.3584885719585766</v>
      </c>
      <c r="I162" s="30">
        <f>IF(OR($A162="",$B162=""),"",'OddsRatio_working_2-way'!N161)</f>
        <v>3.789489200552675</v>
      </c>
      <c r="J162" s="30">
        <f>IF('Log_working_2-way'!$D161="","",A162^('Log_working_2-way'!$D161))</f>
        <v>1.3497894256060963</v>
      </c>
      <c r="K162" s="32">
        <f>IF('Log_working_2-way'!$D161="","",B162^('Log_working_2-way'!$D161))</f>
        <v>3.8588628665757683</v>
      </c>
      <c r="L162" s="37">
        <f t="shared" si="27"/>
        <v>0.72557172557172556</v>
      </c>
      <c r="M162" s="37">
        <f t="shared" si="28"/>
        <v>0.27442827442827439</v>
      </c>
      <c r="N162" s="38">
        <v>258</v>
      </c>
      <c r="O162" s="38">
        <f t="shared" si="29"/>
        <v>62.545454545454547</v>
      </c>
      <c r="P162" s="38">
        <f t="shared" si="30"/>
        <v>184.07449856733524</v>
      </c>
      <c r="Q162" s="38">
        <f t="shared" si="31"/>
        <v>73.925501432664745</v>
      </c>
      <c r="R162" s="38">
        <f t="shared" si="32"/>
        <v>195.45454545454544</v>
      </c>
      <c r="S162" s="39">
        <f t="shared" si="33"/>
        <v>-11.380046887210199</v>
      </c>
      <c r="T162" s="39">
        <f t="shared" si="34"/>
        <v>-11.380046887210199</v>
      </c>
      <c r="U162" t="s">
        <v>410</v>
      </c>
      <c r="V162" t="s">
        <v>414</v>
      </c>
      <c r="W162" t="s">
        <v>383</v>
      </c>
      <c r="X162" t="s">
        <v>475</v>
      </c>
      <c r="Y162" s="41"/>
    </row>
    <row r="163" spans="1:25" ht="15" x14ac:dyDescent="0.25">
      <c r="A163">
        <v>2.15</v>
      </c>
      <c r="B163">
        <v>1.76</v>
      </c>
      <c r="C163" s="29">
        <f t="shared" si="26"/>
        <v>3.3298097251585723E-2</v>
      </c>
      <c r="D163" s="30">
        <f>IF(OR($A163="",$B163=""),"",A163*'MPTO_working_2-way'!$G162)</f>
        <v>2.2215909090909092</v>
      </c>
      <c r="E163" s="32">
        <f>IF(OR($A163="",$B163=""),"",B163*'MPTO_working_2-way'!$G162)</f>
        <v>1.8186046511627909</v>
      </c>
      <c r="F163" s="30">
        <f>IF(OR($A163="",$B163=""),"",'MPTO_working_2-way'!D162)</f>
        <v>2.2298173246906305</v>
      </c>
      <c r="G163" s="32">
        <f>IF(OR($A163="",$B163=""),"",'MPTO_working_2-way'!E162)</f>
        <v>1.8131288931480596</v>
      </c>
      <c r="H163" s="30">
        <f>IF(OR($A163="",$B163=""),"",'OddsRatio_working_2-way'!M162)</f>
        <v>2.2301048307916052</v>
      </c>
      <c r="I163" s="30">
        <f>IF(OR($A163="",$B163=""),"",'OddsRatio_working_2-way'!N162)</f>
        <v>1.8129388446970602</v>
      </c>
      <c r="J163" s="30">
        <f>IF('Log_working_2-way'!$D162="","",A163^('Log_working_2-way'!$D162))</f>
        <v>2.2338767288490446</v>
      </c>
      <c r="K163" s="32">
        <f>IF('Log_working_2-way'!$D162="","",B163^('Log_working_2-way'!$D162))</f>
        <v>1.8104537322239227</v>
      </c>
      <c r="L163" s="37">
        <f t="shared" si="27"/>
        <v>0.45012787723785164</v>
      </c>
      <c r="M163" s="37">
        <f t="shared" si="28"/>
        <v>0.54987212276214825</v>
      </c>
      <c r="N163" s="38">
        <v>259</v>
      </c>
      <c r="O163" s="38">
        <f t="shared" si="29"/>
        <v>138.53488372093025</v>
      </c>
      <c r="P163" s="38">
        <f t="shared" si="30"/>
        <v>111.84090909090909</v>
      </c>
      <c r="Q163" s="38">
        <f t="shared" si="31"/>
        <v>147.15909090909093</v>
      </c>
      <c r="R163" s="38">
        <f t="shared" si="32"/>
        <v>120.46511627906976</v>
      </c>
      <c r="S163" s="39">
        <f t="shared" si="33"/>
        <v>-8.6242071881606819</v>
      </c>
      <c r="T163" s="39">
        <f t="shared" si="34"/>
        <v>-8.6242071881606677</v>
      </c>
      <c r="U163" t="s">
        <v>431</v>
      </c>
      <c r="V163" t="s">
        <v>406</v>
      </c>
      <c r="W163" t="s">
        <v>383</v>
      </c>
      <c r="X163" t="s">
        <v>475</v>
      </c>
      <c r="Y163" s="41"/>
    </row>
    <row r="164" spans="1:25" ht="15" x14ac:dyDescent="0.25">
      <c r="A164">
        <v>1.99</v>
      </c>
      <c r="B164">
        <v>1.9</v>
      </c>
      <c r="C164" s="29">
        <f t="shared" si="26"/>
        <v>2.8828352287754377E-2</v>
      </c>
      <c r="D164" s="30">
        <f>IF(OR($A164="",$B164=""),"",A164*'MPTO_working_2-way'!$G163)</f>
        <v>2.0473684210526311</v>
      </c>
      <c r="E164" s="32">
        <f>IF(OR($A164="",$B164=""),"",B164*'MPTO_working_2-way'!$G163)</f>
        <v>1.9547738693467331</v>
      </c>
      <c r="F164" s="30">
        <f>IF(OR($A164="",$B164=""),"",'MPTO_working_2-way'!D163)</f>
        <v>2.0487672717420748</v>
      </c>
      <c r="G164" s="32">
        <f>IF(OR($A164="",$B164=""),"",'MPTO_working_2-way'!E163)</f>
        <v>1.9535003874967702</v>
      </c>
      <c r="H164" s="30">
        <f>IF(OR($A164="",$B164=""),"",'OddsRatio_working_2-way'!M163)</f>
        <v>2.0488088481701512</v>
      </c>
      <c r="I164" s="30">
        <f>IF(OR($A164="",$B164=""),"",'OddsRatio_working_2-way'!N163)</f>
        <v>1.9534625892455926</v>
      </c>
      <c r="J164" s="30">
        <f>IF('Log_working_2-way'!$D163="","",A164^('Log_working_2-way'!$D163))</f>
        <v>2.0494438264048878</v>
      </c>
      <c r="K164" s="32">
        <f>IF('Log_working_2-way'!$D163="","",B164^('Log_working_2-way'!$D163))</f>
        <v>1.9528856855785393</v>
      </c>
      <c r="L164" s="37">
        <f t="shared" si="27"/>
        <v>0.48843187660668391</v>
      </c>
      <c r="M164" s="37">
        <f t="shared" si="28"/>
        <v>0.51156812339331637</v>
      </c>
      <c r="N164" s="38">
        <v>260</v>
      </c>
      <c r="O164" s="38">
        <f t="shared" si="29"/>
        <v>129.3467336683417</v>
      </c>
      <c r="P164" s="38">
        <f t="shared" si="30"/>
        <v>123.1578947368421</v>
      </c>
      <c r="Q164" s="38">
        <f t="shared" si="31"/>
        <v>136.84210526315789</v>
      </c>
      <c r="R164" s="38">
        <f t="shared" si="32"/>
        <v>130.65326633165827</v>
      </c>
      <c r="S164" s="39">
        <f t="shared" si="33"/>
        <v>-7.4953715948161914</v>
      </c>
      <c r="T164" s="39">
        <f t="shared" si="34"/>
        <v>-7.4953715948161772</v>
      </c>
      <c r="U164" t="s">
        <v>344</v>
      </c>
      <c r="V164" t="s">
        <v>411</v>
      </c>
      <c r="W164" t="s">
        <v>383</v>
      </c>
      <c r="X164" t="s">
        <v>475</v>
      </c>
      <c r="Y164" s="41"/>
    </row>
    <row r="165" spans="1:25" ht="15" x14ac:dyDescent="0.25">
      <c r="A165">
        <v>2.09</v>
      </c>
      <c r="B165">
        <v>1.8</v>
      </c>
      <c r="C165" s="29">
        <f t="shared" si="26"/>
        <v>3.4024455077086735E-2</v>
      </c>
      <c r="D165" s="30">
        <f>IF(OR($A165="",$B165=""),"",A165*'MPTO_working_2-way'!$G164)</f>
        <v>2.161111111111111</v>
      </c>
      <c r="E165" s="32">
        <f>IF(OR($A165="",$B165=""),"",B165*'MPTO_working_2-way'!$G164)</f>
        <v>1.8612440191387563</v>
      </c>
      <c r="F165" s="30">
        <f>IF(OR($A165="",$B165=""),"",'MPTO_working_2-way'!D164)</f>
        <v>2.1670506912442398</v>
      </c>
      <c r="G165" s="32">
        <f>IF(OR($A165="",$B165=""),"",'MPTO_working_2-way'!E164)</f>
        <v>1.8568608094768018</v>
      </c>
      <c r="H165" s="30">
        <f>IF(OR($A165="",$B165=""),"",'OddsRatio_working_2-way'!M164)</f>
        <v>2.1672617529928755</v>
      </c>
      <c r="I165" s="30">
        <f>IF(OR($A165="",$B165=""),"",'OddsRatio_working_2-way'!N164)</f>
        <v>1.8567058737562385</v>
      </c>
      <c r="J165" s="30">
        <f>IF('Log_working_2-way'!$D164="","",A165^('Log_working_2-way'!$D164))</f>
        <v>2.1699807722915003</v>
      </c>
      <c r="K165" s="32">
        <f>IF('Log_working_2-way'!$D164="","",B165^('Log_working_2-way'!$D164))</f>
        <v>1.8547149010332622</v>
      </c>
      <c r="L165" s="37">
        <f t="shared" si="27"/>
        <v>0.46272493573264784</v>
      </c>
      <c r="M165" s="37">
        <f t="shared" si="28"/>
        <v>0.53727506426735205</v>
      </c>
      <c r="N165" s="38">
        <v>261</v>
      </c>
      <c r="O165" s="38">
        <f t="shared" si="29"/>
        <v>136.11961722488041</v>
      </c>
      <c r="P165" s="38">
        <f t="shared" si="30"/>
        <v>116.00000000000001</v>
      </c>
      <c r="Q165" s="38">
        <f t="shared" si="31"/>
        <v>145</v>
      </c>
      <c r="R165" s="38">
        <f t="shared" si="32"/>
        <v>124.88038277511963</v>
      </c>
      <c r="S165" s="39">
        <f t="shared" si="33"/>
        <v>-8.8803827751195854</v>
      </c>
      <c r="T165" s="39">
        <f t="shared" si="34"/>
        <v>-8.8803827751196138</v>
      </c>
      <c r="U165" t="s">
        <v>284</v>
      </c>
      <c r="V165" t="s">
        <v>283</v>
      </c>
      <c r="W165" t="s">
        <v>377</v>
      </c>
      <c r="X165" t="s">
        <v>475</v>
      </c>
      <c r="Y165" s="41"/>
    </row>
    <row r="166" spans="1:25" ht="15" x14ac:dyDescent="0.25">
      <c r="A166">
        <v>1.76</v>
      </c>
      <c r="B166">
        <v>2.15</v>
      </c>
      <c r="C166" s="29">
        <f t="shared" si="26"/>
        <v>3.3298097251585723E-2</v>
      </c>
      <c r="D166" s="30">
        <f>IF(OR($A166="",$B166=""),"",A166*'MPTO_working_2-way'!$G165)</f>
        <v>1.8186046511627909</v>
      </c>
      <c r="E166" s="32">
        <f>IF(OR($A166="",$B166=""),"",B166*'MPTO_working_2-way'!$G165)</f>
        <v>2.2215909090909092</v>
      </c>
      <c r="F166" s="30">
        <f>IF(OR($A166="",$B166=""),"",'MPTO_working_2-way'!D165)</f>
        <v>1.8131288931480596</v>
      </c>
      <c r="G166" s="32">
        <f>IF(OR($A166="",$B166=""),"",'MPTO_working_2-way'!E165)</f>
        <v>2.2298173246906305</v>
      </c>
      <c r="H166" s="30">
        <f>IF(OR($A166="",$B166=""),"",'OddsRatio_working_2-way'!M165)</f>
        <v>1.8129388446970602</v>
      </c>
      <c r="I166" s="30">
        <f>IF(OR($A166="",$B166=""),"",'OddsRatio_working_2-way'!N165)</f>
        <v>2.2301048307916052</v>
      </c>
      <c r="J166" s="30">
        <f>IF('Log_working_2-way'!$D165="","",A166^('Log_working_2-way'!$D165))</f>
        <v>1.8104537322239227</v>
      </c>
      <c r="K166" s="32">
        <f>IF('Log_working_2-way'!$D165="","",B166^('Log_working_2-way'!$D165))</f>
        <v>2.2338767288490446</v>
      </c>
      <c r="L166" s="37">
        <f t="shared" si="27"/>
        <v>0.54987212276214825</v>
      </c>
      <c r="M166" s="37">
        <f t="shared" si="28"/>
        <v>0.45012787723785164</v>
      </c>
      <c r="N166" s="38">
        <v>262</v>
      </c>
      <c r="O166" s="38">
        <f t="shared" si="29"/>
        <v>113.13636363636365</v>
      </c>
      <c r="P166" s="38">
        <f t="shared" si="30"/>
        <v>140.1395348837209</v>
      </c>
      <c r="Q166" s="38">
        <f t="shared" si="31"/>
        <v>121.86046511627907</v>
      </c>
      <c r="R166" s="38">
        <f t="shared" si="32"/>
        <v>148.86363636363637</v>
      </c>
      <c r="S166" s="39">
        <f t="shared" si="33"/>
        <v>-8.7241014799154186</v>
      </c>
      <c r="T166" s="39">
        <f t="shared" si="34"/>
        <v>-8.7241014799154755</v>
      </c>
      <c r="U166" t="s">
        <v>345</v>
      </c>
      <c r="V166" t="s">
        <v>176</v>
      </c>
      <c r="W166" t="s">
        <v>377</v>
      </c>
      <c r="X166" t="s">
        <v>475</v>
      </c>
      <c r="Y166" s="41"/>
    </row>
    <row r="167" spans="1:25" s="35" customFormat="1" ht="15" x14ac:dyDescent="0.25">
      <c r="A167">
        <v>1.39</v>
      </c>
      <c r="B167">
        <v>3.08</v>
      </c>
      <c r="C167" s="29">
        <f t="shared" si="26"/>
        <v>4.4099785106979539E-2</v>
      </c>
      <c r="D167" s="30">
        <f>IF(OR($A167="",$B167=""),"",A167*'MPTO_working_2-way'!$G166)</f>
        <v>1.4512987012987015</v>
      </c>
      <c r="E167" s="32">
        <f>IF(OR($A167="",$B167=""),"",B167*'MPTO_working_2-way'!$G166)</f>
        <v>3.2158273381294968</v>
      </c>
      <c r="F167" s="30">
        <f>IF(OR($A167="",$B167=""),"",'MPTO_working_2-way'!D166)</f>
        <v>1.4339496248660237</v>
      </c>
      <c r="G167" s="32">
        <f>IF(OR($A167="",$B167=""),"",'MPTO_working_2-way'!E166)</f>
        <v>3.3044149428836072</v>
      </c>
      <c r="H167" s="30">
        <f>IF(OR($A167="",$B167=""),"",'OddsRatio_working_2-way'!M166)</f>
        <v>1.4330127018922192</v>
      </c>
      <c r="I167" s="30">
        <f>IF(OR($A167="",$B167=""),"",'OddsRatio_working_2-way'!N166)</f>
        <v>3.3094010767585043</v>
      </c>
      <c r="J167" s="30">
        <f>IF('Log_working_2-way'!$D166="","",A167^('Log_working_2-way'!$D166))</f>
        <v>1.4249893533067268</v>
      </c>
      <c r="K167" s="32">
        <f>IF('Log_working_2-way'!$D166="","",B167^('Log_working_2-way'!$D166))</f>
        <v>3.3530001215672178</v>
      </c>
      <c r="L167" s="37">
        <f t="shared" si="27"/>
        <v>0.68903803131991037</v>
      </c>
      <c r="M167" s="37">
        <f t="shared" si="28"/>
        <v>0.31096196868008946</v>
      </c>
      <c r="N167" s="38">
        <v>263</v>
      </c>
      <c r="O167" s="38">
        <f t="shared" si="29"/>
        <v>73.791366906474821</v>
      </c>
      <c r="P167" s="38">
        <f t="shared" si="30"/>
        <v>177.6103896103896</v>
      </c>
      <c r="Q167" s="38">
        <f t="shared" si="31"/>
        <v>85.389610389610382</v>
      </c>
      <c r="R167" s="38">
        <f t="shared" si="32"/>
        <v>189.20863309352521</v>
      </c>
      <c r="S167" s="39">
        <f t="shared" si="33"/>
        <v>-11.598243483135562</v>
      </c>
      <c r="T167" s="39">
        <f t="shared" si="34"/>
        <v>-11.598243483135604</v>
      </c>
      <c r="U167" t="s">
        <v>368</v>
      </c>
      <c r="V167" t="s">
        <v>287</v>
      </c>
      <c r="W167" t="s">
        <v>377</v>
      </c>
      <c r="X167" t="s">
        <v>475</v>
      </c>
      <c r="Y167" s="41"/>
    </row>
    <row r="168" spans="1:25" ht="15" x14ac:dyDescent="0.25">
      <c r="A168">
        <v>2.02</v>
      </c>
      <c r="B168">
        <v>1.87</v>
      </c>
      <c r="C168" s="29">
        <f t="shared" si="26"/>
        <v>2.9808863239265015E-2</v>
      </c>
      <c r="D168" s="30">
        <f>IF(OR($A168="",$B168=""),"",A168*'MPTO_working_2-way'!$G167)</f>
        <v>2.0802139037433154</v>
      </c>
      <c r="E168" s="32">
        <f>IF(OR($A168="",$B168=""),"",B168*'MPTO_working_2-way'!$G167)</f>
        <v>1.9257425742574257</v>
      </c>
      <c r="F168" s="30">
        <f>IF(OR($A168="",$B168=""),"",'MPTO_working_2-way'!D167)</f>
        <v>2.082703865027292</v>
      </c>
      <c r="G168" s="32">
        <f>IF(OR($A168="",$B168=""),"",'MPTO_working_2-way'!E167)</f>
        <v>1.9236135865967305</v>
      </c>
      <c r="H168" s="30">
        <f>IF(OR($A168="",$B168=""),"",'OddsRatio_working_2-way'!M167)</f>
        <v>2.0827805840074194</v>
      </c>
      <c r="I168" s="30">
        <f>IF(OR($A168="",$B168=""),"",'OddsRatio_working_2-way'!N167)</f>
        <v>1.9235481451827992</v>
      </c>
      <c r="J168" s="30">
        <f>IF('Log_working_2-way'!$D167="","",A168^('Log_working_2-way'!$D167))</f>
        <v>2.0839128581602959</v>
      </c>
      <c r="K168" s="32">
        <f>IF('Log_working_2-way'!$D167="","",B168^('Log_working_2-way'!$D167))</f>
        <v>1.9225833907877643</v>
      </c>
      <c r="L168" s="37">
        <f t="shared" si="27"/>
        <v>0.48071979434447304</v>
      </c>
      <c r="M168" s="37">
        <f t="shared" si="28"/>
        <v>0.51928020565552702</v>
      </c>
      <c r="N168" s="38">
        <v>264</v>
      </c>
      <c r="O168" s="38">
        <f t="shared" si="29"/>
        <v>133.30693069306929</v>
      </c>
      <c r="P168" s="38">
        <f t="shared" si="30"/>
        <v>122.8235294117647</v>
      </c>
      <c r="Q168" s="38">
        <f t="shared" si="31"/>
        <v>141.17647058823528</v>
      </c>
      <c r="R168" s="38">
        <f t="shared" si="32"/>
        <v>130.69306930693068</v>
      </c>
      <c r="S168" s="39">
        <f t="shared" si="33"/>
        <v>-7.8695398951659854</v>
      </c>
      <c r="T168" s="39">
        <f t="shared" si="34"/>
        <v>-7.8695398951659854</v>
      </c>
      <c r="U168" t="s">
        <v>282</v>
      </c>
      <c r="V168" t="s">
        <v>175</v>
      </c>
      <c r="W168" t="s">
        <v>377</v>
      </c>
      <c r="X168" t="s">
        <v>475</v>
      </c>
      <c r="Y168" s="41"/>
    </row>
    <row r="169" spans="1:25" ht="15" x14ac:dyDescent="0.25">
      <c r="A169">
        <v>2.1800000000000002</v>
      </c>
      <c r="B169">
        <v>1.74</v>
      </c>
      <c r="C169" s="29">
        <f t="shared" si="26"/>
        <v>3.3428240008436028E-2</v>
      </c>
      <c r="D169" s="30">
        <f>IF(OR($A169="",$B169=""),"",A169*'MPTO_working_2-way'!$G168)</f>
        <v>2.2528735632183907</v>
      </c>
      <c r="E169" s="32">
        <f>IF(OR($A169="",$B169=""),"",B169*'MPTO_working_2-way'!$G168)</f>
        <v>1.7981651376146788</v>
      </c>
      <c r="F169" s="30">
        <f>IF(OR($A169="",$B169=""),"",'MPTO_working_2-way'!D168)</f>
        <v>2.2624358821424311</v>
      </c>
      <c r="G169" s="32">
        <f>IF(OR($A169="",$B169=""),"",'MPTO_working_2-way'!E168)</f>
        <v>1.7921194368326561</v>
      </c>
      <c r="H169" s="30">
        <f>IF(OR($A169="",$B169=""),"",'OddsRatio_working_2-way'!M168)</f>
        <v>2.26277258229445</v>
      </c>
      <c r="I169" s="30">
        <f>IF(OR($A169="",$B169=""),"",'OddsRatio_working_2-way'!N168)</f>
        <v>1.7919082295744857</v>
      </c>
      <c r="J169" s="30">
        <f>IF('Log_working_2-way'!$D168="","",A169^('Log_working_2-way'!$D168))</f>
        <v>2.2671631499443738</v>
      </c>
      <c r="K169" s="32">
        <f>IF('Log_working_2-way'!$D168="","",B169^('Log_working_2-way'!$D168))</f>
        <v>1.7891643629660847</v>
      </c>
      <c r="L169" s="37">
        <f t="shared" si="27"/>
        <v>0.44387755102040816</v>
      </c>
      <c r="M169" s="37">
        <f t="shared" si="28"/>
        <v>0.55612244897959184</v>
      </c>
      <c r="N169" s="38">
        <v>265</v>
      </c>
      <c r="O169" s="38">
        <f t="shared" si="29"/>
        <v>143.44036697247708</v>
      </c>
      <c r="P169" s="38">
        <f t="shared" si="30"/>
        <v>112.70114942528737</v>
      </c>
      <c r="Q169" s="38">
        <f t="shared" si="31"/>
        <v>152.29885057471265</v>
      </c>
      <c r="R169" s="38">
        <f t="shared" si="32"/>
        <v>121.55963302752293</v>
      </c>
      <c r="S169" s="39">
        <f t="shared" si="33"/>
        <v>-8.858483602235566</v>
      </c>
      <c r="T169" s="39">
        <f t="shared" si="34"/>
        <v>-8.858483602235566</v>
      </c>
      <c r="U169" t="s">
        <v>419</v>
      </c>
      <c r="V169" t="s">
        <v>421</v>
      </c>
      <c r="W169" t="s">
        <v>438</v>
      </c>
      <c r="X169" t="s">
        <v>475</v>
      </c>
      <c r="Y169" s="41"/>
    </row>
    <row r="170" spans="1:25" ht="15" x14ac:dyDescent="0.25">
      <c r="A170">
        <v>2.2599999999999998</v>
      </c>
      <c r="B170">
        <v>1.69</v>
      </c>
      <c r="C170" s="29">
        <f t="shared" si="26"/>
        <v>3.4193852437555794E-2</v>
      </c>
      <c r="D170" s="30">
        <f>IF(OR($A170="",$B170=""),"",A170*'MPTO_working_2-way'!$G169)</f>
        <v>2.3372781065088759</v>
      </c>
      <c r="E170" s="32">
        <f>IF(OR($A170="",$B170=""),"",B170*'MPTO_working_2-way'!$G169)</f>
        <v>1.7477876106194692</v>
      </c>
      <c r="F170" s="30">
        <f>IF(OR($A170="",$B170=""),"",'MPTO_working_2-way'!D169)</f>
        <v>2.3508340001231001</v>
      </c>
      <c r="G170" s="32">
        <f>IF(OR($A170="",$B170=""),"",'MPTO_working_2-way'!E169)</f>
        <v>1.740283410033262</v>
      </c>
      <c r="H170" s="30">
        <f>IF(OR($A170="",$B170=""),"",'OddsRatio_working_2-way'!M169)</f>
        <v>2.351327849384353</v>
      </c>
      <c r="I170" s="30">
        <f>IF(OR($A170="",$B170=""),"",'OddsRatio_working_2-way'!N169)</f>
        <v>1.7400128699009547</v>
      </c>
      <c r="J170" s="30">
        <f>IF('Log_working_2-way'!$D169="","",A170^('Log_working_2-way'!$D169))</f>
        <v>2.3575800032398484</v>
      </c>
      <c r="K170" s="32">
        <f>IF('Log_working_2-way'!$D169="","",B170^('Log_working_2-way'!$D169))</f>
        <v>1.7366048392090647</v>
      </c>
      <c r="L170" s="37">
        <f t="shared" si="27"/>
        <v>0.42784810126582273</v>
      </c>
      <c r="M170" s="37">
        <f t="shared" si="28"/>
        <v>0.57215189873417716</v>
      </c>
      <c r="N170" s="38">
        <v>266</v>
      </c>
      <c r="O170" s="38">
        <f t="shared" si="29"/>
        <v>148.3008849557522</v>
      </c>
      <c r="P170" s="38">
        <f t="shared" si="30"/>
        <v>108.60355029585797</v>
      </c>
      <c r="Q170" s="38">
        <f t="shared" si="31"/>
        <v>157.39644970414201</v>
      </c>
      <c r="R170" s="38">
        <f t="shared" si="32"/>
        <v>117.69911504424779</v>
      </c>
      <c r="S170" s="39">
        <f t="shared" si="33"/>
        <v>-9.095564748389819</v>
      </c>
      <c r="T170" s="39">
        <f t="shared" si="34"/>
        <v>-9.095564748389819</v>
      </c>
      <c r="U170" t="s">
        <v>435</v>
      </c>
      <c r="V170" t="s">
        <v>417</v>
      </c>
      <c r="W170" t="s">
        <v>438</v>
      </c>
      <c r="X170" t="s">
        <v>475</v>
      </c>
      <c r="Y170" s="41"/>
    </row>
    <row r="171" spans="1:25" ht="15" x14ac:dyDescent="0.25">
      <c r="A171">
        <v>1.9</v>
      </c>
      <c r="B171">
        <v>1.99</v>
      </c>
      <c r="C171" s="29">
        <f t="shared" si="26"/>
        <v>2.8828352287754377E-2</v>
      </c>
      <c r="D171" s="30">
        <f>IF(OR($A171="",$B171=""),"",A171*'MPTO_working_2-way'!$G170)</f>
        <v>1.9547738693467331</v>
      </c>
      <c r="E171" s="32">
        <f>IF(OR($A171="",$B171=""),"",B171*'MPTO_working_2-way'!$G170)</f>
        <v>2.0473684210526311</v>
      </c>
      <c r="F171" s="30">
        <f>IF(OR($A171="",$B171=""),"",'MPTO_working_2-way'!D170)</f>
        <v>1.9535003874967702</v>
      </c>
      <c r="G171" s="32">
        <f>IF(OR($A171="",$B171=""),"",'MPTO_working_2-way'!E170)</f>
        <v>2.0487672717420748</v>
      </c>
      <c r="H171" s="30">
        <f>IF(OR($A171="",$B171=""),"",'OddsRatio_working_2-way'!M170)</f>
        <v>1.9534625892455926</v>
      </c>
      <c r="I171" s="30">
        <f>IF(OR($A171="",$B171=""),"",'OddsRatio_working_2-way'!N170)</f>
        <v>2.0488088481701512</v>
      </c>
      <c r="J171" s="30">
        <f>IF('Log_working_2-way'!$D170="","",A171^('Log_working_2-way'!$D170))</f>
        <v>1.9528856855785393</v>
      </c>
      <c r="K171" s="32">
        <f>IF('Log_working_2-way'!$D170="","",B171^('Log_working_2-way'!$D170))</f>
        <v>2.0494438264048878</v>
      </c>
      <c r="L171" s="37">
        <f t="shared" si="27"/>
        <v>0.51156812339331637</v>
      </c>
      <c r="M171" s="37">
        <f t="shared" si="28"/>
        <v>0.48843187660668391</v>
      </c>
      <c r="N171" s="38">
        <v>267</v>
      </c>
      <c r="O171" s="38">
        <f t="shared" si="29"/>
        <v>126.47368421052629</v>
      </c>
      <c r="P171" s="38">
        <f t="shared" si="30"/>
        <v>132.82914572864323</v>
      </c>
      <c r="Q171" s="38">
        <f t="shared" si="31"/>
        <v>134.17085427135677</v>
      </c>
      <c r="R171" s="38">
        <f t="shared" si="32"/>
        <v>140.52631578947367</v>
      </c>
      <c r="S171" s="39">
        <f t="shared" si="33"/>
        <v>-7.6971700608304872</v>
      </c>
      <c r="T171" s="39">
        <f t="shared" si="34"/>
        <v>-7.6971700608304445</v>
      </c>
      <c r="U171" t="s">
        <v>436</v>
      </c>
      <c r="V171" t="s">
        <v>433</v>
      </c>
      <c r="W171" t="s">
        <v>438</v>
      </c>
      <c r="X171" t="s">
        <v>475</v>
      </c>
      <c r="Y171" s="41"/>
    </row>
    <row r="172" spans="1:25" ht="15" x14ac:dyDescent="0.25">
      <c r="A172">
        <v>2.64</v>
      </c>
      <c r="B172">
        <v>1.53</v>
      </c>
      <c r="C172" s="29">
        <f t="shared" si="26"/>
        <v>3.2382650029708859E-2</v>
      </c>
      <c r="D172" s="30">
        <f>IF(OR($A172="",$B172=""),"",A172*'MPTO_working_2-way'!$G171)</f>
        <v>2.7254901960784315</v>
      </c>
      <c r="E172" s="32">
        <f>IF(OR($A172="",$B172=""),"",B172*'MPTO_working_2-way'!$G171)</f>
        <v>1.5795454545454546</v>
      </c>
      <c r="F172" s="30">
        <f>IF(OR($A172="",$B172=""),"",'MPTO_working_2-way'!D171)</f>
        <v>2.7578861122490785</v>
      </c>
      <c r="G172" s="32">
        <f>IF(OR($A172="",$B172=""),"",'MPTO_working_2-way'!E171)</f>
        <v>1.5688650664180843</v>
      </c>
      <c r="H172" s="30">
        <f>IF(OR($A172="",$B172=""),"",'OddsRatio_working_2-way'!M171)</f>
        <v>2.7590735125745902</v>
      </c>
      <c r="I172" s="30">
        <f>IF(OR($A172="",$B172=""),"",'OddsRatio_working_2-way'!N171)</f>
        <v>1.5684810741856909</v>
      </c>
      <c r="J172" s="30">
        <f>IF('Log_working_2-way'!$D171="","",A172^('Log_working_2-way'!$D171))</f>
        <v>2.774266722923675</v>
      </c>
      <c r="K172" s="32">
        <f>IF('Log_working_2-way'!$D171="","",B172^('Log_working_2-way'!$D171))</f>
        <v>1.5636131180728405</v>
      </c>
      <c r="L172" s="37">
        <f t="shared" si="27"/>
        <v>0.36690647482014388</v>
      </c>
      <c r="M172" s="37">
        <f t="shared" si="28"/>
        <v>0.63309352517985606</v>
      </c>
      <c r="N172" s="38">
        <v>268</v>
      </c>
      <c r="O172" s="38">
        <f t="shared" si="29"/>
        <v>166.48484848484847</v>
      </c>
      <c r="P172" s="38">
        <f t="shared" si="30"/>
        <v>92.836601307189554</v>
      </c>
      <c r="Q172" s="38">
        <f t="shared" si="31"/>
        <v>175.16339869281046</v>
      </c>
      <c r="R172" s="38">
        <f t="shared" si="32"/>
        <v>101.51515151515152</v>
      </c>
      <c r="S172" s="39">
        <f t="shared" si="33"/>
        <v>-8.6785502079619903</v>
      </c>
      <c r="T172" s="39">
        <f t="shared" si="34"/>
        <v>-8.6785502079619619</v>
      </c>
      <c r="U172" t="s">
        <v>420</v>
      </c>
      <c r="V172" t="s">
        <v>424</v>
      </c>
      <c r="W172" t="s">
        <v>438</v>
      </c>
      <c r="X172" t="s">
        <v>475</v>
      </c>
      <c r="Y172" s="41"/>
    </row>
    <row r="173" spans="1:25" ht="15" x14ac:dyDescent="0.25">
      <c r="A173">
        <v>2.92</v>
      </c>
      <c r="B173">
        <v>1.44</v>
      </c>
      <c r="C173" s="29">
        <f t="shared" si="26"/>
        <v>3.6910197869101991E-2</v>
      </c>
      <c r="D173" s="30">
        <f>IF(OR($A173="",$B173=""),"",A173*'MPTO_working_2-way'!$G172)</f>
        <v>3.0277777777777777</v>
      </c>
      <c r="E173" s="32">
        <f>IF(OR($A173="",$B173=""),"",B173*'MPTO_working_2-way'!$G172)</f>
        <v>1.4931506849315068</v>
      </c>
      <c r="F173" s="30">
        <f>IF(OR($A173="",$B173=""),"",'MPTO_working_2-way'!D172)</f>
        <v>3.086318261890781</v>
      </c>
      <c r="G173" s="32">
        <f>IF(OR($A173="",$B173=""),"",'MPTO_working_2-way'!E172)</f>
        <v>1.4793132564030396</v>
      </c>
      <c r="H173" s="30">
        <f>IF(OR($A173="",$B173=""),"",'OddsRatio_working_2-way'!M172)</f>
        <v>3.0889318714683744</v>
      </c>
      <c r="I173" s="30">
        <f>IF(OR($A173="",$B173=""),"",'OddsRatio_working_2-way'!N172)</f>
        <v>1.4787135538781691</v>
      </c>
      <c r="J173" s="30">
        <f>IF('Log_working_2-way'!$D172="","",A173^('Log_working_2-way'!$D172))</f>
        <v>3.1170445744636339</v>
      </c>
      <c r="K173" s="32">
        <f>IF('Log_working_2-way'!$D172="","",B173^('Log_working_2-way'!$D172))</f>
        <v>1.4723566107495401</v>
      </c>
      <c r="L173" s="37">
        <f t="shared" si="27"/>
        <v>0.33027522935779818</v>
      </c>
      <c r="M173" s="37">
        <f t="shared" si="28"/>
        <v>0.66972477064220182</v>
      </c>
      <c r="N173" s="38">
        <v>269</v>
      </c>
      <c r="O173" s="38">
        <f t="shared" si="29"/>
        <v>176.87671232876713</v>
      </c>
      <c r="P173" s="38">
        <f t="shared" si="30"/>
        <v>82.194444444444457</v>
      </c>
      <c r="Q173" s="38">
        <f t="shared" si="31"/>
        <v>186.80555555555554</v>
      </c>
      <c r="R173" s="38">
        <f t="shared" si="32"/>
        <v>92.123287671232873</v>
      </c>
      <c r="S173" s="39">
        <f t="shared" si="33"/>
        <v>-9.9288432267884161</v>
      </c>
      <c r="T173" s="39">
        <f t="shared" si="34"/>
        <v>-9.9288432267884161</v>
      </c>
      <c r="U173" t="s">
        <v>422</v>
      </c>
      <c r="V173" t="s">
        <v>423</v>
      </c>
      <c r="W173" t="s">
        <v>438</v>
      </c>
      <c r="X173" t="s">
        <v>475</v>
      </c>
      <c r="Y173" s="41"/>
    </row>
    <row r="174" spans="1:25" ht="15" x14ac:dyDescent="0.25">
      <c r="A174">
        <v>1.68</v>
      </c>
      <c r="B174">
        <v>2.1800000000000002</v>
      </c>
      <c r="C174" s="29">
        <f t="shared" si="26"/>
        <v>5.3953691568370488E-2</v>
      </c>
      <c r="D174" s="30">
        <f>IF(OR($A174="",$B174=""),"",A174*'MPTO_working_2-way'!$G173)</f>
        <v>1.7706422018348624</v>
      </c>
      <c r="E174" s="32">
        <f>IF(OR($A174="",$B174=""),"",B174*'MPTO_working_2-way'!$G173)</f>
        <v>2.2976190476190479</v>
      </c>
      <c r="F174" s="30">
        <f>IF(OR($A174="",$B174=""),"",'MPTO_working_2-way'!D173)</f>
        <v>1.7597539880837978</v>
      </c>
      <c r="G174" s="32">
        <f>IF(OR($A174="",$B174=""),"",'MPTO_working_2-way'!E173)</f>
        <v>2.3162155325069569</v>
      </c>
      <c r="H174" s="30">
        <f>IF(OR($A174="",$B174=""),"",'OddsRatio_working_2-way'!M173)</f>
        <v>1.7591252771714809</v>
      </c>
      <c r="I174" s="30">
        <f>IF(OR($A174="",$B174=""),"",'OddsRatio_working_2-way'!N173)</f>
        <v>2.3173056280328646</v>
      </c>
      <c r="J174" s="30">
        <f>IF('Log_working_2-way'!$D173="","",A174^('Log_working_2-way'!$D173))</f>
        <v>1.7541147570259803</v>
      </c>
      <c r="K174" s="32">
        <f>IF('Log_working_2-way'!$D173="","",B174^('Log_working_2-way'!$D173))</f>
        <v>2.3260581240200584</v>
      </c>
      <c r="L174" s="37">
        <f t="shared" si="27"/>
        <v>0.56476683937823835</v>
      </c>
      <c r="M174" s="37">
        <f t="shared" si="28"/>
        <v>0.43523316062176159</v>
      </c>
      <c r="N174" s="38">
        <v>270</v>
      </c>
      <c r="O174" s="38">
        <f t="shared" si="29"/>
        <v>109.28571428571426</v>
      </c>
      <c r="P174" s="38">
        <f t="shared" si="30"/>
        <v>146.14678899082568</v>
      </c>
      <c r="Q174" s="38">
        <f t="shared" si="31"/>
        <v>123.8532110091743</v>
      </c>
      <c r="R174" s="38">
        <f t="shared" si="32"/>
        <v>160.71428571428572</v>
      </c>
      <c r="S174" s="39">
        <f t="shared" si="33"/>
        <v>-14.567496723460039</v>
      </c>
      <c r="T174" s="39">
        <f t="shared" si="34"/>
        <v>-14.567496723460039</v>
      </c>
      <c r="U174" t="s">
        <v>130</v>
      </c>
      <c r="V174" t="s">
        <v>133</v>
      </c>
      <c r="W174" t="s">
        <v>166</v>
      </c>
      <c r="X174" t="s">
        <v>475</v>
      </c>
      <c r="Y174" s="41"/>
    </row>
    <row r="175" spans="1:25" ht="15" x14ac:dyDescent="0.25">
      <c r="A175">
        <v>1.71</v>
      </c>
      <c r="B175">
        <v>2.12</v>
      </c>
      <c r="C175" s="29">
        <f t="shared" si="26"/>
        <v>5.6493434844973933E-2</v>
      </c>
      <c r="D175" s="30">
        <f>IF(OR($A175="",$B175=""),"",A175*'MPTO_working_2-way'!$G174)</f>
        <v>1.8066037735849054</v>
      </c>
      <c r="E175" s="32">
        <f>IF(OR($A175="",$B175=""),"",B175*'MPTO_working_2-way'!$G174)</f>
        <v>2.2397660818713447</v>
      </c>
      <c r="F175" s="30">
        <f>IF(OR($A175="",$B175=""),"",'MPTO_working_2-way'!D174)</f>
        <v>1.7967882632831085</v>
      </c>
      <c r="G175" s="32">
        <f>IF(OR($A175="",$B175=""),"",'MPTO_working_2-way'!E174)</f>
        <v>2.2550385668076633</v>
      </c>
      <c r="H175" s="30">
        <f>IF(OR($A175="",$B175=""),"",'OddsRatio_working_2-way'!M174)</f>
        <v>1.7961963146288551</v>
      </c>
      <c r="I175" s="30">
        <f>IF(OR($A175="",$B175=""),"",'OddsRatio_working_2-way'!N174)</f>
        <v>2.2559716512455181</v>
      </c>
      <c r="J175" s="30">
        <f>IF('Log_working_2-way'!$D174="","",A175^('Log_working_2-way'!$D174))</f>
        <v>1.7916684647077736</v>
      </c>
      <c r="K175" s="32">
        <f>IF('Log_working_2-way'!$D174="","",B175^('Log_working_2-way'!$D174))</f>
        <v>2.2631550258429947</v>
      </c>
      <c r="L175" s="37">
        <f t="shared" si="27"/>
        <v>0.55352480417754579</v>
      </c>
      <c r="M175" s="37">
        <f t="shared" si="28"/>
        <v>0.44647519582245437</v>
      </c>
      <c r="N175" s="38">
        <v>271</v>
      </c>
      <c r="O175" s="38">
        <f t="shared" si="29"/>
        <v>112.52046783625728</v>
      </c>
      <c r="P175" s="38">
        <f t="shared" si="30"/>
        <v>143.16981132075469</v>
      </c>
      <c r="Q175" s="38">
        <f t="shared" si="31"/>
        <v>127.83018867924527</v>
      </c>
      <c r="R175" s="38">
        <f t="shared" si="32"/>
        <v>158.47953216374268</v>
      </c>
      <c r="S175" s="39">
        <f t="shared" si="33"/>
        <v>-15.309720842987986</v>
      </c>
      <c r="T175" s="39">
        <f t="shared" si="34"/>
        <v>-15.309720842987986</v>
      </c>
      <c r="U175" t="s">
        <v>132</v>
      </c>
      <c r="V175" t="s">
        <v>138</v>
      </c>
      <c r="W175" t="s">
        <v>166</v>
      </c>
      <c r="X175" t="s">
        <v>475</v>
      </c>
      <c r="Y175" s="41"/>
    </row>
    <row r="176" spans="1:25" ht="15" x14ac:dyDescent="0.25">
      <c r="A176">
        <v>1.57</v>
      </c>
      <c r="B176">
        <v>2.33</v>
      </c>
      <c r="C176" s="29">
        <f t="shared" si="26"/>
        <v>6.6127224515458938E-2</v>
      </c>
      <c r="D176" s="30">
        <f>IF(OR($A176="",$B176=""),"",A176*'MPTO_working_2-way'!$G175)</f>
        <v>1.6738197424892707</v>
      </c>
      <c r="E176" s="32">
        <f>IF(OR($A176="",$B176=""),"",B176*'MPTO_working_2-way'!$G175)</f>
        <v>2.4840764331210194</v>
      </c>
      <c r="F176" s="30">
        <f>IF(OR($A176="",$B176=""),"",'MPTO_working_2-way'!D175)</f>
        <v>1.6559607070912838</v>
      </c>
      <c r="G176" s="32">
        <f>IF(OR($A176="",$B176=""),"",'MPTO_working_2-way'!E175)</f>
        <v>2.5244815568820957</v>
      </c>
      <c r="H176" s="30">
        <f>IF(OR($A176="",$B176=""),"",'OddsRatio_working_2-way'!M175)</f>
        <v>1.6546536707079771</v>
      </c>
      <c r="I176" s="30">
        <f>IF(OR($A176="",$B176=""),"",'OddsRatio_working_2-way'!N175)</f>
        <v>2.5275252316519468</v>
      </c>
      <c r="J176" s="30">
        <f>IF('Log_working_2-way'!$D175="","",A176^('Log_working_2-way'!$D175))</f>
        <v>1.6463795061421538</v>
      </c>
      <c r="K176" s="32">
        <f>IF('Log_working_2-way'!$D175="","",B176^('Log_working_2-way'!$D175))</f>
        <v>2.5470787524685248</v>
      </c>
      <c r="L176" s="37">
        <f t="shared" si="27"/>
        <v>0.59743589743589731</v>
      </c>
      <c r="M176" s="37">
        <f t="shared" si="28"/>
        <v>0.40256410256410252</v>
      </c>
      <c r="N176" s="38">
        <v>272</v>
      </c>
      <c r="O176" s="38">
        <f t="shared" si="29"/>
        <v>98.751592356687908</v>
      </c>
      <c r="P176" s="38">
        <f t="shared" si="30"/>
        <v>155.26180257510731</v>
      </c>
      <c r="Q176" s="38">
        <f t="shared" si="31"/>
        <v>116.7381974248927</v>
      </c>
      <c r="R176" s="38">
        <f t="shared" si="32"/>
        <v>173.24840764331211</v>
      </c>
      <c r="S176" s="39">
        <f t="shared" si="33"/>
        <v>-17.986605068204796</v>
      </c>
      <c r="T176" s="39">
        <f t="shared" si="34"/>
        <v>-17.986605068204796</v>
      </c>
      <c r="U176" t="s">
        <v>136</v>
      </c>
      <c r="V176" t="s">
        <v>134</v>
      </c>
      <c r="W176" t="s">
        <v>166</v>
      </c>
      <c r="X176" t="s">
        <v>475</v>
      </c>
      <c r="Y176" s="41"/>
    </row>
    <row r="177" spans="1:25" s="35" customFormat="1" ht="15" x14ac:dyDescent="0.25">
      <c r="A177">
        <v>1.6</v>
      </c>
      <c r="B177">
        <v>2.2799999999999998</v>
      </c>
      <c r="C177" s="29">
        <f t="shared" si="26"/>
        <v>6.3596491228070207E-2</v>
      </c>
      <c r="D177" s="30">
        <f>IF(OR($A177="",$B177=""),"",A177*'MPTO_working_2-way'!$G176)</f>
        <v>1.7017543859649125</v>
      </c>
      <c r="E177" s="32">
        <f>IF(OR($A177="",$B177=""),"",B177*'MPTO_working_2-way'!$G176)</f>
        <v>2.4249999999999998</v>
      </c>
      <c r="F177" s="30">
        <f>IF(OR($A177="",$B177=""),"",'MPTO_working_2-way'!D176)</f>
        <v>1.6857670979667285</v>
      </c>
      <c r="G177" s="32">
        <f>IF(OR($A177="",$B177=""),"",'MPTO_working_2-way'!E176)</f>
        <v>2.4582210242587599</v>
      </c>
      <c r="H177" s="30">
        <f>IF(OR($A177="",$B177=""),"",'OddsRatio_working_2-way'!M176)</f>
        <v>1.6846531968814573</v>
      </c>
      <c r="I177" s="30">
        <f>IF(OR($A177="",$B177=""),"",'OddsRatio_working_2-way'!N176)</f>
        <v>2.4605934866804429</v>
      </c>
      <c r="J177" s="30">
        <f>IF('Log_working_2-way'!$D176="","",A177^('Log_working_2-way'!$D176))</f>
        <v>1.6772560224639117</v>
      </c>
      <c r="K177" s="32">
        <f>IF('Log_working_2-way'!$D176="","",B177^('Log_working_2-way'!$D176))</f>
        <v>2.476546485849402</v>
      </c>
      <c r="L177" s="37">
        <f t="shared" si="27"/>
        <v>0.58762886597938135</v>
      </c>
      <c r="M177" s="37">
        <f t="shared" si="28"/>
        <v>0.41237113402061859</v>
      </c>
      <c r="N177" s="38">
        <v>273</v>
      </c>
      <c r="O177" s="38">
        <f t="shared" si="29"/>
        <v>102.375</v>
      </c>
      <c r="P177" s="38">
        <f t="shared" si="30"/>
        <v>153.26315789473682</v>
      </c>
      <c r="Q177" s="38">
        <f t="shared" si="31"/>
        <v>119.73684210526316</v>
      </c>
      <c r="R177" s="38">
        <f t="shared" si="32"/>
        <v>170.625</v>
      </c>
      <c r="S177" s="39">
        <f t="shared" si="33"/>
        <v>-17.361842105263165</v>
      </c>
      <c r="T177" s="39">
        <f t="shared" si="34"/>
        <v>-17.361842105263179</v>
      </c>
      <c r="U177" t="s">
        <v>135</v>
      </c>
      <c r="V177" t="s">
        <v>139</v>
      </c>
      <c r="W177" t="s">
        <v>166</v>
      </c>
      <c r="X177" t="s">
        <v>475</v>
      </c>
      <c r="Y177" s="41"/>
    </row>
    <row r="178" spans="1:25" s="50" customFormat="1" ht="15" x14ac:dyDescent="0.25">
      <c r="A178">
        <v>1.81</v>
      </c>
      <c r="B178">
        <v>2.0299999999999998</v>
      </c>
      <c r="C178" s="29">
        <f t="shared" si="26"/>
        <v>4.5097025283727721E-2</v>
      </c>
      <c r="D178" s="30">
        <f>IF(OR($A178="",$B178=""),"",A178*'MPTO_working_2-way'!$G177)</f>
        <v>1.8916256157635472</v>
      </c>
      <c r="E178" s="32">
        <f>IF(OR($A178="",$B178=""),"",B178*'MPTO_working_2-way'!$G177)</f>
        <v>2.1215469613259672</v>
      </c>
      <c r="F178" s="30">
        <f>IF(OR($A178="",$B178=""),"",'MPTO_working_2-way'!D177)</f>
        <v>1.8870143543127138</v>
      </c>
      <c r="G178" s="32">
        <f>IF(OR($A178="",$B178=""),"",'MPTO_working_2-way'!E177)</f>
        <v>2.1273774715571898</v>
      </c>
      <c r="H178" s="30">
        <f>IF(OR($A178="",$B178=""),"",'OddsRatio_working_2-way'!M177)</f>
        <v>1.8867963503478642</v>
      </c>
      <c r="I178" s="30">
        <f>IF(OR($A178="",$B178=""),"",'OddsRatio_working_2-way'!N177)</f>
        <v>2.1276546183435801</v>
      </c>
      <c r="J178" s="30">
        <f>IF('Log_working_2-way'!$D177="","",A178^('Log_working_2-way'!$D177))</f>
        <v>1.8846829983767455</v>
      </c>
      <c r="K178" s="32">
        <f>IF('Log_working_2-way'!$D177="","",B178^('Log_working_2-way'!$D177))</f>
        <v>2.1303483867491475</v>
      </c>
      <c r="L178" s="37">
        <f t="shared" si="27"/>
        <v>0.52864583333333326</v>
      </c>
      <c r="M178" s="37">
        <f t="shared" si="28"/>
        <v>0.47135416666666657</v>
      </c>
      <c r="N178" s="38">
        <v>274</v>
      </c>
      <c r="O178" s="38">
        <f t="shared" si="29"/>
        <v>122.61878453038675</v>
      </c>
      <c r="P178" s="38">
        <f t="shared" si="30"/>
        <v>139.02463054187189</v>
      </c>
      <c r="Q178" s="38">
        <f t="shared" si="31"/>
        <v>134.97536945812809</v>
      </c>
      <c r="R178" s="38">
        <f t="shared" si="32"/>
        <v>151.38121546961327</v>
      </c>
      <c r="S178" s="39">
        <f t="shared" si="33"/>
        <v>-12.356584927741338</v>
      </c>
      <c r="T178" s="39">
        <f t="shared" si="34"/>
        <v>-12.35658492774138</v>
      </c>
      <c r="U178" t="s">
        <v>131</v>
      </c>
      <c r="V178" t="s">
        <v>137</v>
      </c>
      <c r="W178" t="s">
        <v>166</v>
      </c>
      <c r="X178" t="s">
        <v>475</v>
      </c>
      <c r="Y178" s="51"/>
    </row>
    <row r="179" spans="1:25" ht="15" x14ac:dyDescent="0.25">
      <c r="A179">
        <v>1.67</v>
      </c>
      <c r="B179">
        <v>2.19</v>
      </c>
      <c r="C179" s="29">
        <f t="shared" si="26"/>
        <v>5.5423399775790916E-2</v>
      </c>
      <c r="D179" s="30">
        <f>IF(OR($A179="",$B179=""),"",A179*'MPTO_working_2-way'!$G178)</f>
        <v>1.7625570776255708</v>
      </c>
      <c r="E179" s="32">
        <f>IF(OR($A179="",$B179=""),"",B179*'MPTO_working_2-way'!$G178)</f>
        <v>2.3113772455089823</v>
      </c>
      <c r="F179" s="30">
        <f>IF(OR($A179="",$B179=""),"",'MPTO_working_2-way'!D178)</f>
        <v>1.7510353577669786</v>
      </c>
      <c r="G179" s="32">
        <f>IF(OR($A179="",$B179=""),"",'MPTO_working_2-way'!E178)</f>
        <v>2.3314952347560003</v>
      </c>
      <c r="H179" s="30">
        <f>IF(OR($A179="",$B179=""),"",'OddsRatio_working_2-way'!M178)</f>
        <v>1.7503500583621179</v>
      </c>
      <c r="I179" s="30">
        <f>IF(OR($A179="",$B179=""),"",'OddsRatio_working_2-way'!N178)</f>
        <v>2.3327112976879407</v>
      </c>
      <c r="J179" s="30">
        <f>IF('Log_working_2-way'!$D178="","",A179^('Log_working_2-way'!$D178))</f>
        <v>1.7450433451963705</v>
      </c>
      <c r="K179" s="32">
        <f>IF('Log_working_2-way'!$D178="","",B179^('Log_working_2-way'!$D178))</f>
        <v>2.3422037877991433</v>
      </c>
      <c r="L179" s="37">
        <f t="shared" si="27"/>
        <v>0.56735751295336789</v>
      </c>
      <c r="M179" s="37">
        <f t="shared" si="28"/>
        <v>0.43264248704663211</v>
      </c>
      <c r="N179" s="38">
        <v>275</v>
      </c>
      <c r="O179" s="38">
        <f t="shared" si="29"/>
        <v>110.32934131736528</v>
      </c>
      <c r="P179" s="38">
        <f t="shared" si="30"/>
        <v>149.42922374429224</v>
      </c>
      <c r="Q179" s="38">
        <f t="shared" si="31"/>
        <v>125.57077625570777</v>
      </c>
      <c r="R179" s="38">
        <f t="shared" si="32"/>
        <v>164.67065868263475</v>
      </c>
      <c r="S179" s="39">
        <f t="shared" si="33"/>
        <v>-15.241434938342493</v>
      </c>
      <c r="T179" s="39">
        <f t="shared" si="34"/>
        <v>-15.241434938342508</v>
      </c>
      <c r="U179" t="s">
        <v>143</v>
      </c>
      <c r="V179" t="s">
        <v>102</v>
      </c>
      <c r="W179" t="s">
        <v>100</v>
      </c>
      <c r="X179" t="s">
        <v>475</v>
      </c>
      <c r="Y179" s="41"/>
    </row>
    <row r="180" spans="1:25" ht="15" x14ac:dyDescent="0.25">
      <c r="A180">
        <v>1.98</v>
      </c>
      <c r="B180">
        <v>1.84</v>
      </c>
      <c r="C180" s="29">
        <f t="shared" si="26"/>
        <v>4.852876592007016E-2</v>
      </c>
      <c r="D180" s="30">
        <f>IF(OR($A180="",$B180=""),"",A180*'MPTO_working_2-way'!$G179)</f>
        <v>2.0760869565217388</v>
      </c>
      <c r="E180" s="32">
        <f>IF(OR($A180="",$B180=""),"",B180*'MPTO_working_2-way'!$G179)</f>
        <v>1.9292929292929293</v>
      </c>
      <c r="F180" s="30">
        <f>IF(OR($A180="",$B180=""),"",'MPTO_working_2-way'!D179)</f>
        <v>2.0799269239552407</v>
      </c>
      <c r="G180" s="32">
        <f>IF(OR($A180="",$B180=""),"",'MPTO_working_2-way'!E179)</f>
        <v>1.925988581095369</v>
      </c>
      <c r="H180" s="30">
        <f>IF(OR($A180="",$B180=""),"",'OddsRatio_working_2-way'!M179)</f>
        <v>2.0801234497346428</v>
      </c>
      <c r="I180" s="30">
        <f>IF(OR($A180="",$B180=""),"",'OddsRatio_working_2-way'!N179)</f>
        <v>1.9258200997725512</v>
      </c>
      <c r="J180" s="30">
        <f>IF('Log_working_2-way'!$D179="","",A180^('Log_working_2-way'!$D179))</f>
        <v>2.0818998184591693</v>
      </c>
      <c r="K180" s="32">
        <f>IF('Log_working_2-way'!$D179="","",B180^('Log_working_2-way'!$D179))</f>
        <v>1.9242999979641608</v>
      </c>
      <c r="L180" s="37">
        <f t="shared" si="27"/>
        <v>0.48167539267015713</v>
      </c>
      <c r="M180" s="37">
        <f t="shared" si="28"/>
        <v>0.51832460732984298</v>
      </c>
      <c r="N180" s="38">
        <v>276</v>
      </c>
      <c r="O180" s="38">
        <f t="shared" si="29"/>
        <v>136.60606060606062</v>
      </c>
      <c r="P180" s="38">
        <f t="shared" si="30"/>
        <v>126.00000000000001</v>
      </c>
      <c r="Q180" s="38">
        <f t="shared" si="31"/>
        <v>150</v>
      </c>
      <c r="R180" s="38">
        <f t="shared" si="32"/>
        <v>139.39393939393941</v>
      </c>
      <c r="S180" s="39">
        <f t="shared" si="33"/>
        <v>-13.393939393939377</v>
      </c>
      <c r="T180" s="39">
        <f t="shared" si="34"/>
        <v>-13.393939393939391</v>
      </c>
      <c r="U180" t="s">
        <v>98</v>
      </c>
      <c r="V180" t="s">
        <v>101</v>
      </c>
      <c r="W180" t="s">
        <v>100</v>
      </c>
      <c r="X180" t="s">
        <v>475</v>
      </c>
      <c r="Y180" s="41"/>
    </row>
    <row r="181" spans="1:25" s="35" customFormat="1" ht="15" x14ac:dyDescent="0.25">
      <c r="A181">
        <v>1.76</v>
      </c>
      <c r="B181">
        <v>2.0499999999999998</v>
      </c>
      <c r="C181" s="29">
        <f t="shared" si="26"/>
        <v>5.598669623059882E-2</v>
      </c>
      <c r="D181" s="30">
        <f>IF(OR($A181="",$B181=""),"",A181*'MPTO_working_2-way'!$G180)</f>
        <v>1.858536585365854</v>
      </c>
      <c r="E181" s="32">
        <f>IF(OR($A181="",$B181=""),"",B181*'MPTO_working_2-way'!$G180)</f>
        <v>2.1647727272727275</v>
      </c>
      <c r="F181" s="30">
        <f>IF(OR($A181="",$B181=""),"",'MPTO_working_2-way'!D180)</f>
        <v>1.8512057465366858</v>
      </c>
      <c r="G181" s="32">
        <f>IF(OR($A181="",$B181=""),"",'MPTO_working_2-way'!E180)</f>
        <v>2.1748040988547319</v>
      </c>
      <c r="H181" s="30">
        <f>IF(OR($A181="",$B181=""),"",'OddsRatio_working_2-way'!M180)</f>
        <v>1.8507699593953257</v>
      </c>
      <c r="I181" s="30">
        <f>IF(OR($A181="",$B181=""),"",'OddsRatio_working_2-way'!N180)</f>
        <v>2.1754058649540684</v>
      </c>
      <c r="J181" s="30">
        <f>IF('Log_working_2-way'!$D180="","",A181^('Log_working_2-way'!$D180))</f>
        <v>1.8473850029200891</v>
      </c>
      <c r="K181" s="32">
        <f>IF('Log_working_2-way'!$D180="","",B181^('Log_working_2-way'!$D180))</f>
        <v>2.1801011305976625</v>
      </c>
      <c r="L181" s="37">
        <f t="shared" si="27"/>
        <v>0.53805774278215213</v>
      </c>
      <c r="M181" s="37">
        <f t="shared" si="28"/>
        <v>0.46194225721784771</v>
      </c>
      <c r="N181" s="38">
        <v>277</v>
      </c>
      <c r="O181" s="38">
        <f t="shared" si="29"/>
        <v>119.61363636363636</v>
      </c>
      <c r="P181" s="38">
        <f t="shared" si="30"/>
        <v>141.87804878048777</v>
      </c>
      <c r="Q181" s="38">
        <f t="shared" si="31"/>
        <v>135.1219512195122</v>
      </c>
      <c r="R181" s="38">
        <f t="shared" si="32"/>
        <v>157.38636363636365</v>
      </c>
      <c r="S181" s="39">
        <f t="shared" si="33"/>
        <v>-15.508314855875838</v>
      </c>
      <c r="T181" s="39">
        <f t="shared" si="34"/>
        <v>-15.508314855875881</v>
      </c>
      <c r="U181" t="s">
        <v>99</v>
      </c>
      <c r="V181" t="s">
        <v>140</v>
      </c>
      <c r="W181" t="s">
        <v>100</v>
      </c>
      <c r="X181" t="s">
        <v>475</v>
      </c>
      <c r="Y181" s="41"/>
    </row>
    <row r="182" spans="1:25" s="35" customFormat="1" ht="15" x14ac:dyDescent="0.25">
      <c r="A182">
        <v>2.06</v>
      </c>
      <c r="B182">
        <v>1.75</v>
      </c>
      <c r="C182" s="29">
        <f t="shared" si="26"/>
        <v>5.6865464632454898E-2</v>
      </c>
      <c r="D182" s="30">
        <f>IF(OR($A182="",$B182=""),"",A182*'MPTO_working_2-way'!$G181)</f>
        <v>2.177142857142857</v>
      </c>
      <c r="E182" s="32">
        <f>IF(OR($A182="",$B182=""),"",B182*'MPTO_working_2-way'!$G181)</f>
        <v>1.849514563106796</v>
      </c>
      <c r="F182" s="30">
        <f>IF(OR($A182="",$B182=""),"",'MPTO_working_2-way'!D181)</f>
        <v>2.1881638846737479</v>
      </c>
      <c r="G182" s="32">
        <f>IF(OR($A182="",$B182=""),"",'MPTO_working_2-way'!E181)</f>
        <v>1.8416347381864622</v>
      </c>
      <c r="H182" s="30">
        <f>IF(OR($A182="",$B182=""),"",'OddsRatio_working_2-way'!M181)</f>
        <v>2.1888369666751335</v>
      </c>
      <c r="I182" s="30">
        <f>IF(OR($A182="",$B182=""),"",'OddsRatio_working_2-way'!N181)</f>
        <v>1.8411582311380661</v>
      </c>
      <c r="J182" s="30">
        <f>IF('Log_working_2-way'!$D181="","",A182^('Log_working_2-way'!$D181))</f>
        <v>2.1940037283297991</v>
      </c>
      <c r="K182" s="32">
        <f>IF('Log_working_2-way'!$D181="","",B182^('Log_working_2-way'!$D181))</f>
        <v>1.8375183228246377</v>
      </c>
      <c r="L182" s="37">
        <f t="shared" si="27"/>
        <v>0.45931758530183731</v>
      </c>
      <c r="M182" s="37">
        <f t="shared" si="28"/>
        <v>0.54068241469816281</v>
      </c>
      <c r="N182" s="38">
        <v>278</v>
      </c>
      <c r="O182" s="38">
        <f t="shared" si="29"/>
        <v>143.04854368932041</v>
      </c>
      <c r="P182" s="38">
        <f t="shared" si="30"/>
        <v>119.14285714285714</v>
      </c>
      <c r="Q182" s="38">
        <f t="shared" si="31"/>
        <v>158.85714285714286</v>
      </c>
      <c r="R182" s="38">
        <f t="shared" si="32"/>
        <v>134.95145631067962</v>
      </c>
      <c r="S182" s="39">
        <f t="shared" si="33"/>
        <v>-15.80859916782245</v>
      </c>
      <c r="T182" s="39">
        <f t="shared" si="34"/>
        <v>-15.808599167822479</v>
      </c>
      <c r="U182" t="s">
        <v>142</v>
      </c>
      <c r="V182" t="s">
        <v>108</v>
      </c>
      <c r="W182" t="s">
        <v>100</v>
      </c>
      <c r="X182" t="s">
        <v>475</v>
      </c>
      <c r="Y182" s="41"/>
    </row>
    <row r="183" spans="1:25" ht="15" x14ac:dyDescent="0.25">
      <c r="A183">
        <v>1.85</v>
      </c>
      <c r="B183">
        <v>1.97</v>
      </c>
      <c r="C183" s="29">
        <f t="shared" si="26"/>
        <v>4.8154753738510081E-2</v>
      </c>
      <c r="D183" s="30">
        <f>IF(OR($A183="",$B183=""),"",A183*'MPTO_working_2-way'!$G182)</f>
        <v>1.9390862944162437</v>
      </c>
      <c r="E183" s="32">
        <f>IF(OR($A183="",$B183=""),"",B183*'MPTO_working_2-way'!$G182)</f>
        <v>2.0648648648648646</v>
      </c>
      <c r="F183" s="30">
        <f>IF(OR($A183="",$B183=""),"",'MPTO_working_2-way'!D182)</f>
        <v>1.9362465134812061</v>
      </c>
      <c r="G183" s="32">
        <f>IF(OR($A183="",$B183=""),"",'MPTO_working_2-way'!E182)</f>
        <v>2.0680947652149242</v>
      </c>
      <c r="H183" s="30">
        <f>IF(OR($A183="",$B183=""),"",'OddsRatio_working_2-way'!M182)</f>
        <v>1.936102910899125</v>
      </c>
      <c r="I183" s="30">
        <f>IF(OR($A183="",$B183=""),"",'OddsRatio_working_2-way'!N182)</f>
        <v>2.0682586159672365</v>
      </c>
      <c r="J183" s="30">
        <f>IF('Log_working_2-way'!$D182="","",A183^('Log_working_2-way'!$D182))</f>
        <v>1.9347965200176827</v>
      </c>
      <c r="K183" s="32">
        <f>IF('Log_working_2-way'!$D182="","",B183^('Log_working_2-way'!$D182))</f>
        <v>2.0697515219465816</v>
      </c>
      <c r="L183" s="37">
        <f t="shared" si="27"/>
        <v>0.51570680628272247</v>
      </c>
      <c r="M183" s="37">
        <f t="shared" si="28"/>
        <v>0.48429319371727753</v>
      </c>
      <c r="N183" s="38">
        <v>279</v>
      </c>
      <c r="O183" s="38">
        <f t="shared" si="29"/>
        <v>128.18918918918916</v>
      </c>
      <c r="P183" s="38">
        <f t="shared" si="30"/>
        <v>137.37563451776649</v>
      </c>
      <c r="Q183" s="38">
        <f t="shared" si="31"/>
        <v>141.62436548223349</v>
      </c>
      <c r="R183" s="38">
        <f t="shared" si="32"/>
        <v>150.81081081081078</v>
      </c>
      <c r="S183" s="39">
        <f t="shared" si="33"/>
        <v>-13.435176293044321</v>
      </c>
      <c r="T183" s="39">
        <f t="shared" si="34"/>
        <v>-13.435176293044293</v>
      </c>
      <c r="U183" t="s">
        <v>109</v>
      </c>
      <c r="V183" t="s">
        <v>141</v>
      </c>
      <c r="W183" t="s">
        <v>100</v>
      </c>
      <c r="X183" t="s">
        <v>475</v>
      </c>
      <c r="Y183" s="41"/>
    </row>
    <row r="184" spans="1:25" ht="15" x14ac:dyDescent="0.25">
      <c r="A184">
        <v>2.0499999999999998</v>
      </c>
      <c r="B184">
        <v>1.87</v>
      </c>
      <c r="C184" s="29">
        <f t="shared" si="26"/>
        <v>2.2564236337550447E-2</v>
      </c>
      <c r="D184" s="30">
        <f>IF(OR($A184="",$B184=""),"",A184*'MPTO_working_2-way'!$G183)</f>
        <v>2.0962566844919781</v>
      </c>
      <c r="E184" s="32">
        <f>IF(OR($A184="",$B184=""),"",B184*'MPTO_working_2-way'!$G183)</f>
        <v>1.9121951219512194</v>
      </c>
      <c r="F184" s="30">
        <f>IF(OR($A184="",$B184=""),"",'MPTO_working_2-way'!D183)</f>
        <v>2.0985356507458599</v>
      </c>
      <c r="G184" s="32">
        <f>IF(OR($A184="",$B184=""),"",'MPTO_working_2-way'!E183)</f>
        <v>1.9103027282920144</v>
      </c>
      <c r="H184" s="30">
        <f>IF(OR($A184="",$B184=""),"",'OddsRatio_working_2-way'!M183)</f>
        <v>2.0985884360051026</v>
      </c>
      <c r="I184" s="30">
        <f>IF(OR($A184="",$B184=""),"",'OddsRatio_working_2-way'!N183)</f>
        <v>1.9102589898327997</v>
      </c>
      <c r="J184" s="30">
        <f>IF('Log_working_2-way'!$D183="","",A184^('Log_working_2-way'!$D183))</f>
        <v>2.0996183671625008</v>
      </c>
      <c r="K184" s="32">
        <f>IF('Log_working_2-way'!$D183="","",B184^('Log_working_2-way'!$D183))</f>
        <v>1.9094064175923491</v>
      </c>
      <c r="L184" s="37">
        <f t="shared" si="27"/>
        <v>0.47704081632653073</v>
      </c>
      <c r="M184" s="37">
        <f t="shared" si="28"/>
        <v>0.52295918367346939</v>
      </c>
      <c r="N184" s="38">
        <v>280</v>
      </c>
      <c r="O184" s="38">
        <f t="shared" si="29"/>
        <v>143.41463414634148</v>
      </c>
      <c r="P184" s="38">
        <f t="shared" si="30"/>
        <v>130.26737967914437</v>
      </c>
      <c r="Q184" s="38">
        <f t="shared" si="31"/>
        <v>149.7326203208556</v>
      </c>
      <c r="R184" s="38">
        <f t="shared" si="32"/>
        <v>136.58536585365854</v>
      </c>
      <c r="S184" s="39">
        <f t="shared" si="33"/>
        <v>-6.3179861745141181</v>
      </c>
      <c r="T184" s="39">
        <f t="shared" si="34"/>
        <v>-6.317986174514175</v>
      </c>
      <c r="U184" t="s">
        <v>464</v>
      </c>
      <c r="V184" t="s">
        <v>465</v>
      </c>
      <c r="W184" t="s">
        <v>384</v>
      </c>
      <c r="X184" t="s">
        <v>475</v>
      </c>
      <c r="Y184" s="41"/>
    </row>
    <row r="185" spans="1:25" ht="15" x14ac:dyDescent="0.25">
      <c r="A185">
        <v>1.69</v>
      </c>
      <c r="B185">
        <v>2.2799999999999998</v>
      </c>
      <c r="C185" s="29">
        <f t="shared" si="26"/>
        <v>3.0312467559431067E-2</v>
      </c>
      <c r="D185" s="30">
        <f>IF(OR($A185="",$B185=""),"",A185*'MPTO_working_2-way'!$G184)</f>
        <v>1.7412280701754383</v>
      </c>
      <c r="E185" s="32">
        <f>IF(OR($A185="",$B185=""),"",B185*'MPTO_working_2-way'!$G184)</f>
        <v>2.3491124260355027</v>
      </c>
      <c r="F185" s="30">
        <f>IF(OR($A185="",$B185=""),"",'MPTO_working_2-way'!D184)</f>
        <v>1.7344256391789699</v>
      </c>
      <c r="G185" s="32">
        <f>IF(OR($A185="",$B185=""),"",'MPTO_working_2-way'!E184)</f>
        <v>2.3616082373130669</v>
      </c>
      <c r="H185" s="30">
        <f>IF(OR($A185="",$B185=""),"",'OddsRatio_working_2-way'!M184)</f>
        <v>1.7342087577794201</v>
      </c>
      <c r="I185" s="30">
        <f>IF(OR($A185="",$B185=""),"",'OddsRatio_working_2-way'!N184)</f>
        <v>2.3620104492139973</v>
      </c>
      <c r="J185" s="30">
        <f>IF('Log_working_2-way'!$D184="","",A185^('Log_working_2-way'!$D184))</f>
        <v>1.7311269576388733</v>
      </c>
      <c r="K185" s="32">
        <f>IF('Log_working_2-way'!$D184="","",B185^('Log_working_2-way'!$D184))</f>
        <v>2.3677515095728476</v>
      </c>
      <c r="L185" s="37">
        <f t="shared" si="27"/>
        <v>0.57430730478589431</v>
      </c>
      <c r="M185" s="37">
        <f t="shared" si="28"/>
        <v>0.42569269521410585</v>
      </c>
      <c r="N185" s="38">
        <v>281</v>
      </c>
      <c r="O185" s="38">
        <f t="shared" si="29"/>
        <v>114.72781065088758</v>
      </c>
      <c r="P185" s="38">
        <f t="shared" si="30"/>
        <v>157.75438596491227</v>
      </c>
      <c r="Q185" s="38">
        <f t="shared" si="31"/>
        <v>123.24561403508773</v>
      </c>
      <c r="R185" s="38">
        <f t="shared" si="32"/>
        <v>166.27218934911244</v>
      </c>
      <c r="S185" s="39">
        <f t="shared" si="33"/>
        <v>-8.5178033842001497</v>
      </c>
      <c r="T185" s="39">
        <f t="shared" si="34"/>
        <v>-8.5178033842001639</v>
      </c>
      <c r="U185" t="s">
        <v>466</v>
      </c>
      <c r="V185" t="s">
        <v>467</v>
      </c>
      <c r="W185" t="s">
        <v>384</v>
      </c>
      <c r="X185" t="s">
        <v>475</v>
      </c>
      <c r="Y185" s="41"/>
    </row>
    <row r="186" spans="1:25" s="35" customFormat="1" ht="15" x14ac:dyDescent="0.25">
      <c r="A186">
        <v>1.88</v>
      </c>
      <c r="B186">
        <v>2.04</v>
      </c>
      <c r="C186" s="29">
        <f t="shared" si="26"/>
        <v>2.2110972048393851E-2</v>
      </c>
      <c r="D186" s="30">
        <f>IF(OR($A186="",$B186=""),"",A186*'MPTO_working_2-way'!$G185)</f>
        <v>1.9215686274509802</v>
      </c>
      <c r="E186" s="32">
        <f>IF(OR($A186="",$B186=""),"",B186*'MPTO_working_2-way'!$G185)</f>
        <v>2.0851063829787235</v>
      </c>
      <c r="F186" s="30">
        <f>IF(OR($A186="",$B186=""),"",'MPTO_working_2-way'!D185)</f>
        <v>1.9199038846615937</v>
      </c>
      <c r="G186" s="32">
        <f>IF(OR($A186="",$B186=""),"",'MPTO_working_2-way'!E185)</f>
        <v>2.087070091423596</v>
      </c>
      <c r="H186" s="30">
        <f>IF(OR($A186="",$B186=""),"",'OddsRatio_working_2-way'!M185)</f>
        <v>1.9198662110077995</v>
      </c>
      <c r="I186" s="30">
        <f>IF(OR($A186="",$B186=""),"",'OddsRatio_working_2-way'!N185)</f>
        <v>2.0871146130092182</v>
      </c>
      <c r="J186" s="30">
        <f>IF('Log_working_2-way'!$D185="","",A186^('Log_working_2-way'!$D185))</f>
        <v>1.9191164053861676</v>
      </c>
      <c r="K186" s="32">
        <f>IF('Log_working_2-way'!$D185="","",B186^('Log_working_2-way'!$D185))</f>
        <v>2.0880014698245399</v>
      </c>
      <c r="L186" s="37">
        <f t="shared" si="27"/>
        <v>0.52040816326530615</v>
      </c>
      <c r="M186" s="37">
        <f t="shared" si="28"/>
        <v>0.47959183673469385</v>
      </c>
      <c r="N186" s="38">
        <v>282</v>
      </c>
      <c r="O186" s="38">
        <f t="shared" si="29"/>
        <v>131.99999999999997</v>
      </c>
      <c r="P186" s="38">
        <f t="shared" si="30"/>
        <v>143.76470588235293</v>
      </c>
      <c r="Q186" s="38">
        <f t="shared" si="31"/>
        <v>138.23529411764704</v>
      </c>
      <c r="R186" s="38">
        <f t="shared" si="32"/>
        <v>150</v>
      </c>
      <c r="S186" s="39">
        <f t="shared" si="33"/>
        <v>-6.2352941176470722</v>
      </c>
      <c r="T186" s="39">
        <f t="shared" si="34"/>
        <v>-6.2352941176470722</v>
      </c>
      <c r="U186" t="s">
        <v>468</v>
      </c>
      <c r="V186" t="s">
        <v>469</v>
      </c>
      <c r="W186" t="s">
        <v>384</v>
      </c>
      <c r="X186" t="s">
        <v>475</v>
      </c>
      <c r="Y186" s="41"/>
    </row>
    <row r="187" spans="1:25" ht="15" x14ac:dyDescent="0.25">
      <c r="A187">
        <v>2.4500000000000002</v>
      </c>
      <c r="B187">
        <v>1.61</v>
      </c>
      <c r="C187" s="29">
        <f t="shared" si="26"/>
        <v>2.9281277728482547E-2</v>
      </c>
      <c r="D187" s="30">
        <f>IF(OR($A187="",$B187=""),"",A187*'MPTO_working_2-way'!$G186)</f>
        <v>2.5217391304347823</v>
      </c>
      <c r="E187" s="32">
        <f>IF(OR($A187="",$B187=""),"",B187*'MPTO_working_2-way'!$G186)</f>
        <v>1.657142857142857</v>
      </c>
      <c r="F187" s="30">
        <f>IF(OR($A187="",$B187=""),"",'MPTO_working_2-way'!D186)</f>
        <v>2.5411499436302138</v>
      </c>
      <c r="G187" s="32">
        <f>IF(OR($A187="",$B187=""),"",'MPTO_working_2-way'!E186)</f>
        <v>1.6488661302121432</v>
      </c>
      <c r="H187" s="30">
        <f>IF(OR($A187="",$B187=""),"",'OddsRatio_working_2-way'!M186)</f>
        <v>2.5417681992854404</v>
      </c>
      <c r="I187" s="30">
        <f>IF(OR($A187="",$B187=""),"",'OddsRatio_working_2-way'!N186)</f>
        <v>1.648605932113185</v>
      </c>
      <c r="J187" s="30">
        <f>IF('Log_working_2-way'!$D186="","",A187^('Log_working_2-way'!$D186))</f>
        <v>2.5507436683605564</v>
      </c>
      <c r="K187" s="32">
        <f>IF('Log_working_2-way'!$D186="","",B187^('Log_working_2-way'!$D186))</f>
        <v>1.6448518993839698</v>
      </c>
      <c r="L187" s="37">
        <f t="shared" si="27"/>
        <v>0.39655172413793111</v>
      </c>
      <c r="M187" s="37">
        <f t="shared" si="28"/>
        <v>0.60344827586206906</v>
      </c>
      <c r="N187" s="38">
        <v>283</v>
      </c>
      <c r="O187" s="38">
        <f t="shared" si="29"/>
        <v>167.48979591836735</v>
      </c>
      <c r="P187" s="38">
        <f t="shared" si="30"/>
        <v>107.22360248447207</v>
      </c>
      <c r="Q187" s="38">
        <f t="shared" si="31"/>
        <v>175.77639751552795</v>
      </c>
      <c r="R187" s="38">
        <f t="shared" si="32"/>
        <v>115.51020408163264</v>
      </c>
      <c r="S187" s="39">
        <f t="shared" si="33"/>
        <v>-8.2866015971605975</v>
      </c>
      <c r="T187" s="39">
        <f t="shared" si="34"/>
        <v>-8.2866015971605691</v>
      </c>
      <c r="U187" t="s">
        <v>470</v>
      </c>
      <c r="V187" t="s">
        <v>471</v>
      </c>
      <c r="W187" t="s">
        <v>384</v>
      </c>
      <c r="X187" t="s">
        <v>475</v>
      </c>
      <c r="Y187" s="41"/>
    </row>
    <row r="188" spans="1:25" s="35" customFormat="1" ht="15" x14ac:dyDescent="0.25">
      <c r="A188">
        <v>2.1800000000000002</v>
      </c>
      <c r="B188">
        <v>1.71</v>
      </c>
      <c r="C188" s="29">
        <f t="shared" si="26"/>
        <v>4.3510917967702012E-2</v>
      </c>
      <c r="D188" s="30">
        <f>IF(OR($A188="",$B188=""),"",A188*'MPTO_working_2-way'!$G187)</f>
        <v>2.2748538011695905</v>
      </c>
      <c r="E188" s="32">
        <f>IF(OR($A188="",$B188=""),"",B188*'MPTO_working_2-way'!$G187)</f>
        <v>1.7844036697247705</v>
      </c>
      <c r="F188" s="30">
        <f>IF(OR($A188="",$B188=""),"",'MPTO_working_2-way'!D187)</f>
        <v>2.2885382773650926</v>
      </c>
      <c r="G188" s="32">
        <f>IF(OR($A188="",$B188=""),"",'MPTO_working_2-way'!E187)</f>
        <v>1.7760731811901471</v>
      </c>
      <c r="H188" s="30">
        <f>IF(OR($A188="",$B188=""),"",'OddsRatio_working_2-way'!M187)</f>
        <v>2.2891748643942433</v>
      </c>
      <c r="I188" s="30">
        <f>IF(OR($A188="",$B188=""),"",'OddsRatio_working_2-way'!N187)</f>
        <v>1.7756899607795869</v>
      </c>
      <c r="J188" s="30">
        <f>IF('Log_working_2-way'!$D187="","",A188^('Log_working_2-way'!$D187))</f>
        <v>2.2955329814159455</v>
      </c>
      <c r="K188" s="32">
        <f>IF('Log_working_2-way'!$D187="","",B188^('Log_working_2-way'!$D187))</f>
        <v>1.7718830893109678</v>
      </c>
      <c r="L188" s="37">
        <f t="shared" si="27"/>
        <v>0.43958868894601544</v>
      </c>
      <c r="M188" s="37">
        <f t="shared" si="28"/>
        <v>0.56041131105398467</v>
      </c>
      <c r="N188" s="38">
        <v>284</v>
      </c>
      <c r="O188" s="38">
        <f t="shared" si="29"/>
        <v>153.72477064220183</v>
      </c>
      <c r="P188" s="38">
        <f t="shared" si="30"/>
        <v>117.91812865497074</v>
      </c>
      <c r="Q188" s="38">
        <f t="shared" si="31"/>
        <v>166.08187134502924</v>
      </c>
      <c r="R188" s="38">
        <f t="shared" si="32"/>
        <v>130.27522935779817</v>
      </c>
      <c r="S188" s="39">
        <f t="shared" si="33"/>
        <v>-12.35710070282741</v>
      </c>
      <c r="T188" s="39">
        <f t="shared" si="34"/>
        <v>-12.357100702827424</v>
      </c>
      <c r="U188" t="s">
        <v>151</v>
      </c>
      <c r="V188" t="s">
        <v>145</v>
      </c>
      <c r="W188" t="s">
        <v>165</v>
      </c>
      <c r="X188" t="s">
        <v>475</v>
      </c>
      <c r="Y188" s="41"/>
    </row>
    <row r="189" spans="1:25" s="35" customFormat="1" ht="15" x14ac:dyDescent="0.25">
      <c r="A189">
        <v>2.23</v>
      </c>
      <c r="B189">
        <v>1.68</v>
      </c>
      <c r="C189" s="29">
        <f t="shared" si="26"/>
        <v>4.3668588511637907E-2</v>
      </c>
      <c r="D189" s="30">
        <f>IF(OR($A189="",$B189=""),"",A189*'MPTO_working_2-way'!$G188)</f>
        <v>2.3273809523809526</v>
      </c>
      <c r="E189" s="32">
        <f>IF(OR($A189="",$B189=""),"",B189*'MPTO_working_2-way'!$G188)</f>
        <v>1.7533632286995515</v>
      </c>
      <c r="F189" s="30">
        <f>IF(OR($A189="",$B189=""),"",'MPTO_working_2-way'!D188)</f>
        <v>2.3441371542985863</v>
      </c>
      <c r="G189" s="32">
        <f>IF(OR($A189="",$B189=""),"",'MPTO_working_2-way'!E188)</f>
        <v>1.7439716972348942</v>
      </c>
      <c r="H189" s="30">
        <f>IF(OR($A189="",$B189=""),"",'OddsRatio_working_2-way'!M188)</f>
        <v>2.3449251017851385</v>
      </c>
      <c r="I189" s="30">
        <f>IF(OR($A189="",$B189=""),"",'OddsRatio_working_2-way'!N188)</f>
        <v>1.743535828629182</v>
      </c>
      <c r="J189" s="30">
        <f>IF('Log_working_2-way'!$D188="","",A189^('Log_working_2-way'!$D188))</f>
        <v>2.3527328444015367</v>
      </c>
      <c r="K189" s="32">
        <f>IF('Log_working_2-way'!$D188="","",B189^('Log_working_2-way'!$D188))</f>
        <v>1.7392442669948964</v>
      </c>
      <c r="L189" s="37">
        <f t="shared" si="27"/>
        <v>0.42966751918158563</v>
      </c>
      <c r="M189" s="37">
        <f t="shared" si="28"/>
        <v>0.57033248081841437</v>
      </c>
      <c r="N189" s="38">
        <v>285</v>
      </c>
      <c r="O189" s="38">
        <f t="shared" si="29"/>
        <v>157.19730941704034</v>
      </c>
      <c r="P189" s="38">
        <f t="shared" si="30"/>
        <v>115.35714285714283</v>
      </c>
      <c r="Q189" s="38">
        <f t="shared" si="31"/>
        <v>169.64285714285714</v>
      </c>
      <c r="R189" s="38">
        <f t="shared" si="32"/>
        <v>127.80269058295964</v>
      </c>
      <c r="S189" s="39">
        <f t="shared" si="33"/>
        <v>-12.445547725816795</v>
      </c>
      <c r="T189" s="39">
        <f t="shared" si="34"/>
        <v>-12.445547725816809</v>
      </c>
      <c r="U189" t="s">
        <v>159</v>
      </c>
      <c r="V189" t="s">
        <v>147</v>
      </c>
      <c r="W189" t="s">
        <v>165</v>
      </c>
      <c r="X189" t="s">
        <v>475</v>
      </c>
      <c r="Y189" s="41"/>
    </row>
    <row r="190" spans="1:25" s="35" customFormat="1" ht="15" x14ac:dyDescent="0.25">
      <c r="A190">
        <v>2.38</v>
      </c>
      <c r="B190">
        <v>1.61</v>
      </c>
      <c r="C190" s="29">
        <f t="shared" si="26"/>
        <v>4.1286079649250906E-2</v>
      </c>
      <c r="D190" s="30">
        <f>IF(OR($A190="",$B190=""),"",A190*'MPTO_working_2-way'!$G189)</f>
        <v>2.4782608695652169</v>
      </c>
      <c r="E190" s="32">
        <f>IF(OR($A190="",$B190=""),"",B190*'MPTO_working_2-way'!$G189)</f>
        <v>1.6764705882352942</v>
      </c>
      <c r="F190" s="30">
        <f>IF(OR($A190="",$B190=""),"",'MPTO_working_2-way'!D189)</f>
        <v>2.5029721079103791</v>
      </c>
      <c r="G190" s="32">
        <f>IF(OR($A190="",$B190=""),"",'MPTO_working_2-way'!E189)</f>
        <v>1.6653483419531487</v>
      </c>
      <c r="H190" s="30">
        <f>IF(OR($A190="",$B190=""),"",'OddsRatio_working_2-way'!M189)</f>
        <v>2.5040927770477501</v>
      </c>
      <c r="I190" s="30">
        <f>IF(OR($A190="",$B190=""),"",'OddsRatio_working_2-way'!N189)</f>
        <v>1.6648526043471934</v>
      </c>
      <c r="J190" s="30">
        <f>IF('Log_working_2-way'!$D189="","",A190^('Log_working_2-way'!$D189))</f>
        <v>2.5156679956166372</v>
      </c>
      <c r="K190" s="32">
        <f>IF('Log_working_2-way'!$D189="","",B190^('Log_working_2-way'!$D189))</f>
        <v>1.6597750977731451</v>
      </c>
      <c r="L190" s="37">
        <f t="shared" si="27"/>
        <v>0.40350877192982465</v>
      </c>
      <c r="M190" s="37">
        <f t="shared" si="28"/>
        <v>0.59649122807017541</v>
      </c>
      <c r="N190" s="38">
        <v>286</v>
      </c>
      <c r="O190" s="38">
        <f t="shared" si="29"/>
        <v>165.83193277310923</v>
      </c>
      <c r="P190" s="38">
        <f t="shared" si="30"/>
        <v>108.36024844720498</v>
      </c>
      <c r="Q190" s="38">
        <f t="shared" si="31"/>
        <v>177.63975155279502</v>
      </c>
      <c r="R190" s="38">
        <f t="shared" si="32"/>
        <v>120.16806722689076</v>
      </c>
      <c r="S190" s="39">
        <f t="shared" si="33"/>
        <v>-11.807818779685789</v>
      </c>
      <c r="T190" s="39">
        <f t="shared" si="34"/>
        <v>-11.807818779685775</v>
      </c>
      <c r="U190" t="s">
        <v>111</v>
      </c>
      <c r="V190" t="s">
        <v>163</v>
      </c>
      <c r="W190" t="s">
        <v>165</v>
      </c>
      <c r="X190" t="s">
        <v>475</v>
      </c>
      <c r="Y190" s="41"/>
    </row>
    <row r="191" spans="1:25" ht="15" x14ac:dyDescent="0.25">
      <c r="A191">
        <v>1.87</v>
      </c>
      <c r="B191">
        <v>2.02</v>
      </c>
      <c r="C191" s="29">
        <f t="shared" si="26"/>
        <v>2.9808863239265015E-2</v>
      </c>
      <c r="D191" s="30">
        <f>IF(OR($A191="",$B191=""),"",A191*'MPTO_working_2-way'!$G190)</f>
        <v>1.9257425742574257</v>
      </c>
      <c r="E191" s="32">
        <f>IF(OR($A191="",$B191=""),"",B191*'MPTO_working_2-way'!$G190)</f>
        <v>2.0802139037433154</v>
      </c>
      <c r="F191" s="30">
        <f>IF(OR($A191="",$B191=""),"",'MPTO_working_2-way'!D190)</f>
        <v>1.9236135865967305</v>
      </c>
      <c r="G191" s="32">
        <f>IF(OR($A191="",$B191=""),"",'MPTO_working_2-way'!E190)</f>
        <v>2.082703865027292</v>
      </c>
      <c r="H191" s="30">
        <f>IF(OR($A191="",$B191=""),"",'OddsRatio_working_2-way'!M190)</f>
        <v>1.9235481451827992</v>
      </c>
      <c r="I191" s="30">
        <f>IF(OR($A191="",$B191=""),"",'OddsRatio_working_2-way'!N190)</f>
        <v>2.0827805840074194</v>
      </c>
      <c r="J191" s="30">
        <f>IF('Log_working_2-way'!$D190="","",A191^('Log_working_2-way'!$D190))</f>
        <v>1.9225833907877643</v>
      </c>
      <c r="K191" s="32">
        <f>IF('Log_working_2-way'!$D190="","",B191^('Log_working_2-way'!$D190))</f>
        <v>2.0839128581602959</v>
      </c>
      <c r="L191" s="37">
        <f t="shared" si="27"/>
        <v>0.51928020565552702</v>
      </c>
      <c r="M191" s="37">
        <f t="shared" si="28"/>
        <v>0.48071979434447304</v>
      </c>
      <c r="N191" s="38">
        <v>287</v>
      </c>
      <c r="O191" s="38">
        <f t="shared" si="29"/>
        <v>133.524064171123</v>
      </c>
      <c r="P191" s="38">
        <f t="shared" si="30"/>
        <v>144.92079207920793</v>
      </c>
      <c r="Q191" s="38">
        <f t="shared" si="31"/>
        <v>142.07920792079207</v>
      </c>
      <c r="R191" s="38">
        <f t="shared" si="32"/>
        <v>153.47593582887697</v>
      </c>
      <c r="S191" s="39">
        <f t="shared" si="33"/>
        <v>-8.555143749669071</v>
      </c>
      <c r="T191" s="39">
        <f t="shared" si="34"/>
        <v>-8.5551437496690426</v>
      </c>
      <c r="U191" t="s">
        <v>353</v>
      </c>
      <c r="V191" t="s">
        <v>370</v>
      </c>
      <c r="W191" t="s">
        <v>385</v>
      </c>
      <c r="X191" t="s">
        <v>475</v>
      </c>
      <c r="Y191" s="41"/>
    </row>
    <row r="192" spans="1:25" s="35" customFormat="1" ht="15" x14ac:dyDescent="0.25">
      <c r="A192">
        <v>1.76</v>
      </c>
      <c r="B192">
        <v>2.15</v>
      </c>
      <c r="C192" s="29">
        <f t="shared" si="26"/>
        <v>3.3298097251585723E-2</v>
      </c>
      <c r="D192" s="30">
        <f>IF(OR($A192="",$B192=""),"",A192*'MPTO_working_2-way'!$G191)</f>
        <v>1.8186046511627909</v>
      </c>
      <c r="E192" s="32">
        <f>IF(OR($A192="",$B192=""),"",B192*'MPTO_working_2-way'!$G191)</f>
        <v>2.2215909090909092</v>
      </c>
      <c r="F192" s="30">
        <f>IF(OR($A192="",$B192=""),"",'MPTO_working_2-way'!D191)</f>
        <v>1.8131288931480596</v>
      </c>
      <c r="G192" s="32">
        <f>IF(OR($A192="",$B192=""),"",'MPTO_working_2-way'!E191)</f>
        <v>2.2298173246906305</v>
      </c>
      <c r="H192" s="30">
        <f>IF(OR($A192="",$B192=""),"",'OddsRatio_working_2-way'!M191)</f>
        <v>1.8129388446970602</v>
      </c>
      <c r="I192" s="30">
        <f>IF(OR($A192="",$B192=""),"",'OddsRatio_working_2-way'!N191)</f>
        <v>2.2301048307916052</v>
      </c>
      <c r="J192" s="30">
        <f>IF('Log_working_2-way'!$D191="","",A192^('Log_working_2-way'!$D191))</f>
        <v>1.8104537322239227</v>
      </c>
      <c r="K192" s="32">
        <f>IF('Log_working_2-way'!$D191="","",B192^('Log_working_2-way'!$D191))</f>
        <v>2.2338767288490446</v>
      </c>
      <c r="L192" s="37">
        <f t="shared" si="27"/>
        <v>0.54987212276214825</v>
      </c>
      <c r="M192" s="37">
        <f t="shared" si="28"/>
        <v>0.45012787723785164</v>
      </c>
      <c r="N192" s="38">
        <v>288</v>
      </c>
      <c r="O192" s="38">
        <f t="shared" si="29"/>
        <v>124.36363636363637</v>
      </c>
      <c r="P192" s="38">
        <f t="shared" si="30"/>
        <v>154.04651162790694</v>
      </c>
      <c r="Q192" s="38">
        <f t="shared" si="31"/>
        <v>133.95348837209303</v>
      </c>
      <c r="R192" s="38">
        <f t="shared" si="32"/>
        <v>163.63636363636365</v>
      </c>
      <c r="S192" s="39">
        <f t="shared" si="33"/>
        <v>-9.5898520084566599</v>
      </c>
      <c r="T192" s="39">
        <f t="shared" si="34"/>
        <v>-9.5898520084567167</v>
      </c>
      <c r="U192" t="s">
        <v>357</v>
      </c>
      <c r="V192" t="s">
        <v>297</v>
      </c>
      <c r="W192" t="s">
        <v>385</v>
      </c>
      <c r="X192" t="s">
        <v>475</v>
      </c>
      <c r="Y192" s="41"/>
    </row>
    <row r="193" spans="1:25" s="35" customFormat="1" ht="15" x14ac:dyDescent="0.25">
      <c r="A193">
        <v>1.76</v>
      </c>
      <c r="B193">
        <v>2.15</v>
      </c>
      <c r="C193" s="29">
        <f t="shared" si="26"/>
        <v>3.3298097251585723E-2</v>
      </c>
      <c r="D193" s="30">
        <f>IF(OR($A193="",$B193=""),"",A193*'MPTO_working_2-way'!$G192)</f>
        <v>1.8186046511627909</v>
      </c>
      <c r="E193" s="32">
        <f>IF(OR($A193="",$B193=""),"",B193*'MPTO_working_2-way'!$G192)</f>
        <v>2.2215909090909092</v>
      </c>
      <c r="F193" s="30">
        <f>IF(OR($A193="",$B193=""),"",'MPTO_working_2-way'!D192)</f>
        <v>1.8131288931480596</v>
      </c>
      <c r="G193" s="32">
        <f>IF(OR($A193="",$B193=""),"",'MPTO_working_2-way'!E192)</f>
        <v>2.2298173246906305</v>
      </c>
      <c r="H193" s="30">
        <f>IF(OR($A193="",$B193=""),"",'OddsRatio_working_2-way'!M192)</f>
        <v>1.8129388446970602</v>
      </c>
      <c r="I193" s="30">
        <f>IF(OR($A193="",$B193=""),"",'OddsRatio_working_2-way'!N192)</f>
        <v>2.2301048307916052</v>
      </c>
      <c r="J193" s="30">
        <f>IF('Log_working_2-way'!$D192="","",A193^('Log_working_2-way'!$D192))</f>
        <v>1.8104537322239227</v>
      </c>
      <c r="K193" s="32">
        <f>IF('Log_working_2-way'!$D192="","",B193^('Log_working_2-way'!$D192))</f>
        <v>2.2338767288490446</v>
      </c>
      <c r="L193" s="37">
        <f t="shared" si="27"/>
        <v>0.54987212276214825</v>
      </c>
      <c r="M193" s="37">
        <f t="shared" si="28"/>
        <v>0.45012787723785164</v>
      </c>
      <c r="N193" s="38">
        <v>289</v>
      </c>
      <c r="O193" s="38">
        <f t="shared" si="29"/>
        <v>124.79545454545455</v>
      </c>
      <c r="P193" s="38">
        <f t="shared" si="30"/>
        <v>154.58139534883722</v>
      </c>
      <c r="Q193" s="38">
        <f t="shared" si="31"/>
        <v>134.41860465116278</v>
      </c>
      <c r="R193" s="38">
        <f t="shared" si="32"/>
        <v>164.20454545454547</v>
      </c>
      <c r="S193" s="39">
        <f t="shared" si="33"/>
        <v>-9.623150105708234</v>
      </c>
      <c r="T193" s="39">
        <f t="shared" si="34"/>
        <v>-9.6231501057082482</v>
      </c>
      <c r="U193" t="s">
        <v>372</v>
      </c>
      <c r="V193" t="s">
        <v>292</v>
      </c>
      <c r="W193" t="s">
        <v>385</v>
      </c>
      <c r="X193" t="s">
        <v>475</v>
      </c>
      <c r="Y193" s="41"/>
    </row>
    <row r="194" spans="1:25" s="50" customFormat="1" ht="15" x14ac:dyDescent="0.25">
      <c r="A194" s="58">
        <v>1.88</v>
      </c>
      <c r="B194" s="58">
        <v>2</v>
      </c>
      <c r="C194" s="59">
        <f t="shared" si="26"/>
        <v>3.1914893617021267E-2</v>
      </c>
      <c r="D194" s="60">
        <f>IF(OR($A194="",$B194=""),"",A194*'MPTO_working_2-way'!$G193)</f>
        <v>1.94</v>
      </c>
      <c r="E194" s="62">
        <f>IF(OR($A194="",$B194=""),"",B194*'MPTO_working_2-way'!$G193)</f>
        <v>2.0638297872340425</v>
      </c>
      <c r="F194" s="60">
        <f>IF(OR($A194="",$B194=""),"",'MPTO_working_2-way'!D193)</f>
        <v>1.9381443298969072</v>
      </c>
      <c r="G194" s="62">
        <f>IF(OR($A194="",$B194=""),"",'MPTO_working_2-way'!E193)</f>
        <v>2.0659340659340657</v>
      </c>
      <c r="H194" s="60">
        <f>IF(OR($A194="",$B194=""),"",'OddsRatio_working_2-way'!M193)</f>
        <v>1.9380831519646857</v>
      </c>
      <c r="I194" s="60">
        <f>IF(OR($A194="",$B194=""),"",'OddsRatio_working_2-way'!N193)</f>
        <v>2.0660035817780522</v>
      </c>
      <c r="J194" s="60">
        <f>IF('Log_working_2-way'!$D193="","",A194^('Log_working_2-way'!$D193))</f>
        <v>1.9372406373367297</v>
      </c>
      <c r="K194" s="62">
        <f>IF('Log_working_2-way'!$D193="","",B194^('Log_working_2-way'!$D193))</f>
        <v>2.0669618454035223</v>
      </c>
      <c r="L194" s="65">
        <f t="shared" si="27"/>
        <v>0.51546391752577325</v>
      </c>
      <c r="M194" s="65">
        <f t="shared" si="28"/>
        <v>0.4845360824742268</v>
      </c>
      <c r="N194" s="66">
        <v>290</v>
      </c>
      <c r="O194" s="66">
        <f t="shared" si="29"/>
        <v>135.7446808510638</v>
      </c>
      <c r="P194" s="66">
        <f t="shared" si="30"/>
        <v>145</v>
      </c>
      <c r="Q194" s="66">
        <f t="shared" si="31"/>
        <v>145</v>
      </c>
      <c r="R194" s="66">
        <f t="shared" si="32"/>
        <v>154.25531914893617</v>
      </c>
      <c r="S194" s="67">
        <f t="shared" si="33"/>
        <v>-9.255319148936195</v>
      </c>
      <c r="T194" s="67">
        <f t="shared" si="34"/>
        <v>-9.2553191489361666</v>
      </c>
      <c r="U194" s="58" t="s">
        <v>359</v>
      </c>
      <c r="V194" s="58" t="s">
        <v>293</v>
      </c>
      <c r="W194" s="58" t="s">
        <v>385</v>
      </c>
      <c r="X194" s="58" t="s">
        <v>475</v>
      </c>
      <c r="Y194" s="51"/>
    </row>
    <row r="195" spans="1:25" ht="15" x14ac:dyDescent="0.25">
      <c r="A195">
        <v>1.46</v>
      </c>
      <c r="B195">
        <v>2.87</v>
      </c>
      <c r="C195" s="29">
        <f t="shared" si="26"/>
        <v>3.3363562598443863E-2</v>
      </c>
      <c r="D195" s="30">
        <f>IF(OR($A195="",$B195=""),"",A195*'MPTO_working_2-way'!$G194)</f>
        <v>1.508710801393728</v>
      </c>
      <c r="E195" s="32">
        <f>IF(OR($A195="",$B195=""),"",B195*'MPTO_working_2-way'!$G194)</f>
        <v>2.9657534246575339</v>
      </c>
      <c r="F195" s="30">
        <f>IF(OR($A195="",$B195=""),"",'MPTO_working_2-way'!D194)</f>
        <v>1.4964465554801614</v>
      </c>
      <c r="G195" s="32">
        <f>IF(OR($A195="",$B195=""),"",'MPTO_working_2-way'!E194)</f>
        <v>3.0143155168692894</v>
      </c>
      <c r="H195" s="30">
        <f>IF(OR($A195="",$B195=""),"",'OddsRatio_working_2-way'!M194)</f>
        <v>1.4959730887990137</v>
      </c>
      <c r="I195" s="30">
        <f>IF(OR($A195="",$B195=""),"",'OddsRatio_working_2-way'!N194)</f>
        <v>3.0162384262046857</v>
      </c>
      <c r="J195" s="30">
        <f>IF('Log_working_2-way'!$D194="","",A195^('Log_working_2-way'!$D194))</f>
        <v>1.4903545563160985</v>
      </c>
      <c r="K195" s="32">
        <f>IF('Log_working_2-way'!$D194="","",B195^('Log_working_2-way'!$D194))</f>
        <v>3.0393406915854553</v>
      </c>
      <c r="L195" s="37">
        <f t="shared" ref="L195:L219" si="35">(1/D195)</f>
        <v>0.66281755196304859</v>
      </c>
      <c r="M195" s="37">
        <f t="shared" ref="M195:M219" si="36">(1/E195)</f>
        <v>0.33718244803695152</v>
      </c>
      <c r="N195" s="38">
        <v>291</v>
      </c>
      <c r="O195" s="38">
        <f t="shared" ref="O195:O219" si="37">(1/A195)*((N195*A195)-N195)</f>
        <v>91.684931506849324</v>
      </c>
      <c r="P195" s="38">
        <f t="shared" ref="P195:P219" si="38">(1/B195)*((N195*B195)-N195)</f>
        <v>189.60627177700349</v>
      </c>
      <c r="Q195" s="38">
        <f t="shared" ref="Q195:Q219" si="39">(1/B195)*N195</f>
        <v>101.3937282229965</v>
      </c>
      <c r="R195" s="38">
        <f t="shared" ref="R195:R219" si="40">(1/A195)*N195</f>
        <v>199.31506849315068</v>
      </c>
      <c r="S195" s="39">
        <f t="shared" ref="S195:S219" si="41">O195-Q195</f>
        <v>-9.7087967161471767</v>
      </c>
      <c r="T195" s="39">
        <f t="shared" ref="T195:T219" si="42">P195-R195</f>
        <v>-9.7087967161471909</v>
      </c>
      <c r="U195" t="s">
        <v>185</v>
      </c>
      <c r="V195" t="s">
        <v>179</v>
      </c>
      <c r="W195" t="s">
        <v>374</v>
      </c>
      <c r="X195" s="48" t="s">
        <v>473</v>
      </c>
      <c r="Y195" s="41"/>
    </row>
    <row r="196" spans="1:25" s="35" customFormat="1" ht="15" x14ac:dyDescent="0.25">
      <c r="A196">
        <v>1.62</v>
      </c>
      <c r="B196">
        <v>2.42</v>
      </c>
      <c r="C196" s="29">
        <f t="shared" ref="C196:C219" si="43">IF(OR($A196="",$B196=""),"",(1/A196)+(1/B196)-1)</f>
        <v>3.0507091113151752E-2</v>
      </c>
      <c r="D196" s="30">
        <f>IF(OR($A196="",$B196=""),"",A196*'MPTO_working_2-way'!$G195)</f>
        <v>1.669421487603306</v>
      </c>
      <c r="E196" s="32">
        <f>IF(OR($A196="",$B196=""),"",B196*'MPTO_working_2-way'!$G195)</f>
        <v>2.4938271604938271</v>
      </c>
      <c r="F196" s="30">
        <f>IF(OR($A196="",$B196=""),"",'MPTO_working_2-way'!D195)</f>
        <v>1.6610456740954158</v>
      </c>
      <c r="G196" s="32">
        <f>IF(OR($A196="",$B196=""),"",'MPTO_working_2-way'!E195)</f>
        <v>2.5127547750288426</v>
      </c>
      <c r="H196" s="30">
        <f>IF(OR($A196="",$B196=""),"",'OddsRatio_working_2-way'!M195)</f>
        <v>1.6607720622952058</v>
      </c>
      <c r="I196" s="30">
        <f>IF(OR($A196="",$B196=""),"",'OddsRatio_working_2-way'!N195)</f>
        <v>2.5133811749341808</v>
      </c>
      <c r="J196" s="30">
        <f>IF('Log_working_2-way'!$D195="","",A196^('Log_working_2-way'!$D195))</f>
        <v>1.6569717885147401</v>
      </c>
      <c r="K196" s="32">
        <f>IF('Log_working_2-way'!$D195="","",B196^('Log_working_2-way'!$D195))</f>
        <v>2.5221353754941713</v>
      </c>
      <c r="L196" s="37">
        <f t="shared" si="35"/>
        <v>0.59900990099009899</v>
      </c>
      <c r="M196" s="37">
        <f t="shared" si="36"/>
        <v>0.40099009900990101</v>
      </c>
      <c r="N196" s="38">
        <v>292</v>
      </c>
      <c r="O196" s="38">
        <f t="shared" si="37"/>
        <v>111.75308641975309</v>
      </c>
      <c r="P196" s="38">
        <f t="shared" si="38"/>
        <v>171.3388429752066</v>
      </c>
      <c r="Q196" s="38">
        <f t="shared" si="39"/>
        <v>120.6611570247934</v>
      </c>
      <c r="R196" s="38">
        <f t="shared" si="40"/>
        <v>180.24691358024691</v>
      </c>
      <c r="S196" s="39">
        <f t="shared" si="41"/>
        <v>-8.908070605040308</v>
      </c>
      <c r="T196" s="39">
        <f t="shared" si="42"/>
        <v>-8.908070605040308</v>
      </c>
      <c r="U196" t="s">
        <v>300</v>
      </c>
      <c r="V196" t="s">
        <v>188</v>
      </c>
      <c r="W196" t="s">
        <v>374</v>
      </c>
      <c r="X196" s="48" t="s">
        <v>473</v>
      </c>
      <c r="Y196" s="41"/>
    </row>
    <row r="197" spans="1:25" ht="15" x14ac:dyDescent="0.25">
      <c r="A197">
        <v>1.76</v>
      </c>
      <c r="B197">
        <v>2.16</v>
      </c>
      <c r="C197" s="29">
        <f t="shared" si="43"/>
        <v>3.1144781144781142E-2</v>
      </c>
      <c r="D197" s="30">
        <f>IF(OR($A197="",$B197=""),"",A197*'MPTO_working_2-way'!$G196)</f>
        <v>1.8148148148148149</v>
      </c>
      <c r="E197" s="32">
        <f>IF(OR($A197="",$B197=""),"",B197*'MPTO_working_2-way'!$G196)</f>
        <v>2.2272727272727275</v>
      </c>
      <c r="F197" s="30">
        <f>IF(OR($A197="",$B197=""),"",'MPTO_working_2-way'!D196)</f>
        <v>1.8095963442498098</v>
      </c>
      <c r="G197" s="32">
        <f>IF(OR($A197="",$B197=""),"",'MPTO_working_2-way'!E196)</f>
        <v>2.235183443085607</v>
      </c>
      <c r="H197" s="30">
        <f>IF(OR($A197="",$B197=""),"",'OddsRatio_working_2-way'!M196)</f>
        <v>1.8094272134003797</v>
      </c>
      <c r="I197" s="30">
        <f>IF(OR($A197="",$B197=""),"",'OddsRatio_working_2-way'!N196)</f>
        <v>2.2354415362426847</v>
      </c>
      <c r="J197" s="30">
        <f>IF('Log_working_2-way'!$D196="","",A197^('Log_working_2-way'!$D196))</f>
        <v>1.8070624804765649</v>
      </c>
      <c r="K197" s="32">
        <f>IF('Log_working_2-way'!$D196="","",B197^('Log_working_2-way'!$D196))</f>
        <v>2.2390614409549543</v>
      </c>
      <c r="L197" s="37">
        <f t="shared" si="35"/>
        <v>0.55102040816326525</v>
      </c>
      <c r="M197" s="37">
        <f t="shared" si="36"/>
        <v>0.44897959183673464</v>
      </c>
      <c r="N197" s="38">
        <v>293</v>
      </c>
      <c r="O197" s="38">
        <f t="shared" si="37"/>
        <v>126.52272727272725</v>
      </c>
      <c r="P197" s="38">
        <f t="shared" si="38"/>
        <v>157.35185185185182</v>
      </c>
      <c r="Q197" s="38">
        <f t="shared" si="39"/>
        <v>135.64814814814812</v>
      </c>
      <c r="R197" s="38">
        <f t="shared" si="40"/>
        <v>166.47727272727275</v>
      </c>
      <c r="S197" s="39">
        <f t="shared" si="41"/>
        <v>-9.1254208754208719</v>
      </c>
      <c r="T197" s="39">
        <f t="shared" si="42"/>
        <v>-9.1254208754209287</v>
      </c>
      <c r="U197" t="s">
        <v>203</v>
      </c>
      <c r="V197" t="s">
        <v>201</v>
      </c>
      <c r="W197" t="s">
        <v>378</v>
      </c>
      <c r="X197" s="48" t="s">
        <v>473</v>
      </c>
      <c r="Y197" s="41"/>
    </row>
    <row r="198" spans="1:25" s="35" customFormat="1" ht="15" x14ac:dyDescent="0.25">
      <c r="A198">
        <v>1.75</v>
      </c>
      <c r="B198">
        <v>2.14</v>
      </c>
      <c r="C198" s="29">
        <f t="shared" si="43"/>
        <v>3.8718291054739673E-2</v>
      </c>
      <c r="D198" s="30">
        <f>IF(OR($A198="",$B198=""),"",A198*'MPTO_working_2-way'!$G197)</f>
        <v>1.8177570093457944</v>
      </c>
      <c r="E198" s="32">
        <f>IF(OR($A198="",$B198=""),"",B198*'MPTO_working_2-way'!$G197)</f>
        <v>2.2228571428571429</v>
      </c>
      <c r="F198" s="30">
        <f>IF(OR($A198="",$B198=""),"",'MPTO_working_2-way'!D197)</f>
        <v>1.81136638452237</v>
      </c>
      <c r="G198" s="32">
        <f>IF(OR($A198="",$B198=""),"",'MPTO_working_2-way'!E197)</f>
        <v>2.2324888226527575</v>
      </c>
      <c r="H198" s="30">
        <f>IF(OR($A198="",$B198=""),"",'OddsRatio_working_2-way'!M197)</f>
        <v>1.8111071056538131</v>
      </c>
      <c r="I198" s="30">
        <f>IF(OR($A198="",$B198=""),"",'OddsRatio_working_2-way'!N197)</f>
        <v>2.2328828005937953</v>
      </c>
      <c r="J198" s="30">
        <f>IF('Log_working_2-way'!$D197="","",A198^('Log_working_2-way'!$D197))</f>
        <v>1.8081956651086979</v>
      </c>
      <c r="K198" s="32">
        <f>IF('Log_working_2-way'!$D197="","",B198^('Log_working_2-way'!$D197))</f>
        <v>2.2373241322265098</v>
      </c>
      <c r="L198" s="37">
        <f t="shared" si="35"/>
        <v>0.55012853470437018</v>
      </c>
      <c r="M198" s="37">
        <f t="shared" si="36"/>
        <v>0.44987146529562982</v>
      </c>
      <c r="N198" s="38">
        <v>294</v>
      </c>
      <c r="O198" s="38">
        <f t="shared" si="37"/>
        <v>126</v>
      </c>
      <c r="P198" s="38">
        <f t="shared" si="38"/>
        <v>156.61682242990659</v>
      </c>
      <c r="Q198" s="38">
        <f t="shared" si="39"/>
        <v>137.38317757009347</v>
      </c>
      <c r="R198" s="38">
        <f t="shared" si="40"/>
        <v>168</v>
      </c>
      <c r="S198" s="39">
        <f t="shared" si="41"/>
        <v>-11.383177570093466</v>
      </c>
      <c r="T198" s="39">
        <f t="shared" si="42"/>
        <v>-11.383177570093409</v>
      </c>
      <c r="U198" t="s">
        <v>222</v>
      </c>
      <c r="V198" t="s">
        <v>217</v>
      </c>
      <c r="W198" t="s">
        <v>376</v>
      </c>
      <c r="X198" s="48" t="s">
        <v>473</v>
      </c>
      <c r="Y198" s="41"/>
    </row>
    <row r="199" spans="1:25" ht="15" x14ac:dyDescent="0.25">
      <c r="A199">
        <v>2.0699999999999998</v>
      </c>
      <c r="B199">
        <v>1.77</v>
      </c>
      <c r="C199" s="29">
        <f t="shared" si="43"/>
        <v>4.8063538852042953E-2</v>
      </c>
      <c r="D199" s="30">
        <f>IF(OR($A199="",$B199=""),"",A199*'MPTO_working_2-way'!$G198)</f>
        <v>2.1694915254237288</v>
      </c>
      <c r="E199" s="32">
        <f>IF(OR($A199="",$B199=""),"",B199*'MPTO_working_2-way'!$G198)</f>
        <v>1.855072463768116</v>
      </c>
      <c r="F199" s="30">
        <f>IF(OR($A199="",$B199=""),"",'MPTO_working_2-way'!D198)</f>
        <v>2.1783643984660661</v>
      </c>
      <c r="G199" s="32">
        <f>IF(OR($A199="",$B199=""),"",'MPTO_working_2-way'!E198)</f>
        <v>1.848633921138273</v>
      </c>
      <c r="H199" s="30">
        <f>IF(OR($A199="",$B199=""),"",'OddsRatio_working_2-way'!M198)</f>
        <v>2.1788173690654498</v>
      </c>
      <c r="I199" s="30">
        <f>IF(OR($A199="",$B199=""),"",'OddsRatio_working_2-way'!N198)</f>
        <v>1.8483078263368193</v>
      </c>
      <c r="J199" s="30">
        <f>IF('Log_working_2-way'!$D198="","",A199^('Log_working_2-way'!$D198))</f>
        <v>2.1829380192842547</v>
      </c>
      <c r="K199" s="32">
        <f>IF('Log_working_2-way'!$D198="","",B199^('Log_working_2-way'!$D198))</f>
        <v>1.8453528280410556</v>
      </c>
      <c r="L199" s="37">
        <f t="shared" si="35"/>
        <v>0.4609375</v>
      </c>
      <c r="M199" s="37">
        <f t="shared" si="36"/>
        <v>0.5390625</v>
      </c>
      <c r="N199" s="38">
        <v>295</v>
      </c>
      <c r="O199" s="38">
        <f t="shared" si="37"/>
        <v>152.48792270531402</v>
      </c>
      <c r="P199" s="38">
        <f t="shared" si="38"/>
        <v>128.33333333333331</v>
      </c>
      <c r="Q199" s="38">
        <f t="shared" si="39"/>
        <v>166.66666666666666</v>
      </c>
      <c r="R199" s="38">
        <f t="shared" si="40"/>
        <v>142.51207729468601</v>
      </c>
      <c r="S199" s="39">
        <f t="shared" si="41"/>
        <v>-14.178743961352637</v>
      </c>
      <c r="T199" s="39">
        <f t="shared" si="42"/>
        <v>-14.178743961352694</v>
      </c>
      <c r="U199" t="s">
        <v>79</v>
      </c>
      <c r="V199" t="s">
        <v>80</v>
      </c>
      <c r="W199" t="s">
        <v>71</v>
      </c>
      <c r="X199" s="48" t="s">
        <v>473</v>
      </c>
      <c r="Y199" s="41"/>
    </row>
    <row r="200" spans="1:25" s="35" customFormat="1" ht="15" x14ac:dyDescent="0.25">
      <c r="A200">
        <v>2.2400000000000002</v>
      </c>
      <c r="B200">
        <v>1.66</v>
      </c>
      <c r="C200" s="29">
        <f t="shared" si="43"/>
        <v>4.8838209982788428E-2</v>
      </c>
      <c r="D200" s="30">
        <f>IF(OR($A200="",$B200=""),"",A200*'MPTO_working_2-way'!$G199)</f>
        <v>2.3493975903614461</v>
      </c>
      <c r="E200" s="32">
        <f>IF(OR($A200="",$B200=""),"",B200*'MPTO_working_2-way'!$G199)</f>
        <v>1.7410714285714286</v>
      </c>
      <c r="F200" s="30">
        <f>IF(OR($A200="",$B200=""),"",'MPTO_working_2-way'!D199)</f>
        <v>2.3696150904919713</v>
      </c>
      <c r="G200" s="32">
        <f>IF(OR($A200="",$B200=""),"",'MPTO_working_2-way'!E199)</f>
        <v>1.7301321421924438</v>
      </c>
      <c r="H200" s="30">
        <f>IF(OR($A200="",$B200=""),"",'OddsRatio_working_2-way'!M199)</f>
        <v>2.3706888336846839</v>
      </c>
      <c r="I200" s="30">
        <f>IF(OR($A200="",$B200=""),"",'OddsRatio_working_2-way'!N199)</f>
        <v>1.7295601856708804</v>
      </c>
      <c r="J200" s="30">
        <f>IF('Log_working_2-way'!$D199="","",A200^('Log_working_2-way'!$D199))</f>
        <v>2.380177238993153</v>
      </c>
      <c r="K200" s="32">
        <f>IF('Log_working_2-way'!$D199="","",B200^('Log_working_2-way'!$D199))</f>
        <v>1.7245446249558118</v>
      </c>
      <c r="L200" s="37">
        <f t="shared" si="35"/>
        <v>0.42564102564102557</v>
      </c>
      <c r="M200" s="37">
        <f t="shared" si="36"/>
        <v>0.57435897435897432</v>
      </c>
      <c r="N200" s="38">
        <v>296</v>
      </c>
      <c r="O200" s="38">
        <f t="shared" si="37"/>
        <v>163.85714285714289</v>
      </c>
      <c r="P200" s="38">
        <f t="shared" si="38"/>
        <v>117.68674698795179</v>
      </c>
      <c r="Q200" s="38">
        <f t="shared" si="39"/>
        <v>178.31325301204822</v>
      </c>
      <c r="R200" s="38">
        <f t="shared" si="40"/>
        <v>132.14285714285714</v>
      </c>
      <c r="S200" s="39">
        <f t="shared" si="41"/>
        <v>-14.456110154905332</v>
      </c>
      <c r="T200" s="39">
        <f t="shared" si="42"/>
        <v>-14.456110154905346</v>
      </c>
      <c r="U200" t="s">
        <v>84</v>
      </c>
      <c r="V200" t="s">
        <v>90</v>
      </c>
      <c r="W200" t="s">
        <v>71</v>
      </c>
      <c r="X200" s="48" t="s">
        <v>473</v>
      </c>
      <c r="Y200" s="41"/>
    </row>
    <row r="201" spans="1:25" s="35" customFormat="1" ht="15" x14ac:dyDescent="0.25">
      <c r="A201">
        <v>1.7</v>
      </c>
      <c r="B201">
        <v>2.17</v>
      </c>
      <c r="C201" s="29">
        <f t="shared" si="43"/>
        <v>4.9064787205204574E-2</v>
      </c>
      <c r="D201" s="30">
        <f>IF(OR($A201="",$B201=""),"",A201*'MPTO_working_2-way'!$G200)</f>
        <v>1.7834101382488476</v>
      </c>
      <c r="E201" s="32">
        <f>IF(OR($A201="",$B201=""),"",B201*'MPTO_working_2-way'!$G200)</f>
        <v>2.276470588235294</v>
      </c>
      <c r="F201" s="30">
        <f>IF(OR($A201="",$B201=""),"",'MPTO_working_2-way'!D200)</f>
        <v>1.773984130800673</v>
      </c>
      <c r="G201" s="32">
        <f>IF(OR($A201="",$B201=""),"",'MPTO_working_2-way'!E200)</f>
        <v>2.2920161540851192</v>
      </c>
      <c r="H201" s="30">
        <f>IF(OR($A201="",$B201=""),"",'OddsRatio_working_2-way'!M200)</f>
        <v>1.773492468153762</v>
      </c>
      <c r="I201" s="30">
        <f>IF(OR($A201="",$B201=""),"",'OddsRatio_working_2-way'!N200)</f>
        <v>2.2928374110570013</v>
      </c>
      <c r="J201" s="30">
        <f>IF('Log_working_2-way'!$D200="","",A201^('Log_working_2-way'!$D200))</f>
        <v>1.7691685682513487</v>
      </c>
      <c r="K201" s="32">
        <f>IF('Log_working_2-way'!$D200="","",B201^('Log_working_2-way'!$D200))</f>
        <v>2.3001051281546463</v>
      </c>
      <c r="L201" s="37">
        <f t="shared" si="35"/>
        <v>0.56072351421188638</v>
      </c>
      <c r="M201" s="37">
        <f t="shared" si="36"/>
        <v>0.43927648578811374</v>
      </c>
      <c r="N201" s="38">
        <v>297</v>
      </c>
      <c r="O201" s="38">
        <f t="shared" si="37"/>
        <v>122.29411764705881</v>
      </c>
      <c r="P201" s="38">
        <f t="shared" si="38"/>
        <v>160.13364055299539</v>
      </c>
      <c r="Q201" s="38">
        <f t="shared" si="39"/>
        <v>136.86635944700461</v>
      </c>
      <c r="R201" s="38">
        <f t="shared" si="40"/>
        <v>174.70588235294119</v>
      </c>
      <c r="S201" s="39">
        <f t="shared" si="41"/>
        <v>-14.5722417999458</v>
      </c>
      <c r="T201" s="39">
        <f t="shared" si="42"/>
        <v>-14.5722417999458</v>
      </c>
      <c r="U201" t="s">
        <v>400</v>
      </c>
      <c r="V201" t="s">
        <v>104</v>
      </c>
      <c r="W201" t="s">
        <v>72</v>
      </c>
      <c r="X201" s="48" t="s">
        <v>473</v>
      </c>
      <c r="Y201" s="41"/>
    </row>
    <row r="202" spans="1:25" s="35" customFormat="1" ht="15" x14ac:dyDescent="0.25">
      <c r="A202">
        <v>1.91</v>
      </c>
      <c r="B202">
        <v>1.93</v>
      </c>
      <c r="C202" s="29">
        <f t="shared" si="43"/>
        <v>4.1694924449990456E-2</v>
      </c>
      <c r="D202" s="30">
        <f>IF(OR($A202="",$B202=""),"",A202*'MPTO_working_2-way'!$G201)</f>
        <v>1.9896373056994816</v>
      </c>
      <c r="E202" s="32">
        <f>IF(OR($A202="",$B202=""),"",B202*'MPTO_working_2-way'!$G201)</f>
        <v>2.0104712041884816</v>
      </c>
      <c r="F202" s="30">
        <f>IF(OR($A202="",$B202=""),"",'MPTO_working_2-way'!D201)</f>
        <v>1.9892075654965866</v>
      </c>
      <c r="G202" s="32">
        <f>IF(OR($A202="",$B202=""),"",'MPTO_working_2-way'!E201)</f>
        <v>2.0109101819272834</v>
      </c>
      <c r="H202" s="30">
        <f>IF(OR($A202="",$B202=""),"",'OddsRatio_working_2-way'!M201)</f>
        <v>1.9891888715790902</v>
      </c>
      <c r="I202" s="30">
        <f>IF(OR($A202="",$B202=""),"",'OddsRatio_working_2-way'!N201)</f>
        <v>2.0109292863390706</v>
      </c>
      <c r="J202" s="30">
        <f>IF('Log_working_2-way'!$D201="","",A202^('Log_working_2-way'!$D201))</f>
        <v>1.9889919289180891</v>
      </c>
      <c r="K202" s="32">
        <f>IF('Log_working_2-way'!$D201="","",B202^('Log_working_2-way'!$D201))</f>
        <v>2.0111305974900358</v>
      </c>
      <c r="L202" s="37">
        <f t="shared" si="35"/>
        <v>0.50260416666666674</v>
      </c>
      <c r="M202" s="37">
        <f t="shared" si="36"/>
        <v>0.49739583333333337</v>
      </c>
      <c r="N202" s="38">
        <v>298</v>
      </c>
      <c r="O202" s="38">
        <f t="shared" si="37"/>
        <v>141.97905759162302</v>
      </c>
      <c r="P202" s="38">
        <f t="shared" si="38"/>
        <v>143.59585492227981</v>
      </c>
      <c r="Q202" s="38">
        <f t="shared" si="39"/>
        <v>154.40414507772022</v>
      </c>
      <c r="R202" s="38">
        <f t="shared" si="40"/>
        <v>156.02094240837695</v>
      </c>
      <c r="S202" s="39">
        <f t="shared" si="41"/>
        <v>-12.425087486097198</v>
      </c>
      <c r="T202" s="39">
        <f t="shared" si="42"/>
        <v>-12.425087486097141</v>
      </c>
      <c r="U202" t="s">
        <v>237</v>
      </c>
      <c r="V202" t="s">
        <v>389</v>
      </c>
      <c r="W202" t="s">
        <v>72</v>
      </c>
      <c r="X202" s="48" t="s">
        <v>473</v>
      </c>
      <c r="Y202" s="41"/>
    </row>
    <row r="203" spans="1:25" ht="15" x14ac:dyDescent="0.25">
      <c r="A203">
        <v>1.86</v>
      </c>
      <c r="B203">
        <v>1.97</v>
      </c>
      <c r="C203" s="29">
        <f t="shared" si="43"/>
        <v>4.5248621800120015E-2</v>
      </c>
      <c r="D203" s="30">
        <f>IF(OR($A203="",$B203=""),"",A203*'MPTO_working_2-way'!$G202)</f>
        <v>1.9441624365482233</v>
      </c>
      <c r="E203" s="32">
        <f>IF(OR($A203="",$B203=""),"",B203*'MPTO_working_2-way'!$G202)</f>
        <v>2.0591397849462365</v>
      </c>
      <c r="F203" s="30">
        <f>IF(OR($A203="",$B203=""),"",'MPTO_working_2-way'!D202)</f>
        <v>1.9417095013512797</v>
      </c>
      <c r="G203" s="32">
        <f>IF(OR($A203="",$B203=""),"",'MPTO_working_2-way'!E202)</f>
        <v>2.0618985988408078</v>
      </c>
      <c r="H203" s="30">
        <f>IF(OR($A203="",$B203=""),"",'OddsRatio_working_2-way'!M202)</f>
        <v>1.9415932976313763</v>
      </c>
      <c r="I203" s="30">
        <f>IF(OR($A203="",$B203=""),"",'OddsRatio_working_2-way'!N202)</f>
        <v>2.062029649653994</v>
      </c>
      <c r="J203" s="30">
        <f>IF('Log_working_2-way'!$D202="","",A203^('Log_working_2-way'!$D202))</f>
        <v>1.9404673782166724</v>
      </c>
      <c r="K203" s="32">
        <f>IF('Log_working_2-way'!$D202="","",B203^('Log_working_2-way'!$D202))</f>
        <v>2.0633011023686705</v>
      </c>
      <c r="L203" s="37">
        <f t="shared" si="35"/>
        <v>0.51436031331592691</v>
      </c>
      <c r="M203" s="37">
        <f t="shared" si="36"/>
        <v>0.48563968668407315</v>
      </c>
      <c r="N203" s="38">
        <v>299</v>
      </c>
      <c r="O203" s="38">
        <f t="shared" si="37"/>
        <v>138.24731182795696</v>
      </c>
      <c r="P203" s="38">
        <f t="shared" si="38"/>
        <v>147.22335025380707</v>
      </c>
      <c r="Q203" s="38">
        <f t="shared" si="39"/>
        <v>151.77664974619287</v>
      </c>
      <c r="R203" s="38">
        <f t="shared" si="40"/>
        <v>160.75268817204301</v>
      </c>
      <c r="S203" s="39">
        <f t="shared" si="41"/>
        <v>-13.52933791823591</v>
      </c>
      <c r="T203" s="39">
        <f t="shared" si="42"/>
        <v>-13.529337918235939</v>
      </c>
      <c r="U203" t="s">
        <v>408</v>
      </c>
      <c r="V203" t="s">
        <v>398</v>
      </c>
      <c r="W203" t="s">
        <v>72</v>
      </c>
      <c r="X203" s="48" t="s">
        <v>473</v>
      </c>
      <c r="Y203" s="41"/>
    </row>
    <row r="204" spans="1:25" ht="15" x14ac:dyDescent="0.25">
      <c r="A204">
        <v>1.83</v>
      </c>
      <c r="B204">
        <v>2.0099999999999998</v>
      </c>
      <c r="C204" s="29">
        <f t="shared" si="43"/>
        <v>4.3960525242639381E-2</v>
      </c>
      <c r="D204" s="30">
        <f>IF(OR($A204="",$B204=""),"",A204*'MPTO_working_2-way'!$G203)</f>
        <v>1.91044776119403</v>
      </c>
      <c r="E204" s="32">
        <f>IF(OR($A204="",$B204=""),"",B204*'MPTO_working_2-way'!$G203)</f>
        <v>2.098360655737705</v>
      </c>
      <c r="F204" s="30">
        <f>IF(OR($A204="",$B204=""),"",'MPTO_working_2-way'!D203)</f>
        <v>1.9066946582691862</v>
      </c>
      <c r="G204" s="32">
        <f>IF(OR($A204="",$B204=""),"",'MPTO_working_2-way'!E203)</f>
        <v>2.1029071263184975</v>
      </c>
      <c r="H204" s="30">
        <f>IF(OR($A204="",$B204=""),"",'OddsRatio_working_2-way'!M203)</f>
        <v>1.9065220230186481</v>
      </c>
      <c r="I204" s="30">
        <f>IF(OR($A204="",$B204=""),"",'OddsRatio_working_2-way'!N203)</f>
        <v>2.1031171605407648</v>
      </c>
      <c r="J204" s="30">
        <f>IF('Log_working_2-way'!$D203="","",A204^('Log_working_2-way'!$D203))</f>
        <v>1.9048027025294283</v>
      </c>
      <c r="K204" s="32">
        <f>IF('Log_working_2-way'!$D203="","",B204^('Log_working_2-way'!$D203))</f>
        <v>2.105213321317545</v>
      </c>
      <c r="L204" s="37">
        <f t="shared" si="35"/>
        <v>0.5234375</v>
      </c>
      <c r="M204" s="37">
        <f t="shared" si="36"/>
        <v>0.4765625</v>
      </c>
      <c r="N204" s="38">
        <v>300</v>
      </c>
      <c r="O204" s="38">
        <f t="shared" si="37"/>
        <v>136.0655737704918</v>
      </c>
      <c r="P204" s="38">
        <f t="shared" si="38"/>
        <v>150.74626865671638</v>
      </c>
      <c r="Q204" s="38">
        <f t="shared" si="39"/>
        <v>149.25373134328359</v>
      </c>
      <c r="R204" s="38">
        <f t="shared" si="40"/>
        <v>163.93442622950818</v>
      </c>
      <c r="S204" s="39">
        <f t="shared" si="41"/>
        <v>-13.188157572791795</v>
      </c>
      <c r="T204" s="39">
        <f t="shared" si="42"/>
        <v>-13.188157572791795</v>
      </c>
      <c r="U204" t="s">
        <v>387</v>
      </c>
      <c r="V204" t="s">
        <v>396</v>
      </c>
      <c r="W204" t="s">
        <v>72</v>
      </c>
      <c r="X204" s="48" t="s">
        <v>473</v>
      </c>
      <c r="Y204" s="41"/>
    </row>
    <row r="205" spans="1:25" s="35" customFormat="1" ht="15" x14ac:dyDescent="0.25">
      <c r="A205">
        <v>2.0699999999999998</v>
      </c>
      <c r="B205">
        <v>1.78</v>
      </c>
      <c r="C205" s="29">
        <f t="shared" si="43"/>
        <v>4.4889540248602255E-2</v>
      </c>
      <c r="D205" s="30">
        <f>IF(OR($A205="",$B205=""),"",A205*'MPTO_working_2-way'!$G204)</f>
        <v>2.1629213483146064</v>
      </c>
      <c r="E205" s="32">
        <f>IF(OR($A205="",$B205=""),"",B205*'MPTO_working_2-way'!$G204)</f>
        <v>1.8599033816425121</v>
      </c>
      <c r="F205" s="30">
        <f>IF(OR($A205="",$B205=""),"",'MPTO_working_2-way'!D204)</f>
        <v>2.1708596005420371</v>
      </c>
      <c r="G205" s="32">
        <f>IF(OR($A205="",$B205=""),"",'MPTO_working_2-way'!E204)</f>
        <v>1.8540733658732955</v>
      </c>
      <c r="H205" s="30">
        <f>IF(OR($A205="",$B205=""),"",'OddsRatio_working_2-way'!M204)</f>
        <v>2.1712364713391024</v>
      </c>
      <c r="I205" s="30">
        <f>IF(OR($A205="",$B205=""),"",'OddsRatio_working_2-way'!N204)</f>
        <v>1.8537985492004672</v>
      </c>
      <c r="J205" s="30">
        <f>IF('Log_working_2-way'!$D204="","",A205^('Log_working_2-way'!$D204))</f>
        <v>2.1749101411939322</v>
      </c>
      <c r="K205" s="32">
        <f>IF('Log_working_2-way'!$D204="","",B205^('Log_working_2-way'!$D204))</f>
        <v>1.8511289203643779</v>
      </c>
      <c r="L205" s="37">
        <f t="shared" si="35"/>
        <v>0.46233766233766244</v>
      </c>
      <c r="M205" s="37">
        <f t="shared" si="36"/>
        <v>0.53766233766233762</v>
      </c>
      <c r="N205" s="38">
        <v>301</v>
      </c>
      <c r="O205" s="38">
        <f t="shared" si="37"/>
        <v>155.5893719806763</v>
      </c>
      <c r="P205" s="38">
        <f t="shared" si="38"/>
        <v>131.89887640449439</v>
      </c>
      <c r="Q205" s="38">
        <f t="shared" si="39"/>
        <v>169.10112359550564</v>
      </c>
      <c r="R205" s="38">
        <f t="shared" si="40"/>
        <v>145.4106280193237</v>
      </c>
      <c r="S205" s="39">
        <f t="shared" si="41"/>
        <v>-13.511751614829336</v>
      </c>
      <c r="T205" s="39">
        <f t="shared" si="42"/>
        <v>-13.511751614829308</v>
      </c>
      <c r="U205" t="s">
        <v>123</v>
      </c>
      <c r="V205" t="s">
        <v>103</v>
      </c>
      <c r="W205" t="s">
        <v>72</v>
      </c>
      <c r="X205" s="48" t="s">
        <v>473</v>
      </c>
      <c r="Y205" s="41"/>
    </row>
    <row r="206" spans="1:25" ht="15" x14ac:dyDescent="0.25">
      <c r="A206">
        <v>1.93</v>
      </c>
      <c r="B206">
        <v>1.9</v>
      </c>
      <c r="C206" s="29">
        <f t="shared" si="43"/>
        <v>4.445050449959087E-2</v>
      </c>
      <c r="D206" s="30">
        <f>IF(OR($A206="",$B206=""),"",A206*'MPTO_working_2-way'!$G205)</f>
        <v>2.0157894736842104</v>
      </c>
      <c r="E206" s="32">
        <f>IF(OR($A206="",$B206=""),"",B206*'MPTO_working_2-way'!$G205)</f>
        <v>1.9844559585492225</v>
      </c>
      <c r="F206" s="30">
        <f>IF(OR($A206="",$B206=""),"",'MPTO_working_2-way'!D205)</f>
        <v>2.0164971130052241</v>
      </c>
      <c r="G206" s="32">
        <f>IF(OR($A206="",$B206=""),"",'MPTO_working_2-way'!E205)</f>
        <v>1.9837706248309437</v>
      </c>
      <c r="H206" s="30">
        <f>IF(OR($A206="",$B206=""),"",'OddsRatio_working_2-way'!M205)</f>
        <v>2.0165300454651267</v>
      </c>
      <c r="I206" s="30">
        <f>IF(OR($A206="",$B206=""),"",'OddsRatio_working_2-way'!N205)</f>
        <v>1.9837387536759294</v>
      </c>
      <c r="J206" s="30">
        <f>IF('Log_working_2-way'!$D205="","",A206^('Log_working_2-way'!$D205))</f>
        <v>2.0168554059748378</v>
      </c>
      <c r="K206" s="32">
        <f>IF('Log_working_2-way'!$D205="","",B206^('Log_working_2-way'!$D205))</f>
        <v>1.9834239894126766</v>
      </c>
      <c r="L206" s="37">
        <f t="shared" si="35"/>
        <v>0.49608355091383816</v>
      </c>
      <c r="M206" s="37">
        <f t="shared" si="36"/>
        <v>0.50391644908616195</v>
      </c>
      <c r="N206" s="38">
        <v>302</v>
      </c>
      <c r="O206" s="38">
        <f t="shared" si="37"/>
        <v>145.52331606217618</v>
      </c>
      <c r="P206" s="38">
        <f t="shared" si="38"/>
        <v>143.05263157894734</v>
      </c>
      <c r="Q206" s="38">
        <f t="shared" si="39"/>
        <v>158.94736842105263</v>
      </c>
      <c r="R206" s="38">
        <f t="shared" si="40"/>
        <v>156.47668393782385</v>
      </c>
      <c r="S206" s="39">
        <f t="shared" si="41"/>
        <v>-13.424052358876452</v>
      </c>
      <c r="T206" s="39">
        <f t="shared" si="42"/>
        <v>-13.424052358876509</v>
      </c>
      <c r="U206" t="s">
        <v>459</v>
      </c>
      <c r="V206" t="s">
        <v>117</v>
      </c>
      <c r="W206" t="s">
        <v>72</v>
      </c>
      <c r="X206" s="48" t="s">
        <v>473</v>
      </c>
      <c r="Y206" s="41"/>
    </row>
    <row r="207" spans="1:25" ht="15" x14ac:dyDescent="0.25">
      <c r="A207">
        <v>1.31</v>
      </c>
      <c r="B207">
        <v>3.38</v>
      </c>
      <c r="C207" s="29">
        <f t="shared" si="43"/>
        <v>5.9216766791634567E-2</v>
      </c>
      <c r="D207" s="30">
        <f>IF(OR($A207="",$B207=""),"",A207*'MPTO_working_2-way'!$G206)</f>
        <v>1.3875739644970413</v>
      </c>
      <c r="E207" s="32">
        <f>IF(OR($A207="",$B207=""),"",B207*'MPTO_working_2-way'!$G206)</f>
        <v>3.5801526717557248</v>
      </c>
      <c r="F207" s="30">
        <f>IF(OR($A207="",$B207=""),"",'MPTO_working_2-way'!D206)</f>
        <v>1.3628612761242267</v>
      </c>
      <c r="G207" s="32">
        <f>IF(OR($A207="",$B207=""),"",'MPTO_working_2-way'!E206)</f>
        <v>3.7558741199423182</v>
      </c>
      <c r="H207" s="30">
        <f>IF(OR($A207="",$B207=""),"",'OddsRatio_working_2-way'!M206)</f>
        <v>1.3609045591847464</v>
      </c>
      <c r="I207" s="30">
        <f>IF(OR($A207="",$B207=""),"",'OddsRatio_working_2-way'!N206)</f>
        <v>3.7708156479345036</v>
      </c>
      <c r="J207" s="30">
        <f>IF('Log_working_2-way'!$D206="","",A207^('Log_working_2-way'!$D206))</f>
        <v>1.3493399552827408</v>
      </c>
      <c r="K207" s="32">
        <f>IF('Log_working_2-way'!$D206="","",B207^('Log_working_2-way'!$D206))</f>
        <v>3.8625411572471036</v>
      </c>
      <c r="L207" s="37">
        <f t="shared" si="35"/>
        <v>0.72068230277185508</v>
      </c>
      <c r="M207" s="37">
        <f t="shared" si="36"/>
        <v>0.27931769722814503</v>
      </c>
      <c r="N207" s="38">
        <v>303</v>
      </c>
      <c r="O207" s="38">
        <f t="shared" si="37"/>
        <v>71.702290076335871</v>
      </c>
      <c r="P207" s="38">
        <f t="shared" si="38"/>
        <v>213.35502958579877</v>
      </c>
      <c r="Q207" s="38">
        <f t="shared" si="39"/>
        <v>89.644970414201183</v>
      </c>
      <c r="R207" s="38">
        <f t="shared" si="40"/>
        <v>231.29770992366412</v>
      </c>
      <c r="S207" s="39">
        <f t="shared" si="41"/>
        <v>-17.942680337865312</v>
      </c>
      <c r="T207" s="39">
        <f t="shared" si="42"/>
        <v>-17.94268033786534</v>
      </c>
      <c r="U207" t="s">
        <v>106</v>
      </c>
      <c r="V207" t="s">
        <v>120</v>
      </c>
      <c r="W207" t="s">
        <v>72</v>
      </c>
      <c r="X207" s="48" t="s">
        <v>473</v>
      </c>
      <c r="Y207" s="41"/>
    </row>
    <row r="208" spans="1:25" ht="15" x14ac:dyDescent="0.25">
      <c r="A208">
        <v>1.74</v>
      </c>
      <c r="B208">
        <v>2.13</v>
      </c>
      <c r="C208" s="29">
        <f t="shared" si="43"/>
        <v>4.4196211753278369E-2</v>
      </c>
      <c r="D208" s="30">
        <f>IF(OR($A208="",$B208=""),"",A208*'MPTO_working_2-way'!$G207)</f>
        <v>1.8169014084507042</v>
      </c>
      <c r="E208" s="32">
        <f>IF(OR($A208="",$B208=""),"",B208*'MPTO_working_2-way'!$G207)</f>
        <v>2.2241379310344827</v>
      </c>
      <c r="F208" s="30">
        <f>IF(OR($A208="",$B208=""),"",'MPTO_working_2-way'!D207)</f>
        <v>1.8095796103705875</v>
      </c>
      <c r="G208" s="32">
        <f>IF(OR($A208="",$B208=""),"",'MPTO_working_2-way'!E207)</f>
        <v>2.2352089741270129</v>
      </c>
      <c r="H208" s="30">
        <f>IF(OR($A208="",$B208=""),"",'OddsRatio_working_2-way'!M207)</f>
        <v>1.8092386895330501</v>
      </c>
      <c r="I208" s="30">
        <f>IF(OR($A208="",$B208=""),"",'OddsRatio_working_2-way'!N207)</f>
        <v>2.235729350232901</v>
      </c>
      <c r="J208" s="30">
        <f>IF('Log_working_2-way'!$D207="","",A208^('Log_working_2-way'!$D207))</f>
        <v>1.8058900424598134</v>
      </c>
      <c r="K208" s="32">
        <f>IF('Log_working_2-way'!$D207="","",B208^('Log_working_2-way'!$D207))</f>
        <v>2.2408640724077871</v>
      </c>
      <c r="L208" s="37">
        <f t="shared" si="35"/>
        <v>0.55038759689922478</v>
      </c>
      <c r="M208" s="37">
        <f t="shared" si="36"/>
        <v>0.44961240310077522</v>
      </c>
      <c r="N208" s="38">
        <v>304</v>
      </c>
      <c r="O208" s="38">
        <f t="shared" si="37"/>
        <v>129.2873563218391</v>
      </c>
      <c r="P208" s="38">
        <f t="shared" si="38"/>
        <v>161.27699530516432</v>
      </c>
      <c r="Q208" s="38">
        <f t="shared" si="39"/>
        <v>142.72300469483568</v>
      </c>
      <c r="R208" s="38">
        <f t="shared" si="40"/>
        <v>174.7126436781609</v>
      </c>
      <c r="S208" s="39">
        <f t="shared" si="41"/>
        <v>-13.435648372996582</v>
      </c>
      <c r="T208" s="39">
        <f t="shared" si="42"/>
        <v>-13.435648372996582</v>
      </c>
      <c r="U208" t="s">
        <v>122</v>
      </c>
      <c r="V208" t="s">
        <v>388</v>
      </c>
      <c r="W208" t="s">
        <v>72</v>
      </c>
      <c r="X208" s="48" t="s">
        <v>473</v>
      </c>
      <c r="Y208" s="41"/>
    </row>
    <row r="209" spans="1:25" ht="15" x14ac:dyDescent="0.25">
      <c r="A209">
        <v>1.88</v>
      </c>
      <c r="B209">
        <v>1.95</v>
      </c>
      <c r="C209" s="29">
        <f t="shared" si="43"/>
        <v>4.4735406437534042E-2</v>
      </c>
      <c r="D209" s="30">
        <f>IF(OR($A209="",$B209=""),"",A209*'MPTO_working_2-way'!$G208)</f>
        <v>1.9641025641025638</v>
      </c>
      <c r="E209" s="32">
        <f>IF(OR($A209="",$B209=""),"",B209*'MPTO_working_2-way'!$G208)</f>
        <v>2.0372340425531914</v>
      </c>
      <c r="F209" s="30">
        <f>IF(OR($A209="",$B209=""),"",'MPTO_working_2-way'!D208)</f>
        <v>1.9625267665952888</v>
      </c>
      <c r="G209" s="32">
        <f>IF(OR($A209="",$B209=""),"",'MPTO_working_2-way'!E208)</f>
        <v>2.0389321468298109</v>
      </c>
      <c r="H209" s="30">
        <f>IF(OR($A209="",$B209=""),"",'OddsRatio_working_2-way'!M208)</f>
        <v>1.9624530063715757</v>
      </c>
      <c r="I209" s="30">
        <f>IF(OR($A209="",$B209=""),"",'OddsRatio_working_2-way'!N208)</f>
        <v>2.0390117682420414</v>
      </c>
      <c r="J209" s="30">
        <f>IF('Log_working_2-way'!$D208="","",A209^('Log_working_2-way'!$D208))</f>
        <v>1.9617295659739398</v>
      </c>
      <c r="K209" s="32">
        <f>IF('Log_working_2-way'!$D208="","",B209^('Log_working_2-way'!$D208))</f>
        <v>2.0397933425150612</v>
      </c>
      <c r="L209" s="37">
        <f t="shared" si="35"/>
        <v>0.50913838120104449</v>
      </c>
      <c r="M209" s="37">
        <f t="shared" si="36"/>
        <v>0.49086161879895562</v>
      </c>
      <c r="N209" s="38">
        <v>305</v>
      </c>
      <c r="O209" s="38">
        <f t="shared" si="37"/>
        <v>142.7659574468085</v>
      </c>
      <c r="P209" s="38">
        <f t="shared" si="38"/>
        <v>148.58974358974362</v>
      </c>
      <c r="Q209" s="38">
        <f t="shared" si="39"/>
        <v>156.41025641025644</v>
      </c>
      <c r="R209" s="38">
        <f t="shared" si="40"/>
        <v>162.2340425531915</v>
      </c>
      <c r="S209" s="39">
        <f t="shared" si="41"/>
        <v>-13.644298963447937</v>
      </c>
      <c r="T209" s="39">
        <f t="shared" si="42"/>
        <v>-13.644298963447881</v>
      </c>
      <c r="U209" t="s">
        <v>105</v>
      </c>
      <c r="V209" t="s">
        <v>397</v>
      </c>
      <c r="W209" t="s">
        <v>72</v>
      </c>
      <c r="X209" s="48" t="s">
        <v>473</v>
      </c>
      <c r="Y209" s="41"/>
    </row>
    <row r="210" spans="1:25" ht="15" x14ac:dyDescent="0.25">
      <c r="A210">
        <v>1.71</v>
      </c>
      <c r="B210">
        <v>2.15</v>
      </c>
      <c r="C210" s="29">
        <f t="shared" si="43"/>
        <v>4.9911600707194248E-2</v>
      </c>
      <c r="D210" s="30">
        <f>IF(OR($A210="",$B210=""),"",A210*'MPTO_working_2-way'!$G209)</f>
        <v>1.7953488372093021</v>
      </c>
      <c r="E210" s="32">
        <f>IF(OR($A210="",$B210=""),"",B210*'MPTO_working_2-way'!$G209)</f>
        <v>2.2573099415204676</v>
      </c>
      <c r="F210" s="30">
        <f>IF(OR($A210="",$B210=""),"",'MPTO_working_2-way'!D209)</f>
        <v>1.7862261630025504</v>
      </c>
      <c r="G210" s="32">
        <f>IF(OR($A210="",$B210=""),"",'MPTO_working_2-way'!E209)</f>
        <v>2.2718986559555074</v>
      </c>
      <c r="H210" s="30">
        <f>IF(OR($A210="",$B210=""),"",'OddsRatio_working_2-way'!M209)</f>
        <v>1.7857425178439978</v>
      </c>
      <c r="I210" s="30">
        <f>IF(OR($A210="",$B210=""),"",'OddsRatio_working_2-way'!N209)</f>
        <v>2.2726815429867573</v>
      </c>
      <c r="J210" s="30">
        <f>IF('Log_working_2-way'!$D209="","",A210^('Log_working_2-way'!$D209))</f>
        <v>1.7815546379563396</v>
      </c>
      <c r="K210" s="32">
        <f>IF('Log_working_2-way'!$D209="","",B210^('Log_working_2-way'!$D209))</f>
        <v>2.2795010757196681</v>
      </c>
      <c r="L210" s="37">
        <f t="shared" si="35"/>
        <v>0.55699481865284983</v>
      </c>
      <c r="M210" s="37">
        <f t="shared" si="36"/>
        <v>0.44300518134715028</v>
      </c>
      <c r="N210" s="38">
        <v>306</v>
      </c>
      <c r="O210" s="38">
        <f t="shared" si="37"/>
        <v>127.05263157894736</v>
      </c>
      <c r="P210" s="38">
        <f t="shared" si="38"/>
        <v>163.67441860465115</v>
      </c>
      <c r="Q210" s="38">
        <f t="shared" si="39"/>
        <v>142.32558139534885</v>
      </c>
      <c r="R210" s="38">
        <f t="shared" si="40"/>
        <v>178.94736842105263</v>
      </c>
      <c r="S210" s="39">
        <f t="shared" si="41"/>
        <v>-15.272949816401493</v>
      </c>
      <c r="T210" s="39">
        <f t="shared" si="42"/>
        <v>-15.272949816401479</v>
      </c>
      <c r="U210" t="s">
        <v>477</v>
      </c>
      <c r="V210" t="s">
        <v>118</v>
      </c>
      <c r="W210" t="s">
        <v>72</v>
      </c>
      <c r="X210" s="48" t="s">
        <v>473</v>
      </c>
      <c r="Y210" s="41"/>
    </row>
    <row r="211" spans="1:25" ht="15" x14ac:dyDescent="0.25">
      <c r="A211">
        <v>1.93</v>
      </c>
      <c r="B211">
        <v>1.91</v>
      </c>
      <c r="C211" s="29">
        <f t="shared" si="43"/>
        <v>4.1694924449990456E-2</v>
      </c>
      <c r="D211" s="30">
        <f>IF(OR($A211="",$B211=""),"",A211*'MPTO_working_2-way'!$G210)</f>
        <v>2.0104712041884816</v>
      </c>
      <c r="E211" s="32">
        <f>IF(OR($A211="",$B211=""),"",B211*'MPTO_working_2-way'!$G210)</f>
        <v>1.9896373056994816</v>
      </c>
      <c r="F211" s="30">
        <f>IF(OR($A211="",$B211=""),"",'MPTO_working_2-way'!D210)</f>
        <v>2.0109101819272834</v>
      </c>
      <c r="G211" s="32">
        <f>IF(OR($A211="",$B211=""),"",'MPTO_working_2-way'!E210)</f>
        <v>1.9892075654965866</v>
      </c>
      <c r="H211" s="30">
        <f>IF(OR($A211="",$B211=""),"",'OddsRatio_working_2-way'!M210)</f>
        <v>2.0109292863390706</v>
      </c>
      <c r="I211" s="30">
        <f>IF(OR($A211="",$B211=""),"",'OddsRatio_working_2-way'!N210)</f>
        <v>1.9891888715790902</v>
      </c>
      <c r="J211" s="30">
        <f>IF('Log_working_2-way'!$D210="","",A211^('Log_working_2-way'!$D210))</f>
        <v>2.0111305974900358</v>
      </c>
      <c r="K211" s="32">
        <f>IF('Log_working_2-way'!$D210="","",B211^('Log_working_2-way'!$D210))</f>
        <v>1.9889919289180891</v>
      </c>
      <c r="L211" s="37">
        <f t="shared" si="35"/>
        <v>0.49739583333333337</v>
      </c>
      <c r="M211" s="37">
        <f t="shared" si="36"/>
        <v>0.50260416666666674</v>
      </c>
      <c r="N211" s="38">
        <v>307</v>
      </c>
      <c r="O211" s="38">
        <f t="shared" si="37"/>
        <v>147.93264248704665</v>
      </c>
      <c r="P211" s="38">
        <f t="shared" si="38"/>
        <v>146.26701570680629</v>
      </c>
      <c r="Q211" s="38">
        <f t="shared" si="39"/>
        <v>160.73298429319371</v>
      </c>
      <c r="R211" s="38">
        <f t="shared" si="40"/>
        <v>159.06735751295338</v>
      </c>
      <c r="S211" s="39">
        <f t="shared" si="41"/>
        <v>-12.80034180614706</v>
      </c>
      <c r="T211" s="39">
        <f t="shared" si="42"/>
        <v>-12.800341806147088</v>
      </c>
      <c r="U211" t="s">
        <v>121</v>
      </c>
      <c r="V211" t="s">
        <v>124</v>
      </c>
      <c r="W211" t="s">
        <v>72</v>
      </c>
      <c r="X211" s="48" t="s">
        <v>473</v>
      </c>
      <c r="Y211" s="41"/>
    </row>
    <row r="212" spans="1:25" ht="15" x14ac:dyDescent="0.25">
      <c r="A212">
        <v>2.15</v>
      </c>
      <c r="B212">
        <v>1.72</v>
      </c>
      <c r="C212" s="29">
        <f t="shared" si="43"/>
        <v>4.6511627906976827E-2</v>
      </c>
      <c r="D212" s="30">
        <f>IF(OR($A212="",$B212=""),"",A212*'MPTO_working_2-way'!$G211)</f>
        <v>2.25</v>
      </c>
      <c r="E212" s="32">
        <f>IF(OR($A212="",$B212=""),"",B212*'MPTO_working_2-way'!$G211)</f>
        <v>1.8</v>
      </c>
      <c r="F212" s="30">
        <f>IF(OR($A212="",$B212=""),"",'MPTO_working_2-way'!D211)</f>
        <v>2.263157894736842</v>
      </c>
      <c r="G212" s="32">
        <f>IF(OR($A212="",$B212=""),"",'MPTO_working_2-way'!E211)</f>
        <v>1.7916666666666667</v>
      </c>
      <c r="H212" s="30">
        <f>IF(OR($A212="",$B212=""),"",'OddsRatio_working_2-way'!M211)</f>
        <v>2.2638125740085919</v>
      </c>
      <c r="I212" s="30">
        <f>IF(OR($A212="",$B212=""),"",'OddsRatio_working_2-way'!N211)</f>
        <v>1.7912565680749446</v>
      </c>
      <c r="J212" s="30">
        <f>IF('Log_working_2-way'!$D211="","",A212^('Log_working_2-way'!$D211))</f>
        <v>2.2699382127289391</v>
      </c>
      <c r="K212" s="32">
        <f>IF('Log_working_2-way'!$D211="","",B212^('Log_working_2-way'!$D211))</f>
        <v>1.7874398848511364</v>
      </c>
      <c r="L212" s="37">
        <f t="shared" si="35"/>
        <v>0.44444444444444442</v>
      </c>
      <c r="M212" s="37">
        <f t="shared" si="36"/>
        <v>0.55555555555555558</v>
      </c>
      <c r="N212" s="38">
        <v>308</v>
      </c>
      <c r="O212" s="38">
        <f t="shared" si="37"/>
        <v>164.7441860465116</v>
      </c>
      <c r="P212" s="38">
        <f t="shared" si="38"/>
        <v>128.93023255813955</v>
      </c>
      <c r="Q212" s="38">
        <f t="shared" si="39"/>
        <v>179.06976744186048</v>
      </c>
      <c r="R212" s="38">
        <f t="shared" si="40"/>
        <v>143.25581395348837</v>
      </c>
      <c r="S212" s="39">
        <f t="shared" si="41"/>
        <v>-14.325581395348877</v>
      </c>
      <c r="T212" s="39">
        <f t="shared" si="42"/>
        <v>-14.32558139534882</v>
      </c>
      <c r="U212" t="s">
        <v>258</v>
      </c>
      <c r="V212" t="s">
        <v>244</v>
      </c>
      <c r="W212" t="s">
        <v>380</v>
      </c>
      <c r="X212" s="48" t="s">
        <v>473</v>
      </c>
      <c r="Y212" s="41"/>
    </row>
    <row r="213" spans="1:25" ht="15" x14ac:dyDescent="0.25">
      <c r="A213">
        <v>2.44</v>
      </c>
      <c r="B213">
        <v>1.55</v>
      </c>
      <c r="C213" s="29">
        <f t="shared" si="43"/>
        <v>5.4997355896351241E-2</v>
      </c>
      <c r="D213" s="30">
        <f>IF(OR($A213="",$B213=""),"",A213*'MPTO_working_2-way'!$G212)</f>
        <v>2.5741935483870968</v>
      </c>
      <c r="E213" s="32">
        <f>IF(OR($A213="",$B213=""),"",B213*'MPTO_working_2-way'!$G212)</f>
        <v>1.6352459016393446</v>
      </c>
      <c r="F213" s="30">
        <f>IF(OR($A213="",$B213=""),"",'MPTO_working_2-way'!D212)</f>
        <v>2.6154910096818815</v>
      </c>
      <c r="G213" s="32">
        <f>IF(OR($A213="",$B213=""),"",'MPTO_working_2-way'!E212)</f>
        <v>1.6190068493150687</v>
      </c>
      <c r="H213" s="30">
        <f>IF(OR($A213="",$B213=""),"",'OddsRatio_working_2-way'!M212)</f>
        <v>2.6180796699117814</v>
      </c>
      <c r="I213" s="30">
        <f>IF(OR($A213="",$B213=""),"",'OddsRatio_working_2-way'!N212)</f>
        <v>1.6180165405913054</v>
      </c>
      <c r="J213" s="30">
        <f>IF('Log_working_2-way'!$D212="","",A213^('Log_working_2-way'!$D212))</f>
        <v>2.6378946711292524</v>
      </c>
      <c r="K213" s="32">
        <f>IF('Log_working_2-way'!$D212="","",B213^('Log_working_2-way'!$D212))</f>
        <v>1.6105398702504687</v>
      </c>
      <c r="L213" s="37">
        <f t="shared" si="35"/>
        <v>0.38847117794486213</v>
      </c>
      <c r="M213" s="37">
        <f t="shared" si="36"/>
        <v>0.6115288220551377</v>
      </c>
      <c r="N213" s="38">
        <v>309</v>
      </c>
      <c r="O213" s="38">
        <f t="shared" si="37"/>
        <v>182.36065573770495</v>
      </c>
      <c r="P213" s="38">
        <f t="shared" si="38"/>
        <v>109.64516129032258</v>
      </c>
      <c r="Q213" s="38">
        <f t="shared" si="39"/>
        <v>199.35483870967741</v>
      </c>
      <c r="R213" s="38">
        <f t="shared" si="40"/>
        <v>126.63934426229508</v>
      </c>
      <c r="S213" s="39">
        <f t="shared" si="41"/>
        <v>-16.994182971972464</v>
      </c>
      <c r="T213" s="39">
        <f t="shared" si="42"/>
        <v>-16.994182971972506</v>
      </c>
      <c r="U213" t="s">
        <v>451</v>
      </c>
      <c r="V213" t="s">
        <v>452</v>
      </c>
      <c r="W213" t="s">
        <v>476</v>
      </c>
      <c r="X213" s="48" t="s">
        <v>473</v>
      </c>
      <c r="Y213" s="41"/>
    </row>
    <row r="214" spans="1:25" ht="15" x14ac:dyDescent="0.25">
      <c r="A214">
        <v>2.2000000000000002</v>
      </c>
      <c r="B214">
        <v>1.66</v>
      </c>
      <c r="C214" s="29">
        <f t="shared" si="43"/>
        <v>5.6955093099671394E-2</v>
      </c>
      <c r="D214" s="30">
        <f>IF(OR($A214="",$B214=""),"",A214*'MPTO_working_2-way'!$G213)</f>
        <v>2.3253012048192772</v>
      </c>
      <c r="E214" s="32">
        <f>IF(OR($A214="",$B214=""),"",B214*'MPTO_working_2-way'!$G213)</f>
        <v>1.7545454545454544</v>
      </c>
      <c r="F214" s="30">
        <f>IF(OR($A214="",$B214=""),"",'MPTO_working_2-way'!D213)</f>
        <v>2.3470437017994858</v>
      </c>
      <c r="G214" s="32">
        <f>IF(OR($A214="",$B214=""),"",'MPTO_working_2-way'!E213)</f>
        <v>1.7423664122137403</v>
      </c>
      <c r="H214" s="30">
        <f>IF(OR($A214="",$B214=""),"",'OddsRatio_working_2-way'!M213)</f>
        <v>2.3483997249264843</v>
      </c>
      <c r="I214" s="30">
        <f>IF(OR($A214="",$B214=""),"",'OddsRatio_working_2-way'!N213)</f>
        <v>1.7416198487095664</v>
      </c>
      <c r="J214" s="30">
        <f>IF('Log_working_2-way'!$D213="","",A214^('Log_working_2-way'!$D213))</f>
        <v>2.3586859525006716</v>
      </c>
      <c r="K214" s="32">
        <f>IF('Log_working_2-way'!$D213="","",B214^('Log_working_2-way'!$D213))</f>
        <v>1.7360052543090125</v>
      </c>
      <c r="L214" s="37">
        <f t="shared" si="35"/>
        <v>0.43005181347150256</v>
      </c>
      <c r="M214" s="37">
        <f t="shared" si="36"/>
        <v>0.56994818652849744</v>
      </c>
      <c r="N214" s="38">
        <v>310</v>
      </c>
      <c r="O214" s="38">
        <f t="shared" si="37"/>
        <v>169.09090909090909</v>
      </c>
      <c r="P214" s="38">
        <f t="shared" si="38"/>
        <v>123.2530120481928</v>
      </c>
      <c r="Q214" s="38">
        <f t="shared" si="39"/>
        <v>186.74698795180726</v>
      </c>
      <c r="R214" s="38">
        <f t="shared" si="40"/>
        <v>140.90909090909091</v>
      </c>
      <c r="S214" s="39">
        <f t="shared" si="41"/>
        <v>-17.656078860898162</v>
      </c>
      <c r="T214" s="39">
        <f t="shared" si="42"/>
        <v>-17.656078860898106</v>
      </c>
      <c r="U214" t="s">
        <v>453</v>
      </c>
      <c r="V214" t="s">
        <v>454</v>
      </c>
      <c r="W214" t="s">
        <v>476</v>
      </c>
      <c r="X214" s="48" t="s">
        <v>473</v>
      </c>
      <c r="Y214" s="41"/>
    </row>
    <row r="215" spans="1:25" ht="15" x14ac:dyDescent="0.25">
      <c r="A215">
        <v>1.53</v>
      </c>
      <c r="B215">
        <v>2.59</v>
      </c>
      <c r="C215" s="29">
        <f t="shared" si="43"/>
        <v>3.9695157342216181E-2</v>
      </c>
      <c r="D215" s="30">
        <f>IF(OR($A215="",$B215=""),"",A215*'MPTO_working_2-way'!$G214)</f>
        <v>1.5907335907335909</v>
      </c>
      <c r="E215" s="32">
        <f>IF(OR($A215="",$B215=""),"",B215*'MPTO_working_2-way'!$G214)</f>
        <v>2.6928104575163396</v>
      </c>
      <c r="F215" s="30">
        <f>IF(OR($A215="",$B215=""),"",'MPTO_working_2-way'!D214)</f>
        <v>1.5779162601787884</v>
      </c>
      <c r="G215" s="32">
        <f>IF(OR($A215="",$B215=""),"",'MPTO_working_2-way'!E214)</f>
        <v>2.7303544975367759</v>
      </c>
      <c r="H215" s="30">
        <f>IF(OR($A215="",$B215=""),"",'OddsRatio_working_2-way'!M214)</f>
        <v>1.577350269189626</v>
      </c>
      <c r="I215" s="30">
        <f>IF(OR($A215="",$B215=""),"",'OddsRatio_working_2-way'!N214)</f>
        <v>2.7320508075688767</v>
      </c>
      <c r="J215" s="30">
        <f>IF('Log_working_2-way'!$D214="","",A215^('Log_working_2-way'!$D214))</f>
        <v>1.5714897550150251</v>
      </c>
      <c r="K215" s="32">
        <f>IF('Log_working_2-way'!$D214="","",B215^('Log_working_2-way'!$D214))</f>
        <v>2.7498126453259264</v>
      </c>
      <c r="L215" s="37">
        <f t="shared" si="35"/>
        <v>0.62864077669902907</v>
      </c>
      <c r="M215" s="37">
        <f t="shared" si="36"/>
        <v>0.37135922330097093</v>
      </c>
      <c r="N215" s="38">
        <v>311</v>
      </c>
      <c r="O215" s="38">
        <f t="shared" si="37"/>
        <v>107.73202614379085</v>
      </c>
      <c r="P215" s="38">
        <f t="shared" si="38"/>
        <v>190.92277992277994</v>
      </c>
      <c r="Q215" s="38">
        <f t="shared" si="39"/>
        <v>120.07722007722008</v>
      </c>
      <c r="R215" s="38">
        <f t="shared" si="40"/>
        <v>203.26797385620915</v>
      </c>
      <c r="S215" s="39">
        <f t="shared" si="41"/>
        <v>-12.345193933429229</v>
      </c>
      <c r="T215" s="39">
        <f t="shared" si="42"/>
        <v>-12.345193933429215</v>
      </c>
      <c r="U215" t="s">
        <v>329</v>
      </c>
      <c r="V215" t="s">
        <v>266</v>
      </c>
      <c r="W215" t="s">
        <v>381</v>
      </c>
      <c r="X215" s="48" t="s">
        <v>473</v>
      </c>
      <c r="Y215" s="41"/>
    </row>
    <row r="216" spans="1:25" ht="15" x14ac:dyDescent="0.25">
      <c r="A216">
        <v>2.11</v>
      </c>
      <c r="B216">
        <v>1.77</v>
      </c>
      <c r="C216" s="29">
        <f t="shared" si="43"/>
        <v>3.8905400701529036E-2</v>
      </c>
      <c r="D216" s="30">
        <f>IF(OR($A216="",$B216=""),"",A216*'MPTO_working_2-way'!$G215)</f>
        <v>2.1920903954802262</v>
      </c>
      <c r="E216" s="32">
        <f>IF(OR($A216="",$B216=""),"",B216*'MPTO_working_2-way'!$G215)</f>
        <v>1.8388625592417065</v>
      </c>
      <c r="F216" s="30">
        <f>IF(OR($A216="",$B216=""),"",'MPTO_working_2-way'!D215)</f>
        <v>2.2003122514507911</v>
      </c>
      <c r="G216" s="32">
        <f>IF(OR($A216="",$B216=""),"",'MPTO_working_2-way'!E215)</f>
        <v>1.8331165484575556</v>
      </c>
      <c r="H216" s="30">
        <f>IF(OR($A216="",$B216=""),"",'OddsRatio_working_2-way'!M215)</f>
        <v>2.2006491750542465</v>
      </c>
      <c r="I216" s="30">
        <f>IF(OR($A216="",$B216=""),"",'OddsRatio_working_2-way'!N215)</f>
        <v>1.8328827610736662</v>
      </c>
      <c r="J216" s="30">
        <f>IF('Log_working_2-way'!$D215="","",A216^('Log_working_2-way'!$D215))</f>
        <v>2.2044360761738599</v>
      </c>
      <c r="K216" s="32">
        <f>IF('Log_working_2-way'!$D215="","",B216^('Log_working_2-way'!$D215))</f>
        <v>1.8302640711133078</v>
      </c>
      <c r="L216" s="37">
        <f t="shared" si="35"/>
        <v>0.45618556701030921</v>
      </c>
      <c r="M216" s="37">
        <f t="shared" si="36"/>
        <v>0.54381443298969068</v>
      </c>
      <c r="N216" s="38">
        <v>312</v>
      </c>
      <c r="O216" s="38">
        <f t="shared" si="37"/>
        <v>164.13270142180093</v>
      </c>
      <c r="P216" s="38">
        <f t="shared" si="38"/>
        <v>135.72881355932205</v>
      </c>
      <c r="Q216" s="38">
        <f t="shared" si="39"/>
        <v>176.27118644067798</v>
      </c>
      <c r="R216" s="38">
        <f t="shared" si="40"/>
        <v>147.86729857819904</v>
      </c>
      <c r="S216" s="39">
        <f t="shared" si="41"/>
        <v>-12.138485018877049</v>
      </c>
      <c r="T216" s="39">
        <f t="shared" si="42"/>
        <v>-12.138485018876992</v>
      </c>
      <c r="U216" t="s">
        <v>350</v>
      </c>
      <c r="V216" t="s">
        <v>346</v>
      </c>
      <c r="W216" t="s">
        <v>377</v>
      </c>
      <c r="X216" s="48" t="s">
        <v>473</v>
      </c>
      <c r="Y216" s="41"/>
    </row>
    <row r="217" spans="1:25" ht="15" x14ac:dyDescent="0.25">
      <c r="A217">
        <v>2.46</v>
      </c>
      <c r="B217">
        <v>1.61</v>
      </c>
      <c r="C217" s="29">
        <f t="shared" si="43"/>
        <v>2.7622077463010708E-2</v>
      </c>
      <c r="D217" s="30">
        <f>IF(OR($A217="",$B217=""),"",A217*'MPTO_working_2-way'!$G216)</f>
        <v>2.5279503105590062</v>
      </c>
      <c r="E217" s="32">
        <f>IF(OR($A217="",$B217=""),"",B217*'MPTO_working_2-way'!$G216)</f>
        <v>1.6544715447154474</v>
      </c>
      <c r="F217" s="30">
        <f>IF(OR($A217="",$B217=""),"",'MPTO_working_2-way'!D216)</f>
        <v>2.5465183565871534</v>
      </c>
      <c r="G217" s="32">
        <f>IF(OR($A217="",$B217=""),"",'MPTO_working_2-way'!E216)</f>
        <v>1.6466137280172954</v>
      </c>
      <c r="H217" s="30">
        <f>IF(OR($A217="",$B217=""),"",'OddsRatio_working_2-way'!M216)</f>
        <v>2.5470755065447905</v>
      </c>
      <c r="I217" s="30">
        <f>IF(OR($A217="",$B217=""),"",'OddsRatio_working_2-way'!N216)</f>
        <v>1.646380862323509</v>
      </c>
      <c r="J217" s="30">
        <f>IF('Log_working_2-way'!$D216="","",A217^('Log_working_2-way'!$D216))</f>
        <v>2.5556457416740908</v>
      </c>
      <c r="K217" s="32">
        <f>IF('Log_working_2-way'!$D216="","",B217^('Log_working_2-way'!$D216))</f>
        <v>1.6428198742239617</v>
      </c>
      <c r="L217" s="37">
        <f t="shared" si="35"/>
        <v>0.39557739557739557</v>
      </c>
      <c r="M217" s="37">
        <f t="shared" si="36"/>
        <v>0.60442260442260431</v>
      </c>
      <c r="N217" s="38">
        <v>313</v>
      </c>
      <c r="O217" s="38">
        <f t="shared" si="37"/>
        <v>185.76422764227644</v>
      </c>
      <c r="P217" s="38">
        <f t="shared" si="38"/>
        <v>118.59006211180123</v>
      </c>
      <c r="Q217" s="38">
        <f t="shared" si="39"/>
        <v>194.40993788819875</v>
      </c>
      <c r="R217" s="38">
        <f t="shared" si="40"/>
        <v>127.23577235772358</v>
      </c>
      <c r="S217" s="39">
        <f t="shared" si="41"/>
        <v>-8.6457102459223165</v>
      </c>
      <c r="T217" s="39">
        <f t="shared" si="42"/>
        <v>-8.6457102459223449</v>
      </c>
      <c r="U217" t="s">
        <v>455</v>
      </c>
      <c r="V217" t="s">
        <v>456</v>
      </c>
      <c r="W217" t="s">
        <v>384</v>
      </c>
      <c r="X217" s="48" t="s">
        <v>473</v>
      </c>
      <c r="Y217" s="41"/>
    </row>
    <row r="218" spans="1:25" ht="15" x14ac:dyDescent="0.25">
      <c r="A218">
        <v>2.42</v>
      </c>
      <c r="B218">
        <v>1.59</v>
      </c>
      <c r="C218" s="29">
        <f t="shared" si="43"/>
        <v>4.21539581059307E-2</v>
      </c>
      <c r="D218" s="30">
        <f>IF(OR($A218="",$B218=""),"",A218*'MPTO_working_2-way'!$G217)</f>
        <v>2.5220125786163523</v>
      </c>
      <c r="E218" s="32">
        <f>IF(OR($A218="",$B218=""),"",B218*'MPTO_working_2-way'!$G217)</f>
        <v>1.6570247933884299</v>
      </c>
      <c r="F218" s="30">
        <f>IF(OR($A218="",$B218=""),"",'MPTO_working_2-way'!D217)</f>
        <v>2.5500695871164427</v>
      </c>
      <c r="G218" s="32">
        <f>IF(OR($A218="",$B218=""),"",'MPTO_working_2-way'!E217)</f>
        <v>1.6451323271623415</v>
      </c>
      <c r="H218" s="30">
        <f>IF(OR($A218="",$B218=""),"",'OddsRatio_working_2-way'!M217)</f>
        <v>2.5513799215591741</v>
      </c>
      <c r="I218" s="30">
        <f>IF(OR($A218="",$B218=""),"",'OddsRatio_working_2-way'!N217)</f>
        <v>1.6445874321971223</v>
      </c>
      <c r="J218" s="30">
        <f>IF('Log_working_2-way'!$D217="","",A218^('Log_working_2-way'!$D217))</f>
        <v>2.5645690601012014</v>
      </c>
      <c r="K218" s="32">
        <f>IF('Log_working_2-way'!$D217="","",B218^('Log_working_2-way'!$D217))</f>
        <v>1.6391536337391139</v>
      </c>
      <c r="L218" s="37">
        <f t="shared" si="35"/>
        <v>0.39650872817955113</v>
      </c>
      <c r="M218" s="37">
        <f t="shared" si="36"/>
        <v>0.60349127182044882</v>
      </c>
      <c r="N218" s="38">
        <v>314</v>
      </c>
      <c r="O218" s="38">
        <f t="shared" si="37"/>
        <v>184.24793388429754</v>
      </c>
      <c r="P218" s="38">
        <f t="shared" si="38"/>
        <v>116.51572327044028</v>
      </c>
      <c r="Q218" s="38">
        <f t="shared" si="39"/>
        <v>197.48427672955975</v>
      </c>
      <c r="R218" s="38">
        <f t="shared" si="40"/>
        <v>129.75206611570249</v>
      </c>
      <c r="S218" s="39">
        <f t="shared" si="41"/>
        <v>-13.236342845262214</v>
      </c>
      <c r="T218" s="39">
        <f t="shared" si="42"/>
        <v>-13.236342845262214</v>
      </c>
      <c r="U218" t="s">
        <v>160</v>
      </c>
      <c r="V218" t="s">
        <v>110</v>
      </c>
      <c r="W218" t="s">
        <v>165</v>
      </c>
      <c r="X218" s="48" t="s">
        <v>473</v>
      </c>
      <c r="Y218" s="41"/>
    </row>
    <row r="219" spans="1:25" ht="15" x14ac:dyDescent="0.25">
      <c r="A219">
        <v>1.68</v>
      </c>
      <c r="B219">
        <v>2.2400000000000002</v>
      </c>
      <c r="C219" s="29">
        <f t="shared" si="43"/>
        <v>4.1666666666666519E-2</v>
      </c>
      <c r="D219" s="30">
        <f>IF(OR($A219="",$B219=""),"",A219*'MPTO_working_2-way'!$G218)</f>
        <v>1.7499999999999998</v>
      </c>
      <c r="E219" s="32">
        <f>IF(OR($A219="",$B219=""),"",B219*'MPTO_working_2-way'!$G218)</f>
        <v>2.333333333333333</v>
      </c>
      <c r="F219" s="30">
        <f>IF(OR($A219="",$B219=""),"",'MPTO_working_2-way'!D218)</f>
        <v>1.7409326424870464</v>
      </c>
      <c r="G219" s="32">
        <f>IF(OR($A219="",$B219=""),"",'MPTO_working_2-way'!E218)</f>
        <v>2.3496503496503496</v>
      </c>
      <c r="H219" s="30">
        <f>IF(OR($A219="",$B219=""),"",'OddsRatio_working_2-way'!M218)</f>
        <v>1.7405316311773544</v>
      </c>
      <c r="I219" s="30">
        <f>IF(OR($A219="",$B219=""),"",'OddsRatio_working_2-way'!N218)</f>
        <v>2.3503812097939996</v>
      </c>
      <c r="J219" s="30">
        <f>IF('Log_working_2-way'!$D218="","",A219^('Log_working_2-way'!$D218))</f>
        <v>1.7363936538464513</v>
      </c>
      <c r="K219" s="32">
        <f>IF('Log_working_2-way'!$D218="","",B219^('Log_working_2-way'!$D218))</f>
        <v>2.357969334439959</v>
      </c>
      <c r="L219" s="37">
        <f t="shared" si="35"/>
        <v>0.57142857142857151</v>
      </c>
      <c r="M219" s="37">
        <f t="shared" si="36"/>
        <v>0.4285714285714286</v>
      </c>
      <c r="N219" s="38">
        <v>315</v>
      </c>
      <c r="O219" s="38">
        <f t="shared" si="37"/>
        <v>127.49999999999996</v>
      </c>
      <c r="P219" s="38">
        <f t="shared" si="38"/>
        <v>174.375</v>
      </c>
      <c r="Q219" s="38">
        <f t="shared" si="39"/>
        <v>140.625</v>
      </c>
      <c r="R219" s="38">
        <f t="shared" si="40"/>
        <v>187.5</v>
      </c>
      <c r="S219" s="39">
        <f t="shared" si="41"/>
        <v>-13.125000000000043</v>
      </c>
      <c r="T219" s="39">
        <f t="shared" si="42"/>
        <v>-13.125</v>
      </c>
      <c r="U219" t="s">
        <v>152</v>
      </c>
      <c r="V219" t="s">
        <v>144</v>
      </c>
      <c r="W219" t="s">
        <v>165</v>
      </c>
      <c r="X219" s="48" t="s">
        <v>473</v>
      </c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0" zoomScaleNormal="80" workbookViewId="0">
      <pane ySplit="2" topLeftCell="A183" activePane="bottomLeft" state="frozen"/>
      <selection pane="bottomLeft" activeCell="AJ195" sqref="AJ195:AJ21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35</v>
      </c>
      <c r="O1" s="55"/>
      <c r="P1" s="5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4.9800000000000004</v>
      </c>
      <c r="B3">
        <v>3.77</v>
      </c>
      <c r="C3">
        <v>1.79</v>
      </c>
      <c r="D3" s="20">
        <f>IF(OR($A3="",$B3="",$C3=""),"",(1/A3)+(1/B3)+(1/C3)-1)</f>
        <v>2.4714420118420843E-2</v>
      </c>
      <c r="E3" s="17">
        <f>IF(OR($A3="",$B3="",$C3=""),"",A3*'MPTO_working_3-way'!$I2)</f>
        <v>5.1030778121897367</v>
      </c>
      <c r="F3" s="21">
        <f>IF(OR($A3="",$B3="",$C3=""),"",B3*'MPTO_working_3-way'!$I2)</f>
        <v>3.8631733638464465</v>
      </c>
      <c r="G3" s="22">
        <f>IF(OR($A3="",$B3="",$C3=""),"",C3*'MPTO_working_3-way'!$I2)</f>
        <v>1.8342388120119733</v>
      </c>
      <c r="H3" s="17">
        <f>IF(OR($A3="",$B3="",$C3=""),"",'MPTO_working_3-way'!E2)</f>
        <v>5.1930497332537895</v>
      </c>
      <c r="I3" s="21">
        <f>IF(OR($A3="",$B3="",$C3=""),"",'MPTO_working_3-way'!F2)</f>
        <v>3.8908409119870706</v>
      </c>
      <c r="J3" s="22">
        <f>IF(OR($A3="",$B3="",$C3=""),"",'MPTO_working_3-way'!G2)</f>
        <v>1.816790890219157</v>
      </c>
      <c r="K3" s="17">
        <f>IF(OR($A3="",$B3="",$C3=""),"",'OddsRatio_working_3-way'!H2)</f>
        <v>5.1477563770740726</v>
      </c>
      <c r="L3" s="21">
        <f>IF(OR($A3="",$B3="",$C3=""),"",'OddsRatio_working_3-way'!I2)</f>
        <v>3.8867550664560735</v>
      </c>
      <c r="M3" s="22">
        <f>IF(OR($A3="",$B3="",$C3=""),"",'OddsRatio_working_3-way'!J2)</f>
        <v>1.823298376353899</v>
      </c>
      <c r="N3" s="23">
        <f>(1/E3)* 100</f>
        <v>19.596017086223867</v>
      </c>
      <c r="O3" s="24">
        <f>(1/F3)* 100</f>
        <v>25.885454930873976</v>
      </c>
      <c r="P3" s="24">
        <f>(1/G3)* 100</f>
        <v>54.518527982902178</v>
      </c>
      <c r="Q3" t="s">
        <v>403</v>
      </c>
      <c r="R3" t="s">
        <v>402</v>
      </c>
      <c r="S3" s="48" t="s">
        <v>472</v>
      </c>
      <c r="T3" s="35">
        <v>100</v>
      </c>
      <c r="U3" s="35">
        <f>(1/A4)*((T3*A4)-T3)</f>
        <v>31.03448275862069</v>
      </c>
      <c r="V3" s="35">
        <f>(1/B4)*((T3*B4)-T3)</f>
        <v>79.959919839679344</v>
      </c>
      <c r="W3" s="35">
        <f>(1/C4)*((T3*C4)-T3)</f>
        <v>86.282578875171467</v>
      </c>
      <c r="X3" s="35">
        <f>((1/B4)+(1/C4))*T3</f>
        <v>33.757501285149175</v>
      </c>
      <c r="Y3" s="35">
        <f>((1/A4)+(1/C4))*T3</f>
        <v>82.68293836620785</v>
      </c>
      <c r="Z3" s="35">
        <f>((1/A4)+(1/B4))*T3</f>
        <v>89.005597401699958</v>
      </c>
      <c r="AA3" s="35">
        <f t="shared" ref="AA3" si="0">U3-X3</f>
        <v>-2.7230185265284845</v>
      </c>
      <c r="AB3" s="35">
        <f t="shared" ref="AB3" si="1">V3-Y3</f>
        <v>-2.7230185265285058</v>
      </c>
      <c r="AC3" s="35">
        <f t="shared" ref="AC3" si="2">W3-Z3</f>
        <v>-2.7230185265284916</v>
      </c>
      <c r="AD3" s="27"/>
      <c r="AE3" s="27"/>
      <c r="AF3">
        <v>2.0299999999999998</v>
      </c>
      <c r="AG3">
        <v>1.88</v>
      </c>
      <c r="AH3" s="41"/>
      <c r="AI3" s="27"/>
      <c r="AJ3" t="s">
        <v>378</v>
      </c>
    </row>
    <row r="4" spans="1:36" ht="15" x14ac:dyDescent="0.25">
      <c r="A4">
        <v>1.45</v>
      </c>
      <c r="B4">
        <v>4.99</v>
      </c>
      <c r="C4">
        <v>7.29</v>
      </c>
      <c r="D4" s="20">
        <f t="shared" ref="D4:D67" si="3">IF(OR($A4="",$B4="",$C4=""),"",(1/A4)+(1/B4)+(1/C4)-1)</f>
        <v>2.7230185265284756E-2</v>
      </c>
      <c r="E4" s="17">
        <f>IF(OR($A4="",$B4="",$C4=""),"",A4*'MPTO_working_3-way'!$I3)</f>
        <v>1.4894837686346629</v>
      </c>
      <c r="F4" s="21">
        <f>IF(OR($A4="",$B4="",$C4=""),"",B4*'MPTO_working_3-way'!$I3)</f>
        <v>5.1258786244737715</v>
      </c>
      <c r="G4" s="22">
        <f>IF(OR($A4="",$B4="",$C4=""),"",C4*'MPTO_working_3-way'!$I3)</f>
        <v>7.4885080505839259</v>
      </c>
      <c r="H4" s="17">
        <f>IF(OR($A4="",$B4="",$C4=""),"",'MPTO_working_3-way'!E3)</f>
        <v>1.46933833833225</v>
      </c>
      <c r="I4" s="21">
        <f>IF(OR($A4="",$B4="",$C4=""),"",'MPTO_working_3-way'!F3)</f>
        <v>5.2267337997327505</v>
      </c>
      <c r="J4" s="22">
        <f>IF(OR($A4="",$B4="",$C4=""),"",'MPTO_working_3-way'!G3)</f>
        <v>7.8065546483395929</v>
      </c>
      <c r="K4" s="17">
        <f>IF(OR($A4="",$B4="",$C4=""),"",'OddsRatio_working_3-way'!H3)</f>
        <v>1.4757250066391543</v>
      </c>
      <c r="L4" s="21">
        <f>IF(OR($A4="",$B4="",$C4=""),"",'OddsRatio_working_3-way'!I3)</f>
        <v>5.218095058867168</v>
      </c>
      <c r="M4" s="22">
        <f>IF(OR($A4="",$B4="",$C4=""),"",'OddsRatio_working_3-way'!J3)</f>
        <v>7.6495784261339574</v>
      </c>
      <c r="N4" s="23">
        <f t="shared" ref="N4" si="4">(1/E4)* 100</f>
        <v>67.137354636408773</v>
      </c>
      <c r="O4" s="24">
        <f t="shared" ref="O4" si="5">(1/F4)* 100</f>
        <v>19.508850545649842</v>
      </c>
      <c r="P4" s="24">
        <f t="shared" ref="P4" si="6">(1/G4)* 100</f>
        <v>13.353794817941388</v>
      </c>
      <c r="Q4" t="s">
        <v>309</v>
      </c>
      <c r="R4" t="s">
        <v>204</v>
      </c>
      <c r="S4" s="48" t="s">
        <v>472</v>
      </c>
      <c r="T4" s="35">
        <v>100</v>
      </c>
      <c r="U4" s="35">
        <f t="shared" ref="U4" si="7">(1/A5)*((T4*A5)-T4)</f>
        <v>78.632478632478637</v>
      </c>
      <c r="V4" s="35">
        <f t="shared" ref="V4" si="8">(1/B5)*((T4*B5)-T4)</f>
        <v>74.489795918367349</v>
      </c>
      <c r="W4" s="35">
        <f t="shared" ref="W4" si="9">(1/C5)*((T4*C5)-T4)</f>
        <v>44.444444444444443</v>
      </c>
      <c r="X4" s="35">
        <f t="shared" ref="X4" si="10">((1/B5)+(1/C5))*T4</f>
        <v>81.065759637188208</v>
      </c>
      <c r="Y4" s="35">
        <f t="shared" ref="Y4" si="11">((1/A5)+(1/C5))*T4</f>
        <v>76.923076923076934</v>
      </c>
      <c r="Z4" s="35">
        <f t="shared" ref="Z4" si="12">((1/A5)+(1/B5))*T4</f>
        <v>46.877725449154021</v>
      </c>
      <c r="AA4" s="35">
        <f t="shared" ref="AA4" si="13">U4-X4</f>
        <v>-2.4332810047095705</v>
      </c>
      <c r="AB4" s="35">
        <f t="shared" ref="AB4" si="14">V4-Y4</f>
        <v>-2.4332810047095847</v>
      </c>
      <c r="AC4" s="35">
        <f t="shared" ref="AC4" si="15">W4-Z4</f>
        <v>-2.4332810047095776</v>
      </c>
      <c r="AD4" s="4"/>
      <c r="AE4" s="4"/>
      <c r="AF4">
        <v>1.6</v>
      </c>
      <c r="AG4">
        <v>2.48</v>
      </c>
      <c r="AH4" s="4"/>
      <c r="AI4" s="4"/>
      <c r="AJ4" t="s">
        <v>378</v>
      </c>
    </row>
    <row r="5" spans="1:36" s="12" customFormat="1" ht="15" x14ac:dyDescent="0.25">
      <c r="A5">
        <v>4.68</v>
      </c>
      <c r="B5">
        <v>3.92</v>
      </c>
      <c r="C5">
        <v>1.8</v>
      </c>
      <c r="D5" s="20">
        <f t="shared" si="3"/>
        <v>2.4332810047095865E-2</v>
      </c>
      <c r="E5" s="17">
        <f>IF(OR($A5="",$B5="",$C5=""),"",A5*'MPTO_working_3-way'!$I4)</f>
        <v>4.7938775510204081</v>
      </c>
      <c r="F5" s="21">
        <f>IF(OR($A5="",$B5="",$C5=""),"",B5*'MPTO_working_3-way'!$I4)</f>
        <v>4.0153846153846153</v>
      </c>
      <c r="G5" s="22">
        <f>IF(OR($A5="",$B5="",$C5=""),"",C5*'MPTO_working_3-way'!$I4)</f>
        <v>1.8437990580847725</v>
      </c>
      <c r="H5" s="17">
        <f>IF(OR($A5="",$B5="",$C5=""),"",'MPTO_working_3-way'!E4)</f>
        <v>4.8646584641493424</v>
      </c>
      <c r="I5" s="21">
        <f>IF(OR($A5="",$B5="",$C5=""),"",'MPTO_working_3-way'!F4)</f>
        <v>4.0487288135593227</v>
      </c>
      <c r="J5" s="22">
        <f>IF(OR($A5="",$B5="",$C5=""),"",'MPTO_working_3-way'!G4)</f>
        <v>1.8266687908236421</v>
      </c>
      <c r="K5" s="17">
        <f>IF(OR($A5="",$B5="",$C5=""),"",'OddsRatio_working_3-way'!H4)</f>
        <v>4.8318840955195013</v>
      </c>
      <c r="L5" s="21">
        <f>IF(OR($A5="",$B5="",$C5=""),"",'OddsRatio_working_3-way'!I4)</f>
        <v>4.040516727966561</v>
      </c>
      <c r="M5" s="22">
        <f>IF(OR($A5="",$B5="",$C5=""),"",'OddsRatio_working_3-way'!J4)</f>
        <v>1.8330182816346745</v>
      </c>
      <c r="N5" s="23">
        <f t="shared" ref="N5:N68" si="16">(1/E5)* 100</f>
        <v>20.859940400170284</v>
      </c>
      <c r="O5" s="24">
        <f t="shared" ref="O5:O68" si="17">(1/F5)* 100</f>
        <v>24.904214559386972</v>
      </c>
      <c r="P5" s="24">
        <f t="shared" ref="P5:P68" si="18">(1/G5)* 100</f>
        <v>54.23584504044274</v>
      </c>
      <c r="Q5" t="s">
        <v>308</v>
      </c>
      <c r="R5" t="s">
        <v>361</v>
      </c>
      <c r="S5" s="48" t="s">
        <v>472</v>
      </c>
      <c r="T5" s="35">
        <v>100</v>
      </c>
      <c r="U5" s="35">
        <f t="shared" ref="U5:U68" si="19">(1/A6)*((T5*A6)-T5)</f>
        <v>73.614775725593674</v>
      </c>
      <c r="V5" s="35">
        <f t="shared" ref="V5:V68" si="20">(1/B6)*((T5*B6)-T5)</f>
        <v>69.696969696969703</v>
      </c>
      <c r="W5" s="35">
        <f t="shared" ref="W5:W68" si="21">(1/C6)*((T5*C6)-T5)</f>
        <v>54.337899543379002</v>
      </c>
      <c r="X5" s="35">
        <f t="shared" ref="X5:X68" si="22">((1/B6)+(1/C6))*T5</f>
        <v>75.965130759651316</v>
      </c>
      <c r="Y5" s="35">
        <f t="shared" ref="Y5:Y68" si="23">((1/A6)+(1/C6))*T5</f>
        <v>72.047324731027345</v>
      </c>
      <c r="Z5" s="35">
        <f t="shared" ref="Z5:Z68" si="24">((1/A6)+(1/B6))*T5</f>
        <v>56.688254577436638</v>
      </c>
      <c r="AA5" s="35">
        <f t="shared" ref="AA5:AA68" si="25">U5-X5</f>
        <v>-2.3503550340576425</v>
      </c>
      <c r="AB5" s="35">
        <f t="shared" ref="AB5:AB68" si="26">V5-Y5</f>
        <v>-2.3503550340576425</v>
      </c>
      <c r="AC5" s="35">
        <f t="shared" ref="AC5:AC68" si="27">W5-Z5</f>
        <v>-2.3503550340576354</v>
      </c>
      <c r="AD5" s="27"/>
      <c r="AE5" s="27"/>
      <c r="AF5">
        <v>1.92</v>
      </c>
      <c r="AG5">
        <v>1.99</v>
      </c>
      <c r="AH5" s="36"/>
      <c r="AI5" s="27"/>
      <c r="AJ5" t="s">
        <v>378</v>
      </c>
    </row>
    <row r="6" spans="1:36" s="12" customFormat="1" ht="15" x14ac:dyDescent="0.25">
      <c r="A6">
        <v>3.79</v>
      </c>
      <c r="B6">
        <v>3.3</v>
      </c>
      <c r="C6">
        <v>2.19</v>
      </c>
      <c r="D6" s="20">
        <f t="shared" si="3"/>
        <v>2.3503550340576496E-2</v>
      </c>
      <c r="E6" s="17">
        <f>IF(OR($A6="",$B6="",$C6=""),"",A6*'MPTO_working_3-way'!$I5)</f>
        <v>3.8790784557907849</v>
      </c>
      <c r="F6" s="21">
        <f>IF(OR($A6="",$B6="",$C6=""),"",B6*'MPTO_working_3-way'!$I5)</f>
        <v>3.3775617161239024</v>
      </c>
      <c r="G6" s="22">
        <f>IF(OR($A6="",$B6="",$C6=""),"",C6*'MPTO_working_3-way'!$I5)</f>
        <v>2.2414727752458625</v>
      </c>
      <c r="H6" s="17">
        <f>IF(OR($A6="",$B6="",$C6=""),"",'MPTO_working_3-way'!E5)</f>
        <v>3.9059795419834273</v>
      </c>
      <c r="I6" s="21">
        <f>IF(OR($A6="",$B6="",$C6=""),"",'MPTO_working_3-way'!F5)</f>
        <v>3.3875822304344441</v>
      </c>
      <c r="J6" s="22">
        <f>IF(OR($A6="",$B6="",$C6=""),"",'MPTO_working_3-way'!G5)</f>
        <v>2.2282310791781272</v>
      </c>
      <c r="K6" s="17">
        <f>IF(OR($A6="",$B6="",$C6=""),"",'OddsRatio_working_3-way'!H5)</f>
        <v>3.8927373589444936</v>
      </c>
      <c r="L6" s="21">
        <f>IF(OR($A6="",$B6="",$C6=""),"",'OddsRatio_working_3-way'!I5)</f>
        <v>3.3846938801334532</v>
      </c>
      <c r="M6" s="22">
        <f>IF(OR($A6="",$B6="",$C6=""),"",'OddsRatio_working_3-way'!J5)</f>
        <v>2.2338198771125257</v>
      </c>
      <c r="N6" s="23">
        <f t="shared" si="16"/>
        <v>25.779318758226587</v>
      </c>
      <c r="O6" s="24">
        <f t="shared" si="17"/>
        <v>29.60715699808447</v>
      </c>
      <c r="P6" s="24">
        <f t="shared" si="18"/>
        <v>44.613524243688936</v>
      </c>
      <c r="Q6" t="s">
        <v>321</v>
      </c>
      <c r="R6" t="s">
        <v>240</v>
      </c>
      <c r="S6" s="48" t="s">
        <v>472</v>
      </c>
      <c r="T6" s="35">
        <v>100</v>
      </c>
      <c r="U6" s="35">
        <f t="shared" si="19"/>
        <v>56.896551724137922</v>
      </c>
      <c r="V6" s="35">
        <f t="shared" si="20"/>
        <v>71.181556195965413</v>
      </c>
      <c r="W6" s="35">
        <f t="shared" si="21"/>
        <v>69.696969696969703</v>
      </c>
      <c r="X6" s="35">
        <f t="shared" si="22"/>
        <v>59.121474107064884</v>
      </c>
      <c r="Y6" s="35">
        <f t="shared" si="23"/>
        <v>73.406478578892376</v>
      </c>
      <c r="Z6" s="35">
        <f t="shared" si="24"/>
        <v>71.921892079896651</v>
      </c>
      <c r="AA6" s="35">
        <f t="shared" si="25"/>
        <v>-2.2249223829269624</v>
      </c>
      <c r="AB6" s="35">
        <f t="shared" si="26"/>
        <v>-2.2249223829269624</v>
      </c>
      <c r="AC6" s="35">
        <f t="shared" si="27"/>
        <v>-2.2249223829269482</v>
      </c>
      <c r="AD6" s="27"/>
      <c r="AE6" s="27"/>
      <c r="AF6">
        <v>2.25</v>
      </c>
      <c r="AG6">
        <v>1.71</v>
      </c>
      <c r="AH6" s="36"/>
      <c r="AI6" s="27"/>
      <c r="AJ6" t="s">
        <v>379</v>
      </c>
    </row>
    <row r="7" spans="1:36" s="12" customFormat="1" ht="15" x14ac:dyDescent="0.25">
      <c r="A7">
        <v>2.3199999999999998</v>
      </c>
      <c r="B7">
        <v>3.47</v>
      </c>
      <c r="C7">
        <v>3.3</v>
      </c>
      <c r="D7" s="20">
        <f t="shared" si="3"/>
        <v>2.2249223829269527E-2</v>
      </c>
      <c r="E7" s="17">
        <f>IF(OR($A7="",$B7="",$C7=""),"",A7*'MPTO_working_3-way'!$I6)</f>
        <v>2.3716181992839052</v>
      </c>
      <c r="F7" s="21">
        <f>IF(OR($A7="",$B7="",$C7=""),"",B7*'MPTO_working_3-way'!$I6)</f>
        <v>3.5472048066875654</v>
      </c>
      <c r="G7" s="22">
        <f>IF(OR($A7="",$B7="",$C7=""),"",C7*'MPTO_working_3-way'!$I6)</f>
        <v>3.3734224386365894</v>
      </c>
      <c r="H7" s="17">
        <f>IF(OR($A7="",$B7="",$C7=""),"",'MPTO_working_3-way'!E6)</f>
        <v>2.3606169317384791</v>
      </c>
      <c r="I7" s="21">
        <f>IF(OR($A7="",$B7="",$C7=""),"",'MPTO_working_3-way'!F6)</f>
        <v>3.5616590665739523</v>
      </c>
      <c r="J7" s="22">
        <f>IF(OR($A7="",$B7="",$C7=""),"",'MPTO_working_3-way'!G6)</f>
        <v>3.3827909195708679</v>
      </c>
      <c r="K7" s="17">
        <f>IF(OR($A7="",$B7="",$C7=""),"",'OddsRatio_working_3-way'!H6)</f>
        <v>2.3653904126136478</v>
      </c>
      <c r="L7" s="21">
        <f>IF(OR($A7="",$B7="",$C7=""),"",'OddsRatio_working_3-way'!I6)</f>
        <v>3.5549350902694776</v>
      </c>
      <c r="M7" s="22">
        <f>IF(OR($A7="",$B7="",$C7=""),"",'OddsRatio_working_3-way'!J6)</f>
        <v>3.3790893553116592</v>
      </c>
      <c r="N7" s="23">
        <f t="shared" si="16"/>
        <v>42.165303011333933</v>
      </c>
      <c r="O7" s="24">
        <f t="shared" si="17"/>
        <v>28.191211235243429</v>
      </c>
      <c r="P7" s="24">
        <f t="shared" si="18"/>
        <v>29.643485753422638</v>
      </c>
      <c r="Q7" t="s">
        <v>320</v>
      </c>
      <c r="R7" t="s">
        <v>315</v>
      </c>
      <c r="S7" s="48" t="s">
        <v>472</v>
      </c>
      <c r="T7" s="35">
        <v>100</v>
      </c>
      <c r="U7" s="35">
        <f t="shared" si="19"/>
        <v>57.264957264957268</v>
      </c>
      <c r="V7" s="35">
        <f t="shared" si="20"/>
        <v>69.6048632218845</v>
      </c>
      <c r="W7" s="35">
        <f t="shared" si="21"/>
        <v>71.014492753623188</v>
      </c>
      <c r="X7" s="35">
        <f t="shared" si="22"/>
        <v>59.380644024492312</v>
      </c>
      <c r="Y7" s="35">
        <f t="shared" si="23"/>
        <v>71.720549981419552</v>
      </c>
      <c r="Z7" s="35">
        <f t="shared" si="24"/>
        <v>73.13017951315824</v>
      </c>
      <c r="AA7" s="35">
        <f t="shared" si="25"/>
        <v>-2.1156867595350448</v>
      </c>
      <c r="AB7" s="35">
        <f t="shared" si="26"/>
        <v>-2.1156867595350519</v>
      </c>
      <c r="AC7" s="35">
        <f t="shared" si="27"/>
        <v>-2.1156867595350519</v>
      </c>
      <c r="AD7" s="27"/>
      <c r="AE7" s="27"/>
      <c r="AF7">
        <v>2</v>
      </c>
      <c r="AG7">
        <v>1.91</v>
      </c>
      <c r="AH7" s="36"/>
      <c r="AI7" s="27"/>
      <c r="AJ7" t="s">
        <v>379</v>
      </c>
    </row>
    <row r="8" spans="1:36" ht="15" x14ac:dyDescent="0.25">
      <c r="A8">
        <v>2.34</v>
      </c>
      <c r="B8">
        <v>3.29</v>
      </c>
      <c r="C8">
        <v>3.45</v>
      </c>
      <c r="D8" s="20">
        <f t="shared" si="3"/>
        <v>2.1156867595350404E-2</v>
      </c>
      <c r="E8" s="17">
        <f>IF(OR($A8="",$B8="",$C8=""),"",A8*'MPTO_working_3-way'!$I7)</f>
        <v>2.3895070701731198</v>
      </c>
      <c r="F8" s="21">
        <f>IF(OR($A8="",$B8="",$C8=""),"",B8*'MPTO_working_3-way'!$I7)</f>
        <v>3.3596060943887029</v>
      </c>
      <c r="G8" s="22">
        <f>IF(OR($A8="",$B8="",$C8=""),"",C8*'MPTO_working_3-way'!$I7)</f>
        <v>3.5229911932039593</v>
      </c>
      <c r="H8" s="17">
        <f>IF(OR($A8="",$B8="",$C8=""),"",'MPTO_working_3-way'!E7)</f>
        <v>2.3792634542635214</v>
      </c>
      <c r="I8" s="21">
        <f>IF(OR($A8="",$B8="",$C8=""),"",'MPTO_working_3-way'!F7)</f>
        <v>3.3681478729191738</v>
      </c>
      <c r="J8" s="22">
        <f>IF(OR($A8="",$B8="",$C8=""),"",'MPTO_working_3-way'!G7)</f>
        <v>3.5360330915195664</v>
      </c>
      <c r="K8" s="17">
        <f>IF(OR($A8="",$B8="",$C8=""),"",'OddsRatio_working_3-way'!H7)</f>
        <v>2.3837317677672729</v>
      </c>
      <c r="L8" s="21">
        <f>IF(OR($A8="",$B8="",$C8=""),"",'OddsRatio_working_3-way'!I7)</f>
        <v>3.3647356329754139</v>
      </c>
      <c r="M8" s="22">
        <f>IF(OR($A8="",$B8="",$C8=""),"",'OddsRatio_working_3-way'!J7)</f>
        <v>3.5299573365894159</v>
      </c>
      <c r="N8" s="23">
        <f t="shared" si="16"/>
        <v>41.849635537071251</v>
      </c>
      <c r="O8" s="24">
        <f t="shared" si="17"/>
        <v>29.765394272567391</v>
      </c>
      <c r="P8" s="24">
        <f t="shared" si="18"/>
        <v>28.384970190361365</v>
      </c>
      <c r="Q8" t="s">
        <v>326</v>
      </c>
      <c r="R8" t="s">
        <v>322</v>
      </c>
      <c r="S8" s="48" t="s">
        <v>472</v>
      </c>
      <c r="T8" s="35">
        <v>100</v>
      </c>
      <c r="U8" s="35">
        <f t="shared" si="19"/>
        <v>27.536231884057976</v>
      </c>
      <c r="V8" s="35">
        <f t="shared" si="20"/>
        <v>81.16760828625236</v>
      </c>
      <c r="W8" s="35">
        <f t="shared" si="21"/>
        <v>88.876529477196883</v>
      </c>
      <c r="X8" s="35">
        <f t="shared" si="22"/>
        <v>29.955862236550761</v>
      </c>
      <c r="Y8" s="35">
        <f t="shared" si="23"/>
        <v>83.587238638745148</v>
      </c>
      <c r="Z8" s="35">
        <f t="shared" si="24"/>
        <v>91.296159829689685</v>
      </c>
      <c r="AA8" s="35">
        <f t="shared" si="25"/>
        <v>-2.4196303524927849</v>
      </c>
      <c r="AB8" s="35">
        <f t="shared" si="26"/>
        <v>-2.4196303524927885</v>
      </c>
      <c r="AC8" s="35">
        <f t="shared" si="27"/>
        <v>-2.4196303524928027</v>
      </c>
      <c r="AF8">
        <v>2.33</v>
      </c>
      <c r="AG8">
        <v>1.67</v>
      </c>
      <c r="AJ8" t="s">
        <v>379</v>
      </c>
    </row>
    <row r="9" spans="1:36" ht="15" x14ac:dyDescent="0.25">
      <c r="A9">
        <v>1.38</v>
      </c>
      <c r="B9">
        <v>5.31</v>
      </c>
      <c r="C9">
        <v>8.99</v>
      </c>
      <c r="D9" s="20">
        <f t="shared" si="3"/>
        <v>2.4196303524927965E-2</v>
      </c>
      <c r="E9" s="17">
        <f>IF(OR($A9="",$B9="",$C9=""),"",A9*'MPTO_working_3-way'!$I8)</f>
        <v>1.4133908988644004</v>
      </c>
      <c r="F9" s="21">
        <f>IF(OR($A9="",$B9="",$C9=""),"",B9*'MPTO_working_3-way'!$I8)</f>
        <v>5.4384823717173667</v>
      </c>
      <c r="G9" s="22">
        <f>IF(OR($A9="",$B9="",$C9=""),"",C9*'MPTO_working_3-way'!$I8)</f>
        <v>9.2075247686891029</v>
      </c>
      <c r="H9" s="17">
        <f>IF(OR($A9="",$B9="",$C9=""),"",'MPTO_working_3-way'!E8)</f>
        <v>1.3955326970497171</v>
      </c>
      <c r="I9" s="21">
        <f>IF(OR($A9="",$B9="",$C9=""),"",'MPTO_working_3-way'!F8)</f>
        <v>5.5475891365247332</v>
      </c>
      <c r="J9" s="22">
        <f>IF(OR($A9="",$B9="",$C9=""),"",'MPTO_working_3-way'!G8)</f>
        <v>9.6928086534282354</v>
      </c>
      <c r="K9" s="17">
        <f>IF(OR($A9="",$B9="",$C9=""),"",'OddsRatio_working_3-way'!H8)</f>
        <v>1.4010377876643161</v>
      </c>
      <c r="L9" s="21">
        <f>IF(OR($A9="",$B9="",$C9=""),"",'OddsRatio_working_3-way'!I8)</f>
        <v>5.5486128021926415</v>
      </c>
      <c r="M9" s="22">
        <f>IF(OR($A9="",$B9="",$C9=""),"",'OddsRatio_working_3-way'!J8)</f>
        <v>9.4323471669418115</v>
      </c>
      <c r="N9" s="23">
        <f t="shared" si="16"/>
        <v>70.751835235634914</v>
      </c>
      <c r="O9" s="24">
        <f t="shared" si="17"/>
        <v>18.387482603611335</v>
      </c>
      <c r="P9" s="24">
        <f t="shared" si="18"/>
        <v>10.860682160753745</v>
      </c>
      <c r="Q9" t="s">
        <v>318</v>
      </c>
      <c r="R9" t="s">
        <v>324</v>
      </c>
      <c r="S9" s="48" t="s">
        <v>472</v>
      </c>
      <c r="T9" s="35">
        <v>100</v>
      </c>
      <c r="U9" s="35">
        <f t="shared" si="19"/>
        <v>43.181818181818187</v>
      </c>
      <c r="V9" s="35">
        <f t="shared" si="20"/>
        <v>75.186104218362274</v>
      </c>
      <c r="W9" s="35">
        <f t="shared" si="21"/>
        <v>79.166666666666671</v>
      </c>
      <c r="X9" s="35">
        <f t="shared" si="22"/>
        <v>45.647229114971047</v>
      </c>
      <c r="Y9" s="35">
        <f t="shared" si="23"/>
        <v>77.651515151515156</v>
      </c>
      <c r="Z9" s="35">
        <f t="shared" si="24"/>
        <v>81.632077599819539</v>
      </c>
      <c r="AA9" s="35">
        <f t="shared" si="25"/>
        <v>-2.4654109331528602</v>
      </c>
      <c r="AB9" s="35">
        <f t="shared" si="26"/>
        <v>-2.4654109331528815</v>
      </c>
      <c r="AC9" s="35">
        <f t="shared" si="27"/>
        <v>-2.4654109331528673</v>
      </c>
      <c r="AF9">
        <v>1.68</v>
      </c>
      <c r="AG9">
        <v>2.2999999999999998</v>
      </c>
      <c r="AJ9" t="s">
        <v>379</v>
      </c>
    </row>
    <row r="10" spans="1:36" ht="15" x14ac:dyDescent="0.25">
      <c r="A10">
        <v>1.76</v>
      </c>
      <c r="B10">
        <v>4.03</v>
      </c>
      <c r="C10">
        <v>4.8</v>
      </c>
      <c r="D10" s="20">
        <f t="shared" si="3"/>
        <v>2.4654109331528673E-2</v>
      </c>
      <c r="E10" s="17">
        <f>IF(OR($A10="",$B10="",$C10=""),"",A10*'MPTO_working_3-way'!$I9)</f>
        <v>1.8033912324234904</v>
      </c>
      <c r="F10" s="21">
        <f>IF(OR($A10="",$B10="",$C10=""),"",B10*'MPTO_working_3-way'!$I9)</f>
        <v>4.1293560606060611</v>
      </c>
      <c r="G10" s="22">
        <f>IF(OR($A10="",$B10="",$C10=""),"",C10*'MPTO_working_3-way'!$I9)</f>
        <v>4.9183397247913376</v>
      </c>
      <c r="H10" s="17">
        <f>IF(OR($A10="",$B10="",$C10=""),"",'MPTO_working_3-way'!E9)</f>
        <v>1.7858297850912286</v>
      </c>
      <c r="I10" s="21">
        <f>IF(OR($A10="",$B10="",$C10=""),"",'MPTO_working_3-way'!F9)</f>
        <v>4.1680400120140506</v>
      </c>
      <c r="J10" s="22">
        <f>IF(OR($A10="",$B10="",$C10=""),"",'MPTO_working_3-way'!G9)</f>
        <v>4.9971192384769534</v>
      </c>
      <c r="K10" s="17">
        <f>IF(OR($A10="",$B10="",$C10=""),"",'OddsRatio_working_3-way'!H9)</f>
        <v>1.7922324555157727</v>
      </c>
      <c r="L10" s="21">
        <f>IF(OR($A10="",$B10="",$C10=""),"",'OddsRatio_working_3-way'!I9)</f>
        <v>4.1585057108063026</v>
      </c>
      <c r="M10" s="22">
        <f>IF(OR($A10="",$B10="",$C10=""),"",'OddsRatio_working_3-way'!J9)</f>
        <v>4.9611622775788611</v>
      </c>
      <c r="N10" s="23">
        <f t="shared" si="16"/>
        <v>55.451084713112877</v>
      </c>
      <c r="O10" s="24">
        <f t="shared" si="17"/>
        <v>24.216850892079069</v>
      </c>
      <c r="P10" s="24">
        <f t="shared" si="18"/>
        <v>20.332064394808054</v>
      </c>
      <c r="Q10" t="s">
        <v>319</v>
      </c>
      <c r="R10" t="s">
        <v>317</v>
      </c>
      <c r="S10" s="48" t="s">
        <v>472</v>
      </c>
      <c r="T10" s="35">
        <v>100</v>
      </c>
      <c r="U10" s="35">
        <f t="shared" si="19"/>
        <v>74.160206718346245</v>
      </c>
      <c r="V10" s="35">
        <f t="shared" si="20"/>
        <v>71.910112359550567</v>
      </c>
      <c r="W10" s="35">
        <f t="shared" si="21"/>
        <v>51.690821256038639</v>
      </c>
      <c r="X10" s="35">
        <f t="shared" si="22"/>
        <v>76.399066384410801</v>
      </c>
      <c r="Y10" s="35">
        <f t="shared" si="23"/>
        <v>74.148972025615095</v>
      </c>
      <c r="Z10" s="35">
        <f t="shared" si="24"/>
        <v>53.929680922103188</v>
      </c>
      <c r="AA10" s="35">
        <f t="shared" si="25"/>
        <v>-2.2388596660645561</v>
      </c>
      <c r="AB10" s="35">
        <f t="shared" si="26"/>
        <v>-2.2388596660645277</v>
      </c>
      <c r="AC10" s="35">
        <f t="shared" si="27"/>
        <v>-2.238859666064549</v>
      </c>
      <c r="AF10">
        <v>1.86</v>
      </c>
      <c r="AG10">
        <v>2.0499999999999998</v>
      </c>
      <c r="AJ10" t="s">
        <v>379</v>
      </c>
    </row>
    <row r="11" spans="1:36" ht="15" x14ac:dyDescent="0.25">
      <c r="A11">
        <v>3.87</v>
      </c>
      <c r="B11">
        <v>3.56</v>
      </c>
      <c r="C11">
        <v>2.0699999999999998</v>
      </c>
      <c r="D11" s="20">
        <f t="shared" si="3"/>
        <v>2.238859666064541E-2</v>
      </c>
      <c r="E11" s="17">
        <f>IF(OR($A11="",$B11="",$C11=""),"",A11*'MPTO_working_3-way'!$I10)</f>
        <v>3.9566438690766979</v>
      </c>
      <c r="F11" s="21">
        <f>IF(OR($A11="",$B11="",$C11=""),"",B11*'MPTO_working_3-way'!$I10)</f>
        <v>3.6397034041118976</v>
      </c>
      <c r="G11" s="22">
        <f>IF(OR($A11="",$B11="",$C11=""),"",C11*'MPTO_working_3-way'!$I10)</f>
        <v>2.1163443950875358</v>
      </c>
      <c r="H11" s="17">
        <f>IF(OR($A11="",$B11="",$C11=""),"",'MPTO_working_3-way'!E10)</f>
        <v>3.9850946737227599</v>
      </c>
      <c r="I11" s="21">
        <f>IF(OR($A11="",$B11="",$C11=""),"",'MPTO_working_3-way'!F10)</f>
        <v>3.6571627741640622</v>
      </c>
      <c r="J11" s="22">
        <f>IF(OR($A11="",$B11="",$C11=""),"",'MPTO_working_3-way'!G10)</f>
        <v>2.10247937832415</v>
      </c>
      <c r="K11" s="17">
        <f>IF(OR($A11="",$B11="",$C11=""),"",'OddsRatio_working_3-way'!H10)</f>
        <v>3.9721785070455962</v>
      </c>
      <c r="L11" s="21">
        <f>IF(OR($A11="",$B11="",$C11=""),"",'OddsRatio_working_3-way'!I10)</f>
        <v>3.6511418041939812</v>
      </c>
      <c r="M11" s="22">
        <f>IF(OR($A11="",$B11="",$C11=""),"",'OddsRatio_working_3-way'!J10)</f>
        <v>2.1080944259717032</v>
      </c>
      <c r="N11" s="23">
        <f t="shared" si="16"/>
        <v>25.273945118375156</v>
      </c>
      <c r="O11" s="24">
        <f t="shared" si="17"/>
        <v>27.474766182053894</v>
      </c>
      <c r="P11" s="24">
        <f t="shared" si="18"/>
        <v>47.251288699570949</v>
      </c>
      <c r="Q11" t="s">
        <v>241</v>
      </c>
      <c r="R11" t="s">
        <v>238</v>
      </c>
      <c r="S11" s="48" t="s">
        <v>472</v>
      </c>
      <c r="T11" s="35">
        <v>100</v>
      </c>
      <c r="U11" s="35">
        <f t="shared" si="19"/>
        <v>57.446808510638299</v>
      </c>
      <c r="V11" s="35">
        <f t="shared" si="20"/>
        <v>72.972972972972968</v>
      </c>
      <c r="W11" s="35">
        <f t="shared" si="21"/>
        <v>67.320261437908499</v>
      </c>
      <c r="X11" s="35">
        <f t="shared" si="22"/>
        <v>59.706765589118525</v>
      </c>
      <c r="Y11" s="35">
        <f t="shared" si="23"/>
        <v>75.232930051453209</v>
      </c>
      <c r="Z11" s="35">
        <f t="shared" si="24"/>
        <v>69.580218516388726</v>
      </c>
      <c r="AA11" s="35">
        <f t="shared" si="25"/>
        <v>-2.2599570784802268</v>
      </c>
      <c r="AB11" s="35">
        <f t="shared" si="26"/>
        <v>-2.259957078480241</v>
      </c>
      <c r="AC11" s="35">
        <f t="shared" si="27"/>
        <v>-2.2599570784802268</v>
      </c>
      <c r="AF11">
        <v>1.82</v>
      </c>
      <c r="AG11">
        <v>2.09</v>
      </c>
      <c r="AJ11" t="s">
        <v>379</v>
      </c>
    </row>
    <row r="12" spans="1:36" ht="15" x14ac:dyDescent="0.25">
      <c r="A12">
        <v>2.35</v>
      </c>
      <c r="B12">
        <v>3.7</v>
      </c>
      <c r="C12">
        <v>3.06</v>
      </c>
      <c r="D12" s="20">
        <f t="shared" si="3"/>
        <v>2.2599570784802347E-2</v>
      </c>
      <c r="E12" s="17">
        <f>IF(OR($A12="",$B12="",$C12=""),"",A12*'MPTO_working_3-way'!$I11)</f>
        <v>2.4031089913442858</v>
      </c>
      <c r="F12" s="21">
        <f>IF(OR($A12="",$B12="",$C12=""),"",B12*'MPTO_working_3-way'!$I11)</f>
        <v>3.783618411903769</v>
      </c>
      <c r="G12" s="22">
        <f>IF(OR($A12="",$B12="",$C12=""),"",C12*'MPTO_working_3-way'!$I11)</f>
        <v>3.1291546866014954</v>
      </c>
      <c r="H12" s="17">
        <f>IF(OR($A12="",$B12="",$C12=""),"",'MPTO_working_3-way'!E11)</f>
        <v>2.392351796959062</v>
      </c>
      <c r="I12" s="21">
        <f>IF(OR($A12="",$B12="",$C12=""),"",'MPTO_working_3-way'!F11)</f>
        <v>3.8060862972481972</v>
      </c>
      <c r="J12" s="22">
        <f>IF(OR($A12="",$B12="",$C12=""),"",'MPTO_working_3-way'!G11)</f>
        <v>3.1322021527486199</v>
      </c>
      <c r="K12" s="17">
        <f>IF(OR($A12="",$B12="",$C12=""),"",'OddsRatio_working_3-way'!H11)</f>
        <v>2.3971616001846328</v>
      </c>
      <c r="L12" s="21">
        <f>IF(OR($A12="",$B12="",$C12=""),"",'OddsRatio_working_3-way'!I11)</f>
        <v>3.7943232003692655</v>
      </c>
      <c r="M12" s="22">
        <f>IF(OR($A12="",$B12="",$C12=""),"",'OddsRatio_working_3-way'!J11)</f>
        <v>3.1319651084298838</v>
      </c>
      <c r="N12" s="23">
        <f t="shared" si="16"/>
        <v>41.612760952660977</v>
      </c>
      <c r="O12" s="24">
        <f t="shared" si="17"/>
        <v>26.429726551014404</v>
      </c>
      <c r="P12" s="24">
        <f t="shared" si="18"/>
        <v>31.957512496324608</v>
      </c>
      <c r="Q12" t="s">
        <v>243</v>
      </c>
      <c r="R12" t="s">
        <v>323</v>
      </c>
      <c r="S12" s="48" t="s">
        <v>472</v>
      </c>
      <c r="T12" s="35">
        <v>100</v>
      </c>
      <c r="U12" s="35">
        <f t="shared" si="19"/>
        <v>22.480620155038757</v>
      </c>
      <c r="V12" s="35">
        <f t="shared" si="20"/>
        <v>78.723404255319153</v>
      </c>
      <c r="W12" s="35">
        <f t="shared" si="21"/>
        <v>90.900818926296623</v>
      </c>
      <c r="X12" s="35">
        <f t="shared" si="22"/>
        <v>30.375776818384214</v>
      </c>
      <c r="Y12" s="35">
        <f t="shared" si="23"/>
        <v>86.618560918664599</v>
      </c>
      <c r="Z12" s="35">
        <f t="shared" si="24"/>
        <v>98.795975589642083</v>
      </c>
      <c r="AA12" s="35">
        <f t="shared" si="25"/>
        <v>-7.8951566633454568</v>
      </c>
      <c r="AB12" s="35">
        <f t="shared" si="26"/>
        <v>-7.8951566633454462</v>
      </c>
      <c r="AC12" s="35">
        <f t="shared" si="27"/>
        <v>-7.8951566633454604</v>
      </c>
      <c r="AF12">
        <v>1.67</v>
      </c>
      <c r="AG12">
        <v>2.33</v>
      </c>
      <c r="AJ12" t="s">
        <v>379</v>
      </c>
    </row>
    <row r="13" spans="1:36" ht="15" x14ac:dyDescent="0.25">
      <c r="A13">
        <v>1.29</v>
      </c>
      <c r="B13">
        <v>4.7</v>
      </c>
      <c r="C13">
        <v>10.99</v>
      </c>
      <c r="D13" s="20">
        <f t="shared" si="3"/>
        <v>7.8951566633454373E-2</v>
      </c>
      <c r="E13" s="17">
        <f>IF(OR($A13="",$B13="",$C13=""),"",A13*'MPTO_working_3-way'!$I12)</f>
        <v>1.3918475209571561</v>
      </c>
      <c r="F13" s="21">
        <f>IF(OR($A13="",$B13="",$C13=""),"",B13*'MPTO_working_3-way'!$I12)</f>
        <v>5.0710723631772359</v>
      </c>
      <c r="G13" s="22">
        <f>IF(OR($A13="",$B13="",$C13=""),"",C13*'MPTO_working_3-way'!$I12)</f>
        <v>11.857677717301664</v>
      </c>
      <c r="H13" s="17">
        <f>IF(OR($A13="",$B13="",$C13=""),"",'MPTO_working_3-way'!E12)</f>
        <v>1.3353334677815583</v>
      </c>
      <c r="I13" s="21">
        <f>IF(OR($A13="",$B13="",$C13=""),"",'MPTO_working_3-way'!F12)</f>
        <v>5.363403618458209</v>
      </c>
      <c r="J13" s="22">
        <f>IF(OR($A13="",$B13="",$C13=""),"",'MPTO_working_3-way'!G12)</f>
        <v>15.462015412735019</v>
      </c>
      <c r="K13" s="17">
        <f>IF(OR($A13="",$B13="",$C13=""),"",'OddsRatio_working_3-way'!H12)</f>
        <v>1.3502496358924814</v>
      </c>
      <c r="L13" s="21">
        <f>IF(OR($A13="",$B13="",$C13=""),"",'OddsRatio_working_3-way'!I12)</f>
        <v>5.4687022510419991</v>
      </c>
      <c r="M13" s="22">
        <f>IF(OR($A13="",$B13="",$C13=""),"",'OddsRatio_working_3-way'!J12)</f>
        <v>13.065496077813401</v>
      </c>
      <c r="N13" s="23">
        <f t="shared" si="16"/>
        <v>71.846950541846169</v>
      </c>
      <c r="O13" s="24">
        <f t="shared" si="17"/>
        <v>19.719694935953523</v>
      </c>
      <c r="P13" s="24">
        <f t="shared" si="18"/>
        <v>8.4333545222003234</v>
      </c>
      <c r="Q13" t="s">
        <v>439</v>
      </c>
      <c r="R13" t="s">
        <v>440</v>
      </c>
      <c r="S13" s="48" t="s">
        <v>472</v>
      </c>
      <c r="T13" s="35">
        <v>100</v>
      </c>
      <c r="U13" s="35">
        <f t="shared" si="19"/>
        <v>52.153110047846894</v>
      </c>
      <c r="V13" s="35">
        <f t="shared" si="20"/>
        <v>64.912280701754383</v>
      </c>
      <c r="W13" s="35">
        <f t="shared" si="21"/>
        <v>77.116704805491992</v>
      </c>
      <c r="X13" s="35">
        <f t="shared" si="22"/>
        <v>57.971014492753611</v>
      </c>
      <c r="Y13" s="35">
        <f t="shared" si="23"/>
        <v>70.730185146661114</v>
      </c>
      <c r="Z13" s="35">
        <f t="shared" si="24"/>
        <v>82.934609250398722</v>
      </c>
      <c r="AA13" s="35">
        <f t="shared" si="25"/>
        <v>-5.8179044449067163</v>
      </c>
      <c r="AB13" s="35">
        <f t="shared" si="26"/>
        <v>-5.8179044449067305</v>
      </c>
      <c r="AC13" s="35">
        <f t="shared" si="27"/>
        <v>-5.8179044449067305</v>
      </c>
      <c r="AF13">
        <v>2</v>
      </c>
      <c r="AG13">
        <v>1.81</v>
      </c>
      <c r="AJ13" t="s">
        <v>476</v>
      </c>
    </row>
    <row r="14" spans="1:36" ht="15" x14ac:dyDescent="0.25">
      <c r="A14">
        <v>2.09</v>
      </c>
      <c r="B14">
        <v>2.85</v>
      </c>
      <c r="C14">
        <v>4.37</v>
      </c>
      <c r="D14" s="20">
        <f t="shared" si="3"/>
        <v>5.8179044449067296E-2</v>
      </c>
      <c r="E14" s="17">
        <f>IF(OR($A14="",$B14="",$C14=""),"",A14*'MPTO_working_3-way'!$I13)</f>
        <v>2.2115942028985507</v>
      </c>
      <c r="F14" s="21">
        <f>IF(OR($A14="",$B14="",$C14=""),"",B14*'MPTO_working_3-way'!$I13)</f>
        <v>3.0158102766798418</v>
      </c>
      <c r="G14" s="22">
        <f>IF(OR($A14="",$B14="",$C14=""),"",C14*'MPTO_working_3-way'!$I13)</f>
        <v>4.624242424242424</v>
      </c>
      <c r="H14" s="17">
        <f>IF(OR($A14="",$B14="",$C14=""),"",'MPTO_working_3-way'!E13)</f>
        <v>2.1782891093097025</v>
      </c>
      <c r="I14" s="21">
        <f>IF(OR($A14="",$B14="",$C14=""),"",'MPTO_working_3-way'!F13)</f>
        <v>3.0167352346419358</v>
      </c>
      <c r="J14" s="22">
        <f>IF(OR($A14="",$B14="",$C14=""),"",'MPTO_working_3-way'!G13)</f>
        <v>4.7746385608652462</v>
      </c>
      <c r="K14" s="17">
        <f>IF(OR($A14="",$B14="",$C14=""),"",'OddsRatio_working_3-way'!H13)</f>
        <v>2.1927847879796456</v>
      </c>
      <c r="L14" s="21">
        <f>IF(OR($A14="",$B14="",$C14=""),"",'OddsRatio_working_3-way'!I13)</f>
        <v>3.0244512456535273</v>
      </c>
      <c r="M14" s="22">
        <f>IF(OR($A14="",$B14="",$C14=""),"",'OddsRatio_working_3-way'!J13)</f>
        <v>4.6877841610012894</v>
      </c>
      <c r="N14" s="23">
        <f t="shared" si="16"/>
        <v>45.216251638269988</v>
      </c>
      <c r="O14" s="24">
        <f t="shared" si="17"/>
        <v>33.158584534731325</v>
      </c>
      <c r="P14" s="24">
        <f t="shared" si="18"/>
        <v>21.625163826998691</v>
      </c>
      <c r="Q14" t="s">
        <v>441</v>
      </c>
      <c r="R14" t="s">
        <v>442</v>
      </c>
      <c r="S14" s="48" t="s">
        <v>472</v>
      </c>
      <c r="T14" s="35">
        <v>100</v>
      </c>
      <c r="U14" s="35">
        <f t="shared" si="19"/>
        <v>55.947136563876647</v>
      </c>
      <c r="V14" s="35">
        <f t="shared" si="20"/>
        <v>67.741935483870961</v>
      </c>
      <c r="W14" s="35">
        <f t="shared" si="21"/>
        <v>70.760233918128648</v>
      </c>
      <c r="X14" s="35">
        <f t="shared" si="22"/>
        <v>61.497830598000377</v>
      </c>
      <c r="Y14" s="35">
        <f t="shared" si="23"/>
        <v>73.292629517994683</v>
      </c>
      <c r="Z14" s="35">
        <f t="shared" si="24"/>
        <v>76.310927952252385</v>
      </c>
      <c r="AA14" s="35">
        <f t="shared" si="25"/>
        <v>-5.5506940341237296</v>
      </c>
      <c r="AB14" s="35">
        <f t="shared" si="26"/>
        <v>-5.5506940341237225</v>
      </c>
      <c r="AC14" s="35">
        <f t="shared" si="27"/>
        <v>-5.5506940341237367</v>
      </c>
      <c r="AF14">
        <v>2.88</v>
      </c>
      <c r="AG14">
        <v>1.4</v>
      </c>
      <c r="AJ14" t="s">
        <v>476</v>
      </c>
    </row>
    <row r="15" spans="1:36" ht="15" x14ac:dyDescent="0.25">
      <c r="A15">
        <v>2.27</v>
      </c>
      <c r="B15">
        <v>3.1</v>
      </c>
      <c r="C15">
        <v>3.42</v>
      </c>
      <c r="D15" s="20">
        <f t="shared" si="3"/>
        <v>5.5506940341237154E-2</v>
      </c>
      <c r="E15" s="17">
        <f>IF(OR($A15="",$B15="",$C15=""),"",A15*'MPTO_working_3-way'!$I14)</f>
        <v>2.3960007545746085</v>
      </c>
      <c r="F15" s="21">
        <f>IF(OR($A15="",$B15="",$C15=""),"",B15*'MPTO_working_3-way'!$I14)</f>
        <v>3.2720715150578354</v>
      </c>
      <c r="G15" s="22">
        <f>IF(OR($A15="",$B15="",$C15=""),"",C15*'MPTO_working_3-way'!$I14)</f>
        <v>3.6098337359670309</v>
      </c>
      <c r="H15" s="17">
        <f>IF(OR($A15="",$B15="",$C15=""),"",'MPTO_working_3-way'!E14)</f>
        <v>2.3695204551078533</v>
      </c>
      <c r="I15" s="21">
        <f>IF(OR($A15="",$B15="",$C15=""),"",'MPTO_working_3-way'!F14)</f>
        <v>3.2886263035008114</v>
      </c>
      <c r="J15" s="22">
        <f>IF(OR($A15="",$B15="",$C15=""),"",'MPTO_working_3-way'!G14)</f>
        <v>3.651029524949001</v>
      </c>
      <c r="K15" s="17">
        <f>IF(OR($A15="",$B15="",$C15=""),"",'OddsRatio_working_3-way'!H14)</f>
        <v>2.3808061562193696</v>
      </c>
      <c r="L15" s="21">
        <f>IF(OR($A15="",$B15="",$C15=""),"",'OddsRatio_working_3-way'!I14)</f>
        <v>3.2832227780005327</v>
      </c>
      <c r="M15" s="22">
        <f>IF(OR($A15="",$B15="",$C15=""),"",'OddsRatio_working_3-way'!J14)</f>
        <v>3.6311424394101373</v>
      </c>
      <c r="N15" s="23">
        <f t="shared" si="16"/>
        <v>41.736213901048721</v>
      </c>
      <c r="O15" s="24">
        <f t="shared" si="17"/>
        <v>30.561679211413097</v>
      </c>
      <c r="P15" s="24">
        <f t="shared" si="18"/>
        <v>27.702106887538193</v>
      </c>
      <c r="Q15" t="s">
        <v>443</v>
      </c>
      <c r="R15" t="s">
        <v>444</v>
      </c>
      <c r="S15" s="48" t="s">
        <v>472</v>
      </c>
      <c r="T15" s="35">
        <v>100</v>
      </c>
      <c r="U15" s="35">
        <f t="shared" si="19"/>
        <v>17.355371900826448</v>
      </c>
      <c r="V15" s="35">
        <f t="shared" si="20"/>
        <v>85.935302390998586</v>
      </c>
      <c r="W15" s="35">
        <f t="shared" si="21"/>
        <v>93.815708101422388</v>
      </c>
      <c r="X15" s="35">
        <f t="shared" si="22"/>
        <v>20.248989507579019</v>
      </c>
      <c r="Y15" s="35">
        <f t="shared" si="23"/>
        <v>88.828919997751171</v>
      </c>
      <c r="Z15" s="35">
        <f t="shared" si="24"/>
        <v>96.709325708174958</v>
      </c>
      <c r="AA15" s="35">
        <f t="shared" si="25"/>
        <v>-2.8936176067525707</v>
      </c>
      <c r="AB15" s="35">
        <f t="shared" si="26"/>
        <v>-2.8936176067525849</v>
      </c>
      <c r="AC15" s="35">
        <f t="shared" si="27"/>
        <v>-2.8936176067525707</v>
      </c>
      <c r="AF15">
        <v>2.21</v>
      </c>
      <c r="AG15">
        <v>1.66</v>
      </c>
      <c r="AJ15" t="s">
        <v>476</v>
      </c>
    </row>
    <row r="16" spans="1:36" ht="15" x14ac:dyDescent="0.25">
      <c r="A16">
        <v>1.21</v>
      </c>
      <c r="B16">
        <v>7.11</v>
      </c>
      <c r="C16">
        <v>16.170000000000002</v>
      </c>
      <c r="D16" s="20">
        <f t="shared" si="3"/>
        <v>2.8936176067525743E-2</v>
      </c>
      <c r="E16" s="17">
        <f>IF(OR($A16="",$B16="",$C16=""),"",A16*'MPTO_working_3-way'!$I15)</f>
        <v>1.2450127730417062</v>
      </c>
      <c r="F16" s="21">
        <f>IF(OR($A16="",$B16="",$C16=""),"",B16*'MPTO_working_3-way'!$I15)</f>
        <v>7.3157362118401084</v>
      </c>
      <c r="G16" s="22">
        <f>IF(OR($A16="",$B16="",$C16=""),"",C16*'MPTO_working_3-way'!$I15)</f>
        <v>16.637897967011892</v>
      </c>
      <c r="H16" s="17">
        <f>IF(OR($A16="",$B16="",$C16=""),"",'MPTO_working_3-way'!E15)</f>
        <v>1.224288579389236</v>
      </c>
      <c r="I16" s="21">
        <f>IF(OR($A16="",$B16="",$C16=""),"",'MPTO_working_3-way'!F15)</f>
        <v>7.6334954811286657</v>
      </c>
      <c r="J16" s="22">
        <f>IF(OR($A16="",$B16="",$C16=""),"",'MPTO_working_3-way'!G15)</f>
        <v>19.15799575531079</v>
      </c>
      <c r="K16" s="17">
        <f>IF(OR($A16="",$B16="",$C16=""),"",'OddsRatio_working_3-way'!H15)</f>
        <v>1.2298452509983333</v>
      </c>
      <c r="L16" s="21">
        <f>IF(OR($A16="",$B16="",$C16=""),"",'OddsRatio_working_3-way'!I15)</f>
        <v>7.6874023028562766</v>
      </c>
      <c r="M16" s="22">
        <f>IF(OR($A16="",$B16="",$C16=""),"",'OddsRatio_working_3-way'!J15)</f>
        <v>17.603583131641525</v>
      </c>
      <c r="N16" s="23">
        <f t="shared" si="16"/>
        <v>80.320461095100853</v>
      </c>
      <c r="O16" s="24">
        <f t="shared" si="17"/>
        <v>13.669164265129682</v>
      </c>
      <c r="P16" s="24">
        <f t="shared" si="18"/>
        <v>6.0103746397694522</v>
      </c>
      <c r="Q16" t="s">
        <v>335</v>
      </c>
      <c r="R16" t="s">
        <v>263</v>
      </c>
      <c r="S16" s="48" t="s">
        <v>472</v>
      </c>
      <c r="T16" s="35">
        <v>100</v>
      </c>
      <c r="U16" s="35">
        <f t="shared" si="19"/>
        <v>65.517241379310349</v>
      </c>
      <c r="V16" s="35">
        <f t="shared" si="20"/>
        <v>71.428571428571431</v>
      </c>
      <c r="W16" s="35">
        <f t="shared" si="21"/>
        <v>60.9375</v>
      </c>
      <c r="X16" s="35">
        <f t="shared" si="22"/>
        <v>67.633928571428569</v>
      </c>
      <c r="Y16" s="35">
        <f t="shared" si="23"/>
        <v>73.545258620689651</v>
      </c>
      <c r="Z16" s="35">
        <f t="shared" si="24"/>
        <v>63.054187192118228</v>
      </c>
      <c r="AA16" s="35">
        <f t="shared" si="25"/>
        <v>-2.1166871921182207</v>
      </c>
      <c r="AB16" s="35">
        <f t="shared" si="26"/>
        <v>-2.1166871921182207</v>
      </c>
      <c r="AC16" s="35">
        <f t="shared" si="27"/>
        <v>-2.1166871921182278</v>
      </c>
      <c r="AF16">
        <v>1.56</v>
      </c>
      <c r="AG16">
        <v>2.5299999999999998</v>
      </c>
      <c r="AJ16" t="s">
        <v>381</v>
      </c>
    </row>
    <row r="17" spans="1:36" ht="15" x14ac:dyDescent="0.25">
      <c r="A17">
        <v>2.9</v>
      </c>
      <c r="B17">
        <v>3.5</v>
      </c>
      <c r="C17">
        <v>2.56</v>
      </c>
      <c r="D17" s="20">
        <f t="shared" si="3"/>
        <v>2.1166871921182384E-2</v>
      </c>
      <c r="E17" s="17">
        <f>IF(OR($A17="",$B17="",$C17=""),"",A17*'MPTO_working_3-way'!$I16)</f>
        <v>2.9613839285714287</v>
      </c>
      <c r="F17" s="21">
        <f>IF(OR($A17="",$B17="",$C17=""),"",B17*'MPTO_working_3-way'!$I16)</f>
        <v>3.5740840517241383</v>
      </c>
      <c r="G17" s="22">
        <f>IF(OR($A17="",$B17="",$C17=""),"",C17*'MPTO_working_3-way'!$I16)</f>
        <v>2.6141871921182269</v>
      </c>
      <c r="H17" s="17">
        <f>IF(OR($A17="",$B17="",$C17=""),"",'MPTO_working_3-way'!E16)</f>
        <v>2.9605772882643371</v>
      </c>
      <c r="I17" s="21">
        <f>IF(OR($A17="",$B17="",$C17=""),"",'MPTO_working_3-way'!F16)</f>
        <v>3.5886198324279537</v>
      </c>
      <c r="J17" s="22">
        <f>IF(OR($A17="",$B17="",$C17=""),"",'MPTO_working_3-way'!G16)</f>
        <v>2.6070903010033448</v>
      </c>
      <c r="K17" s="17">
        <f>IF(OR($A17="",$B17="",$C17=""),"",'OddsRatio_working_3-way'!H16)</f>
        <v>2.9614811199399287</v>
      </c>
      <c r="L17" s="21">
        <f>IF(OR($A17="",$B17="",$C17=""),"",'OddsRatio_working_3-way'!I16)</f>
        <v>3.5808962104472761</v>
      </c>
      <c r="M17" s="22">
        <f>IF(OR($A17="",$B17="",$C17=""),"",'OddsRatio_working_3-way'!J16)</f>
        <v>2.6104792353191</v>
      </c>
      <c r="N17" s="23">
        <f t="shared" si="16"/>
        <v>33.767995779000529</v>
      </c>
      <c r="O17" s="24">
        <f t="shared" si="17"/>
        <v>27.979196502600434</v>
      </c>
      <c r="P17" s="24">
        <f t="shared" si="18"/>
        <v>38.252807718399026</v>
      </c>
      <c r="Q17" t="s">
        <v>328</v>
      </c>
      <c r="R17" t="s">
        <v>267</v>
      </c>
      <c r="S17" s="48" t="s">
        <v>472</v>
      </c>
      <c r="T17" s="35">
        <v>100</v>
      </c>
      <c r="U17" s="35">
        <f t="shared" si="19"/>
        <v>39.393939393939398</v>
      </c>
      <c r="V17" s="35">
        <f t="shared" si="20"/>
        <v>75.124378109452735</v>
      </c>
      <c r="W17" s="35">
        <f t="shared" si="21"/>
        <v>82.90598290598291</v>
      </c>
      <c r="X17" s="35">
        <f t="shared" si="22"/>
        <v>41.969638984564362</v>
      </c>
      <c r="Y17" s="35">
        <f t="shared" si="23"/>
        <v>77.700077700077699</v>
      </c>
      <c r="Z17" s="35">
        <f t="shared" si="24"/>
        <v>85.481682496607874</v>
      </c>
      <c r="AA17" s="35">
        <f t="shared" si="25"/>
        <v>-2.5756995906249642</v>
      </c>
      <c r="AB17" s="35">
        <f t="shared" si="26"/>
        <v>-2.5756995906249642</v>
      </c>
      <c r="AC17" s="35">
        <f t="shared" si="27"/>
        <v>-2.5756995906249642</v>
      </c>
      <c r="AF17">
        <v>1.81</v>
      </c>
      <c r="AG17">
        <v>2.1</v>
      </c>
      <c r="AJ17" t="s">
        <v>381</v>
      </c>
    </row>
    <row r="18" spans="1:36" ht="15" x14ac:dyDescent="0.25">
      <c r="A18">
        <v>1.65</v>
      </c>
      <c r="B18">
        <v>4.0199999999999996</v>
      </c>
      <c r="C18">
        <v>5.85</v>
      </c>
      <c r="D18" s="20">
        <f t="shared" si="3"/>
        <v>2.5756995906249802E-2</v>
      </c>
      <c r="E18" s="17">
        <f>IF(OR($A18="",$B18="",$C18=""),"",A18*'MPTO_working_3-way'!$I17)</f>
        <v>1.692499043245312</v>
      </c>
      <c r="F18" s="21">
        <f>IF(OR($A18="",$B18="",$C18=""),"",B18*'MPTO_working_3-way'!$I17)</f>
        <v>4.1235431235431239</v>
      </c>
      <c r="G18" s="22">
        <f>IF(OR($A18="",$B18="",$C18=""),"",C18*'MPTO_working_3-way'!$I17)</f>
        <v>6.0006784260515609</v>
      </c>
      <c r="H18" s="17">
        <f>IF(OR($A18="",$B18="",$C18=""),"",'MPTO_working_3-way'!E17)</f>
        <v>1.6737103630328869</v>
      </c>
      <c r="I18" s="21">
        <f>IF(OR($A18="",$B18="",$C18=""),"",'MPTO_working_3-way'!F17)</f>
        <v>4.1637077693186759</v>
      </c>
      <c r="J18" s="22">
        <f>IF(OR($A18="",$B18="",$C18=""),"",'MPTO_working_3-way'!G17)</f>
        <v>6.1593609371651716</v>
      </c>
      <c r="K18" s="17">
        <f>IF(OR($A18="",$B18="",$C18=""),"",'OddsRatio_working_3-way'!H17)</f>
        <v>1.6803620070575387</v>
      </c>
      <c r="L18" s="21">
        <f>IF(OR($A18="",$B18="",$C18=""),"",'OddsRatio_working_3-way'!I17)</f>
        <v>4.1610665558673317</v>
      </c>
      <c r="M18" s="22">
        <f>IF(OR($A18="",$B18="",$C18=""),"",'OddsRatio_working_3-way'!J17)</f>
        <v>6.0765472834293259</v>
      </c>
      <c r="N18" s="23">
        <f t="shared" si="16"/>
        <v>59.084228377614465</v>
      </c>
      <c r="O18" s="24">
        <f t="shared" si="17"/>
        <v>24.250989259468625</v>
      </c>
      <c r="P18" s="24">
        <f t="shared" si="18"/>
        <v>16.664782362916899</v>
      </c>
      <c r="Q18" t="s">
        <v>366</v>
      </c>
      <c r="R18" t="s">
        <v>327</v>
      </c>
      <c r="S18" s="48" t="s">
        <v>472</v>
      </c>
      <c r="T18" s="35">
        <v>100</v>
      </c>
      <c r="U18" s="35">
        <f t="shared" si="19"/>
        <v>84.076433121019107</v>
      </c>
      <c r="V18" s="35">
        <f t="shared" si="20"/>
        <v>76.744186046511629</v>
      </c>
      <c r="W18" s="35">
        <f t="shared" si="21"/>
        <v>36.708860759493668</v>
      </c>
      <c r="X18" s="35">
        <f t="shared" si="22"/>
        <v>86.546953193994696</v>
      </c>
      <c r="Y18" s="35">
        <f t="shared" si="23"/>
        <v>79.214706119487204</v>
      </c>
      <c r="Z18" s="35">
        <f t="shared" si="24"/>
        <v>39.179380832469263</v>
      </c>
      <c r="AA18" s="35">
        <f t="shared" si="25"/>
        <v>-2.4705200729755887</v>
      </c>
      <c r="AB18" s="35">
        <f t="shared" si="26"/>
        <v>-2.4705200729755745</v>
      </c>
      <c r="AC18" s="35">
        <f t="shared" si="27"/>
        <v>-2.4705200729755958</v>
      </c>
      <c r="AF18">
        <v>1.83</v>
      </c>
      <c r="AG18">
        <v>2.08</v>
      </c>
      <c r="AJ18" t="s">
        <v>381</v>
      </c>
    </row>
    <row r="19" spans="1:36" ht="15" x14ac:dyDescent="0.25">
      <c r="A19">
        <v>6.28</v>
      </c>
      <c r="B19">
        <v>4.3</v>
      </c>
      <c r="C19">
        <v>1.58</v>
      </c>
      <c r="D19" s="20">
        <f t="shared" si="3"/>
        <v>2.4705200729755905E-2</v>
      </c>
      <c r="E19" s="17">
        <f>IF(OR($A19="",$B19="",$C19=""),"",A19*'MPTO_working_3-way'!$I18)</f>
        <v>6.4351486605828674</v>
      </c>
      <c r="F19" s="21">
        <f>IF(OR($A19="",$B19="",$C19=""),"",B19*'MPTO_working_3-way'!$I18)</f>
        <v>4.4062323631379501</v>
      </c>
      <c r="G19" s="22">
        <f>IF(OR($A19="",$B19="",$C19=""),"",C19*'MPTO_working_3-way'!$I18)</f>
        <v>1.6190342171530143</v>
      </c>
      <c r="H19" s="17">
        <f>IF(OR($A19="",$B19="",$C19=""),"",'MPTO_working_3-way'!E18)</f>
        <v>6.622490159313573</v>
      </c>
      <c r="I19" s="21">
        <f>IF(OR($A19="",$B19="",$C19=""),"",'MPTO_working_3-way'!F18)</f>
        <v>4.4578561995352635</v>
      </c>
      <c r="J19" s="22">
        <f>IF(OR($A19="",$B19="",$C19=""),"",'MPTO_working_3-way'!G18)</f>
        <v>1.6008290360729744</v>
      </c>
      <c r="K19" s="17">
        <f>IF(OR($A19="",$B19="",$C19=""),"",'OddsRatio_working_3-way'!H18)</f>
        <v>6.5263265637637771</v>
      </c>
      <c r="L19" s="21">
        <f>IF(OR($A19="",$B19="",$C19=""),"",'OddsRatio_working_3-way'!I18)</f>
        <v>4.4539541023523608</v>
      </c>
      <c r="M19" s="22">
        <f>IF(OR($A19="",$B19="",$C19=""),"",'OddsRatio_working_3-way'!J18)</f>
        <v>1.6070585998073845</v>
      </c>
      <c r="N19" s="23">
        <f t="shared" si="16"/>
        <v>15.53965654477086</v>
      </c>
      <c r="O19" s="24">
        <f t="shared" si="17"/>
        <v>22.695126302595586</v>
      </c>
      <c r="P19" s="24">
        <f t="shared" si="18"/>
        <v>61.765217152633554</v>
      </c>
      <c r="Q19" t="s">
        <v>331</v>
      </c>
      <c r="R19" t="s">
        <v>336</v>
      </c>
      <c r="S19" s="48" t="s">
        <v>472</v>
      </c>
      <c r="T19" s="35">
        <v>100</v>
      </c>
      <c r="U19" s="35">
        <f t="shared" si="19"/>
        <v>32.432432432432435</v>
      </c>
      <c r="V19" s="35">
        <f t="shared" si="20"/>
        <v>78.632478632478637</v>
      </c>
      <c r="W19" s="35">
        <f t="shared" si="21"/>
        <v>86.357435197817196</v>
      </c>
      <c r="X19" s="35">
        <f t="shared" si="22"/>
        <v>35.010086169704181</v>
      </c>
      <c r="Y19" s="35">
        <f t="shared" si="23"/>
        <v>81.210132369750383</v>
      </c>
      <c r="Z19" s="35">
        <f t="shared" si="24"/>
        <v>88.935088935088942</v>
      </c>
      <c r="AA19" s="35">
        <f t="shared" si="25"/>
        <v>-2.5776537372717456</v>
      </c>
      <c r="AB19" s="35">
        <f t="shared" si="26"/>
        <v>-2.5776537372717456</v>
      </c>
      <c r="AC19" s="35">
        <f t="shared" si="27"/>
        <v>-2.5776537372717456</v>
      </c>
      <c r="AF19">
        <v>1.66</v>
      </c>
      <c r="AG19">
        <v>2.34</v>
      </c>
      <c r="AJ19" t="s">
        <v>381</v>
      </c>
    </row>
    <row r="20" spans="1:36" ht="15" x14ac:dyDescent="0.25">
      <c r="A20">
        <v>1.48</v>
      </c>
      <c r="B20">
        <v>4.68</v>
      </c>
      <c r="C20">
        <v>7.33</v>
      </c>
      <c r="D20" s="20">
        <f t="shared" si="3"/>
        <v>2.5776537372717456E-2</v>
      </c>
      <c r="E20" s="17">
        <f>IF(OR($A20="",$B20="",$C20=""),"",A20*'MPTO_working_3-way'!$I19)</f>
        <v>1.5181492753116219</v>
      </c>
      <c r="F20" s="21">
        <f>IF(OR($A20="",$B20="",$C20=""),"",B20*'MPTO_working_3-way'!$I19)</f>
        <v>4.8006341949043172</v>
      </c>
      <c r="G20" s="22">
        <f>IF(OR($A20="",$B20="",$C20=""),"",C20*'MPTO_working_3-way'!$I19)</f>
        <v>7.5189420189420186</v>
      </c>
      <c r="H20" s="17">
        <f>IF(OR($A20="",$B20="",$C20=""),"",'MPTO_working_3-way'!E19)</f>
        <v>1.499062718789496</v>
      </c>
      <c r="I20" s="21">
        <f>IF(OR($A20="",$B20="",$C20=""),"",'MPTO_working_3-way'!F19)</f>
        <v>4.8760737434448505</v>
      </c>
      <c r="J20" s="22">
        <f>IF(OR($A20="",$B20="",$C20=""),"",'MPTO_working_3-way'!G19)</f>
        <v>7.8226774930212422</v>
      </c>
      <c r="K20" s="17">
        <f>IF(OR($A20="",$B20="",$C20=""),"",'OddsRatio_working_3-way'!H19)</f>
        <v>1.5052770707843643</v>
      </c>
      <c r="L20" s="21">
        <f>IF(OR($A20="",$B20="",$C20=""),"",'OddsRatio_working_3-way'!I19)</f>
        <v>4.8737908760134596</v>
      </c>
      <c r="M20" s="22">
        <f>IF(OR($A20="",$B20="",$C20=""),"",'OddsRatio_working_3-way'!J19)</f>
        <v>7.6633413709688041</v>
      </c>
      <c r="N20" s="23">
        <f t="shared" si="16"/>
        <v>65.869675417441115</v>
      </c>
      <c r="O20" s="24">
        <f t="shared" si="17"/>
        <v>20.830581114917283</v>
      </c>
      <c r="P20" s="24">
        <f t="shared" si="18"/>
        <v>13.299743467641592</v>
      </c>
      <c r="Q20" t="s">
        <v>334</v>
      </c>
      <c r="R20" t="s">
        <v>367</v>
      </c>
      <c r="S20" s="48" t="s">
        <v>472</v>
      </c>
      <c r="T20" s="35">
        <v>100</v>
      </c>
      <c r="U20" s="35">
        <f t="shared" si="19"/>
        <v>44.751381215469614</v>
      </c>
      <c r="V20" s="35">
        <f t="shared" si="20"/>
        <v>75.550122249388764</v>
      </c>
      <c r="W20" s="35">
        <f t="shared" si="21"/>
        <v>76.851851851851848</v>
      </c>
      <c r="X20" s="35">
        <f t="shared" si="22"/>
        <v>47.598025898759396</v>
      </c>
      <c r="Y20" s="35">
        <f t="shared" si="23"/>
        <v>78.396766932678545</v>
      </c>
      <c r="Z20" s="35">
        <f t="shared" si="24"/>
        <v>79.698496535141643</v>
      </c>
      <c r="AA20" s="35">
        <f t="shared" si="25"/>
        <v>-2.8466446832897816</v>
      </c>
      <c r="AB20" s="35">
        <f t="shared" si="26"/>
        <v>-2.8466446832897816</v>
      </c>
      <c r="AC20" s="35">
        <f t="shared" si="27"/>
        <v>-2.8466446832897958</v>
      </c>
      <c r="AF20">
        <v>1.7</v>
      </c>
      <c r="AG20">
        <v>2.2599999999999998</v>
      </c>
      <c r="AJ20" t="s">
        <v>381</v>
      </c>
    </row>
    <row r="21" spans="1:36" ht="15" x14ac:dyDescent="0.25">
      <c r="A21">
        <v>1.81</v>
      </c>
      <c r="B21">
        <v>4.09</v>
      </c>
      <c r="C21">
        <v>4.32</v>
      </c>
      <c r="D21" s="20">
        <f t="shared" si="3"/>
        <v>2.8466446832897896E-2</v>
      </c>
      <c r="E21" s="17">
        <f>IF(OR($A21="",$B21="",$C21=""),"",A21*'MPTO_working_3-way'!$I20)</f>
        <v>1.8615242687675453</v>
      </c>
      <c r="F21" s="21">
        <f>IF(OR($A21="",$B21="",$C21=""),"",B21*'MPTO_working_3-way'!$I20)</f>
        <v>4.2064277675465522</v>
      </c>
      <c r="G21" s="22">
        <f>IF(OR($A21="",$B21="",$C21=""),"",C21*'MPTO_working_3-way'!$I20)</f>
        <v>4.4429750503181191</v>
      </c>
      <c r="H21" s="17">
        <f>IF(OR($A21="",$B21="",$C21=""),"",'MPTO_working_3-way'!E20)</f>
        <v>1.8416295384362125</v>
      </c>
      <c r="I21" s="21">
        <f>IF(OR($A21="",$B21="",$C21=""),"",'MPTO_working_3-way'!F20)</f>
        <v>4.2551387691648843</v>
      </c>
      <c r="J21" s="22">
        <f>IF(OR($A21="",$B21="",$C21=""),"",'MPTO_working_3-way'!G20)</f>
        <v>4.5046533230214134</v>
      </c>
      <c r="K21" s="17">
        <f>IF(OR($A21="",$B21="",$C21=""),"",'OddsRatio_working_3-way'!H20)</f>
        <v>1.8489599648516264</v>
      </c>
      <c r="L21" s="21">
        <f>IF(OR($A21="",$B21="",$C21=""),"",'OddsRatio_working_3-way'!I20)</f>
        <v>4.238625051100648</v>
      </c>
      <c r="M21" s="22">
        <f>IF(OR($A21="",$B21="",$C21=""),"",'OddsRatio_working_3-way'!J20)</f>
        <v>4.4796877571696285</v>
      </c>
      <c r="N21" s="23">
        <f t="shared" si="16"/>
        <v>53.719417832896021</v>
      </c>
      <c r="O21" s="24">
        <f t="shared" si="17"/>
        <v>23.773140899154477</v>
      </c>
      <c r="P21" s="24">
        <f t="shared" si="18"/>
        <v>22.507441267949492</v>
      </c>
      <c r="Q21" t="s">
        <v>412</v>
      </c>
      <c r="R21" t="s">
        <v>415</v>
      </c>
      <c r="S21" s="48" t="s">
        <v>472</v>
      </c>
      <c r="T21" s="35">
        <v>100</v>
      </c>
      <c r="U21" s="35">
        <f t="shared" si="19"/>
        <v>66.329966329966325</v>
      </c>
      <c r="V21" s="35">
        <f t="shared" si="20"/>
        <v>71.264367816091948</v>
      </c>
      <c r="W21" s="35">
        <f t="shared" si="21"/>
        <v>59.677419354838712</v>
      </c>
      <c r="X21" s="35">
        <f t="shared" si="22"/>
        <v>69.058212829069348</v>
      </c>
      <c r="Y21" s="35">
        <f t="shared" si="23"/>
        <v>73.992614315194956</v>
      </c>
      <c r="Z21" s="35">
        <f t="shared" si="24"/>
        <v>62.405665853941713</v>
      </c>
      <c r="AA21" s="35">
        <f t="shared" si="25"/>
        <v>-2.7282464991030224</v>
      </c>
      <c r="AB21" s="35">
        <f t="shared" si="26"/>
        <v>-2.7282464991030082</v>
      </c>
      <c r="AC21" s="35">
        <f t="shared" si="27"/>
        <v>-2.7282464991030011</v>
      </c>
      <c r="AF21">
        <v>1.67</v>
      </c>
      <c r="AG21">
        <v>2.2999999999999998</v>
      </c>
      <c r="AJ21" t="s">
        <v>383</v>
      </c>
    </row>
    <row r="22" spans="1:36" ht="15" x14ac:dyDescent="0.25">
      <c r="A22">
        <v>2.97</v>
      </c>
      <c r="B22">
        <v>3.48</v>
      </c>
      <c r="C22">
        <v>2.48</v>
      </c>
      <c r="D22" s="20">
        <f t="shared" si="3"/>
        <v>2.7282464991030153E-2</v>
      </c>
      <c r="E22" s="17">
        <f>IF(OR($A22="",$B22="",$C22=""),"",A22*'MPTO_working_3-way'!$I21)</f>
        <v>3.0510289210233599</v>
      </c>
      <c r="F22" s="21">
        <f>IF(OR($A22="",$B22="",$C22=""),"",B22*'MPTO_working_3-way'!$I21)</f>
        <v>3.5749429781687847</v>
      </c>
      <c r="G22" s="22">
        <f>IF(OR($A22="",$B22="",$C22=""),"",C22*'MPTO_working_3-way'!$I21)</f>
        <v>2.5476605131777545</v>
      </c>
      <c r="H22" s="17">
        <f>IF(OR($A22="",$B22="",$C22=""),"",'MPTO_working_3-way'!E21)</f>
        <v>3.0524454538699128</v>
      </c>
      <c r="I22" s="21">
        <f>IF(OR($A22="",$B22="",$C22=""),"",'MPTO_working_3-way'!F21)</f>
        <v>3.5937332456968778</v>
      </c>
      <c r="J22" s="22">
        <f>IF(OR($A22="",$B22="",$C22=""),"",'MPTO_working_3-way'!G21)</f>
        <v>2.537223276307162</v>
      </c>
      <c r="K22" s="17">
        <f>IF(OR($A22="",$B22="",$C22=""),"",'OddsRatio_working_3-way'!H21)</f>
        <v>3.0525728351102743</v>
      </c>
      <c r="L22" s="21">
        <f>IF(OR($A22="",$B22="",$C22=""),"",'OddsRatio_working_3-way'!I21)</f>
        <v>3.5839495589205472</v>
      </c>
      <c r="M22" s="22">
        <f>IF(OR($A22="",$B22="",$C22=""),"",'OddsRatio_working_3-way'!J21)</f>
        <v>2.5420344141945201</v>
      </c>
      <c r="N22" s="23">
        <f t="shared" si="16"/>
        <v>32.775828282367947</v>
      </c>
      <c r="O22" s="24">
        <f t="shared" si="17"/>
        <v>27.972474137538168</v>
      </c>
      <c r="P22" s="24">
        <f t="shared" si="18"/>
        <v>39.251697580093882</v>
      </c>
      <c r="Q22" t="s">
        <v>432</v>
      </c>
      <c r="R22" t="s">
        <v>427</v>
      </c>
      <c r="S22" s="48" t="s">
        <v>472</v>
      </c>
      <c r="T22" s="35">
        <v>100</v>
      </c>
      <c r="U22" s="35">
        <f t="shared" si="19"/>
        <v>13.043478260869554</v>
      </c>
      <c r="V22" s="35">
        <f t="shared" si="20"/>
        <v>88.584474885844756</v>
      </c>
      <c r="W22" s="35">
        <f t="shared" si="21"/>
        <v>95.244888254873985</v>
      </c>
      <c r="X22" s="35">
        <f t="shared" si="22"/>
        <v>16.170636859281263</v>
      </c>
      <c r="Y22" s="35">
        <f t="shared" si="23"/>
        <v>91.711633484256453</v>
      </c>
      <c r="Z22" s="35">
        <f t="shared" si="24"/>
        <v>98.372046853285696</v>
      </c>
      <c r="AA22" s="35">
        <f t="shared" si="25"/>
        <v>-3.1271585984117092</v>
      </c>
      <c r="AB22" s="35">
        <f t="shared" si="26"/>
        <v>-3.1271585984116967</v>
      </c>
      <c r="AC22" s="35">
        <f t="shared" si="27"/>
        <v>-3.127158598411711</v>
      </c>
      <c r="AF22">
        <v>1.97</v>
      </c>
      <c r="AG22">
        <v>1.92</v>
      </c>
      <c r="AJ22" t="s">
        <v>383</v>
      </c>
    </row>
    <row r="23" spans="1:36" ht="15" x14ac:dyDescent="0.25">
      <c r="A23">
        <v>1.1499999999999999</v>
      </c>
      <c r="B23">
        <v>8.76</v>
      </c>
      <c r="C23">
        <v>21.03</v>
      </c>
      <c r="D23" s="20">
        <f t="shared" si="3"/>
        <v>3.1271585984117056E-2</v>
      </c>
      <c r="E23" s="17">
        <f>IF(OR($A23="",$B23="",$C23=""),"",A23*'MPTO_working_3-way'!$I22)</f>
        <v>1.1859623238817345</v>
      </c>
      <c r="F23" s="21">
        <f>IF(OR($A23="",$B23="",$C23=""),"",B23*'MPTO_working_3-way'!$I22)</f>
        <v>9.0339390932208659</v>
      </c>
      <c r="G23" s="22">
        <f>IF(OR($A23="",$B23="",$C23=""),"",C23*'MPTO_working_3-way'!$I22)</f>
        <v>21.687641453245984</v>
      </c>
      <c r="H23" s="17">
        <f>IF(OR($A23="",$B23="",$C23=""),"",'MPTO_working_3-way'!E22)</f>
        <v>1.163952816051298</v>
      </c>
      <c r="I23" s="21">
        <f>IF(OR($A23="",$B23="",$C23=""),"",'MPTO_working_3-way'!F22)</f>
        <v>9.640283507476747</v>
      </c>
      <c r="J23" s="22">
        <f>IF(OR($A23="",$B23="",$C23=""),"",'MPTO_working_3-way'!G22)</f>
        <v>26.93439058995838</v>
      </c>
      <c r="K23" s="17">
        <f>IF(OR($A23="",$B23="",$C23=""),"",'OddsRatio_working_3-way'!H22)</f>
        <v>1.1693315340926245</v>
      </c>
      <c r="L23" s="21">
        <f>IF(OR($A23="",$B23="",$C23=""),"",'OddsRatio_working_3-way'!I22)</f>
        <v>9.7600846970584509</v>
      </c>
      <c r="M23" s="22">
        <f>IF(OR($A23="",$B23="",$C23=""),"",'OddsRatio_working_3-way'!J22)</f>
        <v>23.611404185835159</v>
      </c>
      <c r="N23" s="23">
        <f t="shared" si="16"/>
        <v>84.31971065715922</v>
      </c>
      <c r="O23" s="24">
        <f t="shared" si="17"/>
        <v>11.069368408188708</v>
      </c>
      <c r="P23" s="24">
        <f t="shared" si="18"/>
        <v>4.6109209346520723</v>
      </c>
      <c r="Q23" t="s">
        <v>416</v>
      </c>
      <c r="R23" t="s">
        <v>426</v>
      </c>
      <c r="S23" s="48" t="s">
        <v>472</v>
      </c>
      <c r="T23" s="35">
        <v>100</v>
      </c>
      <c r="U23" s="35">
        <f t="shared" si="19"/>
        <v>86.09179415855354</v>
      </c>
      <c r="V23" s="35">
        <f t="shared" si="20"/>
        <v>81.203007518796994</v>
      </c>
      <c r="W23" s="35">
        <f t="shared" si="21"/>
        <v>29.577464788732396</v>
      </c>
      <c r="X23" s="35">
        <f t="shared" si="22"/>
        <v>89.219527692470606</v>
      </c>
      <c r="Y23" s="35">
        <f t="shared" si="23"/>
        <v>84.33074105271406</v>
      </c>
      <c r="Z23" s="35">
        <f t="shared" si="24"/>
        <v>32.705198322649458</v>
      </c>
      <c r="AA23" s="35">
        <f t="shared" si="25"/>
        <v>-3.1277335339170662</v>
      </c>
      <c r="AB23" s="35">
        <f t="shared" si="26"/>
        <v>-3.1277335339170662</v>
      </c>
      <c r="AC23" s="35">
        <f t="shared" si="27"/>
        <v>-3.1277335339170627</v>
      </c>
      <c r="AF23">
        <v>1.43</v>
      </c>
      <c r="AG23">
        <v>2.92</v>
      </c>
      <c r="AJ23" t="s">
        <v>383</v>
      </c>
    </row>
    <row r="24" spans="1:36" ht="15" x14ac:dyDescent="0.25">
      <c r="A24">
        <v>7.19</v>
      </c>
      <c r="B24">
        <v>5.32</v>
      </c>
      <c r="C24">
        <v>1.42</v>
      </c>
      <c r="D24" s="20">
        <f t="shared" si="3"/>
        <v>3.1277335339170653E-2</v>
      </c>
      <c r="E24" s="17">
        <f>IF(OR($A24="",$B24="",$C24=""),"",A24*'MPTO_working_3-way'!$I23)</f>
        <v>7.4148840410886372</v>
      </c>
      <c r="F24" s="21">
        <f>IF(OR($A24="",$B24="",$C24=""),"",B24*'MPTO_working_3-way'!$I23)</f>
        <v>5.486395424004388</v>
      </c>
      <c r="G24" s="22">
        <f>IF(OR($A24="",$B24="",$C24=""),"",C24*'MPTO_working_3-way'!$I23)</f>
        <v>1.4644138161816223</v>
      </c>
      <c r="H24" s="17">
        <f>IF(OR($A24="",$B24="",$C24=""),"",'MPTO_working_3-way'!E23)</f>
        <v>7.7726481773617815</v>
      </c>
      <c r="I24" s="21">
        <f>IF(OR($A24="",$B24="",$C24=""),"",'MPTO_working_3-way'!F23)</f>
        <v>5.6324019713979716</v>
      </c>
      <c r="J24" s="22">
        <f>IF(OR($A24="",$B24="",$C24=""),"",'MPTO_working_3-way'!G23)</f>
        <v>1.4413384469460557</v>
      </c>
      <c r="K24" s="17">
        <f>IF(OR($A24="",$B24="",$C24=""),"",'OddsRatio_working_3-way'!H23)</f>
        <v>7.6090336543340786</v>
      </c>
      <c r="L24" s="21">
        <f>IF(OR($A24="",$B24="",$C24=""),"",'OddsRatio_working_3-way'!I23)</f>
        <v>5.6124435196644953</v>
      </c>
      <c r="M24" s="22">
        <f>IF(OR($A24="",$B24="",$C24=""),"",'OddsRatio_working_3-way'!J23)</f>
        <v>1.4484320088562699</v>
      </c>
      <c r="N24" s="23">
        <f t="shared" si="16"/>
        <v>13.486387574756762</v>
      </c>
      <c r="O24" s="24">
        <f t="shared" si="17"/>
        <v>18.226903507988933</v>
      </c>
      <c r="P24" s="24">
        <f t="shared" si="18"/>
        <v>68.286708917254316</v>
      </c>
      <c r="Q24" t="s">
        <v>343</v>
      </c>
      <c r="R24" t="s">
        <v>428</v>
      </c>
      <c r="S24" s="48" t="s">
        <v>472</v>
      </c>
      <c r="T24" s="35">
        <v>100</v>
      </c>
      <c r="U24" s="35">
        <f t="shared" si="19"/>
        <v>65.156794425087099</v>
      </c>
      <c r="V24" s="35">
        <f t="shared" si="20"/>
        <v>70.238095238095241</v>
      </c>
      <c r="W24" s="35">
        <f t="shared" si="21"/>
        <v>61.832061068702288</v>
      </c>
      <c r="X24" s="35">
        <f t="shared" si="22"/>
        <v>67.929843693202471</v>
      </c>
      <c r="Y24" s="35">
        <f t="shared" si="23"/>
        <v>73.011144506210599</v>
      </c>
      <c r="Z24" s="35">
        <f t="shared" si="24"/>
        <v>64.605110336817646</v>
      </c>
      <c r="AA24" s="35">
        <f t="shared" si="25"/>
        <v>-2.773049268115372</v>
      </c>
      <c r="AB24" s="35">
        <f t="shared" si="26"/>
        <v>-2.7730492681153578</v>
      </c>
      <c r="AC24" s="35">
        <f t="shared" si="27"/>
        <v>-2.7730492681153578</v>
      </c>
      <c r="AF24">
        <v>1.5</v>
      </c>
      <c r="AG24">
        <v>2.68</v>
      </c>
      <c r="AJ24" t="s">
        <v>383</v>
      </c>
    </row>
    <row r="25" spans="1:36" ht="15" x14ac:dyDescent="0.25">
      <c r="A25">
        <v>2.87</v>
      </c>
      <c r="B25">
        <v>3.36</v>
      </c>
      <c r="C25">
        <v>2.62</v>
      </c>
      <c r="D25" s="20">
        <f t="shared" si="3"/>
        <v>2.7730492681153684E-2</v>
      </c>
      <c r="E25" s="17">
        <f>IF(OR($A25="",$B25="",$C25=""),"",A25*'MPTO_working_3-way'!$I24)</f>
        <v>2.9495865139949111</v>
      </c>
      <c r="F25" s="21">
        <f>IF(OR($A25="",$B25="",$C25=""),"",B25*'MPTO_working_3-way'!$I24)</f>
        <v>3.4531744554086763</v>
      </c>
      <c r="G25" s="22">
        <f>IF(OR($A25="",$B25="",$C25=""),"",C25*'MPTO_working_3-way'!$I24)</f>
        <v>2.6926538908246229</v>
      </c>
      <c r="H25" s="17">
        <f>IF(OR($A25="",$B25="",$C25=""),"",'MPTO_working_3-way'!E24)</f>
        <v>2.9482126559338164</v>
      </c>
      <c r="I25" s="21">
        <f>IF(OR($A25="",$B25="",$C25=""),"",'MPTO_working_3-way'!F24)</f>
        <v>3.467700364322059</v>
      </c>
      <c r="J25" s="22">
        <f>IF(OR($A25="",$B25="",$C25=""),"",'MPTO_working_3-way'!G24)</f>
        <v>2.6850258585289506</v>
      </c>
      <c r="K25" s="17">
        <f>IF(OR($A25="",$B25="",$C25=""),"",'OddsRatio_working_3-way'!H24)</f>
        <v>2.9493041510348745</v>
      </c>
      <c r="L25" s="21">
        <f>IF(OR($A25="",$B25="",$C25=""),"",'OddsRatio_working_3-way'!I24)</f>
        <v>3.4600843831242258</v>
      </c>
      <c r="M25" s="22">
        <f>IF(OR($A25="",$B25="",$C25=""),"",'OddsRatio_working_3-way'!J24)</f>
        <v>2.6887019918056132</v>
      </c>
      <c r="N25" s="23">
        <f t="shared" si="16"/>
        <v>33.903057098182991</v>
      </c>
      <c r="O25" s="24">
        <f t="shared" si="17"/>
        <v>28.95886127136464</v>
      </c>
      <c r="P25" s="24">
        <f t="shared" si="18"/>
        <v>37.138081630452355</v>
      </c>
      <c r="Q25" t="s">
        <v>413</v>
      </c>
      <c r="R25" t="s">
        <v>430</v>
      </c>
      <c r="S25" s="48" t="s">
        <v>472</v>
      </c>
      <c r="T25" s="35">
        <v>100</v>
      </c>
      <c r="U25" s="35">
        <f t="shared" si="19"/>
        <v>50.495049504950494</v>
      </c>
      <c r="V25" s="35">
        <f t="shared" si="20"/>
        <v>71.83098591549296</v>
      </c>
      <c r="W25" s="35">
        <f t="shared" si="21"/>
        <v>74.747474747474755</v>
      </c>
      <c r="X25" s="35">
        <f t="shared" si="22"/>
        <v>53.4215393370323</v>
      </c>
      <c r="Y25" s="35">
        <f t="shared" si="23"/>
        <v>74.757475747574759</v>
      </c>
      <c r="Z25" s="35">
        <f t="shared" si="24"/>
        <v>77.673964579556554</v>
      </c>
      <c r="AA25" s="35">
        <f t="shared" si="25"/>
        <v>-2.9264898320818062</v>
      </c>
      <c r="AB25" s="35">
        <f t="shared" si="26"/>
        <v>-2.9264898320817991</v>
      </c>
      <c r="AC25" s="35">
        <f t="shared" si="27"/>
        <v>-2.9264898320817991</v>
      </c>
      <c r="AF25">
        <v>2.15</v>
      </c>
      <c r="AG25">
        <v>1.76</v>
      </c>
      <c r="AJ25" t="s">
        <v>383</v>
      </c>
    </row>
    <row r="26" spans="1:36" ht="15" x14ac:dyDescent="0.25">
      <c r="A26">
        <v>2.02</v>
      </c>
      <c r="B26">
        <v>3.55</v>
      </c>
      <c r="C26">
        <v>3.96</v>
      </c>
      <c r="D26" s="20">
        <f t="shared" si="3"/>
        <v>2.9264898320818133E-2</v>
      </c>
      <c r="E26" s="17">
        <f>IF(OR($A26="",$B26="",$C26=""),"",A26*'MPTO_working_3-way'!$I25)</f>
        <v>2.0791150946080528</v>
      </c>
      <c r="F26" s="21">
        <f>IF(OR($A26="",$B26="",$C26=""),"",B26*'MPTO_working_3-way'!$I25)</f>
        <v>3.6538903890389043</v>
      </c>
      <c r="G26" s="22">
        <f>IF(OR($A26="",$B26="",$C26=""),"",C26*'MPTO_working_3-way'!$I25)</f>
        <v>4.0758889973504395</v>
      </c>
      <c r="H26" s="17">
        <f>IF(OR($A26="",$B26="",$C26=""),"",'MPTO_working_3-way'!E25)</f>
        <v>2.0606042721662896</v>
      </c>
      <c r="I26" s="21">
        <f>IF(OR($A26="",$B26="",$C26=""),"",'MPTO_working_3-way'!F25)</f>
        <v>3.6773470036121032</v>
      </c>
      <c r="J26" s="22">
        <f>IF(OR($A26="",$B26="",$C26=""),"",'MPTO_working_3-way'!G25)</f>
        <v>4.1191202381205656</v>
      </c>
      <c r="K26" s="17">
        <f>IF(OR($A26="",$B26="",$C26=""),"",'OddsRatio_working_3-way'!H25)</f>
        <v>2.0679712845584763</v>
      </c>
      <c r="L26" s="21">
        <f>IF(OR($A26="",$B26="",$C26=""),"",'OddsRatio_working_3-way'!I25)</f>
        <v>3.6699282113961909</v>
      </c>
      <c r="M26" s="22">
        <f>IF(OR($A26="",$B26="",$C26=""),"",'OddsRatio_working_3-way'!J25)</f>
        <v>4.0992107865618532</v>
      </c>
      <c r="N26" s="23">
        <f t="shared" si="16"/>
        <v>48.097385401769515</v>
      </c>
      <c r="O26" s="24">
        <f t="shared" si="17"/>
        <v>27.368089721570261</v>
      </c>
      <c r="P26" s="24">
        <f t="shared" si="18"/>
        <v>24.53452487666021</v>
      </c>
      <c r="Q26" t="s">
        <v>348</v>
      </c>
      <c r="R26" t="s">
        <v>369</v>
      </c>
      <c r="S26" s="48" t="s">
        <v>472</v>
      </c>
      <c r="T26" s="35">
        <v>100</v>
      </c>
      <c r="U26" s="35">
        <f t="shared" si="19"/>
        <v>56.896551724137922</v>
      </c>
      <c r="V26" s="35">
        <f t="shared" si="20"/>
        <v>68.051118210862612</v>
      </c>
      <c r="W26" s="35">
        <f t="shared" si="21"/>
        <v>72.222222222222229</v>
      </c>
      <c r="X26" s="35">
        <f t="shared" si="22"/>
        <v>59.72665956691516</v>
      </c>
      <c r="Y26" s="35">
        <f t="shared" si="23"/>
        <v>70.88122605363985</v>
      </c>
      <c r="Z26" s="35">
        <f t="shared" si="24"/>
        <v>75.052330064999452</v>
      </c>
      <c r="AA26" s="35">
        <f t="shared" si="25"/>
        <v>-2.8301078427772381</v>
      </c>
      <c r="AB26" s="35">
        <f t="shared" si="26"/>
        <v>-2.8301078427772381</v>
      </c>
      <c r="AC26" s="35">
        <f t="shared" si="27"/>
        <v>-2.8301078427772239</v>
      </c>
      <c r="AF26">
        <v>2.1</v>
      </c>
      <c r="AG26">
        <v>1.79</v>
      </c>
      <c r="AJ26" t="s">
        <v>377</v>
      </c>
    </row>
    <row r="27" spans="1:36" ht="15" x14ac:dyDescent="0.25">
      <c r="A27">
        <v>2.3199999999999998</v>
      </c>
      <c r="B27">
        <v>3.13</v>
      </c>
      <c r="C27">
        <v>3.6</v>
      </c>
      <c r="D27" s="20">
        <f t="shared" si="3"/>
        <v>2.8301078427772186E-2</v>
      </c>
      <c r="E27" s="17">
        <f>IF(OR($A27="",$B27="",$C27=""),"",A27*'MPTO_working_3-way'!$I26)</f>
        <v>2.3856585019524315</v>
      </c>
      <c r="F27" s="21">
        <f>IF(OR($A27="",$B27="",$C27=""),"",B27*'MPTO_working_3-way'!$I26)</f>
        <v>3.2185823754789267</v>
      </c>
      <c r="G27" s="22">
        <f>IF(OR($A27="",$B27="",$C27=""),"",C27*'MPTO_working_3-way'!$I26)</f>
        <v>3.7018838823399798</v>
      </c>
      <c r="H27" s="17">
        <f>IF(OR($A27="",$B27="",$C27=""),"",'MPTO_working_3-way'!E26)</f>
        <v>2.3719120643016485</v>
      </c>
      <c r="I27" s="21">
        <f>IF(OR($A27="",$B27="",$C27=""),"",'MPTO_working_3-way'!F26)</f>
        <v>3.2252329315155022</v>
      </c>
      <c r="J27" s="22">
        <f>IF(OR($A27="",$B27="",$C27=""),"",'MPTO_working_3-way'!G26)</f>
        <v>3.7265587580114188</v>
      </c>
      <c r="K27" s="17">
        <f>IF(OR($A27="",$B27="",$C27=""),"",'OddsRatio_working_3-way'!H26)</f>
        <v>2.3779334905722216</v>
      </c>
      <c r="L27" s="21">
        <f>IF(OR($A27="",$B27="",$C27=""),"",'OddsRatio_working_3-way'!I26)</f>
        <v>3.2234835870597207</v>
      </c>
      <c r="M27" s="22">
        <f>IF(OR($A27="",$B27="",$C27=""),"",'OddsRatio_working_3-way'!J26)</f>
        <v>3.7141114208240724</v>
      </c>
      <c r="N27" s="23">
        <f t="shared" si="16"/>
        <v>41.917147788822092</v>
      </c>
      <c r="O27" s="24">
        <f t="shared" si="17"/>
        <v>31.069579191714787</v>
      </c>
      <c r="P27" s="24">
        <f t="shared" si="18"/>
        <v>27.013273019463131</v>
      </c>
      <c r="Q27" t="s">
        <v>347</v>
      </c>
      <c r="R27" t="s">
        <v>289</v>
      </c>
      <c r="S27" s="48" t="s">
        <v>472</v>
      </c>
      <c r="T27" s="35">
        <v>100</v>
      </c>
      <c r="U27" s="35">
        <f t="shared" si="19"/>
        <v>25.925925925925924</v>
      </c>
      <c r="V27" s="35">
        <f t="shared" si="20"/>
        <v>81.16760828625236</v>
      </c>
      <c r="W27" s="35">
        <f t="shared" si="21"/>
        <v>89.909182643794153</v>
      </c>
      <c r="X27" s="35">
        <f t="shared" si="22"/>
        <v>28.923209069953504</v>
      </c>
      <c r="Y27" s="35">
        <f t="shared" si="23"/>
        <v>84.164891430279923</v>
      </c>
      <c r="Z27" s="35">
        <f t="shared" si="24"/>
        <v>92.906465787821716</v>
      </c>
      <c r="AA27" s="35">
        <f t="shared" si="25"/>
        <v>-2.9972831440275804</v>
      </c>
      <c r="AB27" s="35">
        <f t="shared" si="26"/>
        <v>-2.9972831440275627</v>
      </c>
      <c r="AC27" s="35">
        <f t="shared" si="27"/>
        <v>-2.9972831440275627</v>
      </c>
      <c r="AF27">
        <v>2.35</v>
      </c>
      <c r="AG27">
        <v>1.65</v>
      </c>
      <c r="AJ27" t="s">
        <v>377</v>
      </c>
    </row>
    <row r="28" spans="1:36" ht="15" x14ac:dyDescent="0.25">
      <c r="A28">
        <v>1.35</v>
      </c>
      <c r="B28">
        <v>5.31</v>
      </c>
      <c r="C28">
        <v>9.91</v>
      </c>
      <c r="D28" s="20">
        <f t="shared" si="3"/>
        <v>2.9972831440275627E-2</v>
      </c>
      <c r="E28" s="17">
        <f>IF(OR($A28="",$B28="",$C28=""),"",A28*'MPTO_working_3-way'!$I27)</f>
        <v>1.3904633224443721</v>
      </c>
      <c r="F28" s="21">
        <f>IF(OR($A28="",$B28="",$C28=""),"",B28*'MPTO_working_3-way'!$I27)</f>
        <v>5.4691557349478632</v>
      </c>
      <c r="G28" s="22">
        <f>IF(OR($A28="",$B28="",$C28=""),"",C28*'MPTO_working_3-way'!$I27)</f>
        <v>10.207030759573131</v>
      </c>
      <c r="H28" s="17">
        <f>IF(OR($A28="",$B28="",$C28=""),"",'MPTO_working_3-way'!E27)</f>
        <v>1.3684574449487883</v>
      </c>
      <c r="I28" s="21">
        <f>IF(OR($A28="",$B28="",$C28=""),"",'MPTO_working_3-way'!F27)</f>
        <v>5.6074879555946531</v>
      </c>
      <c r="J28" s="22">
        <f>IF(OR($A28="",$B28="",$C28=""),"",'MPTO_working_3-way'!G27)</f>
        <v>10.99901528857386</v>
      </c>
      <c r="K28" s="17">
        <f>IF(OR($A28="",$B28="",$C28=""),"",'OddsRatio_working_3-way'!H27)</f>
        <v>1.3750830868465562</v>
      </c>
      <c r="L28" s="21">
        <f>IF(OR($A28="",$B28="",$C28=""),"",'OddsRatio_working_3-way'!I27)</f>
        <v>5.6188802980247337</v>
      </c>
      <c r="M28" s="22">
        <f>IF(OR($A28="",$B28="",$C28=""),"",'OddsRatio_working_3-way'!J27)</f>
        <v>10.548543725150898</v>
      </c>
      <c r="N28" s="23">
        <f t="shared" si="16"/>
        <v>71.918473781965346</v>
      </c>
      <c r="O28" s="24">
        <f t="shared" si="17"/>
        <v>18.284357741177633</v>
      </c>
      <c r="P28" s="24">
        <f t="shared" si="18"/>
        <v>9.7971684768570348</v>
      </c>
      <c r="Q28" t="s">
        <v>349</v>
      </c>
      <c r="R28" t="s">
        <v>285</v>
      </c>
      <c r="S28" s="48" t="s">
        <v>472</v>
      </c>
      <c r="T28" s="35">
        <v>100</v>
      </c>
      <c r="U28" s="35">
        <f t="shared" si="19"/>
        <v>47.643979057591622</v>
      </c>
      <c r="V28" s="35">
        <f t="shared" si="20"/>
        <v>73.890339425587456</v>
      </c>
      <c r="W28" s="35">
        <f t="shared" si="21"/>
        <v>75.550122249388764</v>
      </c>
      <c r="X28" s="35">
        <f t="shared" si="22"/>
        <v>50.55953832502378</v>
      </c>
      <c r="Y28" s="35">
        <f t="shared" si="23"/>
        <v>76.805898693019628</v>
      </c>
      <c r="Z28" s="35">
        <f t="shared" si="24"/>
        <v>78.465681516820908</v>
      </c>
      <c r="AA28" s="35">
        <f t="shared" si="25"/>
        <v>-2.9155592674321582</v>
      </c>
      <c r="AB28" s="35">
        <f t="shared" si="26"/>
        <v>-2.9155592674321724</v>
      </c>
      <c r="AC28" s="35">
        <f t="shared" si="27"/>
        <v>-2.915559267432144</v>
      </c>
      <c r="AF28">
        <v>1.78</v>
      </c>
      <c r="AG28">
        <v>2.12</v>
      </c>
      <c r="AJ28" t="s">
        <v>377</v>
      </c>
    </row>
    <row r="29" spans="1:36" ht="15" x14ac:dyDescent="0.25">
      <c r="A29">
        <v>1.91</v>
      </c>
      <c r="B29">
        <v>3.83</v>
      </c>
      <c r="C29">
        <v>4.09</v>
      </c>
      <c r="D29" s="20">
        <f t="shared" si="3"/>
        <v>2.915559267432144E-2</v>
      </c>
      <c r="E29" s="17">
        <f>IF(OR($A29="",$B29="",$C29=""),"",A29*'MPTO_working_3-way'!$I28)</f>
        <v>1.9656871820079538</v>
      </c>
      <c r="F29" s="21">
        <f>IF(OR($A29="",$B29="",$C29=""),"",B29*'MPTO_working_3-way'!$I28)</f>
        <v>3.9416659199426514</v>
      </c>
      <c r="G29" s="22">
        <f>IF(OR($A29="",$B29="",$C29=""),"",C29*'MPTO_working_3-way'!$I28)</f>
        <v>4.2092463740379742</v>
      </c>
      <c r="H29" s="17">
        <f>IF(OR($A29="",$B29="",$C29=""),"",'MPTO_working_3-way'!E28)</f>
        <v>1.9461247340925303</v>
      </c>
      <c r="I29" s="21">
        <f>IF(OR($A29="",$B29="",$C29=""),"",'MPTO_working_3-way'!F28)</f>
        <v>3.9780716778343947</v>
      </c>
      <c r="J29" s="22">
        <f>IF(OR($A29="",$B29="",$C29=""),"",'MPTO_working_3-way'!G28)</f>
        <v>4.2593021108851135</v>
      </c>
      <c r="K29" s="17">
        <f>IF(OR($A29="",$B29="",$C29=""),"",'OddsRatio_working_3-way'!H28)</f>
        <v>1.9536036803426919</v>
      </c>
      <c r="L29" s="21">
        <f>IF(OR($A29="",$B29="",$C29=""),"",'OddsRatio_working_3-way'!I28)</f>
        <v>3.9656026542525482</v>
      </c>
      <c r="M29" s="22">
        <f>IF(OR($A29="",$B29="",$C29=""),"",'OddsRatio_working_3-way'!J28)</f>
        <v>4.2380608486361737</v>
      </c>
      <c r="N29" s="23">
        <f t="shared" si="16"/>
        <v>50.87279446867521</v>
      </c>
      <c r="O29" s="24">
        <f t="shared" si="17"/>
        <v>25.369983664535155</v>
      </c>
      <c r="P29" s="24">
        <f t="shared" si="18"/>
        <v>23.757221866789649</v>
      </c>
      <c r="Q29" t="s">
        <v>434</v>
      </c>
      <c r="R29" t="s">
        <v>418</v>
      </c>
      <c r="S29" s="48" t="s">
        <v>472</v>
      </c>
      <c r="T29" s="35">
        <v>100</v>
      </c>
      <c r="U29" s="35">
        <f t="shared" si="19"/>
        <v>65.156794425087099</v>
      </c>
      <c r="V29" s="35">
        <f t="shared" si="20"/>
        <v>68.652037617554868</v>
      </c>
      <c r="W29" s="35">
        <f t="shared" si="21"/>
        <v>64.02877697841727</v>
      </c>
      <c r="X29" s="35">
        <f t="shared" si="22"/>
        <v>67.319185404027877</v>
      </c>
      <c r="Y29" s="35">
        <f t="shared" si="23"/>
        <v>70.814428596495631</v>
      </c>
      <c r="Z29" s="35">
        <f t="shared" si="24"/>
        <v>66.191167957358033</v>
      </c>
      <c r="AA29" s="35">
        <f t="shared" si="25"/>
        <v>-2.1623909789407776</v>
      </c>
      <c r="AB29" s="35">
        <f t="shared" si="26"/>
        <v>-2.1623909789407634</v>
      </c>
      <c r="AC29" s="35">
        <f t="shared" si="27"/>
        <v>-2.1623909789407634</v>
      </c>
      <c r="AF29">
        <v>1.93</v>
      </c>
      <c r="AG29">
        <v>1.96</v>
      </c>
      <c r="AJ29" t="s">
        <v>438</v>
      </c>
    </row>
    <row r="30" spans="1:36" s="35" customFormat="1" ht="15" x14ac:dyDescent="0.25">
      <c r="A30">
        <v>2.87</v>
      </c>
      <c r="B30">
        <v>3.19</v>
      </c>
      <c r="C30">
        <v>2.78</v>
      </c>
      <c r="D30" s="20">
        <f t="shared" si="3"/>
        <v>2.1623909789407758E-2</v>
      </c>
      <c r="E30" s="17">
        <f>IF(OR($A30="",$B30="",$C30=""),"",A30*'MPTO_working_3-way'!$I29)</f>
        <v>2.9320606210956002</v>
      </c>
      <c r="F30" s="21">
        <f>IF(OR($A30="",$B30="",$C30=""),"",B30*'MPTO_working_3-way'!$I29)</f>
        <v>3.2589802722282109</v>
      </c>
      <c r="G30" s="22">
        <f>IF(OR($A30="",$B30="",$C30=""),"",C30*'MPTO_working_3-way'!$I29)</f>
        <v>2.8401144692145532</v>
      </c>
      <c r="H30" s="17">
        <f>IF(OR($A30="",$B30="",$C30=""),"",'MPTO_working_3-way'!E29)</f>
        <v>2.9306254791447715</v>
      </c>
      <c r="I30" s="21">
        <f>IF(OR($A30="",$B30="",$C30=""),"",'MPTO_working_3-way'!F29)</f>
        <v>3.2650752600956654</v>
      </c>
      <c r="J30" s="22">
        <f>IF(OR($A30="",$B30="",$C30=""),"",'MPTO_working_3-way'!G29)</f>
        <v>2.8368451467468563</v>
      </c>
      <c r="K30" s="17">
        <f>IF(OR($A30="",$B30="",$C30=""),"",'OddsRatio_working_3-way'!H29)</f>
        <v>2.9314251090604153</v>
      </c>
      <c r="L30" s="21">
        <f>IF(OR($A30="",$B30="",$C30=""),"",'OddsRatio_working_3-way'!I29)</f>
        <v>3.2619363576696845</v>
      </c>
      <c r="M30" s="22">
        <f>IF(OR($A30="",$B30="",$C30=""),"",'OddsRatio_working_3-way'!J29)</f>
        <v>2.8384688203890578</v>
      </c>
      <c r="N30" s="23">
        <f t="shared" si="16"/>
        <v>34.105706846754686</v>
      </c>
      <c r="O30" s="24">
        <f t="shared" si="17"/>
        <v>30.684444717926624</v>
      </c>
      <c r="P30" s="24">
        <f t="shared" si="18"/>
        <v>35.209848435318683</v>
      </c>
      <c r="Q30" t="s">
        <v>445</v>
      </c>
      <c r="R30" t="s">
        <v>446</v>
      </c>
      <c r="S30" s="48" t="s">
        <v>472</v>
      </c>
      <c r="T30" s="35">
        <v>100</v>
      </c>
      <c r="U30" s="35">
        <f t="shared" si="19"/>
        <v>65.986394557823132</v>
      </c>
      <c r="V30" s="35">
        <f t="shared" si="20"/>
        <v>69.78851963746223</v>
      </c>
      <c r="W30" s="35">
        <f t="shared" si="21"/>
        <v>61.977186311787079</v>
      </c>
      <c r="X30" s="35">
        <f t="shared" si="22"/>
        <v>68.234294050750705</v>
      </c>
      <c r="Y30" s="35">
        <f t="shared" si="23"/>
        <v>72.036419130389802</v>
      </c>
      <c r="Z30" s="35">
        <f t="shared" si="24"/>
        <v>64.225085804714638</v>
      </c>
      <c r="AA30" s="35">
        <f t="shared" si="25"/>
        <v>-2.2478994929275729</v>
      </c>
      <c r="AB30" s="35">
        <f t="shared" si="26"/>
        <v>-2.2478994929275729</v>
      </c>
      <c r="AC30" s="35">
        <f t="shared" si="27"/>
        <v>-2.2478994929275586</v>
      </c>
      <c r="AD30" s="36"/>
      <c r="AE30" s="36"/>
      <c r="AF30">
        <v>2.4</v>
      </c>
      <c r="AG30">
        <v>1.63</v>
      </c>
      <c r="AH30" s="36"/>
      <c r="AI30" s="36"/>
      <c r="AJ30" t="s">
        <v>384</v>
      </c>
    </row>
    <row r="31" spans="1:36" ht="15" x14ac:dyDescent="0.25">
      <c r="A31">
        <v>2.94</v>
      </c>
      <c r="B31">
        <v>3.31</v>
      </c>
      <c r="C31">
        <v>2.63</v>
      </c>
      <c r="D31" s="20">
        <f t="shared" si="3"/>
        <v>2.2478994929275631E-2</v>
      </c>
      <c r="E31" s="17">
        <f>IF(OR($A31="",$B31="",$C31=""),"",A31*'MPTO_working_3-way'!$I30)</f>
        <v>3.0060882450920703</v>
      </c>
      <c r="F31" s="21">
        <f>IF(OR($A31="",$B31="",$C31=""),"",B31*'MPTO_working_3-way'!$I30)</f>
        <v>3.3844054732159026</v>
      </c>
      <c r="G31" s="22">
        <f>IF(OR($A31="",$B31="",$C31=""),"",C31*'MPTO_working_3-way'!$I30)</f>
        <v>2.6891197566639948</v>
      </c>
      <c r="H31" s="17">
        <f>IF(OR($A31="",$B31="",$C31=""),"",'MPTO_working_3-way'!E30)</f>
        <v>3.0062253867198487</v>
      </c>
      <c r="I31" s="21">
        <f>IF(OR($A31="",$B31="",$C31=""),"",'MPTO_working_3-way'!F30)</f>
        <v>3.3941819035720435</v>
      </c>
      <c r="J31" s="22">
        <f>IF(OR($A31="",$B31="",$C31=""),"",'MPTO_working_3-way'!G30)</f>
        <v>2.6828702113520717</v>
      </c>
      <c r="K31" s="17">
        <f>IF(OR($A31="",$B31="",$C31=""),"",'OddsRatio_working_3-way'!H30)</f>
        <v>3.006461780190977</v>
      </c>
      <c r="L31" s="21">
        <f>IF(OR($A31="",$B31="",$C31=""),"",'OddsRatio_working_3-way'!I30)</f>
        <v>3.3891374805366787</v>
      </c>
      <c r="M31" s="22">
        <f>IF(OR($A31="",$B31="",$C31=""),"",'OddsRatio_working_3-way'!J30)</f>
        <v>2.6858415988202538</v>
      </c>
      <c r="N31" s="23">
        <f t="shared" si="16"/>
        <v>33.265823171780248</v>
      </c>
      <c r="O31" s="24">
        <f t="shared" si="17"/>
        <v>29.54728704683804</v>
      </c>
      <c r="P31" s="24">
        <f t="shared" si="18"/>
        <v>37.186889781381716</v>
      </c>
      <c r="Q31" t="s">
        <v>447</v>
      </c>
      <c r="R31" t="s">
        <v>448</v>
      </c>
      <c r="S31" s="48" t="s">
        <v>472</v>
      </c>
      <c r="T31" s="35">
        <v>100</v>
      </c>
      <c r="U31" s="35">
        <f t="shared" si="19"/>
        <v>69.78851963746223</v>
      </c>
      <c r="V31" s="35">
        <f t="shared" si="20"/>
        <v>69.418960244648318</v>
      </c>
      <c r="W31" s="35">
        <f t="shared" si="21"/>
        <v>58.50622406639004</v>
      </c>
      <c r="X31" s="35">
        <f t="shared" si="22"/>
        <v>72.074815688961635</v>
      </c>
      <c r="Y31" s="35">
        <f t="shared" si="23"/>
        <v>71.705256296147724</v>
      </c>
      <c r="Z31" s="35">
        <f t="shared" si="24"/>
        <v>60.792520117889445</v>
      </c>
      <c r="AA31" s="35">
        <f t="shared" si="25"/>
        <v>-2.2862960514994057</v>
      </c>
      <c r="AB31" s="35">
        <f t="shared" si="26"/>
        <v>-2.2862960514994057</v>
      </c>
      <c r="AC31" s="35">
        <f t="shared" si="27"/>
        <v>-2.2862960514994057</v>
      </c>
      <c r="AF31">
        <v>2.17</v>
      </c>
      <c r="AG31">
        <v>1.76</v>
      </c>
      <c r="AJ31" t="s">
        <v>384</v>
      </c>
    </row>
    <row r="32" spans="1:36" ht="15" x14ac:dyDescent="0.25">
      <c r="A32">
        <v>3.31</v>
      </c>
      <c r="B32">
        <v>3.27</v>
      </c>
      <c r="C32">
        <v>2.41</v>
      </c>
      <c r="D32" s="20">
        <f t="shared" si="3"/>
        <v>2.2862960514994146E-2</v>
      </c>
      <c r="E32" s="17">
        <f>IF(OR($A32="",$B32="",$C32=""),"",A32*'MPTO_working_3-way'!$I31)</f>
        <v>3.3856763993046308</v>
      </c>
      <c r="F32" s="21">
        <f>IF(OR($A32="",$B32="",$C32=""),"",B32*'MPTO_working_3-way'!$I31)</f>
        <v>3.3447618808840307</v>
      </c>
      <c r="G32" s="22">
        <f>IF(OR($A32="",$B32="",$C32=""),"",C32*'MPTO_working_3-way'!$I31)</f>
        <v>2.4650997348411359</v>
      </c>
      <c r="H32" s="17">
        <f>IF(OR($A32="",$B32="",$C32=""),"",'MPTO_working_3-way'!E31)</f>
        <v>3.3956570324976223</v>
      </c>
      <c r="I32" s="21">
        <f>IF(OR($A32="",$B32="",$C32=""),"",'MPTO_working_3-way'!F31)</f>
        <v>3.3535731453426645</v>
      </c>
      <c r="J32" s="22">
        <f>IF(OR($A32="",$B32="",$C32=""),"",'MPTO_working_3-way'!G31)</f>
        <v>2.4550916326566918</v>
      </c>
      <c r="K32" s="17">
        <f>IF(OR($A32="",$B32="",$C32=""),"",'OddsRatio_working_3-way'!H31)</f>
        <v>3.3911378374063674</v>
      </c>
      <c r="L32" s="21">
        <f>IF(OR($A32="",$B32="",$C32=""),"",'OddsRatio_working_3-way'!I31)</f>
        <v>3.3497328532088551</v>
      </c>
      <c r="M32" s="22">
        <f>IF(OR($A32="",$B32="",$C32=""),"",'OddsRatio_working_3-way'!J31)</f>
        <v>2.4595256929623281</v>
      </c>
      <c r="N32" s="23">
        <f t="shared" si="16"/>
        <v>29.536195491257981</v>
      </c>
      <c r="O32" s="24">
        <f t="shared" si="17"/>
        <v>29.897494518673984</v>
      </c>
      <c r="P32" s="24">
        <f t="shared" si="18"/>
        <v>40.566309990068021</v>
      </c>
      <c r="Q32" t="s">
        <v>351</v>
      </c>
      <c r="R32" t="s">
        <v>449</v>
      </c>
      <c r="S32" s="48" t="s">
        <v>472</v>
      </c>
      <c r="T32" s="35">
        <v>100</v>
      </c>
      <c r="U32" s="35">
        <f t="shared" si="19"/>
        <v>24.242424242424242</v>
      </c>
      <c r="V32" s="35">
        <f t="shared" si="20"/>
        <v>82.90598290598291</v>
      </c>
      <c r="W32" s="35">
        <f t="shared" si="21"/>
        <v>90.029910269192428</v>
      </c>
      <c r="X32" s="35">
        <f t="shared" si="22"/>
        <v>27.064106824824673</v>
      </c>
      <c r="Y32" s="35">
        <f t="shared" si="23"/>
        <v>85.727665488383337</v>
      </c>
      <c r="Z32" s="35">
        <f t="shared" si="24"/>
        <v>92.851592851592855</v>
      </c>
      <c r="AA32" s="35">
        <f t="shared" si="25"/>
        <v>-2.821682582400431</v>
      </c>
      <c r="AB32" s="35">
        <f t="shared" si="26"/>
        <v>-2.8216825824004275</v>
      </c>
      <c r="AC32" s="35">
        <f t="shared" si="27"/>
        <v>-2.8216825824004275</v>
      </c>
      <c r="AF32">
        <v>2.37</v>
      </c>
      <c r="AG32">
        <v>1.65</v>
      </c>
      <c r="AJ32" t="s">
        <v>384</v>
      </c>
    </row>
    <row r="33" spans="1:36" ht="15" x14ac:dyDescent="0.25">
      <c r="A33">
        <v>1.32</v>
      </c>
      <c r="B33">
        <v>5.85</v>
      </c>
      <c r="C33">
        <v>10.029999999999999</v>
      </c>
      <c r="D33" s="20">
        <f t="shared" si="3"/>
        <v>2.821682582400431E-2</v>
      </c>
      <c r="E33" s="17">
        <f>IF(OR($A33="",$B33="",$C33=""),"",A33*'MPTO_working_3-way'!$I32)</f>
        <v>1.3572462100876856</v>
      </c>
      <c r="F33" s="21">
        <f>IF(OR($A33="",$B33="",$C33=""),"",B33*'MPTO_working_3-way'!$I32)</f>
        <v>6.015068431070425</v>
      </c>
      <c r="G33" s="22">
        <f>IF(OR($A33="",$B33="",$C33=""),"",C33*'MPTO_working_3-way'!$I32)</f>
        <v>10.313014763014763</v>
      </c>
      <c r="H33" s="17">
        <f>IF(OR($A33="",$B33="",$C33=""),"",'MPTO_working_3-way'!E32)</f>
        <v>1.3365943580877844</v>
      </c>
      <c r="I33" s="21">
        <f>IF(OR($A33="",$B33="",$C33=""),"",'MPTO_working_3-way'!F32)</f>
        <v>6.1906256194489382</v>
      </c>
      <c r="J33" s="22">
        <f>IF(OR($A33="",$B33="",$C33=""),"",'MPTO_working_3-way'!G32)</f>
        <v>11.074774934510803</v>
      </c>
      <c r="K33" s="17">
        <f>IF(OR($A33="",$B33="",$C33=""),"",'OddsRatio_working_3-way'!H32)</f>
        <v>1.3426407924476553</v>
      </c>
      <c r="L33" s="21">
        <f>IF(OR($A33="",$B33="",$C33=""),"",'OddsRatio_working_3-way'!I32)</f>
        <v>6.1931495105347754</v>
      </c>
      <c r="M33" s="22">
        <f>IF(OR($A33="",$B33="",$C33=""),"",'OddsRatio_working_3-way'!J32)</f>
        <v>10.66889486188227</v>
      </c>
      <c r="N33" s="23">
        <f t="shared" si="16"/>
        <v>73.678599547195972</v>
      </c>
      <c r="O33" s="24">
        <f t="shared" si="17"/>
        <v>16.624914769623704</v>
      </c>
      <c r="P33" s="24">
        <f t="shared" si="18"/>
        <v>9.6964856831803274</v>
      </c>
      <c r="Q33" t="s">
        <v>352</v>
      </c>
      <c r="R33" t="s">
        <v>450</v>
      </c>
      <c r="S33" s="48" t="s">
        <v>472</v>
      </c>
      <c r="T33" s="35">
        <v>100</v>
      </c>
      <c r="U33" s="35">
        <f t="shared" si="19"/>
        <v>48.186528497409334</v>
      </c>
      <c r="V33" s="35">
        <f t="shared" si="20"/>
        <v>70.930232558139537</v>
      </c>
      <c r="W33" s="35">
        <f t="shared" si="21"/>
        <v>76.744186046511629</v>
      </c>
      <c r="X33" s="35">
        <f t="shared" si="22"/>
        <v>52.325581395348841</v>
      </c>
      <c r="Y33" s="35">
        <f t="shared" si="23"/>
        <v>75.069285456079044</v>
      </c>
      <c r="Z33" s="35">
        <f t="shared" si="24"/>
        <v>80.883238944451151</v>
      </c>
      <c r="AA33" s="35">
        <f t="shared" si="25"/>
        <v>-4.1390528979395071</v>
      </c>
      <c r="AB33" s="35">
        <f t="shared" si="26"/>
        <v>-4.1390528979395071</v>
      </c>
      <c r="AC33" s="35">
        <f t="shared" si="27"/>
        <v>-4.1390528979395214</v>
      </c>
      <c r="AF33">
        <v>1.54</v>
      </c>
      <c r="AG33">
        <v>2.64</v>
      </c>
      <c r="AJ33" t="s">
        <v>384</v>
      </c>
    </row>
    <row r="34" spans="1:36" ht="15" x14ac:dyDescent="0.25">
      <c r="A34">
        <v>1.93</v>
      </c>
      <c r="B34">
        <v>3.44</v>
      </c>
      <c r="C34">
        <v>4.3</v>
      </c>
      <c r="D34" s="20">
        <f t="shared" si="3"/>
        <v>4.1390528979395214E-2</v>
      </c>
      <c r="E34" s="17">
        <f>IF(OR($A34="",$B34="",$C34=""),"",A34*'MPTO_working_3-way'!$I33)</f>
        <v>2.0098837209302327</v>
      </c>
      <c r="F34" s="21">
        <f>IF(OR($A34="",$B34="",$C34=""),"",B34*'MPTO_working_3-way'!$I33)</f>
        <v>3.5823834196891196</v>
      </c>
      <c r="G34" s="22">
        <f>IF(OR($A34="",$B34="",$C34=""),"",C34*'MPTO_working_3-way'!$I33)</f>
        <v>4.4779792746113989</v>
      </c>
      <c r="H34" s="17">
        <f>IF(OR($A34="",$B34="",$C34=""),"",'MPTO_working_3-way'!E33)</f>
        <v>1.9827977541512365</v>
      </c>
      <c r="I34" s="21">
        <f>IF(OR($A34="",$B34="",$C34=""),"",'MPTO_working_3-way'!F33)</f>
        <v>3.6114012184508275</v>
      </c>
      <c r="J34" s="22">
        <f>IF(OR($A34="",$B34="",$C34=""),"",'MPTO_working_3-way'!G33)</f>
        <v>4.5711925089507028</v>
      </c>
      <c r="K34" s="17">
        <f>IF(OR($A34="",$B34="",$C34=""),"",'OddsRatio_working_3-way'!H33)</f>
        <v>1.9933058131811674</v>
      </c>
      <c r="L34" s="21">
        <f>IF(OR($A34="",$B34="",$C34=""),"",'OddsRatio_working_3-way'!I33)</f>
        <v>3.6060926711419876</v>
      </c>
      <c r="M34" s="22">
        <f>IF(OR($A34="",$B34="",$C34=""),"",'OddsRatio_working_3-way'!J33)</f>
        <v>4.5246335306428529</v>
      </c>
      <c r="N34" s="23">
        <f t="shared" si="16"/>
        <v>49.754122071159962</v>
      </c>
      <c r="O34" s="24">
        <f t="shared" si="17"/>
        <v>27.914376627133347</v>
      </c>
      <c r="P34" s="24">
        <f t="shared" si="18"/>
        <v>22.331501301706684</v>
      </c>
      <c r="Q34" t="s">
        <v>156</v>
      </c>
      <c r="R34" t="s">
        <v>148</v>
      </c>
      <c r="S34" s="48" t="s">
        <v>472</v>
      </c>
      <c r="T34" s="35">
        <v>100</v>
      </c>
      <c r="U34" s="35">
        <f t="shared" si="19"/>
        <v>72.375690607734811</v>
      </c>
      <c r="V34" s="35">
        <f t="shared" si="20"/>
        <v>71.671388101982998</v>
      </c>
      <c r="W34" s="35">
        <f t="shared" si="21"/>
        <v>51.92307692307692</v>
      </c>
      <c r="X34" s="35">
        <f t="shared" si="22"/>
        <v>76.405534974940068</v>
      </c>
      <c r="Y34" s="35">
        <f t="shared" si="23"/>
        <v>75.70123246918827</v>
      </c>
      <c r="Z34" s="35">
        <f t="shared" si="24"/>
        <v>55.952921290282198</v>
      </c>
      <c r="AA34" s="35">
        <f t="shared" si="25"/>
        <v>-4.0298443672052571</v>
      </c>
      <c r="AB34" s="35">
        <f t="shared" si="26"/>
        <v>-4.0298443672052713</v>
      </c>
      <c r="AC34" s="35">
        <f t="shared" si="27"/>
        <v>-4.0298443672052784</v>
      </c>
      <c r="AF34">
        <v>2.14</v>
      </c>
      <c r="AG34">
        <v>1.74</v>
      </c>
      <c r="AJ34" t="s">
        <v>165</v>
      </c>
    </row>
    <row r="35" spans="1:36" s="35" customFormat="1" ht="15" x14ac:dyDescent="0.25">
      <c r="A35">
        <v>3.62</v>
      </c>
      <c r="B35">
        <v>3.53</v>
      </c>
      <c r="C35">
        <v>2.08</v>
      </c>
      <c r="D35" s="20">
        <f t="shared" si="3"/>
        <v>4.0298443672052819E-2</v>
      </c>
      <c r="E35" s="17">
        <f>IF(OR($A35="",$B35="",$C35=""),"",A35*'MPTO_working_3-way'!$I34)</f>
        <v>3.7658803660928313</v>
      </c>
      <c r="F35" s="21">
        <f>IF(OR($A35="",$B35="",$C35=""),"",B35*'MPTO_working_3-way'!$I34)</f>
        <v>3.6722535061623462</v>
      </c>
      <c r="G35" s="22">
        <f>IF(OR($A35="",$B35="",$C35=""),"",C35*'MPTO_working_3-way'!$I34)</f>
        <v>2.1638207628378701</v>
      </c>
      <c r="H35" s="17">
        <f>IF(OR($A35="",$B35="",$C35=""),"",'MPTO_working_3-way'!E34)</f>
        <v>3.805026205272664</v>
      </c>
      <c r="I35" s="21">
        <f>IF(OR($A35="",$B35="",$C35=""),"",'MPTO_working_3-way'!F34)</f>
        <v>3.7057170826159398</v>
      </c>
      <c r="J35" s="22">
        <f>IF(OR($A35="",$B35="",$C35=""),"",'MPTO_working_3-way'!G34)</f>
        <v>2.139786169684287</v>
      </c>
      <c r="K35" s="17">
        <f>IF(OR($A35="",$B35="",$C35=""),"",'OddsRatio_working_3-way'!H34)</f>
        <v>3.7884737132045716</v>
      </c>
      <c r="L35" s="21">
        <f>IF(OR($A35="",$B35="",$C35=""),"",'OddsRatio_working_3-way'!I34)</f>
        <v>3.6926864482471631</v>
      </c>
      <c r="M35" s="22">
        <f>IF(OR($A35="",$B35="",$C35=""),"",'OddsRatio_working_3-way'!J34)</f>
        <v>2.1494471794889076</v>
      </c>
      <c r="N35" s="23">
        <f t="shared" si="16"/>
        <v>26.554215821718152</v>
      </c>
      <c r="O35" s="24">
        <f t="shared" si="17"/>
        <v>27.231235488560824</v>
      </c>
      <c r="P35" s="24">
        <f t="shared" si="18"/>
        <v>46.214548689721006</v>
      </c>
      <c r="Q35" t="s">
        <v>157</v>
      </c>
      <c r="R35" t="s">
        <v>154</v>
      </c>
      <c r="S35" s="48" t="s">
        <v>472</v>
      </c>
      <c r="T35" s="35">
        <v>100</v>
      </c>
      <c r="U35" s="35">
        <f t="shared" si="19"/>
        <v>53.703703703703695</v>
      </c>
      <c r="V35" s="35">
        <f t="shared" si="20"/>
        <v>68.847352024922117</v>
      </c>
      <c r="W35" s="35">
        <f t="shared" si="21"/>
        <v>73.474801061007966</v>
      </c>
      <c r="X35" s="35">
        <f t="shared" si="22"/>
        <v>57.677846914069917</v>
      </c>
      <c r="Y35" s="35">
        <f t="shared" si="23"/>
        <v>72.821495235288339</v>
      </c>
      <c r="Z35" s="35">
        <f t="shared" si="24"/>
        <v>77.44894427137416</v>
      </c>
      <c r="AA35" s="35">
        <f t="shared" si="25"/>
        <v>-3.974143210366222</v>
      </c>
      <c r="AB35" s="35">
        <f t="shared" si="26"/>
        <v>-3.974143210366222</v>
      </c>
      <c r="AC35" s="35">
        <f t="shared" si="27"/>
        <v>-3.9741432103661936</v>
      </c>
      <c r="AD35" s="36"/>
      <c r="AE35" s="36"/>
      <c r="AF35">
        <v>1.98</v>
      </c>
      <c r="AG35">
        <v>1.87</v>
      </c>
      <c r="AH35" s="36"/>
      <c r="AI35" s="36"/>
      <c r="AJ35" t="s">
        <v>165</v>
      </c>
    </row>
    <row r="36" spans="1:36" ht="15" x14ac:dyDescent="0.25">
      <c r="A36">
        <v>2.16</v>
      </c>
      <c r="B36">
        <v>3.21</v>
      </c>
      <c r="C36">
        <v>3.77</v>
      </c>
      <c r="D36" s="20">
        <f t="shared" si="3"/>
        <v>3.9741432103661989E-2</v>
      </c>
      <c r="E36" s="17">
        <f>IF(OR($A36="",$B36="",$C36=""),"",A36*'MPTO_working_3-way'!$I35)</f>
        <v>2.2458414933439101</v>
      </c>
      <c r="F36" s="21">
        <f>IF(OR($A36="",$B36="",$C36=""),"",B36*'MPTO_working_3-way'!$I35)</f>
        <v>3.3375699970527548</v>
      </c>
      <c r="G36" s="22">
        <f>IF(OR($A36="",$B36="",$C36=""),"",C36*'MPTO_working_3-way'!$I35)</f>
        <v>3.9198251990308055</v>
      </c>
      <c r="H36" s="17">
        <f>IF(OR($A36="",$B36="",$C36=""),"",'MPTO_working_3-way'!E35)</f>
        <v>2.2236264723416186</v>
      </c>
      <c r="I36" s="21">
        <f>IF(OR($A36="",$B36="",$C36=""),"",'MPTO_working_3-way'!F35)</f>
        <v>3.3525621129563388</v>
      </c>
      <c r="J36" s="22">
        <f>IF(OR($A36="",$B36="",$C36=""),"",'MPTO_working_3-way'!G35)</f>
        <v>3.9681776697183859</v>
      </c>
      <c r="K36" s="17">
        <f>IF(OR($A36="",$B36="",$C36=""),"",'OddsRatio_working_3-way'!H35)</f>
        <v>2.2328986581881458</v>
      </c>
      <c r="L36" s="21">
        <f>IF(OR($A36="",$B36="",$C36=""),"",'OddsRatio_working_3-way'!I35)</f>
        <v>3.348884512582587</v>
      </c>
      <c r="M36" s="22">
        <f>IF(OR($A36="",$B36="",$C36=""),"",'OddsRatio_working_3-way'!J35)</f>
        <v>3.9440769682596226</v>
      </c>
      <c r="N36" s="23">
        <f t="shared" si="16"/>
        <v>44.526739886307197</v>
      </c>
      <c r="O36" s="24">
        <f t="shared" si="17"/>
        <v>29.961918428169334</v>
      </c>
      <c r="P36" s="24">
        <f t="shared" si="18"/>
        <v>25.51134168552349</v>
      </c>
      <c r="Q36" t="s">
        <v>161</v>
      </c>
      <c r="R36" t="s">
        <v>155</v>
      </c>
      <c r="S36" s="48" t="s">
        <v>472</v>
      </c>
      <c r="T36" s="35">
        <v>100</v>
      </c>
      <c r="U36" s="35">
        <f t="shared" si="19"/>
        <v>72.067039106145245</v>
      </c>
      <c r="V36" s="35">
        <f t="shared" si="20"/>
        <v>68.051118210862612</v>
      </c>
      <c r="W36" s="35">
        <f t="shared" si="21"/>
        <v>55.947136563876647</v>
      </c>
      <c r="X36" s="35">
        <f t="shared" si="22"/>
        <v>76.001745225260734</v>
      </c>
      <c r="Y36" s="35">
        <f t="shared" si="23"/>
        <v>71.985824329978087</v>
      </c>
      <c r="Z36" s="35">
        <f t="shared" si="24"/>
        <v>59.881842682992129</v>
      </c>
      <c r="AA36" s="35">
        <f t="shared" si="25"/>
        <v>-3.9347061191154893</v>
      </c>
      <c r="AB36" s="35">
        <f t="shared" si="26"/>
        <v>-3.9347061191154751</v>
      </c>
      <c r="AC36" s="35">
        <f t="shared" si="27"/>
        <v>-3.9347061191154822</v>
      </c>
      <c r="AF36">
        <v>2.25</v>
      </c>
      <c r="AG36">
        <v>1.67</v>
      </c>
      <c r="AJ36" t="s">
        <v>165</v>
      </c>
    </row>
    <row r="37" spans="1:36" ht="15" x14ac:dyDescent="0.25">
      <c r="A37">
        <v>3.58</v>
      </c>
      <c r="B37">
        <v>3.13</v>
      </c>
      <c r="C37">
        <v>2.27</v>
      </c>
      <c r="D37" s="20">
        <f t="shared" si="3"/>
        <v>3.9347061191154609E-2</v>
      </c>
      <c r="E37" s="17">
        <f>IF(OR($A37="",$B37="",$C37=""),"",A37*'MPTO_working_3-way'!$I36)</f>
        <v>3.7208624790643334</v>
      </c>
      <c r="F37" s="21">
        <f>IF(OR($A37="",$B37="",$C37=""),"",B37*'MPTO_working_3-way'!$I36)</f>
        <v>3.253156301528314</v>
      </c>
      <c r="G37" s="22">
        <f>IF(OR($A37="",$B37="",$C37=""),"",C37*'MPTO_working_3-way'!$I36)</f>
        <v>2.3593178289039209</v>
      </c>
      <c r="H37" s="17">
        <f>IF(OR($A37="",$B37="",$C37=""),"",'MPTO_working_3-way'!E36)</f>
        <v>3.7563775513971369</v>
      </c>
      <c r="I37" s="21">
        <f>IF(OR($A37="",$B37="",$C37=""),"",'MPTO_working_3-way'!F36)</f>
        <v>3.2639938016057002</v>
      </c>
      <c r="J37" s="22">
        <f>IF(OR($A37="",$B37="",$C37=""),"",'MPTO_working_3-way'!G36)</f>
        <v>2.3396577158527587</v>
      </c>
      <c r="K37" s="17">
        <f>IF(OR($A37="",$B37="",$C37=""),"",'OddsRatio_working_3-way'!H36)</f>
        <v>3.7386909740148218</v>
      </c>
      <c r="L37" s="21">
        <f>IF(OR($A37="",$B37="",$C37=""),"",'OddsRatio_working_3-way'!I36)</f>
        <v>3.2610123157564224</v>
      </c>
      <c r="M37" s="22">
        <f>IF(OR($A37="",$B37="",$C37=""),"",'OddsRatio_working_3-way'!J36)</f>
        <v>2.3481153244181483</v>
      </c>
      <c r="N37" s="23">
        <f t="shared" si="16"/>
        <v>26.875489369106297</v>
      </c>
      <c r="O37" s="24">
        <f t="shared" si="17"/>
        <v>30.739377617060875</v>
      </c>
      <c r="P37" s="24">
        <f t="shared" si="18"/>
        <v>42.385133013832835</v>
      </c>
      <c r="Q37" t="s">
        <v>150</v>
      </c>
      <c r="R37" t="s">
        <v>162</v>
      </c>
      <c r="S37" s="48" t="s">
        <v>472</v>
      </c>
      <c r="T37" s="35">
        <v>100</v>
      </c>
      <c r="U37" s="35">
        <f t="shared" si="19"/>
        <v>54.751131221719454</v>
      </c>
      <c r="V37" s="35">
        <f t="shared" si="20"/>
        <v>71.509971509971507</v>
      </c>
      <c r="W37" s="35">
        <f t="shared" si="21"/>
        <v>69.879518072289159</v>
      </c>
      <c r="X37" s="35">
        <f t="shared" si="22"/>
        <v>58.610510417739334</v>
      </c>
      <c r="Y37" s="35">
        <f t="shared" si="23"/>
        <v>75.369350705991394</v>
      </c>
      <c r="Z37" s="35">
        <f t="shared" si="24"/>
        <v>73.738897268309032</v>
      </c>
      <c r="AA37" s="35">
        <f t="shared" si="25"/>
        <v>-3.85937919601988</v>
      </c>
      <c r="AB37" s="35">
        <f t="shared" si="26"/>
        <v>-3.8593791960198871</v>
      </c>
      <c r="AC37" s="35">
        <f t="shared" si="27"/>
        <v>-3.8593791960198729</v>
      </c>
      <c r="AF37">
        <v>2.52</v>
      </c>
      <c r="AG37">
        <v>1.55</v>
      </c>
      <c r="AJ37" t="s">
        <v>165</v>
      </c>
    </row>
    <row r="38" spans="1:36" ht="15" x14ac:dyDescent="0.25">
      <c r="A38">
        <v>2.21</v>
      </c>
      <c r="B38">
        <v>3.51</v>
      </c>
      <c r="C38">
        <v>3.32</v>
      </c>
      <c r="D38" s="20">
        <f t="shared" si="3"/>
        <v>3.8593791960198853E-2</v>
      </c>
      <c r="E38" s="17">
        <f>IF(OR($A38="",$B38="",$C38=""),"",A38*'MPTO_working_3-way'!$I37)</f>
        <v>2.2952922802320392</v>
      </c>
      <c r="F38" s="21">
        <f>IF(OR($A38="",$B38="",$C38=""),"",B38*'MPTO_working_3-way'!$I37)</f>
        <v>3.6454642097802976</v>
      </c>
      <c r="G38" s="22">
        <f>IF(OR($A38="",$B38="",$C38=""),"",C38*'MPTO_working_3-way'!$I37)</f>
        <v>3.4481313893078602</v>
      </c>
      <c r="H38" s="17">
        <f>IF(OR($A38="",$B38="",$C38=""),"",'MPTO_working_3-way'!E37)</f>
        <v>2.2746706144957178</v>
      </c>
      <c r="I38" s="21">
        <f>IF(OR($A38="",$B38="",$C38=""),"",'MPTO_working_3-way'!F37)</f>
        <v>3.6759882826223569</v>
      </c>
      <c r="J38" s="22">
        <f>IF(OR($A38="",$B38="",$C38=""),"",'MPTO_working_3-way'!G37)</f>
        <v>3.4681252348795901</v>
      </c>
      <c r="K38" s="17">
        <f>IF(OR($A38="",$B38="",$C38=""),"",'OddsRatio_working_3-way'!H37)</f>
        <v>2.2833110538826156</v>
      </c>
      <c r="L38" s="21">
        <f>IF(OR($A38="",$B38="",$C38=""),"",'OddsRatio_working_3-way'!I37)</f>
        <v>3.6620749960705496</v>
      </c>
      <c r="M38" s="22">
        <f>IF(OR($A38="",$B38="",$C38=""),"",'OddsRatio_working_3-way'!J37)</f>
        <v>3.4605633429815437</v>
      </c>
      <c r="N38" s="23">
        <f t="shared" si="16"/>
        <v>43.567436208991495</v>
      </c>
      <c r="O38" s="24">
        <f t="shared" si="17"/>
        <v>27.431348724179834</v>
      </c>
      <c r="P38" s="24">
        <f t="shared" si="18"/>
        <v>29.001215066828674</v>
      </c>
      <c r="Q38" t="s">
        <v>158</v>
      </c>
      <c r="R38" t="s">
        <v>146</v>
      </c>
      <c r="S38" s="48" t="s">
        <v>472</v>
      </c>
      <c r="T38" s="35">
        <v>100</v>
      </c>
      <c r="U38" s="35">
        <f t="shared" si="19"/>
        <v>22.480620155038757</v>
      </c>
      <c r="V38" s="35">
        <f t="shared" si="20"/>
        <v>83.050847457627114</v>
      </c>
      <c r="W38" s="35">
        <f t="shared" si="21"/>
        <v>90.867579908675808</v>
      </c>
      <c r="X38" s="35">
        <f t="shared" si="22"/>
        <v>26.081572633697082</v>
      </c>
      <c r="Y38" s="35">
        <f t="shared" si="23"/>
        <v>86.651799936285428</v>
      </c>
      <c r="Z38" s="35">
        <f t="shared" si="24"/>
        <v>94.468532387334108</v>
      </c>
      <c r="AA38" s="35">
        <f t="shared" si="25"/>
        <v>-3.6009524786583249</v>
      </c>
      <c r="AB38" s="35">
        <f t="shared" si="26"/>
        <v>-3.6009524786583142</v>
      </c>
      <c r="AC38" s="35">
        <f t="shared" si="27"/>
        <v>-3.6009524786583</v>
      </c>
      <c r="AF38">
        <v>1.97</v>
      </c>
      <c r="AG38">
        <v>1.88</v>
      </c>
      <c r="AJ38" t="s">
        <v>165</v>
      </c>
    </row>
    <row r="39" spans="1:36" ht="15" x14ac:dyDescent="0.25">
      <c r="A39">
        <v>1.29</v>
      </c>
      <c r="B39">
        <v>5.9</v>
      </c>
      <c r="C39">
        <v>10.95</v>
      </c>
      <c r="D39" s="20">
        <f t="shared" si="3"/>
        <v>3.6009524786583258E-2</v>
      </c>
      <c r="E39" s="17">
        <f>IF(OR($A39="",$B39="",$C39=""),"",A39*'MPTO_working_3-way'!$I38)</f>
        <v>1.3364522869746924</v>
      </c>
      <c r="F39" s="21">
        <f>IF(OR($A39="",$B39="",$C39=""),"",B39*'MPTO_working_3-way'!$I38)</f>
        <v>6.1124561962408412</v>
      </c>
      <c r="G39" s="22">
        <f>IF(OR($A39="",$B39="",$C39=""),"",C39*'MPTO_working_3-way'!$I38)</f>
        <v>11.344304296413085</v>
      </c>
      <c r="H39" s="17">
        <f>IF(OR($A39="",$B39="",$C39=""),"",'MPTO_working_3-way'!E38)</f>
        <v>1.3102886345573792</v>
      </c>
      <c r="I39" s="21">
        <f>IF(OR($A39="",$B39="",$C39=""),"",'MPTO_working_3-way'!F38)</f>
        <v>6.3496760037028164</v>
      </c>
      <c r="J39" s="22">
        <f>IF(OR($A39="",$B39="",$C39=""),"",'MPTO_working_3-way'!G38)</f>
        <v>12.606997799006148</v>
      </c>
      <c r="K39" s="17">
        <f>IF(OR($A39="",$B39="",$C39=""),"",'OddsRatio_working_3-way'!H38)</f>
        <v>1.3176702159208926</v>
      </c>
      <c r="L39" s="21">
        <f>IF(OR($A39="",$B39="",$C39=""),"",'OddsRatio_working_3-way'!I38)</f>
        <v>6.3675312345254298</v>
      </c>
      <c r="M39" s="22">
        <f>IF(OR($A39="",$B39="",$C39=""),"",'OddsRatio_working_3-way'!J38)</f>
        <v>11.899374649699595</v>
      </c>
      <c r="N39" s="23">
        <f t="shared" si="16"/>
        <v>74.824968294504956</v>
      </c>
      <c r="O39" s="24">
        <f t="shared" si="17"/>
        <v>16.360035440662948</v>
      </c>
      <c r="P39" s="24">
        <f t="shared" si="18"/>
        <v>8.814996264832093</v>
      </c>
      <c r="Q39" t="s">
        <v>355</v>
      </c>
      <c r="R39" t="s">
        <v>371</v>
      </c>
      <c r="S39" s="48" t="s">
        <v>472</v>
      </c>
      <c r="T39" s="35">
        <v>100</v>
      </c>
      <c r="U39" s="35">
        <f t="shared" si="19"/>
        <v>73.753280839895012</v>
      </c>
      <c r="V39" s="35">
        <f t="shared" si="20"/>
        <v>74.874371859296474</v>
      </c>
      <c r="W39" s="35">
        <f t="shared" si="21"/>
        <v>48.453608247422686</v>
      </c>
      <c r="X39" s="35">
        <f t="shared" si="22"/>
        <v>76.672019893280847</v>
      </c>
      <c r="Y39" s="35">
        <f t="shared" si="23"/>
        <v>77.793110912682309</v>
      </c>
      <c r="Z39" s="35">
        <f t="shared" si="24"/>
        <v>51.372347300808507</v>
      </c>
      <c r="AA39" s="35">
        <f t="shared" si="25"/>
        <v>-2.9187390533858348</v>
      </c>
      <c r="AB39" s="35">
        <f t="shared" si="26"/>
        <v>-2.9187390533858348</v>
      </c>
      <c r="AC39" s="35">
        <f t="shared" si="27"/>
        <v>-2.9187390533858206</v>
      </c>
      <c r="AF39">
        <v>1.52</v>
      </c>
      <c r="AG39">
        <v>2.62</v>
      </c>
      <c r="AJ39" t="s">
        <v>385</v>
      </c>
    </row>
    <row r="40" spans="1:36" ht="15" x14ac:dyDescent="0.25">
      <c r="A40">
        <v>3.81</v>
      </c>
      <c r="B40">
        <v>3.98</v>
      </c>
      <c r="C40">
        <v>1.94</v>
      </c>
      <c r="D40" s="20">
        <f t="shared" si="3"/>
        <v>2.9187390533858437E-2</v>
      </c>
      <c r="E40" s="17">
        <f>IF(OR($A40="",$B40="",$C40=""),"",A40*'MPTO_working_3-way'!$I39)</f>
        <v>3.9212039579340008</v>
      </c>
      <c r="F40" s="21">
        <f>IF(OR($A40="",$B40="",$C40=""),"",B40*'MPTO_working_3-way'!$I39)</f>
        <v>4.0961658143247561</v>
      </c>
      <c r="G40" s="22">
        <f>IF(OR($A40="",$B40="",$C40=""),"",C40*'MPTO_working_3-way'!$I39)</f>
        <v>1.9966235376356853</v>
      </c>
      <c r="H40" s="17">
        <f>IF(OR($A40="",$B40="",$C40=""),"",'MPTO_working_3-way'!E39)</f>
        <v>3.9566656259420556</v>
      </c>
      <c r="I40" s="21">
        <f>IF(OR($A40="",$B40="",$C40=""),"",'MPTO_working_3-way'!F39)</f>
        <v>4.1403212637221287</v>
      </c>
      <c r="J40" s="22">
        <f>IF(OR($A40="",$B40="",$C40=""),"",'MPTO_working_3-way'!G39)</f>
        <v>1.9773209694437086</v>
      </c>
      <c r="K40" s="17">
        <f>IF(OR($A40="",$B40="",$C40=""),"",'OddsRatio_working_3-way'!H39)</f>
        <v>3.9438425901119891</v>
      </c>
      <c r="L40" s="21">
        <f>IF(OR($A40="",$B40="",$C40=""),"",'OddsRatio_working_3-way'!I39)</f>
        <v>4.1219398286596896</v>
      </c>
      <c r="M40" s="22">
        <f>IF(OR($A40="",$B40="",$C40=""),"",'OddsRatio_working_3-way'!J39)</f>
        <v>1.9847729660872842</v>
      </c>
      <c r="N40" s="23">
        <f t="shared" si="16"/>
        <v>25.502371484060188</v>
      </c>
      <c r="O40" s="24">
        <f t="shared" si="17"/>
        <v>24.413074209615406</v>
      </c>
      <c r="P40" s="24">
        <f t="shared" si="18"/>
        <v>50.084554306324392</v>
      </c>
      <c r="Q40" t="s">
        <v>294</v>
      </c>
      <c r="R40" t="s">
        <v>360</v>
      </c>
      <c r="S40" s="48" t="s">
        <v>472</v>
      </c>
      <c r="T40" s="35">
        <v>100</v>
      </c>
      <c r="U40" s="35">
        <f t="shared" si="19"/>
        <v>46.808510638297875</v>
      </c>
      <c r="V40" s="35">
        <f t="shared" si="20"/>
        <v>74.093264248704671</v>
      </c>
      <c r="W40" s="35">
        <f t="shared" si="21"/>
        <v>75.369458128078819</v>
      </c>
      <c r="X40" s="35">
        <f t="shared" si="22"/>
        <v>50.537277623216525</v>
      </c>
      <c r="Y40" s="35">
        <f t="shared" si="23"/>
        <v>77.822031233623306</v>
      </c>
      <c r="Z40" s="35">
        <f t="shared" si="24"/>
        <v>79.098225112997468</v>
      </c>
      <c r="AA40" s="35">
        <f t="shared" si="25"/>
        <v>-3.72876698491865</v>
      </c>
      <c r="AB40" s="35">
        <f t="shared" si="26"/>
        <v>-3.7287669849186358</v>
      </c>
      <c r="AC40" s="35">
        <f t="shared" si="27"/>
        <v>-3.72876698491865</v>
      </c>
      <c r="AF40">
        <v>1.72</v>
      </c>
      <c r="AG40">
        <v>2.2000000000000002</v>
      </c>
      <c r="AJ40" t="s">
        <v>385</v>
      </c>
    </row>
    <row r="41" spans="1:36" s="35" customFormat="1" ht="15" x14ac:dyDescent="0.25">
      <c r="A41">
        <v>1.88</v>
      </c>
      <c r="B41">
        <v>3.86</v>
      </c>
      <c r="C41">
        <v>4.0599999999999996</v>
      </c>
      <c r="D41" s="20">
        <f t="shared" si="3"/>
        <v>3.7287669849186411E-2</v>
      </c>
      <c r="E41" s="17">
        <f>IF(OR($A41="",$B41="",$C41=""),"",A41*'MPTO_working_3-way'!$I40)</f>
        <v>1.9501008193164704</v>
      </c>
      <c r="F41" s="21">
        <f>IF(OR($A41="",$B41="",$C41=""),"",B41*'MPTO_working_3-way'!$I40)</f>
        <v>4.0039304056178597</v>
      </c>
      <c r="G41" s="22">
        <f>IF(OR($A41="",$B41="",$C41=""),"",C41*'MPTO_working_3-way'!$I40)</f>
        <v>4.2113879395876967</v>
      </c>
      <c r="H41" s="17">
        <f>IF(OR($A41="",$B41="",$C41=""),"",'MPTO_working_3-way'!E40)</f>
        <v>1.9249809130579769</v>
      </c>
      <c r="I41" s="21">
        <f>IF(OR($A41="",$B41="",$C41=""),"",'MPTO_working_3-way'!F40)</f>
        <v>4.0545230490103394</v>
      </c>
      <c r="J41" s="22">
        <f>IF(OR($A41="",$B41="",$C41=""),"",'MPTO_working_3-way'!G40)</f>
        <v>4.275766493187243</v>
      </c>
      <c r="K41" s="17">
        <f>IF(OR($A41="",$B41="",$C41=""),"",'OddsRatio_working_3-way'!H40)</f>
        <v>1.9344266357331106</v>
      </c>
      <c r="L41" s="21">
        <f>IF(OR($A41="",$B41="",$C41=""),"",'OddsRatio_working_3-way'!I40)</f>
        <v>4.0368865661326092</v>
      </c>
      <c r="M41" s="22">
        <f>IF(OR($A41="",$B41="",$C41=""),"",'OddsRatio_working_3-way'!J40)</f>
        <v>4.249256256071952</v>
      </c>
      <c r="N41" s="23">
        <f t="shared" si="16"/>
        <v>51.279400023559283</v>
      </c>
      <c r="O41" s="24">
        <f t="shared" si="17"/>
        <v>24.975459078831982</v>
      </c>
      <c r="P41" s="24">
        <f t="shared" si="18"/>
        <v>23.745140897608735</v>
      </c>
      <c r="Q41" t="s">
        <v>296</v>
      </c>
      <c r="R41" t="s">
        <v>291</v>
      </c>
      <c r="S41" s="48" t="s">
        <v>472</v>
      </c>
      <c r="T41" s="35">
        <v>100</v>
      </c>
      <c r="U41" s="35">
        <f t="shared" si="19"/>
        <v>51.219512195121943</v>
      </c>
      <c r="V41" s="35">
        <f t="shared" si="20"/>
        <v>73.118279569892465</v>
      </c>
      <c r="W41" s="35">
        <f t="shared" si="21"/>
        <v>72.752043596730246</v>
      </c>
      <c r="X41" s="35">
        <f t="shared" si="22"/>
        <v>54.129676833377282</v>
      </c>
      <c r="Y41" s="35">
        <f t="shared" si="23"/>
        <v>76.028444208147803</v>
      </c>
      <c r="Z41" s="35">
        <f t="shared" si="24"/>
        <v>75.66220823498557</v>
      </c>
      <c r="AA41" s="35">
        <f t="shared" si="25"/>
        <v>-2.9101646382553383</v>
      </c>
      <c r="AB41" s="35">
        <f t="shared" si="26"/>
        <v>-2.9101646382553383</v>
      </c>
      <c r="AC41" s="35">
        <f t="shared" si="27"/>
        <v>-2.9101646382553241</v>
      </c>
      <c r="AD41" s="36"/>
      <c r="AE41" s="36"/>
      <c r="AF41">
        <v>1.97</v>
      </c>
      <c r="AG41">
        <v>1.92</v>
      </c>
      <c r="AH41" s="36"/>
      <c r="AI41" s="36"/>
      <c r="AJ41" t="s">
        <v>385</v>
      </c>
    </row>
    <row r="42" spans="1:36" ht="15" x14ac:dyDescent="0.25">
      <c r="A42">
        <v>2.0499999999999998</v>
      </c>
      <c r="B42">
        <v>3.72</v>
      </c>
      <c r="C42">
        <v>3.67</v>
      </c>
      <c r="D42" s="20">
        <f t="shared" si="3"/>
        <v>2.9101646382553303E-2</v>
      </c>
      <c r="E42" s="17">
        <f>IF(OR($A42="",$B42="",$C42=""),"",A42*'MPTO_working_3-way'!$I41)</f>
        <v>2.1096583750842339</v>
      </c>
      <c r="F42" s="21">
        <f>IF(OR($A42="",$B42="",$C42=""),"",B42*'MPTO_working_3-way'!$I41)</f>
        <v>3.8282581245430984</v>
      </c>
      <c r="G42" s="22">
        <f>IF(OR($A42="",$B42="",$C42=""),"",C42*'MPTO_working_3-way'!$I41)</f>
        <v>3.7768030422239707</v>
      </c>
      <c r="H42" s="17">
        <f>IF(OR($A42="",$B42="",$C42=""),"",'MPTO_working_3-way'!E41)</f>
        <v>2.091593693700875</v>
      </c>
      <c r="I42" s="21">
        <f>IF(OR($A42="",$B42="",$C42=""),"",'MPTO_working_3-way'!F41)</f>
        <v>3.8592656193550106</v>
      </c>
      <c r="J42" s="22">
        <f>IF(OR($A42="",$B42="",$C42=""),"",'MPTO_working_3-way'!G41)</f>
        <v>3.8054789081705911</v>
      </c>
      <c r="K42" s="17">
        <f>IF(OR($A42="",$B42="",$C42=""),"",'OddsRatio_working_3-way'!H41)</f>
        <v>2.0988220899445755</v>
      </c>
      <c r="L42" s="21">
        <f>IF(OR($A42="",$B42="",$C42=""),"",'OddsRatio_working_3-way'!I41)</f>
        <v>3.8464724615707118</v>
      </c>
      <c r="M42" s="22">
        <f>IF(OR($A42="",$B42="",$C42=""),"",'OddsRatio_working_3-way'!J41)</f>
        <v>3.7941476001447785</v>
      </c>
      <c r="N42" s="23">
        <f t="shared" si="16"/>
        <v>47.401039514754245</v>
      </c>
      <c r="O42" s="24">
        <f t="shared" si="17"/>
        <v>26.121540592808113</v>
      </c>
      <c r="P42" s="24">
        <f t="shared" si="18"/>
        <v>26.477419892437652</v>
      </c>
      <c r="Q42" t="s">
        <v>358</v>
      </c>
      <c r="R42" t="s">
        <v>356</v>
      </c>
      <c r="S42" s="48" t="s">
        <v>472</v>
      </c>
      <c r="T42" s="35">
        <v>100</v>
      </c>
      <c r="U42" s="35">
        <f t="shared" si="19"/>
        <v>30.555555555555554</v>
      </c>
      <c r="V42" s="35">
        <f t="shared" si="20"/>
        <v>81.16760828625236</v>
      </c>
      <c r="W42" s="35">
        <f t="shared" si="21"/>
        <v>85.632183908045974</v>
      </c>
      <c r="X42" s="35">
        <f t="shared" si="22"/>
        <v>33.200207805701673</v>
      </c>
      <c r="Y42" s="35">
        <f t="shared" si="23"/>
        <v>83.812260536398469</v>
      </c>
      <c r="Z42" s="35">
        <f t="shared" si="24"/>
        <v>88.276836158192083</v>
      </c>
      <c r="AA42" s="35">
        <f t="shared" si="25"/>
        <v>-2.6446522501461196</v>
      </c>
      <c r="AB42" s="35">
        <f t="shared" si="26"/>
        <v>-2.6446522501461089</v>
      </c>
      <c r="AC42" s="35">
        <f t="shared" si="27"/>
        <v>-2.6446522501461089</v>
      </c>
      <c r="AF42">
        <v>1.75</v>
      </c>
      <c r="AG42">
        <v>2.16</v>
      </c>
      <c r="AJ42" t="s">
        <v>385</v>
      </c>
    </row>
    <row r="43" spans="1:36" ht="15" x14ac:dyDescent="0.25">
      <c r="A43">
        <v>1.44</v>
      </c>
      <c r="B43">
        <v>5.31</v>
      </c>
      <c r="C43">
        <v>6.96</v>
      </c>
      <c r="D43" s="20">
        <f t="shared" si="3"/>
        <v>2.6446522501461178E-2</v>
      </c>
      <c r="E43" s="17">
        <f>IF(OR($A43="",$B43="",$C43=""),"",A43*'MPTO_working_3-way'!$I42)</f>
        <v>1.4780829924021039</v>
      </c>
      <c r="F43" s="21">
        <f>IF(OR($A43="",$B43="",$C43=""),"",B43*'MPTO_working_3-way'!$I42)</f>
        <v>5.4504310344827589</v>
      </c>
      <c r="G43" s="22">
        <f>IF(OR($A43="",$B43="",$C43=""),"",C43*'MPTO_working_3-way'!$I42)</f>
        <v>7.1440677966101696</v>
      </c>
      <c r="H43" s="17">
        <f>IF(OR($A43="",$B43="",$C43=""),"",'MPTO_working_3-way'!E42)</f>
        <v>1.4585148702405761</v>
      </c>
      <c r="I43" s="21">
        <f>IF(OR($A43="",$B43="",$C43=""),"",'MPTO_working_3-way'!F42)</f>
        <v>5.5707696481866691</v>
      </c>
      <c r="J43" s="22">
        <f>IF(OR($A43="",$B43="",$C43=""),"",'MPTO_working_3-way'!G42)</f>
        <v>7.4149512459371616</v>
      </c>
      <c r="K43" s="17">
        <f>IF(OR($A43="",$B43="",$C43=""),"",'OddsRatio_working_3-way'!H42)</f>
        <v>1.4646411261742704</v>
      </c>
      <c r="L43" s="21">
        <f>IF(OR($A43="",$B43="",$C43=""),"",'OddsRatio_working_3-way'!I42)</f>
        <v>5.5513710313888742</v>
      </c>
      <c r="M43" s="22">
        <f>IF(OR($A43="",$B43="",$C43=""),"",'OddsRatio_working_3-way'!J42)</f>
        <v>7.29377525454239</v>
      </c>
      <c r="N43" s="23">
        <f t="shared" si="16"/>
        <v>67.655199683669437</v>
      </c>
      <c r="O43" s="24">
        <f t="shared" si="17"/>
        <v>18.347172795571371</v>
      </c>
      <c r="P43" s="24">
        <f t="shared" si="18"/>
        <v>13.997627520759192</v>
      </c>
      <c r="Q43" t="s">
        <v>185</v>
      </c>
      <c r="R43" t="s">
        <v>179</v>
      </c>
      <c r="S43" s="48" t="s">
        <v>473</v>
      </c>
      <c r="T43" s="35">
        <v>100</v>
      </c>
      <c r="U43" s="35">
        <f t="shared" si="19"/>
        <v>76.580796252927385</v>
      </c>
      <c r="V43" s="35">
        <f t="shared" si="20"/>
        <v>76.689976689976689</v>
      </c>
      <c r="W43" s="35">
        <f t="shared" si="21"/>
        <v>44.134078212290497</v>
      </c>
      <c r="X43" s="35">
        <f t="shared" si="22"/>
        <v>79.175945097732807</v>
      </c>
      <c r="Y43" s="35">
        <f t="shared" si="23"/>
        <v>79.285125534782097</v>
      </c>
      <c r="Z43" s="35">
        <f t="shared" si="24"/>
        <v>46.729227057095912</v>
      </c>
      <c r="AA43" s="35">
        <f t="shared" si="25"/>
        <v>-2.5951488448054221</v>
      </c>
      <c r="AB43" s="35">
        <f t="shared" si="26"/>
        <v>-2.5951488448054079</v>
      </c>
      <c r="AC43" s="35">
        <f t="shared" si="27"/>
        <v>-2.595148844805415</v>
      </c>
      <c r="AF43">
        <v>1.46</v>
      </c>
      <c r="AG43">
        <v>2.87</v>
      </c>
      <c r="AJ43" t="s">
        <v>374</v>
      </c>
    </row>
    <row r="44" spans="1:36" ht="15" x14ac:dyDescent="0.25">
      <c r="A44">
        <v>4.2699999999999996</v>
      </c>
      <c r="B44">
        <v>4.29</v>
      </c>
      <c r="C44">
        <v>1.79</v>
      </c>
      <c r="D44" s="20">
        <f t="shared" si="3"/>
        <v>2.5951488448054061E-2</v>
      </c>
      <c r="E44" s="17">
        <f>IF(OR($A44="",$B44="",$C44=""),"",A44*'MPTO_working_3-way'!$I43)</f>
        <v>4.3808128556731907</v>
      </c>
      <c r="F44" s="21">
        <f>IF(OR($A44="",$B44="",$C44=""),"",B44*'MPTO_working_3-way'!$I43)</f>
        <v>4.4013318854421524</v>
      </c>
      <c r="G44" s="22">
        <f>IF(OR($A44="",$B44="",$C44=""),"",C44*'MPTO_working_3-way'!$I43)</f>
        <v>1.8364531643220168</v>
      </c>
      <c r="H44" s="17">
        <f>IF(OR($A44="",$B44="",$C44=""),"",'MPTO_working_3-way'!E43)</f>
        <v>4.4337730164533085</v>
      </c>
      <c r="I44" s="21">
        <f>IF(OR($A44="",$B44="",$C44=""),"",'MPTO_working_3-way'!F43)</f>
        <v>4.4553404855129708</v>
      </c>
      <c r="J44" s="22">
        <f>IF(OR($A44="",$B44="",$C44=""),"",'MPTO_working_3-way'!G43)</f>
        <v>1.8181529864811923</v>
      </c>
      <c r="K44" s="17">
        <f>IF(OR($A44="",$B44="",$C44=""),"",'OddsRatio_working_3-way'!H43)</f>
        <v>4.4142608454203724</v>
      </c>
      <c r="L44" s="21">
        <f>IF(OR($A44="",$B44="",$C44=""),"",'OddsRatio_working_3-way'!I43)</f>
        <v>4.4351431747501611</v>
      </c>
      <c r="M44" s="22">
        <f>IF(OR($A44="",$B44="",$C44=""),"",'OddsRatio_working_3-way'!J43)</f>
        <v>1.8248520085266349</v>
      </c>
      <c r="N44" s="23">
        <f t="shared" si="16"/>
        <v>22.826813948580142</v>
      </c>
      <c r="O44" s="24">
        <f t="shared" si="17"/>
        <v>22.720395235533147</v>
      </c>
      <c r="P44" s="24">
        <f t="shared" si="18"/>
        <v>54.452790815886708</v>
      </c>
      <c r="Q44" t="s">
        <v>300</v>
      </c>
      <c r="R44" t="s">
        <v>188</v>
      </c>
      <c r="S44" s="48" t="s">
        <v>473</v>
      </c>
      <c r="T44" s="35">
        <v>100</v>
      </c>
      <c r="U44" s="35">
        <f t="shared" si="19"/>
        <v>43.820224719101127</v>
      </c>
      <c r="V44" s="35">
        <f t="shared" si="20"/>
        <v>75.490196078431367</v>
      </c>
      <c r="W44" s="35">
        <f t="shared" si="21"/>
        <v>78.308026030368765</v>
      </c>
      <c r="X44" s="35">
        <f t="shared" si="22"/>
        <v>46.20177789119986</v>
      </c>
      <c r="Y44" s="35">
        <f t="shared" si="23"/>
        <v>77.871749250530115</v>
      </c>
      <c r="Z44" s="35">
        <f t="shared" si="24"/>
        <v>80.689579202467513</v>
      </c>
      <c r="AA44" s="35">
        <f t="shared" si="25"/>
        <v>-2.3815531720987337</v>
      </c>
      <c r="AB44" s="35">
        <f t="shared" si="26"/>
        <v>-2.381553172098748</v>
      </c>
      <c r="AC44" s="35">
        <f t="shared" si="27"/>
        <v>-2.381553172098748</v>
      </c>
      <c r="AF44">
        <v>1.62</v>
      </c>
      <c r="AG44">
        <v>2.42</v>
      </c>
      <c r="AJ44" t="s">
        <v>374</v>
      </c>
    </row>
    <row r="45" spans="1:36" ht="15" x14ac:dyDescent="0.25">
      <c r="A45">
        <v>1.78</v>
      </c>
      <c r="B45">
        <v>4.08</v>
      </c>
      <c r="C45">
        <v>4.6100000000000003</v>
      </c>
      <c r="D45" s="20">
        <f t="shared" si="3"/>
        <v>2.3815531720987382E-2</v>
      </c>
      <c r="E45" s="17">
        <f>IF(OR($A45="",$B45="",$C45=""),"",A45*'MPTO_working_3-way'!$I44)</f>
        <v>1.8223916464633576</v>
      </c>
      <c r="F45" s="21">
        <f>IF(OR($A45="",$B45="",$C45=""),"",B45*'MPTO_working_3-way'!$I44)</f>
        <v>4.1771673694216283</v>
      </c>
      <c r="G45" s="22">
        <f>IF(OR($A45="",$B45="",$C45=""),"",C45*'MPTO_working_3-way'!$I44)</f>
        <v>4.7197896012337521</v>
      </c>
      <c r="H45" s="17">
        <f>IF(OR($A45="",$B45="",$C45=""),"",'MPTO_working_3-way'!E44)</f>
        <v>1.8055128880112019</v>
      </c>
      <c r="I45" s="21">
        <f>IF(OR($A45="",$B45="",$C45=""),"",'MPTO_working_3-way'!F44)</f>
        <v>4.2165710386000645</v>
      </c>
      <c r="J45" s="22">
        <f>IF(OR($A45="",$B45="",$C45=""),"",'MPTO_working_3-way'!G44)</f>
        <v>4.7851187601787233</v>
      </c>
      <c r="K45" s="17">
        <f>IF(OR($A45="",$B45="",$C45=""),"",'OddsRatio_working_3-way'!H44)</f>
        <v>1.8116988955554867</v>
      </c>
      <c r="L45" s="21">
        <f>IF(OR($A45="",$B45="",$C45=""),"",'OddsRatio_working_3-way'!I44)</f>
        <v>4.2051699978344859</v>
      </c>
      <c r="M45" s="22">
        <f>IF(OR($A45="",$B45="",$C45=""),"",'OddsRatio_working_3-way'!J44)</f>
        <v>4.7567089909683427</v>
      </c>
      <c r="N45" s="23">
        <f t="shared" si="16"/>
        <v>54.872946873997144</v>
      </c>
      <c r="O45" s="24">
        <f t="shared" si="17"/>
        <v>23.939667998949734</v>
      </c>
      <c r="P45" s="24">
        <f t="shared" si="18"/>
        <v>21.187385127053123</v>
      </c>
      <c r="Q45" t="s">
        <v>203</v>
      </c>
      <c r="R45" t="s">
        <v>201</v>
      </c>
      <c r="S45" s="48" t="s">
        <v>473</v>
      </c>
      <c r="T45" s="35">
        <v>100</v>
      </c>
      <c r="U45" s="35">
        <f t="shared" si="19"/>
        <v>35.897435897435898</v>
      </c>
      <c r="V45" s="35">
        <f t="shared" si="20"/>
        <v>76.019184652278184</v>
      </c>
      <c r="W45" s="35">
        <f t="shared" si="21"/>
        <v>84.076433121019107</v>
      </c>
      <c r="X45" s="35">
        <f t="shared" si="22"/>
        <v>39.904382226702715</v>
      </c>
      <c r="Y45" s="35">
        <f t="shared" si="23"/>
        <v>80.026130981544981</v>
      </c>
      <c r="Z45" s="35">
        <f t="shared" si="24"/>
        <v>88.083379450285932</v>
      </c>
      <c r="AA45" s="35">
        <f t="shared" si="25"/>
        <v>-4.0069463292668175</v>
      </c>
      <c r="AB45" s="35">
        <f t="shared" si="26"/>
        <v>-4.0069463292667962</v>
      </c>
      <c r="AC45" s="35">
        <f t="shared" si="27"/>
        <v>-4.0069463292668246</v>
      </c>
      <c r="AF45">
        <v>1.76</v>
      </c>
      <c r="AG45">
        <v>2.16</v>
      </c>
      <c r="AJ45" t="s">
        <v>378</v>
      </c>
    </row>
    <row r="46" spans="1:36" s="35" customFormat="1" ht="15" x14ac:dyDescent="0.25">
      <c r="A46">
        <v>1.56</v>
      </c>
      <c r="B46">
        <v>4.17</v>
      </c>
      <c r="C46">
        <v>6.28</v>
      </c>
      <c r="D46" s="20">
        <f t="shared" si="3"/>
        <v>4.0069463292668139E-2</v>
      </c>
      <c r="E46" s="17">
        <f>IF(OR($A46="",$B46="",$C46=""),"",A46*'MPTO_working_3-way'!$I45)</f>
        <v>1.6225083627365624</v>
      </c>
      <c r="F46" s="21">
        <f>IF(OR($A46="",$B46="",$C46=""),"",B46*'MPTO_working_3-way'!$I45)</f>
        <v>4.3370896619304258</v>
      </c>
      <c r="G46" s="22">
        <f>IF(OR($A46="",$B46="",$C46=""),"",C46*'MPTO_working_3-way'!$I45)</f>
        <v>6.5316362294779564</v>
      </c>
      <c r="H46" s="17">
        <f>IF(OR($A46="",$B46="",$C46=""),"",'MPTO_working_3-way'!E45)</f>
        <v>1.5931960250140083</v>
      </c>
      <c r="I46" s="21">
        <f>IF(OR($A46="",$B46="",$C46=""),"",'MPTO_working_3-way'!F45)</f>
        <v>4.4159533861296412</v>
      </c>
      <c r="J46" s="22">
        <f>IF(OR($A46="",$B46="",$C46=""),"",'MPTO_working_3-way'!G45)</f>
        <v>6.8549877574690177</v>
      </c>
      <c r="K46" s="17">
        <f>IF(OR($A46="",$B46="",$C46=""),"",'OddsRatio_working_3-way'!H45)</f>
        <v>1.6029904461368643</v>
      </c>
      <c r="L46" s="21">
        <f>IF(OR($A46="",$B46="",$C46=""),"",'OddsRatio_working_3-way'!I45)</f>
        <v>4.4133566325961784</v>
      </c>
      <c r="M46" s="22">
        <f>IF(OR($A46="",$B46="",$C46=""),"",'OddsRatio_working_3-way'!J45)</f>
        <v>6.6853384921475767</v>
      </c>
      <c r="N46" s="23">
        <f t="shared" si="16"/>
        <v>61.632964301852688</v>
      </c>
      <c r="O46" s="24">
        <f t="shared" si="17"/>
        <v>23.056936285585181</v>
      </c>
      <c r="P46" s="24">
        <f t="shared" si="18"/>
        <v>15.310099412562131</v>
      </c>
      <c r="Q46" t="s">
        <v>222</v>
      </c>
      <c r="R46" t="s">
        <v>217</v>
      </c>
      <c r="S46" s="48" t="s">
        <v>473</v>
      </c>
      <c r="T46" s="35">
        <v>100</v>
      </c>
      <c r="U46" s="35">
        <f t="shared" si="19"/>
        <v>61.389961389961393</v>
      </c>
      <c r="V46" s="35">
        <f t="shared" si="20"/>
        <v>69.78851963746223</v>
      </c>
      <c r="W46" s="35">
        <f t="shared" si="21"/>
        <v>64.412811387900362</v>
      </c>
      <c r="X46" s="35">
        <f t="shared" si="22"/>
        <v>65.798668974637408</v>
      </c>
      <c r="Y46" s="35">
        <f t="shared" si="23"/>
        <v>74.197227222138267</v>
      </c>
      <c r="Z46" s="35">
        <f t="shared" si="24"/>
        <v>68.821518972576385</v>
      </c>
      <c r="AA46" s="35">
        <f t="shared" si="25"/>
        <v>-4.4087075846760158</v>
      </c>
      <c r="AB46" s="35">
        <f t="shared" si="26"/>
        <v>-4.4087075846760371</v>
      </c>
      <c r="AC46" s="35">
        <f t="shared" si="27"/>
        <v>-4.4087075846760229</v>
      </c>
      <c r="AD46" s="36"/>
      <c r="AE46" s="36"/>
      <c r="AF46">
        <v>1.75</v>
      </c>
      <c r="AG46">
        <v>2.14</v>
      </c>
      <c r="AH46" s="36"/>
      <c r="AI46" s="36"/>
      <c r="AJ46" t="s">
        <v>376</v>
      </c>
    </row>
    <row r="47" spans="1:36" ht="15" x14ac:dyDescent="0.25">
      <c r="A47">
        <v>2.59</v>
      </c>
      <c r="B47">
        <v>3.31</v>
      </c>
      <c r="C47">
        <v>2.81</v>
      </c>
      <c r="D47" s="20">
        <f t="shared" si="3"/>
        <v>4.4087075846760193E-2</v>
      </c>
      <c r="E47" s="17">
        <f>IF(OR($A47="",$B47="",$C47=""),"",A47*'MPTO_working_3-way'!$I46)</f>
        <v>2.7041855264431089</v>
      </c>
      <c r="F47" s="21">
        <f>IF(OR($A47="",$B47="",$C47=""),"",B47*'MPTO_working_3-way'!$I46)</f>
        <v>3.4559282210527762</v>
      </c>
      <c r="G47" s="22">
        <f>IF(OR($A47="",$B47="",$C47=""),"",C47*'MPTO_working_3-way'!$I46)</f>
        <v>2.9338846831293961</v>
      </c>
      <c r="H47" s="17">
        <f>IF(OR($A47="",$B47="",$C47=""),"",'MPTO_working_3-way'!E46)</f>
        <v>2.6924807783721243</v>
      </c>
      <c r="I47" s="21">
        <f>IF(OR($A47="",$B47="",$C47=""),"",'MPTO_working_3-way'!F46)</f>
        <v>3.4792397560732899</v>
      </c>
      <c r="J47" s="22">
        <f>IF(OR($A47="",$B47="",$C47=""),"",'MPTO_working_3-way'!G46)</f>
        <v>2.9310368574415766</v>
      </c>
      <c r="K47" s="17">
        <f>IF(OR($A47="",$B47="",$C47=""),"",'OddsRatio_working_3-way'!H46)</f>
        <v>2.6981049501282364</v>
      </c>
      <c r="L47" s="21">
        <f>IF(OR($A47="",$B47="",$C47=""),"",'OddsRatio_working_3-way'!I46)</f>
        <v>3.4670581350919667</v>
      </c>
      <c r="M47" s="22">
        <f>IF(OR($A47="",$B47="",$C47=""),"",'OddsRatio_working_3-way'!J46)</f>
        <v>2.9330628677560426</v>
      </c>
      <c r="N47" s="23">
        <f t="shared" si="16"/>
        <v>36.979711274297365</v>
      </c>
      <c r="O47" s="24">
        <f t="shared" si="17"/>
        <v>28.93578616327196</v>
      </c>
      <c r="P47" s="24">
        <f t="shared" si="18"/>
        <v>34.084502562430671</v>
      </c>
      <c r="Q47" t="s">
        <v>79</v>
      </c>
      <c r="R47" t="s">
        <v>80</v>
      </c>
      <c r="S47" s="48" t="s">
        <v>473</v>
      </c>
      <c r="T47" s="35">
        <v>100</v>
      </c>
      <c r="U47" s="35">
        <f t="shared" si="19"/>
        <v>46.524064171122987</v>
      </c>
      <c r="V47" s="35">
        <f t="shared" si="20"/>
        <v>71.671388101982998</v>
      </c>
      <c r="W47" s="35">
        <f t="shared" si="21"/>
        <v>77.220956719817764</v>
      </c>
      <c r="X47" s="35">
        <f t="shared" si="22"/>
        <v>51.107655178199231</v>
      </c>
      <c r="Y47" s="35">
        <f t="shared" si="23"/>
        <v>76.254979109059235</v>
      </c>
      <c r="Z47" s="35">
        <f t="shared" si="24"/>
        <v>81.804547726894</v>
      </c>
      <c r="AA47" s="35">
        <f t="shared" si="25"/>
        <v>-4.5835910070762438</v>
      </c>
      <c r="AB47" s="35">
        <f t="shared" si="26"/>
        <v>-4.5835910070762367</v>
      </c>
      <c r="AC47" s="35">
        <f t="shared" si="27"/>
        <v>-4.5835910070762367</v>
      </c>
      <c r="AF47">
        <v>2.0699999999999998</v>
      </c>
      <c r="AG47">
        <v>1.77</v>
      </c>
      <c r="AJ47" t="s">
        <v>71</v>
      </c>
    </row>
    <row r="48" spans="1:36" ht="15" x14ac:dyDescent="0.25">
      <c r="A48">
        <v>1.87</v>
      </c>
      <c r="B48">
        <v>3.53</v>
      </c>
      <c r="C48">
        <v>4.3899999999999997</v>
      </c>
      <c r="D48" s="20">
        <f t="shared" si="3"/>
        <v>4.5835910070762376E-2</v>
      </c>
      <c r="E48" s="17">
        <f>IF(OR($A48="",$B48="",$C48=""),"",A48*'MPTO_working_3-way'!$I47)</f>
        <v>1.9557131518323259</v>
      </c>
      <c r="F48" s="21">
        <f>IF(OR($A48="",$B48="",$C48=""),"",B48*'MPTO_working_3-way'!$I47)</f>
        <v>3.6918007625497911</v>
      </c>
      <c r="G48" s="22">
        <f>IF(OR($A48="",$B48="",$C48=""),"",C48*'MPTO_working_3-way'!$I47)</f>
        <v>4.5912196452106464</v>
      </c>
      <c r="H48" s="17">
        <f>IF(OR($A48="",$B48="",$C48=""),"",'MPTO_working_3-way'!E47)</f>
        <v>1.9249992510267908</v>
      </c>
      <c r="I48" s="21">
        <f>IF(OR($A48="",$B48="",$C48=""),"",'MPTO_working_3-way'!F47)</f>
        <v>3.7312391111463623</v>
      </c>
      <c r="J48" s="22">
        <f>IF(OR($A48="",$B48="",$C48=""),"",'MPTO_working_3-way'!G47)</f>
        <v>4.7056211386731785</v>
      </c>
      <c r="K48" s="17">
        <f>IF(OR($A48="",$B48="",$C48=""),"",'OddsRatio_working_3-way'!H47)</f>
        <v>1.9365956507664941</v>
      </c>
      <c r="L48" s="21">
        <f>IF(OR($A48="",$B48="",$C48=""),"",'OddsRatio_working_3-way'!I47)</f>
        <v>3.723663214297964</v>
      </c>
      <c r="M48" s="22">
        <f>IF(OR($A48="",$B48="",$C48=""),"",'OddsRatio_working_3-way'!J47)</f>
        <v>4.6494933978142683</v>
      </c>
      <c r="N48" s="23">
        <f t="shared" si="16"/>
        <v>51.132242939773185</v>
      </c>
      <c r="O48" s="24">
        <f t="shared" si="17"/>
        <v>27.087052208888345</v>
      </c>
      <c r="P48" s="24">
        <f t="shared" si="18"/>
        <v>21.780704851338466</v>
      </c>
      <c r="Q48" t="s">
        <v>84</v>
      </c>
      <c r="R48" t="s">
        <v>90</v>
      </c>
      <c r="S48" s="48" t="s">
        <v>473</v>
      </c>
      <c r="T48" s="35">
        <v>100</v>
      </c>
      <c r="U48" s="35">
        <f t="shared" si="19"/>
        <v>78.678038379530932</v>
      </c>
      <c r="V48" s="35">
        <f t="shared" si="20"/>
        <v>71.751412429378533</v>
      </c>
      <c r="W48" s="35">
        <f t="shared" si="21"/>
        <v>44.751381215469614</v>
      </c>
      <c r="X48" s="35">
        <f t="shared" si="22"/>
        <v>83.49720635515186</v>
      </c>
      <c r="Y48" s="35">
        <f t="shared" si="23"/>
        <v>76.570580404999461</v>
      </c>
      <c r="Z48" s="35">
        <f t="shared" si="24"/>
        <v>49.570549191090549</v>
      </c>
      <c r="AA48" s="35">
        <f t="shared" si="25"/>
        <v>-4.8191679756209282</v>
      </c>
      <c r="AB48" s="35">
        <f t="shared" si="26"/>
        <v>-4.8191679756209282</v>
      </c>
      <c r="AC48" s="35">
        <f t="shared" si="27"/>
        <v>-4.8191679756209354</v>
      </c>
      <c r="AF48">
        <v>2.2400000000000002</v>
      </c>
      <c r="AG48">
        <v>1.66</v>
      </c>
      <c r="AJ48" t="s">
        <v>71</v>
      </c>
    </row>
    <row r="49" spans="1:36" ht="15" x14ac:dyDescent="0.25">
      <c r="A49">
        <v>4.6900000000000004</v>
      </c>
      <c r="B49">
        <v>3.54</v>
      </c>
      <c r="C49">
        <v>1.81</v>
      </c>
      <c r="D49" s="20">
        <f t="shared" si="3"/>
        <v>4.8191679756209416E-2</v>
      </c>
      <c r="E49" s="17">
        <f>IF(OR($A49="",$B49="",$C49=""),"",A49*'MPTO_working_3-way'!$I48)</f>
        <v>4.9160189780566226</v>
      </c>
      <c r="F49" s="21">
        <f>IF(OR($A49="",$B49="",$C49=""),"",B49*'MPTO_working_3-way'!$I48)</f>
        <v>3.7105985463369815</v>
      </c>
      <c r="G49" s="22">
        <f>IF(OR($A49="",$B49="",$C49=""),"",C49*'MPTO_working_3-way'!$I48)</f>
        <v>1.8972269403587392</v>
      </c>
      <c r="H49" s="17">
        <f>IF(OR($A49="",$B49="",$C49=""),"",'MPTO_working_3-way'!E48)</f>
        <v>5.0721327538653922</v>
      </c>
      <c r="I49" s="21">
        <f>IF(OR($A49="",$B49="",$C49=""),"",'MPTO_working_3-way'!F48)</f>
        <v>3.7534440318644307</v>
      </c>
      <c r="J49" s="22">
        <f>IF(OR($A49="",$B49="",$C49=""),"",'MPTO_working_3-way'!G48)</f>
        <v>1.8642029052097737</v>
      </c>
      <c r="K49" s="17">
        <f>IF(OR($A49="",$B49="",$C49=""),"",'OddsRatio_working_3-way'!H48)</f>
        <v>4.9926856610453205</v>
      </c>
      <c r="L49" s="21">
        <f>IF(OR($A49="",$B49="",$C49=""),"",'OddsRatio_working_3-way'!I48)</f>
        <v>3.7483527314512504</v>
      </c>
      <c r="M49" s="22">
        <f>IF(OR($A49="",$B49="",$C49=""),"",'OddsRatio_working_3-way'!J48)</f>
        <v>1.8764431938879966</v>
      </c>
      <c r="N49" s="23">
        <f t="shared" si="16"/>
        <v>20.341662724730067</v>
      </c>
      <c r="O49" s="24">
        <f t="shared" si="17"/>
        <v>26.949829994063286</v>
      </c>
      <c r="P49" s="24">
        <f t="shared" si="18"/>
        <v>52.708507281206643</v>
      </c>
      <c r="Q49" t="s">
        <v>258</v>
      </c>
      <c r="R49" t="s">
        <v>244</v>
      </c>
      <c r="S49" s="48" t="s">
        <v>473</v>
      </c>
      <c r="T49" s="35">
        <v>100</v>
      </c>
      <c r="U49" s="35">
        <f t="shared" si="19"/>
        <v>48.186528497409334</v>
      </c>
      <c r="V49" s="35">
        <f t="shared" si="20"/>
        <v>69.696969696969703</v>
      </c>
      <c r="W49" s="35">
        <f t="shared" si="21"/>
        <v>76.415094339622627</v>
      </c>
      <c r="X49" s="35">
        <f t="shared" si="22"/>
        <v>53.887935963407664</v>
      </c>
      <c r="Y49" s="35">
        <f t="shared" si="23"/>
        <v>75.398377162968032</v>
      </c>
      <c r="Z49" s="35">
        <f t="shared" si="24"/>
        <v>82.116501805620985</v>
      </c>
      <c r="AA49" s="35">
        <f t="shared" si="25"/>
        <v>-5.7014074659983294</v>
      </c>
      <c r="AB49" s="35">
        <f t="shared" si="26"/>
        <v>-5.7014074659983294</v>
      </c>
      <c r="AC49" s="35">
        <f t="shared" si="27"/>
        <v>-5.7014074659983578</v>
      </c>
      <c r="AF49">
        <v>2.15</v>
      </c>
      <c r="AG49">
        <v>1.72</v>
      </c>
      <c r="AJ49" t="s">
        <v>380</v>
      </c>
    </row>
    <row r="50" spans="1:36" ht="15" x14ac:dyDescent="0.25">
      <c r="A50">
        <v>1.93</v>
      </c>
      <c r="B50">
        <v>3.3</v>
      </c>
      <c r="C50">
        <v>4.24</v>
      </c>
      <c r="D50" s="20">
        <f t="shared" si="3"/>
        <v>5.7014074659983427E-2</v>
      </c>
      <c r="E50" s="17">
        <f>IF(OR($A50="",$B50="",$C50=""),"",A50*'MPTO_working_3-way'!$I49)</f>
        <v>2.0400371640937678</v>
      </c>
      <c r="F50" s="21">
        <f>IF(OR($A50="",$B50="",$C50=""),"",B50*'MPTO_working_3-way'!$I49)</f>
        <v>3.4881464463779452</v>
      </c>
      <c r="G50" s="22">
        <f>IF(OR($A50="",$B50="",$C50=""),"",C50*'MPTO_working_3-way'!$I49)</f>
        <v>4.4817396765583304</v>
      </c>
      <c r="H50" s="17">
        <f>IF(OR($A50="",$B50="",$C50=""),"",'MPTO_working_3-way'!E49)</f>
        <v>2.0034859715365085</v>
      </c>
      <c r="I50" s="21">
        <f>IF(OR($A50="",$B50="",$C50=""),"",'MPTO_working_3-way'!F49)</f>
        <v>3.5208092495597558</v>
      </c>
      <c r="J50" s="22">
        <f>IF(OR($A50="",$B50="",$C50=""),"",'MPTO_working_3-way'!G49)</f>
        <v>4.6116024263178996</v>
      </c>
      <c r="K50" s="17">
        <f>IF(OR($A50="",$B50="",$C50=""),"",'OddsRatio_working_3-way'!H49)</f>
        <v>2.0176215801944788</v>
      </c>
      <c r="L50" s="21">
        <f>IF(OR($A50="",$B50="",$C50=""),"",'OddsRatio_working_3-way'!I49)</f>
        <v>3.5166985316637649</v>
      </c>
      <c r="M50" s="22">
        <f>IF(OR($A50="",$B50="",$C50=""),"",'OddsRatio_working_3-way'!J49)</f>
        <v>4.5452622793872184</v>
      </c>
      <c r="N50" s="23">
        <f t="shared" si="16"/>
        <v>49.018714835237986</v>
      </c>
      <c r="O50" s="24">
        <f t="shared" si="17"/>
        <v>28.668521100608878</v>
      </c>
      <c r="P50" s="24">
        <f t="shared" si="18"/>
        <v>22.312764064153136</v>
      </c>
      <c r="Q50" t="s">
        <v>451</v>
      </c>
      <c r="R50" t="s">
        <v>452</v>
      </c>
      <c r="S50" s="48" t="s">
        <v>473</v>
      </c>
      <c r="T50" s="35">
        <v>100</v>
      </c>
      <c r="U50" s="35">
        <f t="shared" si="19"/>
        <v>61.240310077519375</v>
      </c>
      <c r="V50" s="35">
        <f t="shared" si="20"/>
        <v>71.910112359550567</v>
      </c>
      <c r="W50" s="35">
        <f t="shared" si="21"/>
        <v>61.240310077519375</v>
      </c>
      <c r="X50" s="35">
        <f t="shared" si="22"/>
        <v>66.849577562930065</v>
      </c>
      <c r="Y50" s="35">
        <f t="shared" si="23"/>
        <v>77.519379844961236</v>
      </c>
      <c r="Z50" s="35">
        <f t="shared" si="24"/>
        <v>66.849577562930065</v>
      </c>
      <c r="AA50" s="35">
        <f t="shared" si="25"/>
        <v>-5.6092674854106903</v>
      </c>
      <c r="AB50" s="35">
        <f t="shared" si="26"/>
        <v>-5.609267485410669</v>
      </c>
      <c r="AC50" s="35">
        <f t="shared" si="27"/>
        <v>-5.6092674854106903</v>
      </c>
      <c r="AF50">
        <v>2.44</v>
      </c>
      <c r="AG50">
        <v>1.55</v>
      </c>
      <c r="AJ50" t="s">
        <v>476</v>
      </c>
    </row>
    <row r="51" spans="1:36" ht="15" x14ac:dyDescent="0.25">
      <c r="A51">
        <v>2.58</v>
      </c>
      <c r="B51">
        <v>3.56</v>
      </c>
      <c r="C51">
        <v>2.58</v>
      </c>
      <c r="D51" s="20">
        <f t="shared" si="3"/>
        <v>5.609267485410685E-2</v>
      </c>
      <c r="E51" s="17">
        <f>IF(OR($A51="",$B51="",$C51=""),"",A51*'MPTO_working_3-way'!$I50)</f>
        <v>2.7247191011235956</v>
      </c>
      <c r="F51" s="21">
        <f>IF(OR($A51="",$B51="",$C51=""),"",B51*'MPTO_working_3-way'!$I50)</f>
        <v>3.7596899224806206</v>
      </c>
      <c r="G51" s="22">
        <f>IF(OR($A51="",$B51="",$C51=""),"",C51*'MPTO_working_3-way'!$I50)</f>
        <v>2.7247191011235956</v>
      </c>
      <c r="H51" s="17">
        <f>IF(OR($A51="",$B51="",$C51=""),"",'MPTO_working_3-way'!E50)</f>
        <v>2.7107665669762318</v>
      </c>
      <c r="I51" s="21">
        <f>IF(OR($A51="",$B51="",$C51=""),"",'MPTO_working_3-way'!F50)</f>
        <v>3.813863359539365</v>
      </c>
      <c r="J51" s="22">
        <f>IF(OR($A51="",$B51="",$C51=""),"",'MPTO_working_3-way'!G50)</f>
        <v>2.7107665669762318</v>
      </c>
      <c r="K51" s="17">
        <f>IF(OR($A51="",$B51="",$C51=""),"",'OddsRatio_working_3-way'!H50)</f>
        <v>2.7183492931011206</v>
      </c>
      <c r="L51" s="21">
        <f>IF(OR($A51="",$B51="",$C51=""),"",'OddsRatio_working_3-way'!I50)</f>
        <v>3.7841608799613082</v>
      </c>
      <c r="M51" s="22">
        <f>IF(OR($A51="",$B51="",$C51=""),"",'OddsRatio_working_3-way'!J50)</f>
        <v>2.7183492931011206</v>
      </c>
      <c r="N51" s="23">
        <f t="shared" si="16"/>
        <v>36.701030927835049</v>
      </c>
      <c r="O51" s="24">
        <f t="shared" si="17"/>
        <v>26.597938144329891</v>
      </c>
      <c r="P51" s="24">
        <f t="shared" si="18"/>
        <v>36.701030927835049</v>
      </c>
      <c r="Q51" t="s">
        <v>453</v>
      </c>
      <c r="R51" t="s">
        <v>454</v>
      </c>
      <c r="S51" s="48" t="s">
        <v>473</v>
      </c>
      <c r="T51" s="35">
        <v>100</v>
      </c>
      <c r="U51" s="35">
        <f t="shared" si="19"/>
        <v>21.259842519685037</v>
      </c>
      <c r="V51" s="35">
        <f t="shared" si="20"/>
        <v>83.766233766233768</v>
      </c>
      <c r="W51" s="35">
        <f t="shared" si="21"/>
        <v>91.708126036484245</v>
      </c>
      <c r="X51" s="35">
        <f t="shared" si="22"/>
        <v>24.525640197281991</v>
      </c>
      <c r="Y51" s="35">
        <f t="shared" si="23"/>
        <v>87.032031443830704</v>
      </c>
      <c r="Z51" s="35">
        <f t="shared" si="24"/>
        <v>94.973923714081181</v>
      </c>
      <c r="AA51" s="35">
        <f t="shared" si="25"/>
        <v>-3.2657976775969537</v>
      </c>
      <c r="AB51" s="35">
        <f t="shared" si="26"/>
        <v>-3.265797677596936</v>
      </c>
      <c r="AC51" s="35">
        <f t="shared" si="27"/>
        <v>-3.265797677596936</v>
      </c>
      <c r="AF51">
        <v>2.2000000000000002</v>
      </c>
      <c r="AG51">
        <v>1.66</v>
      </c>
      <c r="AJ51" t="s">
        <v>476</v>
      </c>
    </row>
    <row r="52" spans="1:36" ht="15" x14ac:dyDescent="0.25">
      <c r="A52">
        <v>1.27</v>
      </c>
      <c r="B52">
        <v>6.16</v>
      </c>
      <c r="C52">
        <v>12.06</v>
      </c>
      <c r="D52" s="20">
        <f t="shared" si="3"/>
        <v>3.2657976775969377E-2</v>
      </c>
      <c r="E52" s="17">
        <f>IF(OR($A52="",$B52="",$C52=""),"",A52*'MPTO_working_3-way'!$I51)</f>
        <v>1.3114756305054811</v>
      </c>
      <c r="F52" s="21">
        <f>IF(OR($A52="",$B52="",$C52=""),"",B52*'MPTO_working_3-way'!$I51)</f>
        <v>6.3611731369399713</v>
      </c>
      <c r="G52" s="22">
        <f>IF(OR($A52="",$B52="",$C52=""),"",C52*'MPTO_working_3-way'!$I51)</f>
        <v>12.453855199918191</v>
      </c>
      <c r="H52" s="17">
        <f>IF(OR($A52="",$B52="",$C52=""),"",'MPTO_working_3-way'!E51)</f>
        <v>1.287804163212271</v>
      </c>
      <c r="I52" s="21">
        <f>IF(OR($A52="",$B52="",$C52=""),"",'MPTO_working_3-way'!F51)</f>
        <v>6.6027664104221673</v>
      </c>
      <c r="J52" s="22">
        <f>IF(OR($A52="",$B52="",$C52=""),"",'MPTO_working_3-way'!G51)</f>
        <v>13.882574751358511</v>
      </c>
      <c r="K52" s="17">
        <f>IF(OR($A52="",$B52="",$C52=""),"",'OddsRatio_working_3-way'!H51)</f>
        <v>1.2944352745307455</v>
      </c>
      <c r="L52" s="21">
        <f>IF(OR($A52="",$B52="",$C52=""),"",'OddsRatio_working_3-way'!I51)</f>
        <v>6.626985246587572</v>
      </c>
      <c r="M52" s="22">
        <f>IF(OR($A52="",$B52="",$C52=""),"",'OddsRatio_working_3-way'!J51)</f>
        <v>13.060941245592744</v>
      </c>
      <c r="N52" s="23">
        <f t="shared" si="16"/>
        <v>76.249987170144422</v>
      </c>
      <c r="O52" s="24">
        <f t="shared" si="17"/>
        <v>15.720370731507046</v>
      </c>
      <c r="P52" s="24">
        <f t="shared" si="18"/>
        <v>8.0296420983485408</v>
      </c>
      <c r="Q52" t="s">
        <v>329</v>
      </c>
      <c r="R52" t="s">
        <v>266</v>
      </c>
      <c r="S52" s="48" t="s">
        <v>473</v>
      </c>
      <c r="T52" s="35">
        <v>100</v>
      </c>
      <c r="U52" s="35">
        <f t="shared" si="19"/>
        <v>56.331877729257641</v>
      </c>
      <c r="V52" s="35">
        <f t="shared" si="20"/>
        <v>70.149253731343279</v>
      </c>
      <c r="W52" s="35">
        <f t="shared" si="21"/>
        <v>70.238095238095241</v>
      </c>
      <c r="X52" s="35">
        <f t="shared" si="22"/>
        <v>59.61265103056148</v>
      </c>
      <c r="Y52" s="35">
        <f t="shared" si="23"/>
        <v>73.430027032647118</v>
      </c>
      <c r="Z52" s="35">
        <f t="shared" si="24"/>
        <v>73.51886853939908</v>
      </c>
      <c r="AA52" s="35">
        <f t="shared" si="25"/>
        <v>-3.2807733013038387</v>
      </c>
      <c r="AB52" s="35">
        <f t="shared" si="26"/>
        <v>-3.2807733013038387</v>
      </c>
      <c r="AC52" s="35">
        <f t="shared" si="27"/>
        <v>-3.2807733013038387</v>
      </c>
      <c r="AF52">
        <v>1.53</v>
      </c>
      <c r="AG52">
        <v>2.59</v>
      </c>
      <c r="AJ52" t="s">
        <v>381</v>
      </c>
    </row>
    <row r="53" spans="1:36" s="35" customFormat="1" ht="15" x14ac:dyDescent="0.25">
      <c r="A53">
        <v>2.29</v>
      </c>
      <c r="B53">
        <v>3.35</v>
      </c>
      <c r="C53">
        <v>3.36</v>
      </c>
      <c r="D53" s="20">
        <f t="shared" si="3"/>
        <v>3.2807733013038298E-2</v>
      </c>
      <c r="E53" s="17">
        <f>IF(OR($A53="",$B53="",$C53=""),"",A53*'MPTO_working_3-way'!$I52)</f>
        <v>2.3651297085998579</v>
      </c>
      <c r="F53" s="21">
        <f>IF(OR($A53="",$B53="",$C53=""),"",B53*'MPTO_working_3-way'!$I52)</f>
        <v>3.4599059055936783</v>
      </c>
      <c r="G53" s="22">
        <f>IF(OR($A53="",$B53="",$C53=""),"",C53*'MPTO_working_3-way'!$I52)</f>
        <v>3.4702339829238085</v>
      </c>
      <c r="H53" s="17">
        <f>IF(OR($A53="",$B53="",$C53=""),"",'MPTO_working_3-way'!E52)</f>
        <v>2.3488221068125776</v>
      </c>
      <c r="I53" s="21">
        <f>IF(OR($A53="",$B53="",$C53=""),"",'MPTO_working_3-way'!F52)</f>
        <v>3.4773954313291848</v>
      </c>
      <c r="J53" s="22">
        <f>IF(OR($A53="",$B53="",$C53=""),"",'MPTO_working_3-way'!G52)</f>
        <v>3.4881716860241667</v>
      </c>
      <c r="K53" s="17">
        <f>IF(OR($A53="",$B53="",$C53=""),"",'OddsRatio_working_3-way'!H52)</f>
        <v>2.3558097876873365</v>
      </c>
      <c r="L53" s="21">
        <f>IF(OR($A53="",$B53="",$C53=""),"",'OddsRatio_working_3-way'!I52)</f>
        <v>3.4698860473373956</v>
      </c>
      <c r="M53" s="22">
        <f>IF(OR($A53="",$B53="",$C53=""),"",'OddsRatio_working_3-way'!J52)</f>
        <v>3.4803962007303211</v>
      </c>
      <c r="N53" s="23">
        <f t="shared" si="16"/>
        <v>42.280979193821629</v>
      </c>
      <c r="O53" s="24">
        <f t="shared" si="17"/>
        <v>28.902520105627321</v>
      </c>
      <c r="P53" s="24">
        <f t="shared" si="18"/>
        <v>28.81650070055105</v>
      </c>
      <c r="Q53" t="s">
        <v>350</v>
      </c>
      <c r="R53" t="s">
        <v>346</v>
      </c>
      <c r="S53" s="48" t="s">
        <v>473</v>
      </c>
      <c r="T53" s="35">
        <v>100</v>
      </c>
      <c r="U53" s="35">
        <f t="shared" si="19"/>
        <v>65.397923875432525</v>
      </c>
      <c r="V53" s="35">
        <f t="shared" si="20"/>
        <v>68.454258675078862</v>
      </c>
      <c r="W53" s="35">
        <f t="shared" si="21"/>
        <v>63.898916967509031</v>
      </c>
      <c r="X53" s="35">
        <f t="shared" si="22"/>
        <v>67.646824357412115</v>
      </c>
      <c r="Y53" s="35">
        <f t="shared" si="23"/>
        <v>70.703159157058451</v>
      </c>
      <c r="Z53" s="35">
        <f t="shared" si="24"/>
        <v>66.147817449488613</v>
      </c>
      <c r="AA53" s="35">
        <f t="shared" si="25"/>
        <v>-2.2489004819795895</v>
      </c>
      <c r="AB53" s="35">
        <f t="shared" si="26"/>
        <v>-2.2489004819795895</v>
      </c>
      <c r="AC53" s="35">
        <f t="shared" si="27"/>
        <v>-2.2489004819795824</v>
      </c>
      <c r="AD53" s="36"/>
      <c r="AE53" s="36"/>
      <c r="AF53">
        <v>2.11</v>
      </c>
      <c r="AG53">
        <v>1.77</v>
      </c>
      <c r="AH53" s="36"/>
      <c r="AI53" s="36"/>
      <c r="AJ53" t="s">
        <v>377</v>
      </c>
    </row>
    <row r="54" spans="1:36" ht="15" x14ac:dyDescent="0.25">
      <c r="A54">
        <v>2.89</v>
      </c>
      <c r="B54">
        <v>3.17</v>
      </c>
      <c r="C54">
        <v>2.77</v>
      </c>
      <c r="D54" s="20">
        <f t="shared" si="3"/>
        <v>2.2489004819795877E-2</v>
      </c>
      <c r="E54" s="17">
        <f>IF(OR($A54="",$B54="",$C54=""),"",A54*'MPTO_working_3-way'!$I53)</f>
        <v>2.9549932239292103</v>
      </c>
      <c r="F54" s="21">
        <f>IF(OR($A54="",$B54="",$C54=""),"",B54*'MPTO_working_3-way'!$I53)</f>
        <v>3.2412901452787528</v>
      </c>
      <c r="G54" s="22">
        <f>IF(OR($A54="",$B54="",$C54=""),"",C54*'MPTO_working_3-way'!$I53)</f>
        <v>2.8322945433508346</v>
      </c>
      <c r="H54" s="17">
        <f>IF(OR($A54="",$B54="",$C54=""),"",'MPTO_working_3-way'!E53)</f>
        <v>2.9539965872265799</v>
      </c>
      <c r="I54" s="21">
        <f>IF(OR($A54="",$B54="",$C54=""),"",'MPTO_working_3-way'!F53)</f>
        <v>3.247163587976917</v>
      </c>
      <c r="J54" s="22">
        <f>IF(OR($A54="",$B54="",$C54=""),"",'MPTO_working_3-way'!G53)</f>
        <v>2.8287383206479233</v>
      </c>
      <c r="K54" s="17">
        <f>IF(OR($A54="",$B54="",$C54=""),"",'OddsRatio_working_3-way'!H53)</f>
        <v>2.9545858346837881</v>
      </c>
      <c r="L54" s="21">
        <f>IF(OR($A54="",$B54="",$C54=""),"",'OddsRatio_working_3-way'!I53)</f>
        <v>3.2441541064887942</v>
      </c>
      <c r="M54" s="22">
        <f>IF(OR($A54="",$B54="",$C54=""),"",'OddsRatio_working_3-way'!J53)</f>
        <v>2.8304851467673569</v>
      </c>
      <c r="N54" s="23">
        <f t="shared" si="16"/>
        <v>33.841025146931301</v>
      </c>
      <c r="O54" s="24">
        <f t="shared" si="17"/>
        <v>30.851912515656615</v>
      </c>
      <c r="P54" s="24">
        <f t="shared" si="18"/>
        <v>35.307062337412084</v>
      </c>
      <c r="Q54" t="s">
        <v>455</v>
      </c>
      <c r="R54" t="s">
        <v>456</v>
      </c>
      <c r="S54" s="48" t="s">
        <v>473</v>
      </c>
      <c r="T54" s="35">
        <v>100</v>
      </c>
      <c r="U54" s="35">
        <f t="shared" si="19"/>
        <v>61.389961389961393</v>
      </c>
      <c r="V54" s="35">
        <f t="shared" si="20"/>
        <v>67.741935483870961</v>
      </c>
      <c r="W54" s="35">
        <f t="shared" si="21"/>
        <v>67.10526315789474</v>
      </c>
      <c r="X54" s="35">
        <f t="shared" si="22"/>
        <v>65.152801358234285</v>
      </c>
      <c r="Y54" s="35">
        <f t="shared" si="23"/>
        <v>71.504775452143875</v>
      </c>
      <c r="Z54" s="35">
        <f t="shared" si="24"/>
        <v>70.868103126167654</v>
      </c>
      <c r="AA54" s="35">
        <f t="shared" si="25"/>
        <v>-3.7628399682728926</v>
      </c>
      <c r="AB54" s="35">
        <f t="shared" si="26"/>
        <v>-3.7628399682729139</v>
      </c>
      <c r="AC54" s="35">
        <f t="shared" si="27"/>
        <v>-3.7628399682729139</v>
      </c>
      <c r="AF54">
        <v>2.46</v>
      </c>
      <c r="AG54">
        <v>1.61</v>
      </c>
      <c r="AJ54" t="s">
        <v>384</v>
      </c>
    </row>
    <row r="55" spans="1:36" ht="15" x14ac:dyDescent="0.25">
      <c r="A55">
        <v>2.59</v>
      </c>
      <c r="B55">
        <v>3.1</v>
      </c>
      <c r="C55">
        <v>3.04</v>
      </c>
      <c r="D55" s="20">
        <f t="shared" si="3"/>
        <v>3.762839968272913E-2</v>
      </c>
      <c r="E55" s="17">
        <f>IF(OR($A55="",$B55="",$C55=""),"",A55*'MPTO_working_3-way'!$I54)</f>
        <v>2.6874575551782685</v>
      </c>
      <c r="F55" s="21">
        <f>IF(OR($A55="",$B55="",$C55=""),"",B55*'MPTO_working_3-way'!$I54)</f>
        <v>3.2166480390164605</v>
      </c>
      <c r="G55" s="22">
        <f>IF(OR($A55="",$B55="",$C55=""),"",C55*'MPTO_working_3-way'!$I54)</f>
        <v>3.1543903350354965</v>
      </c>
      <c r="H55" s="17">
        <f>IF(OR($A55="",$B55="",$C55=""),"",'MPTO_working_3-way'!E54)</f>
        <v>2.6769634373003002</v>
      </c>
      <c r="I55" s="21">
        <f>IF(OR($A55="",$B55="",$C55=""),"",'MPTO_working_3-way'!F54)</f>
        <v>3.225412688372487</v>
      </c>
      <c r="J55" s="22">
        <f>IF(OR($A55="",$B55="",$C55=""),"",'MPTO_working_3-way'!G54)</f>
        <v>3.1605106230167093</v>
      </c>
      <c r="K55" s="17">
        <f>IF(OR($A55="",$B55="",$C55=""),"",'OddsRatio_working_3-way'!H54)</f>
        <v>2.6818022583335144</v>
      </c>
      <c r="L55" s="21">
        <f>IF(OR($A55="",$B55="",$C55=""),"",'OddsRatio_working_3-way'!I54)</f>
        <v>3.2212482657235104</v>
      </c>
      <c r="M55" s="22">
        <f>IF(OR($A55="",$B55="",$C55=""),"",'OddsRatio_working_3-way'!J54)</f>
        <v>3.1577840295599811</v>
      </c>
      <c r="N55" s="23">
        <f t="shared" si="16"/>
        <v>37.209889997078164</v>
      </c>
      <c r="O55" s="24">
        <f t="shared" si="17"/>
        <v>31.088262933042728</v>
      </c>
      <c r="P55" s="24">
        <f t="shared" si="18"/>
        <v>31.701847069879097</v>
      </c>
      <c r="Q55" t="s">
        <v>160</v>
      </c>
      <c r="R55" t="s">
        <v>110</v>
      </c>
      <c r="S55" s="48" t="s">
        <v>473</v>
      </c>
      <c r="T55" s="35">
        <v>100</v>
      </c>
      <c r="U55" s="35">
        <f t="shared" si="19"/>
        <v>27.536231884057976</v>
      </c>
      <c r="V55" s="35">
        <f t="shared" si="20"/>
        <v>80</v>
      </c>
      <c r="W55" s="35">
        <f t="shared" si="21"/>
        <v>88.249118683901287</v>
      </c>
      <c r="X55" s="35">
        <f t="shared" si="22"/>
        <v>31.750881316098713</v>
      </c>
      <c r="Y55" s="35">
        <f t="shared" si="23"/>
        <v>84.214649432040744</v>
      </c>
      <c r="Z55" s="35">
        <f t="shared" si="24"/>
        <v>92.463768115942031</v>
      </c>
      <c r="AA55" s="35">
        <f t="shared" si="25"/>
        <v>-4.2146494320407371</v>
      </c>
      <c r="AB55" s="35">
        <f t="shared" si="26"/>
        <v>-4.2146494320407442</v>
      </c>
      <c r="AC55" s="35">
        <f t="shared" si="27"/>
        <v>-4.2146494320407442</v>
      </c>
      <c r="AF55">
        <v>2.42</v>
      </c>
      <c r="AG55">
        <v>1.59</v>
      </c>
      <c r="AJ55" t="s">
        <v>165</v>
      </c>
    </row>
    <row r="56" spans="1:36" ht="15" x14ac:dyDescent="0.25">
      <c r="A56">
        <v>1.38</v>
      </c>
      <c r="B56">
        <v>5</v>
      </c>
      <c r="C56">
        <v>8.51</v>
      </c>
      <c r="D56" s="20">
        <f t="shared" si="3"/>
        <v>4.2146494320407513E-2</v>
      </c>
      <c r="E56" s="17">
        <f>IF(OR($A56="",$B56="",$C56=""),"",A56*'MPTO_working_3-way'!$I55)</f>
        <v>1.4381621621621623</v>
      </c>
      <c r="F56" s="21">
        <f>IF(OR($A56="",$B56="",$C56=""),"",B56*'MPTO_working_3-way'!$I55)</f>
        <v>5.2107324716020376</v>
      </c>
      <c r="G56" s="22">
        <f>IF(OR($A56="",$B56="",$C56=""),"",C56*'MPTO_working_3-way'!$I55)</f>
        <v>8.8686666666666678</v>
      </c>
      <c r="H56" s="17">
        <f>IF(OR($A56="",$B56="",$C56=""),"",'MPTO_working_3-way'!E55)</f>
        <v>1.4072835513743935</v>
      </c>
      <c r="I56" s="21">
        <f>IF(OR($A56="",$B56="",$C56=""),"",'MPTO_working_3-way'!F55)</f>
        <v>5.3777559331554574</v>
      </c>
      <c r="J56" s="22">
        <f>IF(OR($A56="",$B56="",$C56=""),"",'MPTO_working_3-way'!G55)</f>
        <v>9.6655729429581072</v>
      </c>
      <c r="K56" s="17">
        <f>IF(OR($A56="",$B56="",$C56=""),"",'OddsRatio_working_3-way'!H55)</f>
        <v>1.4165183961916288</v>
      </c>
      <c r="L56" s="21">
        <f>IF(OR($A56="",$B56="",$C56=""),"",'OddsRatio_working_3-way'!I55)</f>
        <v>5.3844041704382013</v>
      </c>
      <c r="M56" s="22">
        <f>IF(OR($A56="",$B56="",$C56=""),"",'OddsRatio_working_3-way'!J55)</f>
        <v>9.2317188299977246</v>
      </c>
      <c r="N56" s="23">
        <f t="shared" si="16"/>
        <v>69.533188002706154</v>
      </c>
      <c r="O56" s="24">
        <f t="shared" si="17"/>
        <v>19.191159888746899</v>
      </c>
      <c r="P56" s="24">
        <f t="shared" si="18"/>
        <v>11.275652108546943</v>
      </c>
      <c r="Q56" t="s">
        <v>152</v>
      </c>
      <c r="R56" t="s">
        <v>144</v>
      </c>
      <c r="S56" s="48" t="s">
        <v>473</v>
      </c>
      <c r="T56" s="35">
        <v>100</v>
      </c>
      <c r="U56" s="35">
        <f t="shared" si="19"/>
        <v>21.259842519685037</v>
      </c>
      <c r="V56" s="35">
        <f t="shared" si="20"/>
        <v>82.638888888888886</v>
      </c>
      <c r="W56" s="35">
        <f t="shared" si="21"/>
        <v>93.421052631578945</v>
      </c>
      <c r="X56" s="35">
        <f t="shared" si="22"/>
        <v>23.940058479532162</v>
      </c>
      <c r="Y56" s="35">
        <f t="shared" si="23"/>
        <v>85.319104848736004</v>
      </c>
      <c r="Z56" s="35">
        <f t="shared" si="24"/>
        <v>96.101268591426077</v>
      </c>
      <c r="AA56" s="35">
        <f t="shared" si="25"/>
        <v>-2.6802159598471249</v>
      </c>
      <c r="AB56" s="35">
        <f t="shared" si="26"/>
        <v>-2.6802159598471178</v>
      </c>
      <c r="AC56" s="35">
        <f t="shared" si="27"/>
        <v>-2.680215959847132</v>
      </c>
      <c r="AF56">
        <v>1.68</v>
      </c>
      <c r="AG56">
        <v>2.2400000000000002</v>
      </c>
      <c r="AJ56" t="s">
        <v>165</v>
      </c>
    </row>
    <row r="57" spans="1:36" ht="15" x14ac:dyDescent="0.25">
      <c r="A57">
        <v>1.27</v>
      </c>
      <c r="B57">
        <v>5.76</v>
      </c>
      <c r="C57">
        <v>15.2</v>
      </c>
      <c r="D57" s="20">
        <f t="shared" si="3"/>
        <v>2.680215959847132E-2</v>
      </c>
      <c r="E57" s="17">
        <f>IF(OR($A57="",$B57="",$C57=""),"",A57*'MPTO_working_3-way'!$I56)</f>
        <v>1.3040387426900586</v>
      </c>
      <c r="F57" s="21">
        <f>IF(OR($A57="",$B57="",$C57=""),"",B57*'MPTO_working_3-way'!$I56)</f>
        <v>5.9143804392871946</v>
      </c>
      <c r="G57" s="22">
        <f>IF(OR($A57="",$B57="",$C57=""),"",C57*'MPTO_working_3-way'!$I56)</f>
        <v>15.607392825896763</v>
      </c>
      <c r="H57" s="17">
        <f>IF(OR($A57="",$B57="",$C57=""),"",'MPTO_working_3-way'!E56)</f>
        <v>1.2845751071797824</v>
      </c>
      <c r="I57" s="21">
        <f>IF(OR($A57="",$B57="",$C57=""),"",'MPTO_working_3-way'!F56)</f>
        <v>6.0724912910253881</v>
      </c>
      <c r="J57" s="22">
        <f>IF(OR($A57="",$B57="",$C57=""),"",'MPTO_working_3-way'!G56)</f>
        <v>17.588472505778938</v>
      </c>
      <c r="K57" s="17">
        <f>IF(OR($A57="",$B57="",$C57=""),"",'OddsRatio_working_3-way'!H56)</f>
        <v>1.2902532541697054</v>
      </c>
      <c r="L57" s="21">
        <f>IF(OR($A57="",$B57="",$C57=""),"",'OddsRatio_working_3-way'!I56)</f>
        <v>6.1170573698066573</v>
      </c>
      <c r="M57" s="22">
        <f>IF(OR($A57="",$B57="",$C57=""),"",'OddsRatio_working_3-way'!J56)</f>
        <v>16.265171145221537</v>
      </c>
      <c r="N57" s="23">
        <f t="shared" si="16"/>
        <v>76.684838207884297</v>
      </c>
      <c r="O57" s="24">
        <f t="shared" si="17"/>
        <v>16.907941757641158</v>
      </c>
      <c r="P57" s="24">
        <f t="shared" si="18"/>
        <v>6.4072200344745438</v>
      </c>
      <c r="Q57" t="s">
        <v>167</v>
      </c>
      <c r="R57" t="s">
        <v>180</v>
      </c>
      <c r="S57" t="s">
        <v>474</v>
      </c>
      <c r="T57" s="35">
        <v>100</v>
      </c>
      <c r="U57" s="35">
        <f t="shared" si="19"/>
        <v>48.186528497409334</v>
      </c>
      <c r="V57" s="35">
        <f t="shared" si="20"/>
        <v>74.554707379134854</v>
      </c>
      <c r="W57" s="35">
        <f t="shared" si="21"/>
        <v>74.489795918367349</v>
      </c>
      <c r="X57" s="35">
        <f t="shared" si="22"/>
        <v>50.955496702497797</v>
      </c>
      <c r="Y57" s="35">
        <f t="shared" si="23"/>
        <v>77.323675584223324</v>
      </c>
      <c r="Z57" s="35">
        <f t="shared" si="24"/>
        <v>77.258764123455819</v>
      </c>
      <c r="AA57" s="35">
        <f t="shared" si="25"/>
        <v>-2.7689682050884628</v>
      </c>
      <c r="AB57" s="35">
        <f t="shared" si="26"/>
        <v>-2.7689682050884699</v>
      </c>
      <c r="AC57" s="35">
        <f t="shared" si="27"/>
        <v>-2.7689682050884699</v>
      </c>
      <c r="AF57">
        <v>1.81</v>
      </c>
      <c r="AG57">
        <v>2.11</v>
      </c>
      <c r="AJ57" t="s">
        <v>374</v>
      </c>
    </row>
    <row r="58" spans="1:36" ht="15" x14ac:dyDescent="0.25">
      <c r="A58">
        <v>1.93</v>
      </c>
      <c r="B58">
        <v>3.93</v>
      </c>
      <c r="C58">
        <v>3.92</v>
      </c>
      <c r="D58" s="20">
        <f t="shared" si="3"/>
        <v>2.7689682050884734E-2</v>
      </c>
      <c r="E58" s="17">
        <f>IF(OR($A58="",$B58="",$C58=""),"",A58*'MPTO_working_3-way'!$I57)</f>
        <v>1.9834410863582075</v>
      </c>
      <c r="F58" s="21">
        <f>IF(OR($A58="",$B58="",$C58=""),"",B58*'MPTO_working_3-way'!$I57)</f>
        <v>4.0388204504599772</v>
      </c>
      <c r="G58" s="22">
        <f>IF(OR($A58="",$B58="",$C58=""),"",C58*'MPTO_working_3-way'!$I57)</f>
        <v>4.0285435536394685</v>
      </c>
      <c r="H58" s="17">
        <f>IF(OR($A58="",$B58="",$C58=""),"",'MPTO_working_3-way'!E57)</f>
        <v>1.9650039825078072</v>
      </c>
      <c r="I58" s="21">
        <f>IF(OR($A58="",$B58="",$C58=""),"",'MPTO_working_3-way'!F57)</f>
        <v>4.0779203774721466</v>
      </c>
      <c r="J58" s="22">
        <f>IF(OR($A58="",$B58="",$C58=""),"",'MPTO_working_3-way'!G57)</f>
        <v>4.0671544663251904</v>
      </c>
      <c r="K58" s="17">
        <f>IF(OR($A58="",$B58="",$C58=""),"",'OddsRatio_working_3-way'!H57)</f>
        <v>1.9720994191172561</v>
      </c>
      <c r="L58" s="21">
        <f>IF(OR($A58="",$B58="",$C58=""),"",'OddsRatio_working_3-way'!I57)</f>
        <v>4.0626358043156579</v>
      </c>
      <c r="M58" s="22">
        <f>IF(OR($A58="",$B58="",$C58=""),"",'OddsRatio_working_3-way'!J57)</f>
        <v>4.0521831223896649</v>
      </c>
      <c r="N58" s="23">
        <f t="shared" si="16"/>
        <v>50.417428925811869</v>
      </c>
      <c r="O58" s="24">
        <f t="shared" si="17"/>
        <v>24.759704281632796</v>
      </c>
      <c r="P58" s="24">
        <f t="shared" si="18"/>
        <v>24.822866792555327</v>
      </c>
      <c r="Q58" t="s">
        <v>193</v>
      </c>
      <c r="R58" t="s">
        <v>304</v>
      </c>
      <c r="S58" t="s">
        <v>474</v>
      </c>
      <c r="T58" s="35">
        <v>100</v>
      </c>
      <c r="U58" s="35">
        <f t="shared" si="19"/>
        <v>65.986394557823132</v>
      </c>
      <c r="V58" s="35">
        <f t="shared" si="20"/>
        <v>70.059880239520965</v>
      </c>
      <c r="W58" s="35">
        <f t="shared" si="21"/>
        <v>61.240310077519375</v>
      </c>
      <c r="X58" s="35">
        <f t="shared" si="22"/>
        <v>68.699809682959653</v>
      </c>
      <c r="Y58" s="35">
        <f t="shared" si="23"/>
        <v>72.773295364657486</v>
      </c>
      <c r="Z58" s="35">
        <f t="shared" si="24"/>
        <v>63.953725202655917</v>
      </c>
      <c r="AA58" s="35">
        <f t="shared" si="25"/>
        <v>-2.7134151251365211</v>
      </c>
      <c r="AB58" s="35">
        <f t="shared" si="26"/>
        <v>-2.7134151251365211</v>
      </c>
      <c r="AC58" s="35">
        <f t="shared" si="27"/>
        <v>-2.7134151251365424</v>
      </c>
      <c r="AF58">
        <v>1.66</v>
      </c>
      <c r="AG58">
        <v>2.33</v>
      </c>
      <c r="AJ58" t="s">
        <v>375</v>
      </c>
    </row>
    <row r="59" spans="1:36" ht="15" x14ac:dyDescent="0.25">
      <c r="A59">
        <v>2.94</v>
      </c>
      <c r="B59">
        <v>3.34</v>
      </c>
      <c r="C59">
        <v>2.58</v>
      </c>
      <c r="D59" s="20">
        <f t="shared" si="3"/>
        <v>2.7134151251365424E-2</v>
      </c>
      <c r="E59" s="17">
        <f>IF(OR($A59="",$B59="",$C59=""),"",A59*'MPTO_working_3-way'!$I58)</f>
        <v>3.0197744046790143</v>
      </c>
      <c r="F59" s="21">
        <f>IF(OR($A59="",$B59="",$C59=""),"",B59*'MPTO_working_3-way'!$I58)</f>
        <v>3.4306280651795604</v>
      </c>
      <c r="G59" s="22">
        <f>IF(OR($A59="",$B59="",$C59=""),"",C59*'MPTO_working_3-way'!$I58)</f>
        <v>2.6500061102285231</v>
      </c>
      <c r="H59" s="17">
        <f>IF(OR($A59="",$B59="",$C59=""),"",'MPTO_working_3-way'!E58)</f>
        <v>3.0203145997117811</v>
      </c>
      <c r="I59" s="21">
        <f>IF(OR($A59="",$B59="",$C59=""),"",'MPTO_working_3-way'!F58)</f>
        <v>3.4440422965784929</v>
      </c>
      <c r="J59" s="22">
        <f>IF(OR($A59="",$B59="",$C59=""),"",'MPTO_working_3-way'!G58)</f>
        <v>2.6416437341456969</v>
      </c>
      <c r="K59" s="17">
        <f>IF(OR($A59="",$B59="",$C59=""),"",'OddsRatio_working_3-way'!H58)</f>
        <v>3.0205172991469116</v>
      </c>
      <c r="L59" s="21">
        <f>IF(OR($A59="",$B59="",$C59=""),"",'OddsRatio_working_3-way'!I58)</f>
        <v>3.4371188041256571</v>
      </c>
      <c r="M59" s="22">
        <f>IF(OR($A59="",$B59="",$C59=""),"",'OddsRatio_working_3-way'!J58)</f>
        <v>2.6455759446660427</v>
      </c>
      <c r="N59" s="23">
        <f t="shared" si="16"/>
        <v>33.11505649066175</v>
      </c>
      <c r="O59" s="24">
        <f t="shared" si="17"/>
        <v>29.14918146183998</v>
      </c>
      <c r="P59" s="24">
        <f t="shared" si="18"/>
        <v>37.735762047498262</v>
      </c>
      <c r="Q59" t="s">
        <v>302</v>
      </c>
      <c r="R59" t="s">
        <v>305</v>
      </c>
      <c r="S59" t="s">
        <v>474</v>
      </c>
      <c r="T59" s="35">
        <v>100</v>
      </c>
      <c r="U59" s="35">
        <f t="shared" si="19"/>
        <v>79.123173277661792</v>
      </c>
      <c r="V59" s="35">
        <f t="shared" si="20"/>
        <v>76.133651551312653</v>
      </c>
      <c r="W59" s="35">
        <f t="shared" si="21"/>
        <v>41.520467836257311</v>
      </c>
      <c r="X59" s="35">
        <f t="shared" si="22"/>
        <v>82.345880612430037</v>
      </c>
      <c r="Y59" s="35">
        <f t="shared" si="23"/>
        <v>79.356358886080898</v>
      </c>
      <c r="Z59" s="35">
        <f t="shared" si="24"/>
        <v>44.743175171025548</v>
      </c>
      <c r="AA59" s="35">
        <f t="shared" si="25"/>
        <v>-3.2227073347682449</v>
      </c>
      <c r="AB59" s="35">
        <f t="shared" si="26"/>
        <v>-3.2227073347682449</v>
      </c>
      <c r="AC59" s="35">
        <f t="shared" si="27"/>
        <v>-3.2227073347682378</v>
      </c>
      <c r="AF59">
        <v>2.0299999999999998</v>
      </c>
      <c r="AG59">
        <v>1.86</v>
      </c>
      <c r="AJ59" t="s">
        <v>375</v>
      </c>
    </row>
    <row r="60" spans="1:36" s="35" customFormat="1" ht="15" x14ac:dyDescent="0.25">
      <c r="A60">
        <v>4.79</v>
      </c>
      <c r="B60">
        <v>4.1900000000000004</v>
      </c>
      <c r="C60">
        <v>1.71</v>
      </c>
      <c r="D60" s="20">
        <f t="shared" si="3"/>
        <v>3.2227073347682378E-2</v>
      </c>
      <c r="E60" s="17">
        <f>IF(OR($A60="",$B60="",$C60=""),"",A60*'MPTO_working_3-way'!$I59)</f>
        <v>4.9443676813353985</v>
      </c>
      <c r="F60" s="21">
        <f>IF(OR($A60="",$B60="",$C60=""),"",B60*'MPTO_working_3-way'!$I59)</f>
        <v>4.32503143732679</v>
      </c>
      <c r="G60" s="22">
        <f>IF(OR($A60="",$B60="",$C60=""),"",C60*'MPTO_working_3-way'!$I59)</f>
        <v>1.7651082954245367</v>
      </c>
      <c r="H60" s="17">
        <f>IF(OR($A60="",$B60="",$C60=""),"",'MPTO_working_3-way'!E59)</f>
        <v>5.049844249289225</v>
      </c>
      <c r="I60" s="21">
        <f>IF(OR($A60="",$B60="",$C60=""),"",'MPTO_working_3-way'!F59)</f>
        <v>4.3874826983341606</v>
      </c>
      <c r="J60" s="22">
        <f>IF(OR($A60="",$B60="",$C60=""),"",'MPTO_working_3-way'!G59)</f>
        <v>1.7419995417928427</v>
      </c>
      <c r="K60" s="17">
        <f>IF(OR($A60="",$B60="",$C60=""),"",'OddsRatio_working_3-way'!H59)</f>
        <v>5.0044546941066121</v>
      </c>
      <c r="L60" s="21">
        <f>IF(OR($A60="",$B60="",$C60=""),"",'OddsRatio_working_3-way'!I59)</f>
        <v>4.3705040829024009</v>
      </c>
      <c r="M60" s="22">
        <f>IF(OR($A60="",$B60="",$C60=""),"",'OddsRatio_working_3-way'!J59)</f>
        <v>1.7501748899249858</v>
      </c>
      <c r="N60" s="23">
        <f t="shared" si="16"/>
        <v>20.225033097253707</v>
      </c>
      <c r="O60" s="24">
        <f t="shared" si="17"/>
        <v>23.12121922096545</v>
      </c>
      <c r="P60" s="24">
        <f t="shared" si="18"/>
        <v>56.65374768178085</v>
      </c>
      <c r="Q60" t="s">
        <v>307</v>
      </c>
      <c r="R60" t="s">
        <v>170</v>
      </c>
      <c r="S60" t="s">
        <v>474</v>
      </c>
      <c r="T60" s="35">
        <v>100</v>
      </c>
      <c r="U60" s="35">
        <f t="shared" si="19"/>
        <v>48.979591836734699</v>
      </c>
      <c r="V60" s="35">
        <f t="shared" si="20"/>
        <v>75</v>
      </c>
      <c r="W60" s="35">
        <f t="shared" si="21"/>
        <v>73.190348525469176</v>
      </c>
      <c r="X60" s="35">
        <f t="shared" si="22"/>
        <v>51.809651474530824</v>
      </c>
      <c r="Y60" s="35">
        <f t="shared" si="23"/>
        <v>77.83005963779614</v>
      </c>
      <c r="Z60" s="35">
        <f t="shared" si="24"/>
        <v>76.020408163265301</v>
      </c>
      <c r="AA60" s="35">
        <f t="shared" si="25"/>
        <v>-2.8300596377961256</v>
      </c>
      <c r="AB60" s="35">
        <f t="shared" si="26"/>
        <v>-2.8300596377961398</v>
      </c>
      <c r="AC60" s="35">
        <f t="shared" si="27"/>
        <v>-2.8300596377961256</v>
      </c>
      <c r="AD60" s="36"/>
      <c r="AE60" s="36"/>
      <c r="AF60">
        <v>1.68</v>
      </c>
      <c r="AG60">
        <v>2.29</v>
      </c>
      <c r="AH60" s="36"/>
      <c r="AI60" s="36"/>
      <c r="AJ60" t="s">
        <v>375</v>
      </c>
    </row>
    <row r="61" spans="1:36" ht="15" x14ac:dyDescent="0.25">
      <c r="A61">
        <v>1.96</v>
      </c>
      <c r="B61">
        <v>4</v>
      </c>
      <c r="C61">
        <v>3.73</v>
      </c>
      <c r="D61" s="20">
        <f t="shared" si="3"/>
        <v>2.8300596377961451E-2</v>
      </c>
      <c r="E61" s="17">
        <f>IF(OR($A61="",$B61="",$C61=""),"",A61*'MPTO_working_3-way'!$I60)</f>
        <v>2.0154691689008044</v>
      </c>
      <c r="F61" s="21">
        <f>IF(OR($A61="",$B61="",$C61=""),"",B61*'MPTO_working_3-way'!$I60)</f>
        <v>4.1132023855118458</v>
      </c>
      <c r="G61" s="22">
        <f>IF(OR($A61="",$B61="",$C61=""),"",C61*'MPTO_working_3-way'!$I60)</f>
        <v>3.8355612244897963</v>
      </c>
      <c r="H61" s="17">
        <f>IF(OR($A61="",$B61="",$C61=""),"",'MPTO_working_3-way'!E60)</f>
        <v>1.9969225446367602</v>
      </c>
      <c r="I61" s="21">
        <f>IF(OR($A61="",$B61="",$C61=""),"",'MPTO_working_3-way'!F60)</f>
        <v>4.1568553125355372</v>
      </c>
      <c r="J61" s="22">
        <f>IF(OR($A61="",$B61="",$C61=""),"",'MPTO_working_3-way'!G60)</f>
        <v>3.8660344432497227</v>
      </c>
      <c r="K61" s="17">
        <f>IF(OR($A61="",$B61="",$C61=""),"",'OddsRatio_working_3-way'!H60)</f>
        <v>2.0041425738942364</v>
      </c>
      <c r="L61" s="21">
        <f>IF(OR($A61="",$B61="",$C61=""),"",'OddsRatio_working_3-way'!I60)</f>
        <v>4.1379455434194909</v>
      </c>
      <c r="M61" s="22">
        <f>IF(OR($A61="",$B61="",$C61=""),"",'OddsRatio_working_3-way'!J60)</f>
        <v>3.8555304445117358</v>
      </c>
      <c r="N61" s="23">
        <f t="shared" si="16"/>
        <v>49.616239009271453</v>
      </c>
      <c r="O61" s="24">
        <f t="shared" si="17"/>
        <v>24.311957114543009</v>
      </c>
      <c r="P61" s="24">
        <f t="shared" si="18"/>
        <v>26.071803876185534</v>
      </c>
      <c r="Q61" t="s">
        <v>196</v>
      </c>
      <c r="R61" t="s">
        <v>303</v>
      </c>
      <c r="S61" t="s">
        <v>474</v>
      </c>
      <c r="T61" s="35">
        <v>100</v>
      </c>
      <c r="U61" s="35">
        <f t="shared" si="19"/>
        <v>24.242424242424242</v>
      </c>
      <c r="V61" s="35">
        <f t="shared" si="20"/>
        <v>83.108108108108112</v>
      </c>
      <c r="W61" s="35">
        <f t="shared" si="21"/>
        <v>88.67497168742922</v>
      </c>
      <c r="X61" s="35">
        <f t="shared" si="22"/>
        <v>28.216920204462671</v>
      </c>
      <c r="Y61" s="35">
        <f t="shared" si="23"/>
        <v>87.082604070146544</v>
      </c>
      <c r="Z61" s="35">
        <f t="shared" si="24"/>
        <v>92.649467649467638</v>
      </c>
      <c r="AA61" s="35">
        <f t="shared" si="25"/>
        <v>-3.9744959620384286</v>
      </c>
      <c r="AB61" s="35">
        <f t="shared" si="26"/>
        <v>-3.9744959620384321</v>
      </c>
      <c r="AC61" s="35">
        <f t="shared" si="27"/>
        <v>-3.9744959620384179</v>
      </c>
      <c r="AF61">
        <v>1.48</v>
      </c>
      <c r="AG61">
        <v>2.76</v>
      </c>
      <c r="AJ61" t="s">
        <v>375</v>
      </c>
    </row>
    <row r="62" spans="1:36" ht="15" x14ac:dyDescent="0.25">
      <c r="A62">
        <v>1.32</v>
      </c>
      <c r="B62">
        <v>5.92</v>
      </c>
      <c r="C62">
        <v>8.83</v>
      </c>
      <c r="D62" s="20">
        <f t="shared" si="3"/>
        <v>3.9744959620384268E-2</v>
      </c>
      <c r="E62" s="17">
        <f>IF(OR($A62="",$B62="",$C62=""),"",A62*'MPTO_working_3-way'!$I61)</f>
        <v>1.3724633466989073</v>
      </c>
      <c r="F62" s="21">
        <f>IF(OR($A62="",$B62="",$C62=""),"",B62*'MPTO_working_3-way'!$I61)</f>
        <v>6.1552901609526751</v>
      </c>
      <c r="G62" s="22">
        <f>IF(OR($A62="",$B62="",$C62=""),"",C62*'MPTO_working_3-way'!$I61)</f>
        <v>9.1809479934479938</v>
      </c>
      <c r="H62" s="17">
        <f>IF(OR($A62="",$B62="",$C62=""),"",'MPTO_working_3-way'!E61)</f>
        <v>1.343494743505564</v>
      </c>
      <c r="I62" s="21">
        <f>IF(OR($A62="",$B62="",$C62=""),"",'MPTO_working_3-way'!F61)</f>
        <v>6.4238205938167487</v>
      </c>
      <c r="J62" s="22">
        <f>IF(OR($A62="",$B62="",$C62=""),"",'MPTO_working_3-way'!G61)</f>
        <v>9.9998036786296449</v>
      </c>
      <c r="K62" s="17">
        <f>IF(OR($A62="",$B62="",$C62=""),"",'OddsRatio_working_3-way'!H61)</f>
        <v>1.3516867510261585</v>
      </c>
      <c r="L62" s="21">
        <f>IF(OR($A62="",$B62="",$C62=""),"",'OddsRatio_working_3-way'!I61)</f>
        <v>6.407183797027189</v>
      </c>
      <c r="M62" s="22">
        <f>IF(OR($A62="",$B62="",$C62=""),"",'OddsRatio_working_3-way'!J61)</f>
        <v>9.6053351891713206</v>
      </c>
      <c r="N62" s="23">
        <f t="shared" si="16"/>
        <v>72.861690798900526</v>
      </c>
      <c r="O62" s="24">
        <f t="shared" si="17"/>
        <v>16.24618781326836</v>
      </c>
      <c r="P62" s="24">
        <f t="shared" si="18"/>
        <v>10.892121387831109</v>
      </c>
      <c r="Q62" t="s">
        <v>306</v>
      </c>
      <c r="R62" t="s">
        <v>190</v>
      </c>
      <c r="S62" t="s">
        <v>474</v>
      </c>
      <c r="T62" s="35">
        <v>100</v>
      </c>
      <c r="U62" s="35">
        <f t="shared" si="19"/>
        <v>79.38144329896906</v>
      </c>
      <c r="V62" s="35">
        <f t="shared" si="20"/>
        <v>75.609756097560975</v>
      </c>
      <c r="W62" s="35">
        <f t="shared" si="21"/>
        <v>41.860465116279073</v>
      </c>
      <c r="X62" s="35">
        <f t="shared" si="22"/>
        <v>82.529778786159952</v>
      </c>
      <c r="Y62" s="35">
        <f t="shared" si="23"/>
        <v>78.758091584751867</v>
      </c>
      <c r="Z62" s="35">
        <f t="shared" si="24"/>
        <v>45.008800603469957</v>
      </c>
      <c r="AA62" s="35">
        <f t="shared" si="25"/>
        <v>-3.1483354871908915</v>
      </c>
      <c r="AB62" s="35">
        <f t="shared" si="26"/>
        <v>-3.1483354871908915</v>
      </c>
      <c r="AC62" s="35">
        <f t="shared" si="27"/>
        <v>-3.1483354871908844</v>
      </c>
      <c r="AF62">
        <v>1.35</v>
      </c>
      <c r="AG62">
        <v>3.29</v>
      </c>
      <c r="AJ62" t="s">
        <v>375</v>
      </c>
    </row>
    <row r="63" spans="1:36" ht="15" x14ac:dyDescent="0.25">
      <c r="A63">
        <v>4.8499999999999996</v>
      </c>
      <c r="B63">
        <v>4.0999999999999996</v>
      </c>
      <c r="C63">
        <v>1.72</v>
      </c>
      <c r="D63" s="20">
        <f t="shared" si="3"/>
        <v>3.1483354871908897E-2</v>
      </c>
      <c r="E63" s="17">
        <f>IF(OR($A63="",$B63="",$C63=""),"",A63*'MPTO_working_3-way'!$I62)</f>
        <v>5.0026942711287576</v>
      </c>
      <c r="F63" s="21">
        <f>IF(OR($A63="",$B63="",$C63=""),"",B63*'MPTO_working_3-way'!$I62)</f>
        <v>4.2290817549748265</v>
      </c>
      <c r="G63" s="22">
        <f>IF(OR($A63="",$B63="",$C63=""),"",C63*'MPTO_working_3-way'!$I62)</f>
        <v>1.7741513703796832</v>
      </c>
      <c r="H63" s="17">
        <f>IF(OR($A63="",$B63="",$C63=""),"",'MPTO_working_3-way'!E62)</f>
        <v>5.1100940276505042</v>
      </c>
      <c r="I63" s="21">
        <f>IF(OR($A63="",$B63="",$C63=""),"",'MPTO_working_3-way'!F62)</f>
        <v>4.2843435271324299</v>
      </c>
      <c r="J63" s="22">
        <f>IF(OR($A63="",$B63="",$C63=""),"",'MPTO_working_3-way'!G62)</f>
        <v>1.7516174959285198</v>
      </c>
      <c r="K63" s="17">
        <f>IF(OR($A63="",$B63="",$C63=""),"",'OddsRatio_working_3-way'!H62)</f>
        <v>5.0619988555876816</v>
      </c>
      <c r="L63" s="21">
        <f>IF(OR($A63="",$B63="",$C63=""),"",'OddsRatio_working_3-way'!I62)</f>
        <v>4.2707003772264454</v>
      </c>
      <c r="M63" s="22">
        <f>IF(OR($A63="",$B63="",$C63=""),"",'OddsRatio_working_3-way'!J62)</f>
        <v>1.7596465392267868</v>
      </c>
      <c r="N63" s="23">
        <f t="shared" si="16"/>
        <v>19.989228719634909</v>
      </c>
      <c r="O63" s="24">
        <f t="shared" si="17"/>
        <v>23.645794948836414</v>
      </c>
      <c r="P63" s="24">
        <f t="shared" si="18"/>
        <v>56.364976331528673</v>
      </c>
      <c r="Q63" t="s">
        <v>221</v>
      </c>
      <c r="R63" t="s">
        <v>224</v>
      </c>
      <c r="S63" t="s">
        <v>474</v>
      </c>
      <c r="T63" s="35">
        <v>100</v>
      </c>
      <c r="U63" s="35">
        <f t="shared" si="19"/>
        <v>73.544973544973558</v>
      </c>
      <c r="V63" s="35">
        <f t="shared" si="20"/>
        <v>74.683544303797461</v>
      </c>
      <c r="W63" s="35">
        <f t="shared" si="21"/>
        <v>49.494949494949495</v>
      </c>
      <c r="X63" s="35">
        <f t="shared" si="22"/>
        <v>75.82150620125303</v>
      </c>
      <c r="Y63" s="35">
        <f t="shared" si="23"/>
        <v>76.960076960076961</v>
      </c>
      <c r="Z63" s="35">
        <f t="shared" si="24"/>
        <v>51.771482151228987</v>
      </c>
      <c r="AA63" s="35">
        <f t="shared" si="25"/>
        <v>-2.2765326562794712</v>
      </c>
      <c r="AB63" s="35">
        <f t="shared" si="26"/>
        <v>-2.2765326562794996</v>
      </c>
      <c r="AC63" s="35">
        <f t="shared" si="27"/>
        <v>-2.2765326562794925</v>
      </c>
      <c r="AF63">
        <v>1.91</v>
      </c>
      <c r="AG63">
        <v>1.98</v>
      </c>
      <c r="AJ63" t="s">
        <v>376</v>
      </c>
    </row>
    <row r="64" spans="1:36" ht="15" x14ac:dyDescent="0.25">
      <c r="A64">
        <v>3.78</v>
      </c>
      <c r="B64">
        <v>3.95</v>
      </c>
      <c r="C64">
        <v>1.98</v>
      </c>
      <c r="D64" s="20">
        <f t="shared" si="3"/>
        <v>2.2765326562794952E-2</v>
      </c>
      <c r="E64" s="17">
        <f>IF(OR($A64="",$B64="",$C64=""),"",A64*'MPTO_working_3-way'!$I63)</f>
        <v>3.8660529344073646</v>
      </c>
      <c r="F64" s="21">
        <f>IF(OR($A64="",$B64="",$C64=""),"",B64*'MPTO_working_3-way'!$I63)</f>
        <v>4.0399230399230399</v>
      </c>
      <c r="G64" s="22">
        <f>IF(OR($A64="",$B64="",$C64=""),"",C64*'MPTO_working_3-way'!$I63)</f>
        <v>2.0250753465943339</v>
      </c>
      <c r="H64" s="17">
        <f>IF(OR($A64="",$B64="",$C64=""),"",'MPTO_working_3-way'!E63)</f>
        <v>3.8916286894503638</v>
      </c>
      <c r="I64" s="21">
        <f>IF(OR($A64="",$B64="",$C64=""),"",'MPTO_working_3-way'!F63)</f>
        <v>4.0720572557251602</v>
      </c>
      <c r="J64" s="22">
        <f>IF(OR($A64="",$B64="",$C64=""),"",'MPTO_working_3-way'!G63)</f>
        <v>2.0102035404367813</v>
      </c>
      <c r="K64" s="17">
        <f>IF(OR($A64="",$B64="",$C64=""),"",'OddsRatio_working_3-way'!H63)</f>
        <v>3.882247970210885</v>
      </c>
      <c r="L64" s="21">
        <f>IF(OR($A64="",$B64="",$C64=""),"",'OddsRatio_working_3-way'!I63)</f>
        <v>4.058500543928818</v>
      </c>
      <c r="M64" s="22">
        <f>IF(OR($A64="",$B64="",$C64=""),"",'OddsRatio_working_3-way'!J63)</f>
        <v>2.0160442484916068</v>
      </c>
      <c r="N64" s="23">
        <f t="shared" si="16"/>
        <v>25.866174544588645</v>
      </c>
      <c r="O64" s="24">
        <f t="shared" si="17"/>
        <v>24.752946779378497</v>
      </c>
      <c r="P64" s="24">
        <f t="shared" si="18"/>
        <v>49.380878676032864</v>
      </c>
      <c r="Q64" t="s">
        <v>313</v>
      </c>
      <c r="R64" t="s">
        <v>325</v>
      </c>
      <c r="S64" t="s">
        <v>474</v>
      </c>
      <c r="T64" s="35">
        <v>100</v>
      </c>
      <c r="U64" s="35">
        <f t="shared" si="19"/>
        <v>42.528735632183903</v>
      </c>
      <c r="V64" s="35">
        <f t="shared" si="20"/>
        <v>74.226804123711347</v>
      </c>
      <c r="W64" s="35">
        <f t="shared" si="21"/>
        <v>80.46875</v>
      </c>
      <c r="X64" s="35">
        <f t="shared" si="22"/>
        <v>45.304445876288661</v>
      </c>
      <c r="Y64" s="35">
        <f t="shared" si="23"/>
        <v>77.00251436781609</v>
      </c>
      <c r="Z64" s="35">
        <f t="shared" si="24"/>
        <v>83.244460244104744</v>
      </c>
      <c r="AA64" s="35">
        <f t="shared" si="25"/>
        <v>-2.7757102441047579</v>
      </c>
      <c r="AB64" s="35">
        <f t="shared" si="26"/>
        <v>-2.7757102441047437</v>
      </c>
      <c r="AC64" s="35">
        <f t="shared" si="27"/>
        <v>-2.7757102441047437</v>
      </c>
      <c r="AF64">
        <v>1.68</v>
      </c>
      <c r="AG64">
        <v>2.2999999999999998</v>
      </c>
      <c r="AJ64" t="s">
        <v>379</v>
      </c>
    </row>
    <row r="65" spans="1:36" ht="15" x14ac:dyDescent="0.25">
      <c r="A65">
        <v>1.74</v>
      </c>
      <c r="B65">
        <v>3.88</v>
      </c>
      <c r="C65">
        <v>5.12</v>
      </c>
      <c r="D65" s="20">
        <f t="shared" si="3"/>
        <v>2.7757102441047454E-2</v>
      </c>
      <c r="E65" s="17">
        <f>IF(OR($A65="",$B65="",$C65=""),"",A65*'MPTO_working_3-way'!$I64)</f>
        <v>1.7882973582474226</v>
      </c>
      <c r="F65" s="21">
        <f>IF(OR($A65="",$B65="",$C65=""),"",B65*'MPTO_working_3-way'!$I64)</f>
        <v>3.9876975574712641</v>
      </c>
      <c r="G65" s="22">
        <f>IF(OR($A65="",$B65="",$C65=""),"",C65*'MPTO_working_3-way'!$I64)</f>
        <v>5.262116364498163</v>
      </c>
      <c r="H65" s="17">
        <f>IF(OR($A65="",$B65="",$C65=""),"",'MPTO_working_3-way'!E64)</f>
        <v>1.7684708229622406</v>
      </c>
      <c r="I65" s="21">
        <f>IF(OR($A65="",$B65="",$C65=""),"",'MPTO_working_3-way'!F64)</f>
        <v>4.0244753898638503</v>
      </c>
      <c r="J65" s="22">
        <f>IF(OR($A65="",$B65="",$C65=""),"",'MPTO_working_3-way'!G64)</f>
        <v>5.3746065127325666</v>
      </c>
      <c r="K65" s="17">
        <f>IF(OR($A65="",$B65="",$C65=""),"",'OddsRatio_working_3-way'!H64)</f>
        <v>1.7756915983422195</v>
      </c>
      <c r="L65" s="21">
        <f>IF(OR($A65="",$B65="",$C65=""),"",'OddsRatio_working_3-way'!I64)</f>
        <v>4.0189078421967448</v>
      </c>
      <c r="M65" s="22">
        <f>IF(OR($A65="",$B65="",$C65=""),"",'OddsRatio_working_3-way'!J64)</f>
        <v>5.3187153853647899</v>
      </c>
      <c r="N65" s="23">
        <f t="shared" si="16"/>
        <v>55.919111851735096</v>
      </c>
      <c r="O65" s="24">
        <f t="shared" si="17"/>
        <v>25.077127479901819</v>
      </c>
      <c r="P65" s="24">
        <f t="shared" si="18"/>
        <v>19.0037606683631</v>
      </c>
      <c r="Q65" t="s">
        <v>429</v>
      </c>
      <c r="R65" t="s">
        <v>409</v>
      </c>
      <c r="S65" t="s">
        <v>474</v>
      </c>
      <c r="T65" s="35">
        <v>100</v>
      </c>
      <c r="U65" s="35">
        <f t="shared" si="19"/>
        <v>44.134078212290497</v>
      </c>
      <c r="V65" s="35">
        <f t="shared" si="20"/>
        <v>74.025974025974023</v>
      </c>
      <c r="W65" s="35">
        <f t="shared" si="21"/>
        <v>78.991596638655466</v>
      </c>
      <c r="X65" s="35">
        <f t="shared" si="22"/>
        <v>46.982429335370512</v>
      </c>
      <c r="Y65" s="35">
        <f t="shared" si="23"/>
        <v>76.87432514905403</v>
      </c>
      <c r="Z65" s="35">
        <f t="shared" si="24"/>
        <v>81.839947761735459</v>
      </c>
      <c r="AA65" s="35">
        <f t="shared" si="25"/>
        <v>-2.8483511230800147</v>
      </c>
      <c r="AB65" s="35">
        <f t="shared" si="26"/>
        <v>-2.8483511230800076</v>
      </c>
      <c r="AC65" s="35">
        <f t="shared" si="27"/>
        <v>-2.8483511230799934</v>
      </c>
      <c r="AF65">
        <v>1.82</v>
      </c>
      <c r="AG65">
        <v>2.0699999999999998</v>
      </c>
      <c r="AJ65" t="s">
        <v>383</v>
      </c>
    </row>
    <row r="66" spans="1:36" ht="15" x14ac:dyDescent="0.25">
      <c r="A66">
        <v>1.79</v>
      </c>
      <c r="B66">
        <v>3.85</v>
      </c>
      <c r="C66">
        <v>4.76</v>
      </c>
      <c r="D66" s="20">
        <f t="shared" si="3"/>
        <v>2.8483511230799952E-2</v>
      </c>
      <c r="E66" s="17">
        <f>IF(OR($A66="",$B66="",$C66=""),"",A66*'MPTO_working_3-way'!$I65)</f>
        <v>1.840985485103132</v>
      </c>
      <c r="F66" s="21">
        <f>IF(OR($A66="",$B66="",$C66=""),"",B66*'MPTO_working_3-way'!$I65)</f>
        <v>3.9596615182385797</v>
      </c>
      <c r="G66" s="22">
        <f>IF(OR($A66="",$B66="",$C66=""),"",C66*'MPTO_working_3-way'!$I65)</f>
        <v>4.8955815134586071</v>
      </c>
      <c r="H66" s="17">
        <f>IF(OR($A66="",$B66="",$C66=""),"",'MPTO_working_3-way'!E65)</f>
        <v>1.820947293705605</v>
      </c>
      <c r="I66" s="21">
        <f>IF(OR($A66="",$B66="",$C66=""),"",'MPTO_working_3-way'!F65)</f>
        <v>3.9960717656020823</v>
      </c>
      <c r="J66" s="22">
        <f>IF(OR($A66="",$B66="",$C66=""),"",'MPTO_working_3-way'!G65)</f>
        <v>4.9853050687583762</v>
      </c>
      <c r="K66" s="17">
        <f>IF(OR($A66="",$B66="",$C66=""),"",'OddsRatio_working_3-way'!H65)</f>
        <v>1.828345939073537</v>
      </c>
      <c r="L66" s="21">
        <f>IF(OR($A66="",$B66="",$C66=""),"",'OddsRatio_working_3-way'!I65)</f>
        <v>3.9883366156450371</v>
      </c>
      <c r="M66" s="22">
        <f>IF(OR($A66="",$B66="",$C66=""),"",'OddsRatio_working_3-way'!J65)</f>
        <v>4.9425072543246795</v>
      </c>
      <c r="N66" s="23">
        <f t="shared" si="16"/>
        <v>54.318733531132644</v>
      </c>
      <c r="O66" s="24">
        <f t="shared" si="17"/>
        <v>25.254683901487653</v>
      </c>
      <c r="P66" s="24">
        <f t="shared" si="18"/>
        <v>20.426582567379718</v>
      </c>
      <c r="Q66" t="s">
        <v>288</v>
      </c>
      <c r="R66" t="s">
        <v>286</v>
      </c>
      <c r="S66" t="s">
        <v>474</v>
      </c>
      <c r="T66" s="35">
        <v>100</v>
      </c>
      <c r="U66" s="35">
        <f t="shared" si="19"/>
        <v>48.979591836734699</v>
      </c>
      <c r="V66" s="35">
        <f t="shared" si="20"/>
        <v>70.760233918128648</v>
      </c>
      <c r="W66" s="35">
        <f t="shared" si="21"/>
        <v>75.669099756691011</v>
      </c>
      <c r="X66" s="35">
        <f t="shared" si="22"/>
        <v>53.570666325180348</v>
      </c>
      <c r="Y66" s="35">
        <f t="shared" si="23"/>
        <v>75.351308406574319</v>
      </c>
      <c r="Z66" s="35">
        <f t="shared" si="24"/>
        <v>80.260174245136653</v>
      </c>
      <c r="AA66" s="35">
        <f t="shared" si="25"/>
        <v>-4.5910744884456491</v>
      </c>
      <c r="AB66" s="35">
        <f t="shared" si="26"/>
        <v>-4.5910744884456705</v>
      </c>
      <c r="AC66" s="35">
        <f t="shared" si="27"/>
        <v>-4.591074488445642</v>
      </c>
      <c r="AF66">
        <v>2.11</v>
      </c>
      <c r="AG66">
        <v>1.79</v>
      </c>
      <c r="AJ66" t="s">
        <v>377</v>
      </c>
    </row>
    <row r="67" spans="1:36" ht="15" x14ac:dyDescent="0.25">
      <c r="A67">
        <v>1.96</v>
      </c>
      <c r="B67">
        <v>3.42</v>
      </c>
      <c r="C67">
        <v>4.1100000000000003</v>
      </c>
      <c r="D67" s="20">
        <f t="shared" si="3"/>
        <v>4.5910744884456456E-2</v>
      </c>
      <c r="E67" s="17">
        <f>IF(OR($A67="",$B67="",$C67=""),"",A67*'MPTO_working_3-way'!$I66)</f>
        <v>2.0499850599735345</v>
      </c>
      <c r="F67" s="21">
        <f>IF(OR($A67="",$B67="",$C67=""),"",B67*'MPTO_working_3-way'!$I66)</f>
        <v>3.5770147475048408</v>
      </c>
      <c r="G67" s="22">
        <f>IF(OR($A67="",$B67="",$C67=""),"",C67*'MPTO_working_3-way'!$I66)</f>
        <v>4.298693161475116</v>
      </c>
      <c r="H67" s="17">
        <f>IF(OR($A67="",$B67="",$C67=""),"",'MPTO_working_3-way'!E66)</f>
        <v>2.0206081828385813</v>
      </c>
      <c r="I67" s="21">
        <f>IF(OR($A67="",$B67="",$C67=""),"",'MPTO_working_3-way'!F66)</f>
        <v>3.6088825965577076</v>
      </c>
      <c r="J67" s="22">
        <f>IF(OR($A67="",$B67="",$C67=""),"",'MPTO_working_3-way'!G66)</f>
        <v>4.3858606364254626</v>
      </c>
      <c r="K67" s="17">
        <f>IF(OR($A67="",$B67="",$C67=""),"",'OddsRatio_working_3-way'!H66)</f>
        <v>2.0320499786336788</v>
      </c>
      <c r="L67" s="21">
        <f>IF(OR($A67="",$B67="",$C67=""),"",'OddsRatio_working_3-way'!I66)</f>
        <v>3.6016259878057322</v>
      </c>
      <c r="M67" s="22">
        <f>IF(OR($A67="",$B67="",$C67=""),"",'OddsRatio_working_3-way'!J66)</f>
        <v>4.3434119099486894</v>
      </c>
      <c r="N67" s="23">
        <f t="shared" si="16"/>
        <v>48.780843310775644</v>
      </c>
      <c r="O67" s="24">
        <f t="shared" si="17"/>
        <v>27.95627277459657</v>
      </c>
      <c r="P67" s="24">
        <f t="shared" si="18"/>
        <v>23.2628839146278</v>
      </c>
      <c r="Q67" t="s">
        <v>125</v>
      </c>
      <c r="R67" t="s">
        <v>107</v>
      </c>
      <c r="S67" t="s">
        <v>474</v>
      </c>
      <c r="T67" s="35">
        <v>100</v>
      </c>
      <c r="U67" s="35">
        <f t="shared" si="19"/>
        <v>57.627118644067799</v>
      </c>
      <c r="V67" s="35">
        <f t="shared" si="20"/>
        <v>70.501474926253692</v>
      </c>
      <c r="W67" s="35">
        <f t="shared" si="21"/>
        <v>67.426710097719877</v>
      </c>
      <c r="X67" s="35">
        <f t="shared" si="22"/>
        <v>62.071814976026452</v>
      </c>
      <c r="Y67" s="35">
        <f t="shared" si="23"/>
        <v>74.946171258212345</v>
      </c>
      <c r="Z67" s="35">
        <f t="shared" si="24"/>
        <v>71.871406429678515</v>
      </c>
      <c r="AA67" s="35">
        <f t="shared" si="25"/>
        <v>-4.444696331958653</v>
      </c>
      <c r="AB67" s="35">
        <f t="shared" si="26"/>
        <v>-4.444696331958653</v>
      </c>
      <c r="AC67" s="35">
        <f t="shared" si="27"/>
        <v>-4.4446963319586388</v>
      </c>
      <c r="AF67">
        <v>2.23</v>
      </c>
      <c r="AG67">
        <v>1.67</v>
      </c>
      <c r="AJ67" t="s">
        <v>164</v>
      </c>
    </row>
    <row r="68" spans="1:36" ht="15" x14ac:dyDescent="0.25">
      <c r="A68">
        <v>2.36</v>
      </c>
      <c r="B68">
        <v>3.39</v>
      </c>
      <c r="C68">
        <v>3.07</v>
      </c>
      <c r="D68" s="20">
        <f t="shared" ref="D68:D131" si="28">IF(OR($A68="",$B68="",$C68=""),"",(1/A68)+(1/B68)+(1/C68)-1)</f>
        <v>4.444696331958653E-2</v>
      </c>
      <c r="E68" s="17">
        <f>IF(OR($A68="",$B68="",$C68=""),"",A68*'MPTO_working_3-way'!$I67)</f>
        <v>2.464894833434224</v>
      </c>
      <c r="F68" s="21">
        <f>IF(OR($A68="",$B68="",$C68=""),"",B68*'MPTO_working_3-way'!$I67)</f>
        <v>3.5406752056533985</v>
      </c>
      <c r="G68" s="22">
        <f>IF(OR($A68="",$B68="",$C68=""),"",C68*'MPTO_working_3-way'!$I67)</f>
        <v>3.2064521773911303</v>
      </c>
      <c r="H68" s="17">
        <f>IF(OR($A68="",$B68="",$C68=""),"",'MPTO_working_3-way'!E67)</f>
        <v>2.4455070170726887</v>
      </c>
      <c r="I68" s="21">
        <f>IF(OR($A68="",$B68="",$C68=""),"",'MPTO_working_3-way'!F67)</f>
        <v>3.5692666628172702</v>
      </c>
      <c r="J68" s="22">
        <f>IF(OR($A68="",$B68="",$C68=""),"",'MPTO_working_3-way'!G67)</f>
        <v>3.2162899209446825</v>
      </c>
      <c r="K68" s="17">
        <f>IF(OR($A68="",$B68="",$C68=""),"",'OddsRatio_working_3-way'!H67)</f>
        <v>2.4540116487678003</v>
      </c>
      <c r="L68" s="21">
        <f>IF(OR($A68="",$B68="",$C68=""),"",'OddsRatio_working_3-way'!I67)</f>
        <v>3.5552116474669444</v>
      </c>
      <c r="M68" s="22">
        <f>IF(OR($A68="",$B68="",$C68=""),"",'OddsRatio_working_3-way'!J67)</f>
        <v>3.2130912595215784</v>
      </c>
      <c r="N68" s="23">
        <f t="shared" si="16"/>
        <v>40.569682180182362</v>
      </c>
      <c r="O68" s="24">
        <f t="shared" si="17"/>
        <v>28.243200573814264</v>
      </c>
      <c r="P68" s="24">
        <f t="shared" si="18"/>
        <v>31.187117246003375</v>
      </c>
      <c r="Q68" t="s">
        <v>126</v>
      </c>
      <c r="R68" t="s">
        <v>128</v>
      </c>
      <c r="S68" t="s">
        <v>474</v>
      </c>
      <c r="T68" s="35">
        <v>100</v>
      </c>
      <c r="U68" s="35">
        <f t="shared" si="19"/>
        <v>37.5</v>
      </c>
      <c r="V68" s="35">
        <f t="shared" si="20"/>
        <v>74.874371859296474</v>
      </c>
      <c r="W68" s="35">
        <f t="shared" si="21"/>
        <v>82.547993019197207</v>
      </c>
      <c r="X68" s="35">
        <f t="shared" si="22"/>
        <v>42.577635121506304</v>
      </c>
      <c r="Y68" s="35">
        <f t="shared" si="23"/>
        <v>79.952006980802793</v>
      </c>
      <c r="Z68" s="35">
        <f t="shared" si="24"/>
        <v>87.625628140703512</v>
      </c>
      <c r="AA68" s="35">
        <f t="shared" si="25"/>
        <v>-5.0776351215063045</v>
      </c>
      <c r="AB68" s="35">
        <f t="shared" si="26"/>
        <v>-5.0776351215063187</v>
      </c>
      <c r="AC68" s="35">
        <f t="shared" si="27"/>
        <v>-5.0776351215063045</v>
      </c>
      <c r="AF68">
        <v>2.08</v>
      </c>
      <c r="AG68">
        <v>1.77</v>
      </c>
      <c r="AJ68" t="s">
        <v>164</v>
      </c>
    </row>
    <row r="69" spans="1:36" ht="15" x14ac:dyDescent="0.25">
      <c r="A69">
        <v>1.6</v>
      </c>
      <c r="B69">
        <v>3.98</v>
      </c>
      <c r="C69">
        <v>5.73</v>
      </c>
      <c r="D69" s="20">
        <f t="shared" si="28"/>
        <v>5.0776351215063187E-2</v>
      </c>
      <c r="E69" s="17">
        <f>IF(OR($A69="",$B69="",$C69=""),"",A69*'MPTO_working_3-way'!$I68)</f>
        <v>1.6812421619441011</v>
      </c>
      <c r="F69" s="21">
        <f>IF(OR($A69="",$B69="",$C69=""),"",B69*'MPTO_working_3-way'!$I68)</f>
        <v>4.1820898778359519</v>
      </c>
      <c r="G69" s="22">
        <f>IF(OR($A69="",$B69="",$C69=""),"",C69*'MPTO_working_3-way'!$I68)</f>
        <v>6.0209484924623125</v>
      </c>
      <c r="H69" s="17">
        <f>IF(OR($A69="",$B69="",$C69=""),"",'MPTO_working_3-way'!E68)</f>
        <v>1.6445351983010497</v>
      </c>
      <c r="I69" s="21">
        <f>IF(OR($A69="",$B69="",$C69=""),"",'MPTO_working_3-way'!F68)</f>
        <v>4.267470890296142</v>
      </c>
      <c r="J69" s="22">
        <f>IF(OR($A69="",$B69="",$C69=""),"",'MPTO_working_3-way'!G68)</f>
        <v>6.3453943020907495</v>
      </c>
      <c r="K69" s="17">
        <f>IF(OR($A69="",$B69="",$C69=""),"",'OddsRatio_working_3-way'!H68)</f>
        <v>1.6568823607334178</v>
      </c>
      <c r="L69" s="21">
        <f>IF(OR($A69="",$B69="",$C69=""),"",'OddsRatio_working_3-way'!I68)</f>
        <v>4.2625157249759749</v>
      </c>
      <c r="M69" s="22">
        <f>IF(OR($A69="",$B69="",$C69=""),"",'OddsRatio_working_3-way'!J68)</f>
        <v>6.1784226104484441</v>
      </c>
      <c r="N69" s="23">
        <f t="shared" ref="N69:N132" si="29">(1/E69)* 100</f>
        <v>59.479831200738623</v>
      </c>
      <c r="O69" s="24">
        <f t="shared" ref="O69:O132" si="30">(1/F69)* 100</f>
        <v>23.911489929945173</v>
      </c>
      <c r="P69" s="24">
        <f t="shared" ref="P69:P132" si="31">(1/G69)* 100</f>
        <v>16.608678869316194</v>
      </c>
      <c r="Q69" t="s">
        <v>390</v>
      </c>
      <c r="R69" t="s">
        <v>392</v>
      </c>
      <c r="S69" t="s">
        <v>474</v>
      </c>
      <c r="T69" s="35">
        <v>100</v>
      </c>
      <c r="U69" s="35">
        <f t="shared" ref="U69:U132" si="32">(1/A70)*((T69*A70)-T69)</f>
        <v>48.979591836734699</v>
      </c>
      <c r="V69" s="35">
        <f t="shared" ref="V69:V132" si="33">(1/B70)*((T69*B70)-T69)</f>
        <v>71.014492753623188</v>
      </c>
      <c r="W69" s="35">
        <f t="shared" ref="W69:W132" si="34">(1/C70)*((T69*C70)-T69)</f>
        <v>75.490196078431367</v>
      </c>
      <c r="X69" s="35">
        <f t="shared" ref="X69:X132" si="35">((1/B70)+(1/C70))*T69</f>
        <v>53.495311167945438</v>
      </c>
      <c r="Y69" s="35">
        <f t="shared" ref="Y69:Y132" si="36">((1/A70)+(1/C70))*T69</f>
        <v>75.530212084833934</v>
      </c>
      <c r="Z69" s="35">
        <f t="shared" ref="Z69:Z132" si="37">((1/A70)+(1/B70))*T69</f>
        <v>80.005915409642128</v>
      </c>
      <c r="AA69" s="35">
        <f t="shared" ref="AA69:AA132" si="38">U69-X69</f>
        <v>-4.5157193312107395</v>
      </c>
      <c r="AB69" s="35">
        <f t="shared" ref="AB69:AB132" si="39">V69-Y69</f>
        <v>-4.5157193312107466</v>
      </c>
      <c r="AC69" s="35">
        <f t="shared" ref="AC69:AC132" si="40">W69-Z69</f>
        <v>-4.5157193312107609</v>
      </c>
      <c r="AF69">
        <v>1.83</v>
      </c>
      <c r="AG69">
        <v>2.0099999999999998</v>
      </c>
      <c r="AJ69" t="s">
        <v>164</v>
      </c>
    </row>
    <row r="70" spans="1:36" ht="15" x14ac:dyDescent="0.25">
      <c r="A70">
        <v>1.96</v>
      </c>
      <c r="B70">
        <v>3.45</v>
      </c>
      <c r="C70">
        <v>4.08</v>
      </c>
      <c r="D70" s="20">
        <f t="shared" si="28"/>
        <v>4.5157193312107546E-2</v>
      </c>
      <c r="E70" s="17">
        <f>IF(OR($A70="",$B70="",$C70=""),"",A70*'MPTO_working_3-way'!$I69)</f>
        <v>2.0485080988917308</v>
      </c>
      <c r="F70" s="21">
        <f>IF(OR($A70="",$B70="",$C70=""),"",B70*'MPTO_working_3-way'!$I69)</f>
        <v>3.6057923169267712</v>
      </c>
      <c r="G70" s="22">
        <f>IF(OR($A70="",$B70="",$C70=""),"",C70*'MPTO_working_3-way'!$I69)</f>
        <v>4.2642413487133988</v>
      </c>
      <c r="H70" s="17">
        <f>IF(OR($A70="",$B70="",$C70=""),"",'MPTO_working_3-way'!E69)</f>
        <v>2.0195831552070462</v>
      </c>
      <c r="I70" s="21">
        <f>IF(OR($A70="",$B70="",$C70=""),"",'MPTO_working_3-way'!F69)</f>
        <v>3.6389747702307726</v>
      </c>
      <c r="J70" s="22">
        <f>IF(OR($A70="",$B70="",$C70=""),"",'MPTO_working_3-way'!G69)</f>
        <v>4.3469634708952034</v>
      </c>
      <c r="K70" s="17">
        <f>IF(OR($A70="",$B70="",$C70=""),"",'OddsRatio_working_3-way'!H69)</f>
        <v>2.0308308639284514</v>
      </c>
      <c r="L70" s="21">
        <f>IF(OR($A70="",$B70="",$C70=""),"",'OddsRatio_working_3-way'!I69)</f>
        <v>3.6307662673174033</v>
      </c>
      <c r="M70" s="22">
        <f>IF(OR($A70="",$B70="",$C70=""),"",'OddsRatio_working_3-way'!J69)</f>
        <v>4.30724902177045</v>
      </c>
      <c r="N70" s="23">
        <f t="shared" si="29"/>
        <v>48.816013983103744</v>
      </c>
      <c r="O70" s="24">
        <f t="shared" si="30"/>
        <v>27.733155770111111</v>
      </c>
      <c r="P70" s="24">
        <f t="shared" si="31"/>
        <v>23.450830246785131</v>
      </c>
      <c r="Q70" t="s">
        <v>399</v>
      </c>
      <c r="R70" t="s">
        <v>129</v>
      </c>
      <c r="S70" t="s">
        <v>474</v>
      </c>
      <c r="T70" s="35">
        <v>100</v>
      </c>
      <c r="U70" s="35">
        <f t="shared" si="32"/>
        <v>72.375690607734811</v>
      </c>
      <c r="V70" s="35">
        <f t="shared" si="33"/>
        <v>71.509971509971507</v>
      </c>
      <c r="W70" s="35">
        <f t="shared" si="34"/>
        <v>51.456310679611654</v>
      </c>
      <c r="X70" s="35">
        <f t="shared" si="35"/>
        <v>77.033717810416832</v>
      </c>
      <c r="Y70" s="35">
        <f t="shared" si="36"/>
        <v>76.167998712653542</v>
      </c>
      <c r="Z70" s="35">
        <f t="shared" si="37"/>
        <v>56.114337882293682</v>
      </c>
      <c r="AA70" s="35">
        <f t="shared" si="38"/>
        <v>-4.6580272026820211</v>
      </c>
      <c r="AB70" s="35">
        <f t="shared" si="39"/>
        <v>-4.6580272026820353</v>
      </c>
      <c r="AC70" s="35">
        <f t="shared" si="40"/>
        <v>-4.6580272026820282</v>
      </c>
      <c r="AF70">
        <v>2.15</v>
      </c>
      <c r="AG70">
        <v>1.71</v>
      </c>
      <c r="AJ70" t="s">
        <v>164</v>
      </c>
    </row>
    <row r="71" spans="1:36" ht="15" x14ac:dyDescent="0.25">
      <c r="A71">
        <v>3.62</v>
      </c>
      <c r="B71">
        <v>3.51</v>
      </c>
      <c r="C71">
        <v>2.06</v>
      </c>
      <c r="D71" s="20">
        <f t="shared" si="28"/>
        <v>4.6580272026820246E-2</v>
      </c>
      <c r="E71" s="17">
        <f>IF(OR($A71="",$B71="",$C71=""),"",A71*'MPTO_working_3-way'!$I70)</f>
        <v>3.7886205847370893</v>
      </c>
      <c r="F71" s="21">
        <f>IF(OR($A71="",$B71="",$C71=""),"",B71*'MPTO_working_3-way'!$I70)</f>
        <v>3.6734967548141388</v>
      </c>
      <c r="G71" s="22">
        <f>IF(OR($A71="",$B71="",$C71=""),"",C71*'MPTO_working_3-way'!$I70)</f>
        <v>2.1559553603752497</v>
      </c>
      <c r="H71" s="17">
        <f>IF(OR($A71="",$B71="",$C71=""),"",'MPTO_working_3-way'!E70)</f>
        <v>3.8355862663469926</v>
      </c>
      <c r="I71" s="21">
        <f>IF(OR($A71="",$B71="",$C71=""),"",'MPTO_working_3-way'!F70)</f>
        <v>3.7123172758119036</v>
      </c>
      <c r="J71" s="22">
        <f>IF(OR($A71="",$B71="",$C71=""),"",'MPTO_working_3-way'!G70)</f>
        <v>2.1280664614021072</v>
      </c>
      <c r="K71" s="17">
        <f>IF(OR($A71="",$B71="",$C71=""),"",'OddsRatio_working_3-way'!H70)</f>
        <v>3.8156954391160123</v>
      </c>
      <c r="L71" s="21">
        <f>IF(OR($A71="",$B71="",$C71=""),"",'OddsRatio_working_3-way'!I70)</f>
        <v>3.6974792183897667</v>
      </c>
      <c r="M71" s="22">
        <f>IF(OR($A71="",$B71="",$C71=""),"",'OddsRatio_working_3-way'!J70)</f>
        <v>2.1391744906347228</v>
      </c>
      <c r="N71" s="23">
        <f t="shared" si="29"/>
        <v>26.394830984887204</v>
      </c>
      <c r="O71" s="24">
        <f t="shared" si="30"/>
        <v>27.222019420311021</v>
      </c>
      <c r="P71" s="24">
        <f t="shared" si="31"/>
        <v>46.383149594801786</v>
      </c>
      <c r="Q71" t="s">
        <v>391</v>
      </c>
      <c r="R71" t="s">
        <v>127</v>
      </c>
      <c r="S71" t="s">
        <v>474</v>
      </c>
      <c r="T71" s="35">
        <v>100</v>
      </c>
      <c r="U71" s="35">
        <f t="shared" si="32"/>
        <v>39.393939393939398</v>
      </c>
      <c r="V71" s="35">
        <f t="shared" si="33"/>
        <v>73.474801061007966</v>
      </c>
      <c r="W71" s="35">
        <f t="shared" si="34"/>
        <v>84.779299847792998</v>
      </c>
      <c r="X71" s="35">
        <f t="shared" si="35"/>
        <v>41.745899091199043</v>
      </c>
      <c r="Y71" s="35">
        <f t="shared" si="36"/>
        <v>75.826760758267611</v>
      </c>
      <c r="Z71" s="35">
        <f t="shared" si="37"/>
        <v>87.131259545052657</v>
      </c>
      <c r="AA71" s="35">
        <f t="shared" si="38"/>
        <v>-2.3519596972596446</v>
      </c>
      <c r="AB71" s="35">
        <f t="shared" si="39"/>
        <v>-2.3519596972596446</v>
      </c>
      <c r="AC71" s="35">
        <f t="shared" si="40"/>
        <v>-2.3519596972596588</v>
      </c>
      <c r="AF71">
        <v>1.94</v>
      </c>
      <c r="AG71">
        <v>1.89</v>
      </c>
      <c r="AJ71" t="s">
        <v>164</v>
      </c>
    </row>
    <row r="72" spans="1:36" ht="15" x14ac:dyDescent="0.25">
      <c r="A72">
        <v>1.65</v>
      </c>
      <c r="B72">
        <v>3.77</v>
      </c>
      <c r="C72">
        <v>6.57</v>
      </c>
      <c r="D72" s="20">
        <f t="shared" si="28"/>
        <v>2.3519596972596535E-2</v>
      </c>
      <c r="E72" s="17">
        <f>IF(OR($A72="",$B72="",$C72=""),"",A72*'MPTO_working_3-way'!$I71)</f>
        <v>1.6888073350047841</v>
      </c>
      <c r="F72" s="21">
        <f>IF(OR($A72="",$B72="",$C72=""),"",B72*'MPTO_working_3-way'!$I71)</f>
        <v>3.8586688805866891</v>
      </c>
      <c r="G72" s="22">
        <f>IF(OR($A72="",$B72="",$C72=""),"",C72*'MPTO_working_3-way'!$I71)</f>
        <v>6.7245237521099597</v>
      </c>
      <c r="H72" s="17">
        <f>IF(OR($A72="",$B72="",$C72=""),"",'MPTO_working_3-way'!E71)</f>
        <v>1.6716237543456149</v>
      </c>
      <c r="I72" s="21">
        <f>IF(OR($A72="",$B72="",$C72=""),"",'MPTO_working_3-way'!F71)</f>
        <v>3.884820907035536</v>
      </c>
      <c r="J72" s="22">
        <f>IF(OR($A72="",$B72="",$C72=""),"",'MPTO_working_3-way'!G71)</f>
        <v>6.9267842297454543</v>
      </c>
      <c r="K72" s="17">
        <f>IF(OR($A72="",$B72="",$C72=""),"",'OddsRatio_working_3-way'!H71)</f>
        <v>1.6778855021101973</v>
      </c>
      <c r="L72" s="21">
        <f>IF(OR($A72="",$B72="",$C72=""),"",'OddsRatio_working_3-way'!I71)</f>
        <v>3.888835139761917</v>
      </c>
      <c r="M72" s="22">
        <f>IF(OR($A72="",$B72="",$C72=""),"",'OddsRatio_working_3-way'!J71)</f>
        <v>6.8089573026981514</v>
      </c>
      <c r="N72" s="23">
        <f t="shared" si="29"/>
        <v>59.213385640415119</v>
      </c>
      <c r="O72" s="24">
        <f t="shared" si="30"/>
        <v>25.915672760393875</v>
      </c>
      <c r="P72" s="24">
        <f t="shared" si="31"/>
        <v>14.870941599191006</v>
      </c>
      <c r="Q72" t="s">
        <v>457</v>
      </c>
      <c r="R72" t="s">
        <v>458</v>
      </c>
      <c r="S72" t="s">
        <v>474</v>
      </c>
      <c r="T72" s="35">
        <v>100</v>
      </c>
      <c r="U72" s="35">
        <f t="shared" si="32"/>
        <v>37.5</v>
      </c>
      <c r="V72" s="35">
        <f t="shared" si="33"/>
        <v>76.470588235294116</v>
      </c>
      <c r="W72" s="35">
        <f t="shared" si="34"/>
        <v>82.817869415807564</v>
      </c>
      <c r="X72" s="35">
        <f t="shared" si="35"/>
        <v>40.71154234889832</v>
      </c>
      <c r="Y72" s="35">
        <f t="shared" si="36"/>
        <v>79.68213058419245</v>
      </c>
      <c r="Z72" s="35">
        <f t="shared" si="37"/>
        <v>86.029411764705884</v>
      </c>
      <c r="AA72" s="35">
        <f t="shared" si="38"/>
        <v>-3.2115423488983197</v>
      </c>
      <c r="AB72" s="35">
        <f t="shared" si="39"/>
        <v>-3.2115423488983339</v>
      </c>
      <c r="AC72" s="35">
        <f t="shared" si="40"/>
        <v>-3.2115423488983197</v>
      </c>
      <c r="AF72">
        <v>2.2599999999999998</v>
      </c>
      <c r="AG72">
        <v>1.7</v>
      </c>
      <c r="AJ72" t="s">
        <v>384</v>
      </c>
    </row>
    <row r="73" spans="1:36" ht="15" x14ac:dyDescent="0.25">
      <c r="A73">
        <v>1.6</v>
      </c>
      <c r="B73">
        <v>4.25</v>
      </c>
      <c r="C73">
        <v>5.82</v>
      </c>
      <c r="D73" s="20">
        <f t="shared" si="28"/>
        <v>3.211542348898333E-2</v>
      </c>
      <c r="E73" s="17">
        <f>IF(OR($A73="",$B73="",$C73=""),"",A73*'MPTO_working_3-way'!$I72)</f>
        <v>1.6513846775823735</v>
      </c>
      <c r="F73" s="21">
        <f>IF(OR($A73="",$B73="",$C73=""),"",B73*'MPTO_working_3-way'!$I72)</f>
        <v>4.3864905498281788</v>
      </c>
      <c r="G73" s="22">
        <f>IF(OR($A73="",$B73="",$C73=""),"",C73*'MPTO_working_3-way'!$I72)</f>
        <v>6.0069117647058832</v>
      </c>
      <c r="H73" s="17">
        <f>IF(OR($A73="",$B73="",$C73=""),"",'MPTO_working_3-way'!E72)</f>
        <v>1.6278827433021641</v>
      </c>
      <c r="I73" s="21">
        <f>IF(OR($A73="",$B73="",$C73=""),"",'MPTO_working_3-way'!F72)</f>
        <v>4.4525782861428844</v>
      </c>
      <c r="J73" s="22">
        <f>IF(OR($A73="",$B73="",$C73=""),"",'MPTO_working_3-way'!G72)</f>
        <v>6.2067018662763358</v>
      </c>
      <c r="K73" s="17">
        <f>IF(OR($A73="",$B73="",$C73=""),"",'OddsRatio_working_3-way'!H72)</f>
        <v>1.635891526145886</v>
      </c>
      <c r="L73" s="21">
        <f>IF(OR($A73="",$B73="",$C73=""),"",'OddsRatio_working_3-way'!I72)</f>
        <v>4.4444124332902151</v>
      </c>
      <c r="M73" s="22">
        <f>IF(OR($A73="",$B73="",$C73=""),"",'OddsRatio_working_3-way'!J72)</f>
        <v>6.1083285933719509</v>
      </c>
      <c r="N73" s="23">
        <f t="shared" si="29"/>
        <v>60.555242735084569</v>
      </c>
      <c r="O73" s="24">
        <f t="shared" si="30"/>
        <v>22.797267853208314</v>
      </c>
      <c r="P73" s="24">
        <f t="shared" si="31"/>
        <v>16.647489411707099</v>
      </c>
      <c r="Q73" t="s">
        <v>153</v>
      </c>
      <c r="R73" t="s">
        <v>149</v>
      </c>
      <c r="S73" t="s">
        <v>474</v>
      </c>
      <c r="T73" s="35">
        <v>100</v>
      </c>
      <c r="U73" s="35">
        <f t="shared" si="32"/>
        <v>29.078014184397166</v>
      </c>
      <c r="V73" s="35">
        <f t="shared" si="33"/>
        <v>80.769230769230759</v>
      </c>
      <c r="W73" s="35">
        <f t="shared" si="34"/>
        <v>86.876640419947506</v>
      </c>
      <c r="X73" s="35">
        <f t="shared" si="35"/>
        <v>32.354128810821727</v>
      </c>
      <c r="Y73" s="35">
        <f t="shared" si="36"/>
        <v>84.045345395655332</v>
      </c>
      <c r="Z73" s="35">
        <f t="shared" si="37"/>
        <v>90.152755046372064</v>
      </c>
      <c r="AA73" s="35">
        <f t="shared" si="38"/>
        <v>-3.2761146264245617</v>
      </c>
      <c r="AB73" s="35">
        <f t="shared" si="39"/>
        <v>-3.2761146264245724</v>
      </c>
      <c r="AC73" s="35">
        <f t="shared" si="40"/>
        <v>-3.2761146264245582</v>
      </c>
      <c r="AF73">
        <v>1.81</v>
      </c>
      <c r="AG73">
        <v>2.0699999999999998</v>
      </c>
      <c r="AJ73" t="s">
        <v>165</v>
      </c>
    </row>
    <row r="74" spans="1:36" ht="15" x14ac:dyDescent="0.25">
      <c r="A74">
        <v>1.41</v>
      </c>
      <c r="B74">
        <v>5.2</v>
      </c>
      <c r="C74">
        <v>7.62</v>
      </c>
      <c r="D74" s="20">
        <f t="shared" si="28"/>
        <v>3.2761146264245644E-2</v>
      </c>
      <c r="E74" s="17">
        <f>IF(OR($A74="",$B74="",$C74=""),"",A74*'MPTO_working_3-way'!$I73)</f>
        <v>1.4561932162325864</v>
      </c>
      <c r="F74" s="21">
        <f>IF(OR($A74="",$B74="",$C74=""),"",B74*'MPTO_working_3-way'!$I73)</f>
        <v>5.3703579605740774</v>
      </c>
      <c r="G74" s="22">
        <f>IF(OR($A74="",$B74="",$C74=""),"",C74*'MPTO_working_3-way'!$I73)</f>
        <v>7.8696399345335522</v>
      </c>
      <c r="H74" s="17">
        <f>IF(OR($A74="",$B74="",$C74=""),"",'MPTO_working_3-way'!E73)</f>
        <v>1.4320503369570008</v>
      </c>
      <c r="I74" s="21">
        <f>IF(OR($A74="",$B74="",$C74=""),"",'MPTO_working_3-way'!F73)</f>
        <v>5.5130648268022364</v>
      </c>
      <c r="J74" s="22">
        <f>IF(OR($A74="",$B74="",$C74=""),"",'MPTO_working_3-way'!G73)</f>
        <v>8.3116390057543441</v>
      </c>
      <c r="K74" s="17">
        <f>IF(OR($A74="",$B74="",$C74=""),"",'OddsRatio_working_3-way'!H73)</f>
        <v>1.4394477669402483</v>
      </c>
      <c r="L74" s="21">
        <f>IF(OR($A74="",$B74="",$C74=""),"",'OddsRatio_working_3-way'!I73)</f>
        <v>5.5016600515830305</v>
      </c>
      <c r="M74" s="22">
        <f>IF(OR($A74="",$B74="",$C74=""),"",'OddsRatio_working_3-way'!J73)</f>
        <v>8.095473700352299</v>
      </c>
      <c r="N74" s="23">
        <f t="shared" si="29"/>
        <v>68.672205642268139</v>
      </c>
      <c r="O74" s="24">
        <f t="shared" si="30"/>
        <v>18.62073268376886</v>
      </c>
      <c r="P74" s="24">
        <f t="shared" si="31"/>
        <v>12.707061673963002</v>
      </c>
      <c r="Q74" t="s">
        <v>295</v>
      </c>
      <c r="R74" t="s">
        <v>354</v>
      </c>
      <c r="S74" t="s">
        <v>474</v>
      </c>
      <c r="T74" s="35">
        <v>100</v>
      </c>
      <c r="U74" s="35">
        <f t="shared" si="32"/>
        <v>61.977186311787079</v>
      </c>
      <c r="V74" s="35">
        <f t="shared" si="33"/>
        <v>71.83098591549296</v>
      </c>
      <c r="W74" s="35">
        <f t="shared" si="34"/>
        <v>63.503649635036496</v>
      </c>
      <c r="X74" s="35">
        <f t="shared" si="35"/>
        <v>64.665364449470559</v>
      </c>
      <c r="Y74" s="35">
        <f t="shared" si="36"/>
        <v>74.519164053176439</v>
      </c>
      <c r="Z74" s="35">
        <f t="shared" si="37"/>
        <v>66.191827772719975</v>
      </c>
      <c r="AA74" s="35">
        <f t="shared" si="38"/>
        <v>-2.6881781376834795</v>
      </c>
      <c r="AB74" s="35">
        <f t="shared" si="39"/>
        <v>-2.6881781376834795</v>
      </c>
      <c r="AC74" s="35">
        <f t="shared" si="40"/>
        <v>-2.6881781376834795</v>
      </c>
      <c r="AF74">
        <v>1.51</v>
      </c>
      <c r="AG74">
        <v>2.65</v>
      </c>
      <c r="AJ74" t="s">
        <v>385</v>
      </c>
    </row>
    <row r="75" spans="1:36" ht="15" x14ac:dyDescent="0.25">
      <c r="A75">
        <v>2.63</v>
      </c>
      <c r="B75">
        <v>3.55</v>
      </c>
      <c r="C75">
        <v>2.74</v>
      </c>
      <c r="D75" s="20">
        <f t="shared" si="28"/>
        <v>2.6881781376834724E-2</v>
      </c>
      <c r="E75" s="17">
        <f>IF(OR($A75="",$B75="",$C75=""),"",A75*'MPTO_working_3-way'!$I74)</f>
        <v>2.7006990850210753</v>
      </c>
      <c r="F75" s="21">
        <f>IF(OR($A75="",$B75="",$C75=""),"",B75*'MPTO_working_3-way'!$I74)</f>
        <v>3.645430323887763</v>
      </c>
      <c r="G75" s="22">
        <f>IF(OR($A75="",$B75="",$C75=""),"",C75*'MPTO_working_3-way'!$I74)</f>
        <v>2.8136560809725273</v>
      </c>
      <c r="H75" s="17">
        <f>IF(OR($A75="",$B75="",$C75=""),"",'MPTO_working_3-way'!E74)</f>
        <v>2.6934754158081318</v>
      </c>
      <c r="I75" s="21">
        <f>IF(OR($A75="",$B75="",$C75=""),"",'MPTO_working_3-way'!F74)</f>
        <v>3.666636089878557</v>
      </c>
      <c r="J75" s="22">
        <f>IF(OR($A75="",$B75="",$C75=""),"",'MPTO_working_3-way'!G74)</f>
        <v>2.8089658042421055</v>
      </c>
      <c r="K75" s="17">
        <f>IF(OR($A75="",$B75="",$C75=""),"",'OddsRatio_working_3-way'!H74)</f>
        <v>2.6971879905208351</v>
      </c>
      <c r="L75" s="21">
        <f>IF(OR($A75="",$B75="",$C75=""),"",'OddsRatio_working_3-way'!I74)</f>
        <v>3.6551100465203259</v>
      </c>
      <c r="M75" s="22">
        <f>IF(OR($A75="",$B75="",$C75=""),"",'OddsRatio_working_3-way'!J74)</f>
        <v>2.8117221493903397</v>
      </c>
      <c r="N75" s="23">
        <f t="shared" si="29"/>
        <v>37.027449875712328</v>
      </c>
      <c r="O75" s="24">
        <f t="shared" si="30"/>
        <v>27.43160371073899</v>
      </c>
      <c r="P75" s="24">
        <f t="shared" si="31"/>
        <v>35.540946413548689</v>
      </c>
      <c r="Q75" t="s">
        <v>290</v>
      </c>
      <c r="R75" t="s">
        <v>373</v>
      </c>
      <c r="S75" t="s">
        <v>474</v>
      </c>
      <c r="T75" s="35">
        <v>100</v>
      </c>
      <c r="U75" s="35">
        <f t="shared" si="32"/>
        <v>65.635738831615114</v>
      </c>
      <c r="V75" s="35">
        <f t="shared" si="33"/>
        <v>70.588235294117652</v>
      </c>
      <c r="W75" s="35">
        <f t="shared" si="34"/>
        <v>61.538461538461533</v>
      </c>
      <c r="X75" s="35">
        <f t="shared" si="35"/>
        <v>67.873303167420815</v>
      </c>
      <c r="Y75" s="35">
        <f t="shared" si="36"/>
        <v>72.825799629923338</v>
      </c>
      <c r="Z75" s="35">
        <f t="shared" si="37"/>
        <v>63.776025874267226</v>
      </c>
      <c r="AA75" s="35">
        <f t="shared" si="38"/>
        <v>-2.2375643358057005</v>
      </c>
      <c r="AB75" s="35">
        <f t="shared" si="39"/>
        <v>-2.2375643358056863</v>
      </c>
      <c r="AC75" s="35">
        <f t="shared" si="40"/>
        <v>-2.2375643358056934</v>
      </c>
      <c r="AF75">
        <v>1.92</v>
      </c>
      <c r="AG75">
        <v>1.97</v>
      </c>
      <c r="AJ75" t="s">
        <v>385</v>
      </c>
    </row>
    <row r="76" spans="1:36" ht="15" x14ac:dyDescent="0.25">
      <c r="A76">
        <v>2.91</v>
      </c>
      <c r="B76">
        <v>3.4</v>
      </c>
      <c r="C76">
        <v>2.6</v>
      </c>
      <c r="D76" s="20">
        <f t="shared" si="28"/>
        <v>2.2375643358056863E-2</v>
      </c>
      <c r="E76" s="17">
        <f>IF(OR($A76="",$B76="",$C76=""),"",A76*'MPTO_working_3-way'!$I75)</f>
        <v>2.9751131221719458</v>
      </c>
      <c r="F76" s="21">
        <f>IF(OR($A76="",$B76="",$C76=""),"",B76*'MPTO_working_3-way'!$I75)</f>
        <v>3.4760771874173932</v>
      </c>
      <c r="G76" s="22">
        <f>IF(OR($A76="",$B76="",$C76=""),"",C76*'MPTO_working_3-way'!$I75)</f>
        <v>2.6581766727309479</v>
      </c>
      <c r="H76" s="17">
        <f>IF(OR($A76="",$B76="",$C76=""),"",'MPTO_working_3-way'!E75)</f>
        <v>2.9745609842586456</v>
      </c>
      <c r="I76" s="21">
        <f>IF(OR($A76="",$B76="",$C76=""),"",'MPTO_working_3-way'!F75)</f>
        <v>3.4884641811015076</v>
      </c>
      <c r="J76" s="22">
        <f>IF(OR($A76="",$B76="",$C76=""),"",'MPTO_working_3-way'!G75)</f>
        <v>2.6514168705164503</v>
      </c>
      <c r="K76" s="17">
        <f>IF(OR($A76="",$B76="",$C76=""),"",'OddsRatio_working_3-way'!H75)</f>
        <v>2.9752334899461688</v>
      </c>
      <c r="L76" s="21">
        <f>IF(OR($A76="",$B76="",$C76=""),"",'OddsRatio_working_3-way'!I75)</f>
        <v>3.4819687831784303</v>
      </c>
      <c r="M76" s="22">
        <f>IF(OR($A76="",$B76="",$C76=""),"",'OddsRatio_working_3-way'!J75)</f>
        <v>2.6546458554522876</v>
      </c>
      <c r="N76" s="23">
        <f t="shared" si="29"/>
        <v>33.612167300380221</v>
      </c>
      <c r="O76" s="24">
        <f t="shared" si="30"/>
        <v>28.768060836501903</v>
      </c>
      <c r="P76" s="24">
        <f t="shared" si="31"/>
        <v>37.619771863117876</v>
      </c>
      <c r="Q76" t="s">
        <v>298</v>
      </c>
      <c r="R76" t="s">
        <v>168</v>
      </c>
      <c r="S76" t="s">
        <v>475</v>
      </c>
      <c r="T76" s="35">
        <v>100</v>
      </c>
      <c r="U76" s="35">
        <f t="shared" si="32"/>
        <v>63.503649635036496</v>
      </c>
      <c r="V76" s="35">
        <f t="shared" si="33"/>
        <v>69.6048632218845</v>
      </c>
      <c r="W76" s="35">
        <f t="shared" si="34"/>
        <v>64.788732394366207</v>
      </c>
      <c r="X76" s="35">
        <f t="shared" si="35"/>
        <v>65.606404383749307</v>
      </c>
      <c r="Y76" s="35">
        <f t="shared" si="36"/>
        <v>71.707617970597298</v>
      </c>
      <c r="Z76" s="35">
        <f t="shared" si="37"/>
        <v>66.891487143079004</v>
      </c>
      <c r="AA76" s="35">
        <f t="shared" si="38"/>
        <v>-2.1027547487128118</v>
      </c>
      <c r="AB76" s="35">
        <f t="shared" si="39"/>
        <v>-2.1027547487127976</v>
      </c>
      <c r="AC76" s="35">
        <f t="shared" si="40"/>
        <v>-2.1027547487127976</v>
      </c>
      <c r="AF76">
        <v>1.87</v>
      </c>
      <c r="AG76">
        <v>2.04</v>
      </c>
      <c r="AJ76" t="s">
        <v>374</v>
      </c>
    </row>
    <row r="77" spans="1:36" ht="15" x14ac:dyDescent="0.25">
      <c r="A77">
        <v>2.74</v>
      </c>
      <c r="B77">
        <v>3.29</v>
      </c>
      <c r="C77">
        <v>2.84</v>
      </c>
      <c r="D77" s="20">
        <f t="shared" si="28"/>
        <v>2.1027547487127984E-2</v>
      </c>
      <c r="E77" s="17">
        <f>IF(OR($A77="",$B77="",$C77=""),"",A77*'MPTO_working_3-way'!$I76)</f>
        <v>2.797615480114731</v>
      </c>
      <c r="F77" s="21">
        <f>IF(OR($A77="",$B77="",$C77=""),"",B77*'MPTO_working_3-way'!$I76)</f>
        <v>3.3591806312326513</v>
      </c>
      <c r="G77" s="22">
        <f>IF(OR($A77="",$B77="",$C77=""),"",C77*'MPTO_working_3-way'!$I76)</f>
        <v>2.8997182348634434</v>
      </c>
      <c r="H77" s="17">
        <f>IF(OR($A77="",$B77="",$C77=""),"",'MPTO_working_3-way'!E76)</f>
        <v>2.7936525442026587</v>
      </c>
      <c r="I77" s="21">
        <f>IF(OR($A77="",$B77="",$C77=""),"",'MPTO_working_3-way'!F76)</f>
        <v>3.367658923364885</v>
      </c>
      <c r="J77" s="22">
        <f>IF(OR($A77="",$B77="",$C77=""),"",'MPTO_working_3-way'!G76)</f>
        <v>2.8976814742801706</v>
      </c>
      <c r="K77" s="17">
        <f>IF(OR($A77="",$B77="",$C77=""),"",'OddsRatio_working_3-way'!H76)</f>
        <v>2.7956376900520672</v>
      </c>
      <c r="L77" s="21">
        <f>IF(OR($A77="",$B77="",$C77=""),"",'OddsRatio_working_3-way'!I76)</f>
        <v>3.3632243162179507</v>
      </c>
      <c r="M77" s="22">
        <f>IF(OR($A77="",$B77="",$C77=""),"",'OddsRatio_working_3-way'!J76)</f>
        <v>2.8988352584458639</v>
      </c>
      <c r="N77" s="23">
        <f t="shared" si="29"/>
        <v>35.744726432489919</v>
      </c>
      <c r="O77" s="24">
        <f t="shared" si="30"/>
        <v>29.769164262924736</v>
      </c>
      <c r="P77" s="24">
        <f t="shared" si="31"/>
        <v>34.486109304585348</v>
      </c>
      <c r="Q77" t="s">
        <v>177</v>
      </c>
      <c r="R77" t="s">
        <v>186</v>
      </c>
      <c r="S77" t="s">
        <v>475</v>
      </c>
      <c r="T77" s="35">
        <v>100</v>
      </c>
      <c r="U77" s="35">
        <f t="shared" si="32"/>
        <v>27.007299270072991</v>
      </c>
      <c r="V77" s="35">
        <f t="shared" si="33"/>
        <v>81.884057971014499</v>
      </c>
      <c r="W77" s="35">
        <f t="shared" si="34"/>
        <v>88.344988344988337</v>
      </c>
      <c r="X77" s="35">
        <f t="shared" si="35"/>
        <v>29.770953683997163</v>
      </c>
      <c r="Y77" s="35">
        <f t="shared" si="36"/>
        <v>84.647712384938671</v>
      </c>
      <c r="Z77" s="35">
        <f t="shared" si="37"/>
        <v>91.108642758912524</v>
      </c>
      <c r="AA77" s="35">
        <f t="shared" si="38"/>
        <v>-2.7636544139241721</v>
      </c>
      <c r="AB77" s="35">
        <f t="shared" si="39"/>
        <v>-2.7636544139241721</v>
      </c>
      <c r="AC77" s="35">
        <f t="shared" si="40"/>
        <v>-2.7636544139241863</v>
      </c>
      <c r="AF77">
        <v>2.11</v>
      </c>
      <c r="AG77">
        <v>1.8</v>
      </c>
      <c r="AJ77" t="s">
        <v>374</v>
      </c>
    </row>
    <row r="78" spans="1:36" ht="15" x14ac:dyDescent="0.25">
      <c r="A78">
        <v>1.37</v>
      </c>
      <c r="B78">
        <v>5.52</v>
      </c>
      <c r="C78">
        <v>8.58</v>
      </c>
      <c r="D78" s="20">
        <f t="shared" si="28"/>
        <v>2.7636544139241659E-2</v>
      </c>
      <c r="E78" s="17">
        <f>IF(OR($A78="",$B78="",$C78=""),"",A78*'MPTO_working_3-way'!$I77)</f>
        <v>1.4078620654707612</v>
      </c>
      <c r="F78" s="21">
        <f>IF(OR($A78="",$B78="",$C78=""),"",B78*'MPTO_working_3-way'!$I77)</f>
        <v>5.6725537236486137</v>
      </c>
      <c r="G78" s="22">
        <f>IF(OR($A78="",$B78="",$C78=""),"",C78*'MPTO_working_3-way'!$I77)</f>
        <v>8.8171215487146934</v>
      </c>
      <c r="H78" s="17">
        <f>IF(OR($A78="",$B78="",$C78=""),"",'MPTO_working_3-way'!E77)</f>
        <v>1.3875113485061885</v>
      </c>
      <c r="I78" s="21">
        <f>IF(OR($A78="",$B78="",$C78=""),"",'MPTO_working_3-way'!F77)</f>
        <v>5.8157374688801431</v>
      </c>
      <c r="J78" s="22">
        <f>IF(OR($A78="",$B78="",$C78=""),"",'MPTO_working_3-way'!G77)</f>
        <v>9.3163707538511549</v>
      </c>
      <c r="K78" s="17">
        <f>IF(OR($A78="",$B78="",$C78=""),"",'OddsRatio_working_3-way'!H77)</f>
        <v>1.3936588075106806</v>
      </c>
      <c r="L78" s="21">
        <f>IF(OR($A78="",$B78="",$C78=""),"",'OddsRatio_working_3-way'!I77)</f>
        <v>5.8090211079683121</v>
      </c>
      <c r="M78" s="22">
        <f>IF(OR($A78="",$B78="",$C78=""),"",'OddsRatio_working_3-way'!J77)</f>
        <v>9.0646858403539419</v>
      </c>
      <c r="N78" s="23">
        <f t="shared" si="29"/>
        <v>71.029685686262155</v>
      </c>
      <c r="O78" s="24">
        <f t="shared" si="30"/>
        <v>17.628744454742602</v>
      </c>
      <c r="P78" s="24">
        <f t="shared" si="31"/>
        <v>11.341569858995241</v>
      </c>
      <c r="Q78" t="s">
        <v>187</v>
      </c>
      <c r="R78" t="s">
        <v>184</v>
      </c>
      <c r="S78" t="s">
        <v>475</v>
      </c>
      <c r="T78" s="35">
        <v>100</v>
      </c>
      <c r="U78" s="35">
        <f t="shared" si="32"/>
        <v>82.964224872231682</v>
      </c>
      <c r="V78" s="35">
        <f t="shared" si="33"/>
        <v>79.296066252587991</v>
      </c>
      <c r="W78" s="35">
        <f t="shared" si="34"/>
        <v>35.064935064935064</v>
      </c>
      <c r="X78" s="35">
        <f t="shared" si="35"/>
        <v>85.638998682476938</v>
      </c>
      <c r="Y78" s="35">
        <f t="shared" si="36"/>
        <v>81.970840062833247</v>
      </c>
      <c r="Z78" s="35">
        <f t="shared" si="37"/>
        <v>37.73970887518032</v>
      </c>
      <c r="AA78" s="35">
        <f t="shared" si="38"/>
        <v>-2.6747738102452558</v>
      </c>
      <c r="AB78" s="35">
        <f t="shared" si="39"/>
        <v>-2.6747738102452558</v>
      </c>
      <c r="AC78" s="35">
        <f t="shared" si="40"/>
        <v>-2.6747738102452558</v>
      </c>
      <c r="AF78">
        <v>1.46</v>
      </c>
      <c r="AG78">
        <v>2.87</v>
      </c>
      <c r="AJ78" t="s">
        <v>374</v>
      </c>
    </row>
    <row r="79" spans="1:36" ht="15" x14ac:dyDescent="0.25">
      <c r="A79">
        <v>5.87</v>
      </c>
      <c r="B79">
        <v>4.83</v>
      </c>
      <c r="C79">
        <v>1.54</v>
      </c>
      <c r="D79" s="20">
        <f t="shared" si="28"/>
        <v>2.6747738102452567E-2</v>
      </c>
      <c r="E79" s="17">
        <f>IF(OR($A79="",$B79="",$C79=""),"",A79*'MPTO_working_3-way'!$I78)</f>
        <v>6.0270092226613965</v>
      </c>
      <c r="F79" s="21">
        <f>IF(OR($A79="",$B79="",$C79=""),"",B79*'MPTO_working_3-way'!$I78)</f>
        <v>4.9591915750348461</v>
      </c>
      <c r="G79" s="22">
        <f>IF(OR($A79="",$B79="",$C79=""),"",C79*'MPTO_working_3-way'!$I78)</f>
        <v>1.581191516677777</v>
      </c>
      <c r="H79" s="17">
        <f>IF(OR($A79="",$B79="",$C79=""),"",'MPTO_working_3-way'!E78)</f>
        <v>6.1941811912893963</v>
      </c>
      <c r="I79" s="21">
        <f>IF(OR($A79="",$B79="",$C79=""),"",'MPTO_working_3-way'!F78)</f>
        <v>5.0473587418762991</v>
      </c>
      <c r="J79" s="22">
        <f>IF(OR($A79="",$B79="",$C79=""),"",'MPTO_working_3-way'!G78)</f>
        <v>1.5614393516989482</v>
      </c>
      <c r="K79" s="17">
        <f>IF(OR($A79="",$B79="",$C79=""),"",'OddsRatio_working_3-way'!H78)</f>
        <v>6.1220265049887583</v>
      </c>
      <c r="L79" s="21">
        <f>IF(OR($A79="",$B79="",$C79=""),"",'OddsRatio_working_3-way'!I78)</f>
        <v>5.0282056497139527</v>
      </c>
      <c r="M79" s="22">
        <f>IF(OR($A79="",$B79="",$C79=""),"",'OddsRatio_working_3-way'!J78)</f>
        <v>1.5679454440849958</v>
      </c>
      <c r="N79" s="23">
        <f t="shared" si="29"/>
        <v>16.591977265274892</v>
      </c>
      <c r="O79" s="24">
        <f t="shared" si="30"/>
        <v>20.164576924878595</v>
      </c>
      <c r="P79" s="24">
        <f t="shared" si="31"/>
        <v>63.243445809846513</v>
      </c>
      <c r="Q79" t="s">
        <v>301</v>
      </c>
      <c r="R79" t="s">
        <v>182</v>
      </c>
      <c r="S79" t="s">
        <v>475</v>
      </c>
      <c r="T79" s="35">
        <v>100</v>
      </c>
      <c r="U79" s="35">
        <f t="shared" si="32"/>
        <v>51.690821256038639</v>
      </c>
      <c r="V79" s="35">
        <f t="shared" si="33"/>
        <v>73.118279569892465</v>
      </c>
      <c r="W79" s="35">
        <f t="shared" si="34"/>
        <v>72.899728997289984</v>
      </c>
      <c r="X79" s="35">
        <f t="shared" si="35"/>
        <v>53.981991432817559</v>
      </c>
      <c r="Y79" s="35">
        <f t="shared" si="36"/>
        <v>75.409449746671385</v>
      </c>
      <c r="Z79" s="35">
        <f t="shared" si="37"/>
        <v>75.190899174068875</v>
      </c>
      <c r="AA79" s="35">
        <f t="shared" si="38"/>
        <v>-2.2911701767789197</v>
      </c>
      <c r="AB79" s="35">
        <f t="shared" si="39"/>
        <v>-2.2911701767789197</v>
      </c>
      <c r="AC79" s="35">
        <f t="shared" si="40"/>
        <v>-2.2911701767788912</v>
      </c>
      <c r="AF79">
        <v>1.43</v>
      </c>
      <c r="AG79">
        <v>3.01</v>
      </c>
      <c r="AJ79" t="s">
        <v>374</v>
      </c>
    </row>
    <row r="80" spans="1:36" ht="15" x14ac:dyDescent="0.25">
      <c r="A80">
        <v>2.0699999999999998</v>
      </c>
      <c r="B80">
        <v>3.72</v>
      </c>
      <c r="C80">
        <v>3.69</v>
      </c>
      <c r="D80" s="20">
        <f t="shared" si="28"/>
        <v>2.2911701767789117E-2</v>
      </c>
      <c r="E80" s="17">
        <f>IF(OR($A80="",$B80="",$C80=""),"",A80*'MPTO_working_3-way'!$I79)</f>
        <v>2.1174272226593231</v>
      </c>
      <c r="F80" s="21">
        <f>IF(OR($A80="",$B80="",$C80=""),"",B80*'MPTO_working_3-way'!$I79)</f>
        <v>3.8052315305761759</v>
      </c>
      <c r="G80" s="22">
        <f>IF(OR($A80="",$B80="",$C80=""),"",C80*'MPTO_working_3-way'!$I79)</f>
        <v>3.7745441795231418</v>
      </c>
      <c r="H80" s="17">
        <f>IF(OR($A80="",$B80="",$C80=""),"",'MPTO_working_3-way'!E79)</f>
        <v>2.1032504423458183</v>
      </c>
      <c r="I80" s="21">
        <f>IF(OR($A80="",$B80="",$C80=""),"",'MPTO_working_3-way'!F79)</f>
        <v>3.8287775228356469</v>
      </c>
      <c r="J80" s="22">
        <f>IF(OR($A80="",$B80="",$C80=""),"",'MPTO_working_3-way'!G79)</f>
        <v>3.797004887623153</v>
      </c>
      <c r="K80" s="17">
        <f>IF(OR($A80="",$B80="",$C80=""),"",'OddsRatio_working_3-way'!H79)</f>
        <v>2.1089751088497355</v>
      </c>
      <c r="L80" s="21">
        <f>IF(OR($A80="",$B80="",$C80=""),"",'OddsRatio_working_3-way'!I79)</f>
        <v>3.8190769122161523</v>
      </c>
      <c r="M80" s="22">
        <f>IF(OR($A80="",$B80="",$C80=""),"",'OddsRatio_working_3-way'!J79)</f>
        <v>3.787984152154944</v>
      </c>
      <c r="N80" s="23">
        <f t="shared" si="29"/>
        <v>47.227124941941483</v>
      </c>
      <c r="O80" s="24">
        <f t="shared" si="30"/>
        <v>26.279609846725492</v>
      </c>
      <c r="P80" s="24">
        <f t="shared" si="31"/>
        <v>26.493265211333021</v>
      </c>
      <c r="Q80" t="s">
        <v>178</v>
      </c>
      <c r="R80" t="s">
        <v>299</v>
      </c>
      <c r="S80" t="s">
        <v>475</v>
      </c>
      <c r="T80" s="35">
        <v>100</v>
      </c>
      <c r="U80" s="35">
        <f t="shared" si="32"/>
        <v>60.629921259842511</v>
      </c>
      <c r="V80" s="35">
        <f t="shared" si="33"/>
        <v>71.83098591549296</v>
      </c>
      <c r="W80" s="35">
        <f t="shared" si="34"/>
        <v>65.277777777777771</v>
      </c>
      <c r="X80" s="35">
        <f t="shared" si="35"/>
        <v>62.891236306729262</v>
      </c>
      <c r="Y80" s="35">
        <f t="shared" si="36"/>
        <v>74.092300962379696</v>
      </c>
      <c r="Z80" s="35">
        <f t="shared" si="37"/>
        <v>67.539092824664522</v>
      </c>
      <c r="AA80" s="35">
        <f t="shared" si="38"/>
        <v>-2.2613150468867502</v>
      </c>
      <c r="AB80" s="35">
        <f t="shared" si="39"/>
        <v>-2.261315046886736</v>
      </c>
      <c r="AC80" s="35">
        <f t="shared" si="40"/>
        <v>-2.2613150468867502</v>
      </c>
      <c r="AF80">
        <v>1.79</v>
      </c>
      <c r="AG80">
        <v>2.12</v>
      </c>
      <c r="AJ80" t="s">
        <v>374</v>
      </c>
    </row>
    <row r="81" spans="1:36" ht="15" x14ac:dyDescent="0.25">
      <c r="A81">
        <v>2.54</v>
      </c>
      <c r="B81">
        <v>3.55</v>
      </c>
      <c r="C81">
        <v>2.88</v>
      </c>
      <c r="D81" s="20">
        <f t="shared" si="28"/>
        <v>2.261315046886736E-2</v>
      </c>
      <c r="E81" s="17">
        <f>IF(OR($A81="",$B81="",$C81=""),"",A81*'MPTO_working_3-way'!$I80)</f>
        <v>2.597437402190923</v>
      </c>
      <c r="F81" s="21">
        <f>IF(OR($A81="",$B81="",$C81=""),"",B81*'MPTO_working_3-way'!$I80)</f>
        <v>3.6302766841644791</v>
      </c>
      <c r="G81" s="22">
        <f>IF(OR($A81="",$B81="",$C81=""),"",C81*'MPTO_working_3-way'!$I80)</f>
        <v>2.9451258733503378</v>
      </c>
      <c r="H81" s="17">
        <f>IF(OR($A81="",$B81="",$C81=""),"",'MPTO_working_3-way'!E80)</f>
        <v>2.5895795745088206</v>
      </c>
      <c r="I81" s="21">
        <f>IF(OR($A81="",$B81="",$C81=""),"",'MPTO_working_3-way'!F80)</f>
        <v>3.6476059023258331</v>
      </c>
      <c r="J81" s="22">
        <f>IF(OR($A81="",$B81="",$C81=""),"",'MPTO_working_3-way'!G80)</f>
        <v>2.9439081974745838</v>
      </c>
      <c r="K81" s="17">
        <f>IF(OR($A81="",$B81="",$C81=""),"",'OddsRatio_working_3-way'!H80)</f>
        <v>2.5933404897751422</v>
      </c>
      <c r="L81" s="21">
        <f>IF(OR($A81="",$B81="",$C81=""),"",'OddsRatio_working_3-way'!I80)</f>
        <v>3.6383235382640349</v>
      </c>
      <c r="M81" s="22">
        <f>IF(OR($A81="",$B81="",$C81=""),"",'OddsRatio_working_3-way'!J80)</f>
        <v>2.9451169615436803</v>
      </c>
      <c r="N81" s="23">
        <f t="shared" si="29"/>
        <v>38.49948411293785</v>
      </c>
      <c r="O81" s="24">
        <f t="shared" si="30"/>
        <v>27.546109759679478</v>
      </c>
      <c r="P81" s="24">
        <f t="shared" si="31"/>
        <v>33.954406127382683</v>
      </c>
      <c r="Q81" t="s">
        <v>183</v>
      </c>
      <c r="R81" t="s">
        <v>181</v>
      </c>
      <c r="S81" t="s">
        <v>475</v>
      </c>
      <c r="T81" s="35">
        <v>100</v>
      </c>
      <c r="U81" s="35">
        <f t="shared" si="32"/>
        <v>57.983193277310924</v>
      </c>
      <c r="V81" s="35">
        <f t="shared" si="33"/>
        <v>71.098265895953759</v>
      </c>
      <c r="W81" s="35">
        <f t="shared" si="34"/>
        <v>68.253968253968253</v>
      </c>
      <c r="X81" s="35">
        <f t="shared" si="35"/>
        <v>60.647765850077981</v>
      </c>
      <c r="Y81" s="35">
        <f t="shared" si="36"/>
        <v>73.76283846872083</v>
      </c>
      <c r="Z81" s="35">
        <f t="shared" si="37"/>
        <v>70.918540826735324</v>
      </c>
      <c r="AA81" s="35">
        <f t="shared" si="38"/>
        <v>-2.6645725727670566</v>
      </c>
      <c r="AB81" s="35">
        <f t="shared" si="39"/>
        <v>-2.6645725727670708</v>
      </c>
      <c r="AC81" s="35">
        <f t="shared" si="40"/>
        <v>-2.6645725727670708</v>
      </c>
      <c r="AF81">
        <v>1.68</v>
      </c>
      <c r="AG81">
        <v>2.31</v>
      </c>
      <c r="AJ81" t="s">
        <v>374</v>
      </c>
    </row>
    <row r="82" spans="1:36" ht="15" x14ac:dyDescent="0.25">
      <c r="A82">
        <v>2.38</v>
      </c>
      <c r="B82">
        <v>3.46</v>
      </c>
      <c r="C82">
        <v>3.15</v>
      </c>
      <c r="D82" s="20">
        <f t="shared" si="28"/>
        <v>2.6645725727670655E-2</v>
      </c>
      <c r="E82" s="17">
        <f>IF(OR($A82="",$B82="",$C82=""),"",A82*'MPTO_working_3-way'!$I81)</f>
        <v>2.4434168272318559</v>
      </c>
      <c r="F82" s="21">
        <f>IF(OR($A82="",$B82="",$C82=""),"",B82*'MPTO_working_3-way'!$I81)</f>
        <v>3.5521942110177402</v>
      </c>
      <c r="G82" s="22">
        <f>IF(OR($A82="",$B82="",$C82=""),"",C82*'MPTO_working_3-way'!$I81)</f>
        <v>3.2339340360421627</v>
      </c>
      <c r="H82" s="17">
        <f>IF(OR($A82="",$B82="",$C82=""),"",'MPTO_working_3-way'!E81)</f>
        <v>2.4313971646406807</v>
      </c>
      <c r="I82" s="21">
        <f>IF(OR($A82="",$B82="",$C82=""),"",'MPTO_working_3-way'!F81)</f>
        <v>3.5697019516674904</v>
      </c>
      <c r="J82" s="22">
        <f>IF(OR($A82="",$B82="",$C82=""),"",'MPTO_working_3-way'!G81)</f>
        <v>3.2406674323560107</v>
      </c>
      <c r="K82" s="17">
        <f>IF(OR($A82="",$B82="",$C82=""),"",'OddsRatio_working_3-way'!H81)</f>
        <v>2.436712559023428</v>
      </c>
      <c r="L82" s="21">
        <f>IF(OR($A82="",$B82="",$C82=""),"",'OddsRatio_working_3-way'!I81)</f>
        <v>3.5610963008678489</v>
      </c>
      <c r="M82" s="22">
        <f>IF(OR($A82="",$B82="",$C82=""),"",'OddsRatio_working_3-way'!J81)</f>
        <v>3.2383565231162104</v>
      </c>
      <c r="N82" s="23">
        <f t="shared" si="29"/>
        <v>40.926295867942386</v>
      </c>
      <c r="O82" s="24">
        <f t="shared" si="30"/>
        <v>28.151613920723374</v>
      </c>
      <c r="P82" s="24">
        <f t="shared" si="31"/>
        <v>30.92209021133424</v>
      </c>
      <c r="Q82" t="s">
        <v>169</v>
      </c>
      <c r="R82" t="s">
        <v>194</v>
      </c>
      <c r="S82" t="s">
        <v>475</v>
      </c>
      <c r="T82" s="35">
        <v>100</v>
      </c>
      <c r="U82" s="35">
        <f t="shared" si="32"/>
        <v>57.446808510638299</v>
      </c>
      <c r="V82" s="35">
        <f t="shared" si="33"/>
        <v>72.375690607734811</v>
      </c>
      <c r="W82" s="35">
        <f t="shared" si="34"/>
        <v>67.426710097719877</v>
      </c>
      <c r="X82" s="35">
        <f t="shared" si="35"/>
        <v>60.197599294545334</v>
      </c>
      <c r="Y82" s="35">
        <f t="shared" si="36"/>
        <v>75.126481391641846</v>
      </c>
      <c r="Z82" s="35">
        <f t="shared" si="37"/>
        <v>70.177500881626898</v>
      </c>
      <c r="AA82" s="35">
        <f t="shared" si="38"/>
        <v>-2.7507907839070356</v>
      </c>
      <c r="AB82" s="35">
        <f t="shared" si="39"/>
        <v>-2.7507907839070356</v>
      </c>
      <c r="AC82" s="35">
        <f t="shared" si="40"/>
        <v>-2.7507907839070214</v>
      </c>
      <c r="AF82">
        <v>1.9</v>
      </c>
      <c r="AG82">
        <v>1.99</v>
      </c>
      <c r="AJ82" t="s">
        <v>375</v>
      </c>
    </row>
    <row r="83" spans="1:36" ht="15" x14ac:dyDescent="0.25">
      <c r="A83">
        <v>2.35</v>
      </c>
      <c r="B83">
        <v>3.62</v>
      </c>
      <c r="C83">
        <v>3.07</v>
      </c>
      <c r="D83" s="20">
        <f t="shared" si="28"/>
        <v>2.7507907839070311E-2</v>
      </c>
      <c r="E83" s="17">
        <f>IF(OR($A83="",$B83="",$C83=""),"",A83*'MPTO_working_3-way'!$I82)</f>
        <v>2.4146435834218152</v>
      </c>
      <c r="F83" s="21">
        <f>IF(OR($A83="",$B83="",$C83=""),"",B83*'MPTO_working_3-way'!$I82)</f>
        <v>3.7195786263774346</v>
      </c>
      <c r="G83" s="22">
        <f>IF(OR($A83="",$B83="",$C83=""),"",C83*'MPTO_working_3-way'!$I82)</f>
        <v>3.1544492770659458</v>
      </c>
      <c r="H83" s="17">
        <f>IF(OR($A83="",$B83="",$C83=""),"",'MPTO_working_3-way'!E82)</f>
        <v>2.4017526322130087</v>
      </c>
      <c r="I83" s="21">
        <f>IF(OR($A83="",$B83="",$C83=""),"",'MPTO_working_3-way'!F82)</f>
        <v>3.7442835371317398</v>
      </c>
      <c r="J83" s="22">
        <f>IF(OR($A83="",$B83="",$C83=""),"",'MPTO_working_3-way'!G82)</f>
        <v>3.1589229189370949</v>
      </c>
      <c r="K83" s="17">
        <f>IF(OR($A83="",$B83="",$C83=""),"",'OddsRatio_working_3-way'!H82)</f>
        <v>2.4074788141588876</v>
      </c>
      <c r="L83" s="21">
        <f>IF(OR($A83="",$B83="",$C83=""),"",'OddsRatio_working_3-way'!I82)</f>
        <v>3.7315514763676183</v>
      </c>
      <c r="M83" s="22">
        <f>IF(OR($A83="",$B83="",$C83=""),"",'OddsRatio_working_3-way'!J82)</f>
        <v>3.1581341817102944</v>
      </c>
      <c r="N83" s="23">
        <f t="shared" si="29"/>
        <v>41.413979556473102</v>
      </c>
      <c r="O83" s="24">
        <f t="shared" si="30"/>
        <v>26.884765734174525</v>
      </c>
      <c r="P83" s="24">
        <f t="shared" si="31"/>
        <v>31.701254709352373</v>
      </c>
      <c r="Q83" t="s">
        <v>195</v>
      </c>
      <c r="R83" t="s">
        <v>192</v>
      </c>
      <c r="S83" t="s">
        <v>475</v>
      </c>
      <c r="T83" s="35">
        <v>100</v>
      </c>
      <c r="U83" s="35">
        <f t="shared" si="32"/>
        <v>85.590778097982707</v>
      </c>
      <c r="V83" s="35">
        <f t="shared" si="33"/>
        <v>78.118161925601754</v>
      </c>
      <c r="W83" s="35">
        <f t="shared" si="34"/>
        <v>33.333333333333329</v>
      </c>
      <c r="X83" s="35">
        <f t="shared" si="35"/>
        <v>88.548504741064917</v>
      </c>
      <c r="Y83" s="35">
        <f t="shared" si="36"/>
        <v>81.075888568683951</v>
      </c>
      <c r="Z83" s="35">
        <f t="shared" si="37"/>
        <v>36.291059976415539</v>
      </c>
      <c r="AA83" s="35">
        <f t="shared" si="38"/>
        <v>-2.9577266430822107</v>
      </c>
      <c r="AB83" s="35">
        <f t="shared" si="39"/>
        <v>-2.9577266430821965</v>
      </c>
      <c r="AC83" s="35">
        <f t="shared" si="40"/>
        <v>-2.9577266430822107</v>
      </c>
      <c r="AF83">
        <v>1.71</v>
      </c>
      <c r="AG83">
        <v>2.23</v>
      </c>
      <c r="AJ83" t="s">
        <v>375</v>
      </c>
    </row>
    <row r="84" spans="1:36" ht="15" x14ac:dyDescent="0.25">
      <c r="A84">
        <v>6.94</v>
      </c>
      <c r="B84">
        <v>4.57</v>
      </c>
      <c r="C84">
        <v>1.5</v>
      </c>
      <c r="D84" s="20">
        <f t="shared" si="28"/>
        <v>2.9577266430822036E-2</v>
      </c>
      <c r="E84" s="17">
        <f>IF(OR($A84="",$B84="",$C84=""),"",A84*'MPTO_working_3-way'!$I83)</f>
        <v>7.1452662290299056</v>
      </c>
      <c r="F84" s="21">
        <f>IF(OR($A84="",$B84="",$C84=""),"",B84*'MPTO_working_3-way'!$I83)</f>
        <v>4.7051681075888574</v>
      </c>
      <c r="G84" s="22">
        <f>IF(OR($A84="",$B84="",$C84=""),"",C84*'MPTO_working_3-way'!$I83)</f>
        <v>1.5443658996462331</v>
      </c>
      <c r="H84" s="17">
        <f>IF(OR($A84="",$B84="",$C84=""),"",'MPTO_working_3-way'!E83)</f>
        <v>7.4497257006248061</v>
      </c>
      <c r="I84" s="21">
        <f>IF(OR($A84="",$B84="",$C84=""),"",'MPTO_working_3-way'!F83)</f>
        <v>4.7856211166586746</v>
      </c>
      <c r="J84" s="22">
        <f>IF(OR($A84="",$B84="",$C84=""),"",'MPTO_working_3-way'!G83)</f>
        <v>1.5225159296481876</v>
      </c>
      <c r="K84" s="17">
        <f>IF(OR($A84="",$B84="",$C84=""),"",'OddsRatio_working_3-way'!H83)</f>
        <v>7.2923278300330594</v>
      </c>
      <c r="L84" s="21">
        <f>IF(OR($A84="",$B84="",$C84=""),"",'OddsRatio_working_3-way'!I83)</f>
        <v>4.7817525847168376</v>
      </c>
      <c r="M84" s="22">
        <f>IF(OR($A84="",$B84="",$C84=""),"",'OddsRatio_working_3-way'!J83)</f>
        <v>1.5296572247502578</v>
      </c>
      <c r="N84" s="23">
        <f t="shared" si="29"/>
        <v>13.995279783098683</v>
      </c>
      <c r="O84" s="24">
        <f t="shared" si="30"/>
        <v>21.253225753764738</v>
      </c>
      <c r="P84" s="24">
        <f t="shared" si="31"/>
        <v>64.751494463136581</v>
      </c>
      <c r="Q84" t="s">
        <v>171</v>
      </c>
      <c r="R84" t="s">
        <v>191</v>
      </c>
      <c r="S84" t="s">
        <v>475</v>
      </c>
      <c r="T84" s="35">
        <v>100</v>
      </c>
      <c r="U84" s="35">
        <f t="shared" si="32"/>
        <v>27.007299270072991</v>
      </c>
      <c r="V84" s="35">
        <f t="shared" si="33"/>
        <v>82.174688057040996</v>
      </c>
      <c r="W84" s="35">
        <f t="shared" si="34"/>
        <v>87.623762376237622</v>
      </c>
      <c r="X84" s="35">
        <f t="shared" si="35"/>
        <v>30.201549566721376</v>
      </c>
      <c r="Y84" s="35">
        <f t="shared" si="36"/>
        <v>85.368938353689387</v>
      </c>
      <c r="Z84" s="35">
        <f t="shared" si="37"/>
        <v>90.818012672885999</v>
      </c>
      <c r="AA84" s="35">
        <f t="shared" si="38"/>
        <v>-3.1942502966483843</v>
      </c>
      <c r="AB84" s="35">
        <f t="shared" si="39"/>
        <v>-3.1942502966483914</v>
      </c>
      <c r="AC84" s="35">
        <f t="shared" si="40"/>
        <v>-3.1942502966483772</v>
      </c>
      <c r="AF84">
        <v>1.63</v>
      </c>
      <c r="AG84">
        <v>2.38</v>
      </c>
      <c r="AJ84" t="s">
        <v>375</v>
      </c>
    </row>
    <row r="85" spans="1:36" ht="15" x14ac:dyDescent="0.25">
      <c r="A85">
        <v>1.37</v>
      </c>
      <c r="B85">
        <v>5.61</v>
      </c>
      <c r="C85">
        <v>8.08</v>
      </c>
      <c r="D85" s="20">
        <f t="shared" si="28"/>
        <v>3.1942502966483932E-2</v>
      </c>
      <c r="E85" s="17">
        <f>IF(OR($A85="",$B85="",$C85=""),"",A85*'MPTO_working_3-way'!$I84)</f>
        <v>1.4137612290640831</v>
      </c>
      <c r="F85" s="21">
        <f>IF(OR($A85="",$B85="",$C85=""),"",B85*'MPTO_working_3-way'!$I84)</f>
        <v>5.7891974416419751</v>
      </c>
      <c r="G85" s="22">
        <f>IF(OR($A85="",$B85="",$C85=""),"",C85*'MPTO_working_3-way'!$I84)</f>
        <v>8.3380954239691896</v>
      </c>
      <c r="H85" s="17">
        <f>IF(OR($A85="",$B85="",$C85=""),"",'MPTO_working_3-way'!E84)</f>
        <v>1.3902801222983805</v>
      </c>
      <c r="I85" s="21">
        <f>IF(OR($A85="",$B85="",$C85=""),"",'MPTO_working_3-way'!F84)</f>
        <v>5.966387101476772</v>
      </c>
      <c r="J85" s="22">
        <f>IF(OR($A85="",$B85="",$C85=""),"",'MPTO_working_3-way'!G84)</f>
        <v>8.840570241539881</v>
      </c>
      <c r="K85" s="17">
        <f>IF(OR($A85="",$B85="",$C85=""),"",'OddsRatio_working_3-way'!H84)</f>
        <v>1.3972785189456731</v>
      </c>
      <c r="L85" s="21">
        <f>IF(OR($A85="",$B85="",$C85=""),"",'OddsRatio_working_3-way'!I84)</f>
        <v>5.949875600917709</v>
      </c>
      <c r="M85" s="22">
        <f>IF(OR($A85="",$B85="",$C85=""),"",'OddsRatio_working_3-way'!J84)</f>
        <v>8.601978146311799</v>
      </c>
      <c r="N85" s="23">
        <f t="shared" si="29"/>
        <v>70.733302020313928</v>
      </c>
      <c r="O85" s="24">
        <f t="shared" si="30"/>
        <v>17.273551473766503</v>
      </c>
      <c r="P85" s="24">
        <f t="shared" si="31"/>
        <v>11.993146505919565</v>
      </c>
      <c r="Q85" t="s">
        <v>189</v>
      </c>
      <c r="R85" t="s">
        <v>172</v>
      </c>
      <c r="S85" t="s">
        <v>475</v>
      </c>
      <c r="T85" s="35">
        <v>100</v>
      </c>
      <c r="U85" s="35">
        <f t="shared" si="32"/>
        <v>87.531172069825445</v>
      </c>
      <c r="V85" s="35">
        <f t="shared" si="33"/>
        <v>79.959919839679344</v>
      </c>
      <c r="W85" s="35">
        <f t="shared" si="34"/>
        <v>30.069930069930074</v>
      </c>
      <c r="X85" s="35">
        <f t="shared" si="35"/>
        <v>89.970150090390575</v>
      </c>
      <c r="Y85" s="35">
        <f t="shared" si="36"/>
        <v>82.398897860244503</v>
      </c>
      <c r="Z85" s="35">
        <f t="shared" si="37"/>
        <v>32.508908090495204</v>
      </c>
      <c r="AA85" s="35">
        <f t="shared" si="38"/>
        <v>-2.4389780205651306</v>
      </c>
      <c r="AB85" s="35">
        <f t="shared" si="39"/>
        <v>-2.438978020565159</v>
      </c>
      <c r="AC85" s="35">
        <f t="shared" si="40"/>
        <v>-2.4389780205651306</v>
      </c>
      <c r="AF85">
        <v>1.45</v>
      </c>
      <c r="AG85">
        <v>2.88</v>
      </c>
      <c r="AJ85" t="s">
        <v>375</v>
      </c>
    </row>
    <row r="86" spans="1:36" ht="15" x14ac:dyDescent="0.25">
      <c r="A86">
        <v>8.02</v>
      </c>
      <c r="B86">
        <v>4.99</v>
      </c>
      <c r="C86">
        <v>1.43</v>
      </c>
      <c r="D86" s="20">
        <f t="shared" si="28"/>
        <v>2.4389780205651412E-2</v>
      </c>
      <c r="E86" s="17">
        <f>IF(OR($A86="",$B86="",$C86=""),"",A86*'MPTO_working_3-way'!$I85)</f>
        <v>8.2156060372493247</v>
      </c>
      <c r="F86" s="21">
        <f>IF(OR($A86="",$B86="",$C86=""),"",B86*'MPTO_working_3-way'!$I85)</f>
        <v>5.1117050032262004</v>
      </c>
      <c r="G86" s="22">
        <f>IF(OR($A86="",$B86="",$C86=""),"",C86*'MPTO_working_3-way'!$I85)</f>
        <v>1.4648773856940815</v>
      </c>
      <c r="H86" s="17">
        <f>IF(OR($A86="",$B86="",$C86=""),"",'MPTO_working_3-way'!E85)</f>
        <v>8.5793937369630004</v>
      </c>
      <c r="I86" s="21">
        <f>IF(OR($A86="",$B86="",$C86=""),"",'MPTO_working_3-way'!F85)</f>
        <v>5.2009957342035671</v>
      </c>
      <c r="J86" s="22">
        <f>IF(OR($A86="",$B86="",$C86=""),"",'MPTO_working_3-way'!G85)</f>
        <v>1.4468204381504848</v>
      </c>
      <c r="K86" s="17">
        <f>IF(OR($A86="",$B86="",$C86=""),"",'OddsRatio_working_3-way'!H85)</f>
        <v>8.3880806343858509</v>
      </c>
      <c r="L86" s="21">
        <f>IF(OR($A86="",$B86="",$C86=""),"",'OddsRatio_working_3-way'!I85)</f>
        <v>5.1992082238175996</v>
      </c>
      <c r="M86" s="22">
        <f>IF(OR($A86="",$B86="",$C86=""),"",'OddsRatio_working_3-way'!J85)</f>
        <v>1.4525462496846033</v>
      </c>
      <c r="N86" s="23">
        <f t="shared" si="29"/>
        <v>12.171956584408118</v>
      </c>
      <c r="O86" s="24">
        <f t="shared" si="30"/>
        <v>19.5629442498904</v>
      </c>
      <c r="P86" s="24">
        <f t="shared" si="31"/>
        <v>68.265099165701471</v>
      </c>
      <c r="Q86" t="s">
        <v>310</v>
      </c>
      <c r="R86" t="s">
        <v>401</v>
      </c>
      <c r="S86" t="s">
        <v>475</v>
      </c>
      <c r="T86" s="35">
        <v>100</v>
      </c>
      <c r="U86" s="35">
        <f t="shared" si="32"/>
        <v>28.571428571428573</v>
      </c>
      <c r="V86" s="35">
        <f t="shared" si="33"/>
        <v>80.46875</v>
      </c>
      <c r="W86" s="35">
        <f t="shared" si="34"/>
        <v>88.193624557260932</v>
      </c>
      <c r="X86" s="35">
        <f t="shared" si="35"/>
        <v>31.337625442739082</v>
      </c>
      <c r="Y86" s="35">
        <f t="shared" si="36"/>
        <v>83.234946871310513</v>
      </c>
      <c r="Z86" s="35">
        <f t="shared" si="37"/>
        <v>90.959821428571431</v>
      </c>
      <c r="AA86" s="35">
        <f t="shared" si="38"/>
        <v>-2.766196871310509</v>
      </c>
      <c r="AB86" s="35">
        <f t="shared" si="39"/>
        <v>-2.7661968713105125</v>
      </c>
      <c r="AC86" s="35">
        <f t="shared" si="40"/>
        <v>-2.7661968713104983</v>
      </c>
      <c r="AF86">
        <v>1.73</v>
      </c>
      <c r="AG86">
        <v>2.21</v>
      </c>
      <c r="AJ86" t="s">
        <v>378</v>
      </c>
    </row>
    <row r="87" spans="1:36" ht="15" x14ac:dyDescent="0.25">
      <c r="A87">
        <v>1.4</v>
      </c>
      <c r="B87">
        <v>5.12</v>
      </c>
      <c r="C87">
        <v>8.4700000000000006</v>
      </c>
      <c r="D87" s="20">
        <f t="shared" si="28"/>
        <v>2.7661968713105001E-2</v>
      </c>
      <c r="E87" s="17">
        <f>IF(OR($A87="",$B87="",$C87=""),"",A87*'MPTO_working_3-way'!$I86)</f>
        <v>1.438726756198347</v>
      </c>
      <c r="F87" s="21">
        <f>IF(OR($A87="",$B87="",$C87=""),"",B87*'MPTO_working_3-way'!$I86)</f>
        <v>5.261629279811098</v>
      </c>
      <c r="G87" s="22">
        <f>IF(OR($A87="",$B87="",$C87=""),"",C87*'MPTO_working_3-way'!$I86)</f>
        <v>8.7042968750000007</v>
      </c>
      <c r="H87" s="17">
        <f>IF(OR($A87="",$B87="",$C87=""),"",'MPTO_working_3-way'!E86)</f>
        <v>1.4183088334692415</v>
      </c>
      <c r="I87" s="21">
        <f>IF(OR($A87="",$B87="",$C87=""),"",'MPTO_working_3-way'!F86)</f>
        <v>5.3736906453424957</v>
      </c>
      <c r="J87" s="22">
        <f>IF(OR($A87="",$B87="",$C87=""),"",'MPTO_working_3-way'!G86)</f>
        <v>9.1875370752238616</v>
      </c>
      <c r="K87" s="17">
        <f>IF(OR($A87="",$B87="",$C87=""),"",'OddsRatio_working_3-way'!H86)</f>
        <v>1.4246402093124315</v>
      </c>
      <c r="L87" s="21">
        <f>IF(OR($A87="",$B87="",$C87=""),"",'OddsRatio_working_3-way'!I86)</f>
        <v>5.3737941559180458</v>
      </c>
      <c r="M87" s="22">
        <f>IF(OR($A87="",$B87="",$C87=""),"",'OddsRatio_working_3-way'!J86)</f>
        <v>8.9301559089096614</v>
      </c>
      <c r="N87" s="23">
        <f t="shared" si="29"/>
        <v>69.505901359781006</v>
      </c>
      <c r="O87" s="24">
        <f t="shared" si="30"/>
        <v>19.005519903065117</v>
      </c>
      <c r="P87" s="24">
        <f t="shared" si="31"/>
        <v>11.488578737153883</v>
      </c>
      <c r="Q87" t="s">
        <v>407</v>
      </c>
      <c r="R87" t="s">
        <v>199</v>
      </c>
      <c r="S87" t="s">
        <v>475</v>
      </c>
      <c r="T87" s="35">
        <v>100</v>
      </c>
      <c r="U87" s="35">
        <f t="shared" si="32"/>
        <v>59.514170040485837</v>
      </c>
      <c r="V87" s="35">
        <f t="shared" si="33"/>
        <v>70.149253731343279</v>
      </c>
      <c r="W87" s="35">
        <f t="shared" si="34"/>
        <v>68.051118210862612</v>
      </c>
      <c r="X87" s="35">
        <f t="shared" si="35"/>
        <v>61.799628057794088</v>
      </c>
      <c r="Y87" s="35">
        <f t="shared" si="36"/>
        <v>72.434711748651551</v>
      </c>
      <c r="Z87" s="35">
        <f t="shared" si="37"/>
        <v>70.336576228170884</v>
      </c>
      <c r="AA87" s="35">
        <f t="shared" si="38"/>
        <v>-2.285458017308251</v>
      </c>
      <c r="AB87" s="35">
        <f t="shared" si="39"/>
        <v>-2.2854580173082724</v>
      </c>
      <c r="AC87" s="35">
        <f t="shared" si="40"/>
        <v>-2.2854580173082724</v>
      </c>
      <c r="AF87">
        <v>1.7</v>
      </c>
      <c r="AG87">
        <v>2.27</v>
      </c>
      <c r="AJ87" t="s">
        <v>378</v>
      </c>
    </row>
    <row r="88" spans="1:36" ht="15" x14ac:dyDescent="0.25">
      <c r="A88">
        <v>2.4700000000000002</v>
      </c>
      <c r="B88">
        <v>3.35</v>
      </c>
      <c r="C88">
        <v>3.13</v>
      </c>
      <c r="D88" s="20">
        <f t="shared" si="28"/>
        <v>2.2854580173082617E-2</v>
      </c>
      <c r="E88" s="17">
        <f>IF(OR($A88="",$B88="",$C88=""),"",A88*'MPTO_working_3-way'!$I87)</f>
        <v>2.5264508130275143</v>
      </c>
      <c r="F88" s="21">
        <f>IF(OR($A88="",$B88="",$C88=""),"",B88*'MPTO_working_3-way'!$I87)</f>
        <v>3.426562843579827</v>
      </c>
      <c r="G88" s="22">
        <f>IF(OR($A88="",$B88="",$C88=""),"",C88*'MPTO_working_3-way'!$I87)</f>
        <v>3.2015348359417484</v>
      </c>
      <c r="H88" s="17">
        <f>IF(OR($A88="",$B88="",$C88=""),"",'MPTO_working_3-way'!E87)</f>
        <v>2.5173691789473276</v>
      </c>
      <c r="I88" s="21">
        <f>IF(OR($A88="",$B88="",$C88=""),"",'MPTO_working_3-way'!F87)</f>
        <v>3.4377342361983572</v>
      </c>
      <c r="J88" s="22">
        <f>IF(OR($A88="",$B88="",$C88=""),"",'MPTO_working_3-way'!G87)</f>
        <v>3.2064578111584527</v>
      </c>
      <c r="K88" s="17">
        <f>IF(OR($A88="",$B88="",$C88=""),"",'OddsRatio_working_3-way'!H87)</f>
        <v>2.5214674135252113</v>
      </c>
      <c r="L88" s="21">
        <f>IF(OR($A88="",$B88="",$C88=""),"",'OddsRatio_working_3-way'!I87)</f>
        <v>3.4322778379484671</v>
      </c>
      <c r="M88" s="22">
        <f>IF(OR($A88="",$B88="",$C88=""),"",'OddsRatio_working_3-way'!J87)</f>
        <v>3.2045752318426528</v>
      </c>
      <c r="N88" s="23">
        <f t="shared" si="29"/>
        <v>39.581217842973679</v>
      </c>
      <c r="O88" s="24">
        <f t="shared" si="30"/>
        <v>29.183763603625369</v>
      </c>
      <c r="P88" s="24">
        <f t="shared" si="31"/>
        <v>31.235018553400955</v>
      </c>
      <c r="Q88" t="s">
        <v>202</v>
      </c>
      <c r="R88" t="s">
        <v>404</v>
      </c>
      <c r="S88" t="s">
        <v>475</v>
      </c>
      <c r="T88" s="35">
        <v>100</v>
      </c>
      <c r="U88" s="35">
        <f t="shared" si="32"/>
        <v>63.099630996309962</v>
      </c>
      <c r="V88" s="35">
        <f t="shared" si="33"/>
        <v>70.588235294117652</v>
      </c>
      <c r="W88" s="35">
        <f t="shared" si="34"/>
        <v>64.02877697841727</v>
      </c>
      <c r="X88" s="35">
        <f t="shared" si="35"/>
        <v>65.382987727465093</v>
      </c>
      <c r="Y88" s="35">
        <f t="shared" si="36"/>
        <v>72.871592025272776</v>
      </c>
      <c r="Z88" s="35">
        <f t="shared" si="37"/>
        <v>66.312133709572379</v>
      </c>
      <c r="AA88" s="35">
        <f t="shared" si="38"/>
        <v>-2.2833567311551306</v>
      </c>
      <c r="AB88" s="35">
        <f t="shared" si="39"/>
        <v>-2.2833567311551235</v>
      </c>
      <c r="AC88" s="35">
        <f t="shared" si="40"/>
        <v>-2.2833567311551093</v>
      </c>
      <c r="AF88">
        <v>2.06</v>
      </c>
      <c r="AG88">
        <v>1.85</v>
      </c>
      <c r="AJ88" t="s">
        <v>378</v>
      </c>
    </row>
    <row r="89" spans="1:36" ht="15" x14ac:dyDescent="0.25">
      <c r="A89">
        <v>2.71</v>
      </c>
      <c r="B89">
        <v>3.4</v>
      </c>
      <c r="C89">
        <v>2.78</v>
      </c>
      <c r="D89" s="20">
        <f t="shared" si="28"/>
        <v>2.2833567311551173E-2</v>
      </c>
      <c r="E89" s="17">
        <f>IF(OR($A89="",$B89="",$C89=""),"",A89*'MPTO_working_3-way'!$I88)</f>
        <v>2.7718789674143038</v>
      </c>
      <c r="F89" s="21">
        <f>IF(OR($A89="",$B89="",$C89=""),"",B89*'MPTO_working_3-way'!$I88)</f>
        <v>3.477634128859274</v>
      </c>
      <c r="G89" s="22">
        <f>IF(OR($A89="",$B89="",$C89=""),"",C89*'MPTO_working_3-way'!$I88)</f>
        <v>2.8434773171261121</v>
      </c>
      <c r="H89" s="17">
        <f>IF(OR($A89="",$B89="",$C89=""),"",'MPTO_working_3-way'!E88)</f>
        <v>2.7670745724335206</v>
      </c>
      <c r="I89" s="21">
        <f>IF(OR($A89="",$B89="",$C89=""),"",'MPTO_working_3-way'!F88)</f>
        <v>3.4903227213020038</v>
      </c>
      <c r="J89" s="22">
        <f>IF(OR($A89="",$B89="",$C89=""),"",'MPTO_working_3-way'!G88)</f>
        <v>2.8400938459082119</v>
      </c>
      <c r="K89" s="17">
        <f>IF(OR($A89="",$B89="",$C89=""),"",'OddsRatio_working_3-way'!H88)</f>
        <v>2.7695419736084554</v>
      </c>
      <c r="L89" s="21">
        <f>IF(OR($A89="",$B89="",$C89=""),"",'OddsRatio_working_3-way'!I88)</f>
        <v>3.4835676822574819</v>
      </c>
      <c r="M89" s="22">
        <f>IF(OR($A89="",$B89="",$C89=""),"",'OddsRatio_working_3-way'!J88)</f>
        <v>2.8419793643409652</v>
      </c>
      <c r="N89" s="23">
        <f t="shared" si="29"/>
        <v>36.07661127184177</v>
      </c>
      <c r="O89" s="24">
        <f t="shared" si="30"/>
        <v>28.755181337262119</v>
      </c>
      <c r="P89" s="24">
        <f t="shared" si="31"/>
        <v>35.168207390896114</v>
      </c>
      <c r="Q89" t="s">
        <v>197</v>
      </c>
      <c r="R89" t="s">
        <v>200</v>
      </c>
      <c r="S89" t="s">
        <v>475</v>
      </c>
      <c r="T89" s="35">
        <v>100</v>
      </c>
      <c r="U89" s="35">
        <f t="shared" si="32"/>
        <v>63.898916967509031</v>
      </c>
      <c r="V89" s="35">
        <f t="shared" si="33"/>
        <v>69.040247678018574</v>
      </c>
      <c r="W89" s="35">
        <f t="shared" si="34"/>
        <v>64.912280701754383</v>
      </c>
      <c r="X89" s="35">
        <f t="shared" si="35"/>
        <v>66.047471620227043</v>
      </c>
      <c r="Y89" s="35">
        <f t="shared" si="36"/>
        <v>71.188802330736593</v>
      </c>
      <c r="Z89" s="35">
        <f t="shared" si="37"/>
        <v>67.060835354472403</v>
      </c>
      <c r="AA89" s="35">
        <f t="shared" si="38"/>
        <v>-2.1485546527180119</v>
      </c>
      <c r="AB89" s="35">
        <f t="shared" si="39"/>
        <v>-2.148554652718019</v>
      </c>
      <c r="AC89" s="35">
        <f t="shared" si="40"/>
        <v>-2.148554652718019</v>
      </c>
      <c r="AF89">
        <v>2.1</v>
      </c>
      <c r="AG89">
        <v>1.81</v>
      </c>
      <c r="AJ89" t="s">
        <v>378</v>
      </c>
    </row>
    <row r="90" spans="1:36" ht="15" x14ac:dyDescent="0.25">
      <c r="A90">
        <v>2.77</v>
      </c>
      <c r="B90">
        <v>3.23</v>
      </c>
      <c r="C90">
        <v>2.85</v>
      </c>
      <c r="D90" s="20">
        <f t="shared" si="28"/>
        <v>2.1485546527180155E-2</v>
      </c>
      <c r="E90" s="17">
        <f>IF(OR($A90="",$B90="",$C90=""),"",A90*'MPTO_working_3-way'!$I89)</f>
        <v>2.829514963880289</v>
      </c>
      <c r="F90" s="21">
        <f>IF(OR($A90="",$B90="",$C90=""),"",B90*'MPTO_working_3-way'!$I89)</f>
        <v>3.2993983152827919</v>
      </c>
      <c r="G90" s="22">
        <f>IF(OR($A90="",$B90="",$C90=""),"",C90*'MPTO_working_3-way'!$I89)</f>
        <v>2.9112338076024638</v>
      </c>
      <c r="H90" s="17">
        <f>IF(OR($A90="",$B90="",$C90=""),"",'MPTO_working_3-way'!E89)</f>
        <v>2.8260643730280455</v>
      </c>
      <c r="I90" s="21">
        <f>IF(OR($A90="",$B90="",$C90=""),"",'MPTO_working_3-way'!F89)</f>
        <v>3.3064882377336953</v>
      </c>
      <c r="J90" s="22">
        <f>IF(OR($A90="",$B90="",$C90=""),"",'MPTO_working_3-way'!G89)</f>
        <v>2.9093842246172863</v>
      </c>
      <c r="K90" s="17">
        <f>IF(OR($A90="",$B90="",$C90=""),"",'OddsRatio_working_3-way'!H89)</f>
        <v>2.8277921679476448</v>
      </c>
      <c r="L90" s="21">
        <f>IF(OR($A90="",$B90="",$C90=""),"",'OddsRatio_working_3-way'!I89)</f>
        <v>3.3028116014255646</v>
      </c>
      <c r="M90" s="22">
        <f>IF(OR($A90="",$B90="",$C90=""),"",'OddsRatio_working_3-way'!J89)</f>
        <v>2.9104042433351096</v>
      </c>
      <c r="N90" s="23">
        <f t="shared" si="29"/>
        <v>35.341746298052371</v>
      </c>
      <c r="O90" s="24">
        <f t="shared" si="30"/>
        <v>30.308556422787948</v>
      </c>
      <c r="P90" s="24">
        <f t="shared" si="31"/>
        <v>34.34969727915967</v>
      </c>
      <c r="Q90" t="s">
        <v>425</v>
      </c>
      <c r="R90" t="s">
        <v>198</v>
      </c>
      <c r="S90" t="s">
        <v>475</v>
      </c>
      <c r="T90" s="35">
        <v>100</v>
      </c>
      <c r="U90" s="35">
        <f t="shared" si="32"/>
        <v>89.711934156378604</v>
      </c>
      <c r="V90" s="35">
        <f t="shared" si="33"/>
        <v>83.739837398373979</v>
      </c>
      <c r="W90" s="35">
        <f t="shared" si="34"/>
        <v>24.242424242424242</v>
      </c>
      <c r="X90" s="35">
        <f t="shared" si="35"/>
        <v>92.017738359201772</v>
      </c>
      <c r="Y90" s="35">
        <f t="shared" si="36"/>
        <v>86.045641601197147</v>
      </c>
      <c r="Z90" s="35">
        <f t="shared" si="37"/>
        <v>26.548228445247414</v>
      </c>
      <c r="AA90" s="35">
        <f t="shared" si="38"/>
        <v>-2.3058042028231682</v>
      </c>
      <c r="AB90" s="35">
        <f t="shared" si="39"/>
        <v>-2.3058042028231682</v>
      </c>
      <c r="AC90" s="35">
        <f t="shared" si="40"/>
        <v>-2.3058042028231718</v>
      </c>
      <c r="AF90">
        <v>2.56</v>
      </c>
      <c r="AG90">
        <v>1.56</v>
      </c>
      <c r="AJ90" t="s">
        <v>378</v>
      </c>
    </row>
    <row r="91" spans="1:36" ht="15" x14ac:dyDescent="0.25">
      <c r="A91">
        <v>9.7200000000000006</v>
      </c>
      <c r="B91">
        <v>6.15</v>
      </c>
      <c r="C91">
        <v>1.32</v>
      </c>
      <c r="D91" s="20">
        <f t="shared" si="28"/>
        <v>2.3058042028231807E-2</v>
      </c>
      <c r="E91" s="17">
        <f>IF(OR($A91="",$B91="",$C91=""),"",A91*'MPTO_working_3-way'!$I90)</f>
        <v>9.9441241685144135</v>
      </c>
      <c r="F91" s="21">
        <f>IF(OR($A91="",$B91="",$C91=""),"",B91*'MPTO_working_3-way'!$I90)</f>
        <v>6.291806958473626</v>
      </c>
      <c r="G91" s="22">
        <f>IF(OR($A91="",$B91="",$C91=""),"",C91*'MPTO_working_3-way'!$I90)</f>
        <v>1.350436615477266</v>
      </c>
      <c r="H91" s="17">
        <f>IF(OR($A91="",$B91="",$C91=""),"",'MPTO_working_3-way'!E90)</f>
        <v>10.504792638507258</v>
      </c>
      <c r="I91" s="21">
        <f>IF(OR($A91="",$B91="",$C91=""),"",'MPTO_working_3-way'!F90)</f>
        <v>6.4551273241317046</v>
      </c>
      <c r="J91" s="22">
        <f>IF(OR($A91="",$B91="",$C91=""),"",'MPTO_working_3-way'!G90)</f>
        <v>1.3335293735905382</v>
      </c>
      <c r="K91" s="17">
        <f>IF(OR($A91="",$B91="",$C91=""),"",'OddsRatio_working_3-way'!H90)</f>
        <v>10.224262538570409</v>
      </c>
      <c r="L91" s="21">
        <f>IF(OR($A91="",$B91="",$C91=""),"",'OddsRatio_working_3-way'!I90)</f>
        <v>6.4478156047749522</v>
      </c>
      <c r="M91" s="22">
        <f>IF(OR($A91="",$B91="",$C91=""),"",'OddsRatio_working_3-way'!J90)</f>
        <v>1.3385050472869875</v>
      </c>
      <c r="N91" s="23">
        <f t="shared" si="29"/>
        <v>10.056189796646448</v>
      </c>
      <c r="O91" s="24">
        <f t="shared" si="30"/>
        <v>15.893685337138777</v>
      </c>
      <c r="P91" s="24">
        <f t="shared" si="31"/>
        <v>74.050124866214759</v>
      </c>
      <c r="Q91" t="s">
        <v>437</v>
      </c>
      <c r="R91" t="s">
        <v>405</v>
      </c>
      <c r="S91" t="s">
        <v>475</v>
      </c>
      <c r="T91" s="35">
        <v>100</v>
      </c>
      <c r="U91" s="35">
        <f t="shared" si="32"/>
        <v>70.588235294117652</v>
      </c>
      <c r="V91" s="35">
        <f t="shared" si="33"/>
        <v>71.751412429378533</v>
      </c>
      <c r="W91" s="35">
        <f t="shared" si="34"/>
        <v>54.954954954954964</v>
      </c>
      <c r="X91" s="35">
        <f t="shared" si="35"/>
        <v>73.29363261566651</v>
      </c>
      <c r="Y91" s="35">
        <f t="shared" si="36"/>
        <v>74.456809750927391</v>
      </c>
      <c r="Z91" s="35">
        <f t="shared" si="37"/>
        <v>57.660352276503822</v>
      </c>
      <c r="AA91" s="35">
        <f t="shared" si="38"/>
        <v>-2.7053973215488583</v>
      </c>
      <c r="AB91" s="35">
        <f t="shared" si="39"/>
        <v>-2.7053973215488583</v>
      </c>
      <c r="AC91" s="35">
        <f t="shared" si="40"/>
        <v>-2.7053973215488583</v>
      </c>
      <c r="AF91">
        <v>1.5</v>
      </c>
      <c r="AG91">
        <v>2.72</v>
      </c>
      <c r="AJ91" t="s">
        <v>378</v>
      </c>
    </row>
    <row r="92" spans="1:36" ht="15" x14ac:dyDescent="0.25">
      <c r="A92">
        <v>3.4</v>
      </c>
      <c r="B92">
        <v>3.54</v>
      </c>
      <c r="C92">
        <v>2.2200000000000002</v>
      </c>
      <c r="D92" s="20">
        <f t="shared" si="28"/>
        <v>2.7053973215488636E-2</v>
      </c>
      <c r="E92" s="17">
        <f>IF(OR($A92="",$B92="",$C92=""),"",A92*'MPTO_working_3-way'!$I91)</f>
        <v>3.4919835089326612</v>
      </c>
      <c r="F92" s="21">
        <f>IF(OR($A92="",$B92="",$C92=""),"",B92*'MPTO_working_3-way'!$I91)</f>
        <v>3.6357710651828299</v>
      </c>
      <c r="G92" s="22">
        <f>IF(OR($A92="",$B92="",$C92=""),"",C92*'MPTO_working_3-way'!$I91)</f>
        <v>2.2800598205383849</v>
      </c>
      <c r="H92" s="17">
        <f>IF(OR($A92="",$B92="",$C92=""),"",'MPTO_working_3-way'!E91)</f>
        <v>3.5075454459531832</v>
      </c>
      <c r="I92" s="21">
        <f>IF(OR($A92="",$B92="",$C92=""),"",'MPTO_working_3-way'!F91)</f>
        <v>3.6567365171122646</v>
      </c>
      <c r="J92" s="22">
        <f>IF(OR($A92="",$B92="",$C92=""),"",'MPTO_working_3-way'!G91)</f>
        <v>2.265352215846661</v>
      </c>
      <c r="K92" s="17">
        <f>IF(OR($A92="",$B92="",$C92=""),"",'OddsRatio_working_3-way'!H91)</f>
        <v>3.5014128743435862</v>
      </c>
      <c r="L92" s="21">
        <f>IF(OR($A92="",$B92="",$C92=""),"",'OddsRatio_working_3-way'!I91)</f>
        <v>3.6473286253469621</v>
      </c>
      <c r="M92" s="22">
        <f>IF(OR($A92="",$B92="",$C92=""),"",'OddsRatio_working_3-way'!J91)</f>
        <v>2.2715515444579895</v>
      </c>
      <c r="N92" s="23">
        <f t="shared" si="29"/>
        <v>28.637019546110459</v>
      </c>
      <c r="O92" s="24">
        <f t="shared" si="30"/>
        <v>27.504482049936595</v>
      </c>
      <c r="P92" s="24">
        <f t="shared" si="31"/>
        <v>43.85849840395295</v>
      </c>
      <c r="Q92" t="s">
        <v>207</v>
      </c>
      <c r="R92" t="s">
        <v>216</v>
      </c>
      <c r="S92" t="s">
        <v>475</v>
      </c>
      <c r="T92" s="35">
        <v>100</v>
      </c>
      <c r="U92" s="35">
        <f t="shared" si="32"/>
        <v>65.986394557823132</v>
      </c>
      <c r="V92" s="35">
        <f t="shared" si="33"/>
        <v>72.067039106145245</v>
      </c>
      <c r="W92" s="35">
        <f t="shared" si="34"/>
        <v>59.183673469387763</v>
      </c>
      <c r="X92" s="35">
        <f t="shared" si="35"/>
        <v>68.749287424466985</v>
      </c>
      <c r="Y92" s="35">
        <f t="shared" si="36"/>
        <v>74.829931972789112</v>
      </c>
      <c r="Z92" s="35">
        <f t="shared" si="37"/>
        <v>61.946566336031616</v>
      </c>
      <c r="AA92" s="35">
        <f t="shared" si="38"/>
        <v>-2.7628928666438526</v>
      </c>
      <c r="AB92" s="35">
        <f t="shared" si="39"/>
        <v>-2.7628928666438668</v>
      </c>
      <c r="AC92" s="35">
        <f t="shared" si="40"/>
        <v>-2.7628928666438526</v>
      </c>
      <c r="AF92">
        <v>2.0699999999999998</v>
      </c>
      <c r="AG92">
        <v>1.81</v>
      </c>
      <c r="AJ92" t="s">
        <v>376</v>
      </c>
    </row>
    <row r="93" spans="1:36" ht="15" x14ac:dyDescent="0.25">
      <c r="A93">
        <v>2.94</v>
      </c>
      <c r="B93">
        <v>3.58</v>
      </c>
      <c r="C93">
        <v>2.4500000000000002</v>
      </c>
      <c r="D93" s="20">
        <f t="shared" si="28"/>
        <v>2.7628928666438624E-2</v>
      </c>
      <c r="E93" s="17">
        <f>IF(OR($A93="",$B93="",$C93=""),"",A93*'MPTO_working_3-way'!$I92)</f>
        <v>3.0212290502793295</v>
      </c>
      <c r="F93" s="21">
        <f>IF(OR($A93="",$B93="",$C93=""),"",B93*'MPTO_working_3-way'!$I92)</f>
        <v>3.6789115646258503</v>
      </c>
      <c r="G93" s="22">
        <f>IF(OR($A93="",$B93="",$C93=""),"",C93*'MPTO_working_3-way'!$I92)</f>
        <v>2.5176908752327747</v>
      </c>
      <c r="H93" s="17">
        <f>IF(OR($A93="",$B93="",$C93=""),"",'MPTO_working_3-way'!E92)</f>
        <v>3.0218198522374919</v>
      </c>
      <c r="I93" s="21">
        <f>IF(OR($A93="",$B93="",$C93=""),"",'MPTO_working_3-way'!F92)</f>
        <v>3.7020588097359659</v>
      </c>
      <c r="J93" s="22">
        <f>IF(OR($A93="",$B93="",$C93=""),"",'MPTO_working_3-way'!G92)</f>
        <v>2.5065570126694823</v>
      </c>
      <c r="K93" s="17">
        <f>IF(OR($A93="",$B93="",$C93=""),"",'OddsRatio_working_3-way'!H92)</f>
        <v>3.0225557749885406</v>
      </c>
      <c r="L93" s="21">
        <f>IF(OR($A93="",$B93="",$C93=""),"",'OddsRatio_working_3-way'!I92)</f>
        <v>3.6897906698301211</v>
      </c>
      <c r="M93" s="22">
        <f>IF(OR($A93="",$B93="",$C93=""),"",'OddsRatio_working_3-way'!J92)</f>
        <v>2.511704058625456</v>
      </c>
      <c r="N93" s="23">
        <f t="shared" si="29"/>
        <v>33.099112426035504</v>
      </c>
      <c r="O93" s="24">
        <f t="shared" si="30"/>
        <v>27.181952662721891</v>
      </c>
      <c r="P93" s="24">
        <f t="shared" si="31"/>
        <v>39.718934911242606</v>
      </c>
      <c r="Q93" t="s">
        <v>214</v>
      </c>
      <c r="R93" t="s">
        <v>209</v>
      </c>
      <c r="S93" t="s">
        <v>475</v>
      </c>
      <c r="T93" s="35">
        <v>100</v>
      </c>
      <c r="U93" s="35">
        <f t="shared" si="32"/>
        <v>46.524064171122987</v>
      </c>
      <c r="V93" s="35">
        <f t="shared" si="33"/>
        <v>73.753280839895012</v>
      </c>
      <c r="W93" s="35">
        <f t="shared" si="34"/>
        <v>76.744186046511629</v>
      </c>
      <c r="X93" s="35">
        <f t="shared" si="35"/>
        <v>49.502533113593358</v>
      </c>
      <c r="Y93" s="35">
        <f t="shared" si="36"/>
        <v>76.73174978236537</v>
      </c>
      <c r="Z93" s="35">
        <f t="shared" si="37"/>
        <v>79.722654988981986</v>
      </c>
      <c r="AA93" s="35">
        <f t="shared" si="38"/>
        <v>-2.9784689424703714</v>
      </c>
      <c r="AB93" s="35">
        <f t="shared" si="39"/>
        <v>-2.9784689424703572</v>
      </c>
      <c r="AC93" s="35">
        <f t="shared" si="40"/>
        <v>-2.9784689424703572</v>
      </c>
      <c r="AF93">
        <v>1.93</v>
      </c>
      <c r="AG93">
        <v>1.96</v>
      </c>
      <c r="AJ93" t="s">
        <v>376</v>
      </c>
    </row>
    <row r="94" spans="1:36" ht="15" x14ac:dyDescent="0.25">
      <c r="A94">
        <v>1.87</v>
      </c>
      <c r="B94">
        <v>3.81</v>
      </c>
      <c r="C94">
        <v>4.3</v>
      </c>
      <c r="D94" s="20">
        <f t="shared" si="28"/>
        <v>2.9784689424703581E-2</v>
      </c>
      <c r="E94" s="17">
        <f>IF(OR($A94="",$B94="",$C94=""),"",A94*'MPTO_working_3-way'!$I93)</f>
        <v>1.9256973692241959</v>
      </c>
      <c r="F94" s="21">
        <f>IF(OR($A94="",$B94="",$C94=""),"",B94*'MPTO_working_3-way'!$I93)</f>
        <v>3.9234796667081207</v>
      </c>
      <c r="G94" s="22">
        <f>IF(OR($A94="",$B94="",$C94=""),"",C94*'MPTO_working_3-way'!$I93)</f>
        <v>4.4280741645262252</v>
      </c>
      <c r="H94" s="17">
        <f>IF(OR($A94="",$B94="",$C94=""),"",'MPTO_working_3-way'!E93)</f>
        <v>1.9053747876867542</v>
      </c>
      <c r="I94" s="21">
        <f>IF(OR($A94="",$B94="",$C94=""),"",'MPTO_working_3-way'!F93)</f>
        <v>3.9597850284203142</v>
      </c>
      <c r="J94" s="22">
        <f>IF(OR($A94="",$B94="",$C94=""),"",'MPTO_working_3-way'!G93)</f>
        <v>4.491759446104191</v>
      </c>
      <c r="K94" s="17">
        <f>IF(OR($A94="",$B94="",$C94=""),"",'OddsRatio_working_3-way'!H93)</f>
        <v>1.9130514721053411</v>
      </c>
      <c r="L94" s="21">
        <f>IF(OR($A94="",$B94="",$C94=""),"",'OddsRatio_working_3-way'!I93)</f>
        <v>3.9490513064551815</v>
      </c>
      <c r="M94" s="22">
        <f>IF(OR($A94="",$B94="",$C94=""),"",'OddsRatio_working_3-way'!J93)</f>
        <v>4.4632986872961213</v>
      </c>
      <c r="N94" s="23">
        <f t="shared" si="29"/>
        <v>51.929239556621987</v>
      </c>
      <c r="O94" s="24">
        <f t="shared" si="30"/>
        <v>25.487579519916832</v>
      </c>
      <c r="P94" s="24">
        <f t="shared" si="31"/>
        <v>22.583180923461192</v>
      </c>
      <c r="Q94" t="s">
        <v>205</v>
      </c>
      <c r="R94" t="s">
        <v>215</v>
      </c>
      <c r="S94" t="s">
        <v>475</v>
      </c>
      <c r="T94" s="35">
        <v>100</v>
      </c>
      <c r="U94" s="35">
        <f t="shared" si="32"/>
        <v>54.751131221719454</v>
      </c>
      <c r="V94" s="35">
        <f t="shared" si="33"/>
        <v>72.826086956521735</v>
      </c>
      <c r="W94" s="35">
        <f t="shared" si="34"/>
        <v>69.6048632218845</v>
      </c>
      <c r="X94" s="35">
        <f t="shared" si="35"/>
        <v>57.569049821593765</v>
      </c>
      <c r="Y94" s="35">
        <f t="shared" si="36"/>
        <v>75.644005556396039</v>
      </c>
      <c r="Z94" s="35">
        <f t="shared" si="37"/>
        <v>72.422781821758804</v>
      </c>
      <c r="AA94" s="35">
        <f t="shared" si="38"/>
        <v>-2.8179185998743108</v>
      </c>
      <c r="AB94" s="35">
        <f t="shared" si="39"/>
        <v>-2.8179185998743037</v>
      </c>
      <c r="AC94" s="35">
        <f t="shared" si="40"/>
        <v>-2.8179185998743037</v>
      </c>
      <c r="AF94">
        <v>1.97</v>
      </c>
      <c r="AG94">
        <v>1.92</v>
      </c>
      <c r="AJ94" t="s">
        <v>376</v>
      </c>
    </row>
    <row r="95" spans="1:36" ht="15" x14ac:dyDescent="0.25">
      <c r="A95">
        <v>2.21</v>
      </c>
      <c r="B95">
        <v>3.68</v>
      </c>
      <c r="C95">
        <v>3.29</v>
      </c>
      <c r="D95" s="20">
        <f t="shared" si="28"/>
        <v>2.8179185998743028E-2</v>
      </c>
      <c r="E95" s="17">
        <f>IF(OR($A95="",$B95="",$C95=""),"",A95*'MPTO_working_3-way'!$I94)</f>
        <v>2.2722760010572221</v>
      </c>
      <c r="F95" s="21">
        <f>IF(OR($A95="",$B95="",$C95=""),"",B95*'MPTO_working_3-way'!$I94)</f>
        <v>3.7836994044753745</v>
      </c>
      <c r="G95" s="22">
        <f>IF(OR($A95="",$B95="",$C95=""),"",C95*'MPTO_working_3-way'!$I94)</f>
        <v>3.3827095219358645</v>
      </c>
      <c r="H95" s="17">
        <f>IF(OR($A95="",$B95="",$C95=""),"",'MPTO_working_3-way'!E94)</f>
        <v>2.2568491806534552</v>
      </c>
      <c r="I95" s="21">
        <f>IF(OR($A95="",$B95="",$C95=""),"",'MPTO_working_3-way'!F94)</f>
        <v>3.8117590477518286</v>
      </c>
      <c r="J95" s="22">
        <f>IF(OR($A95="",$B95="",$C95=""),"",'MPTO_working_3-way'!G94)</f>
        <v>3.3949136058025045</v>
      </c>
      <c r="K95" s="17">
        <f>IF(OR($A95="",$B95="",$C95=""),"",'OddsRatio_working_3-way'!H94)</f>
        <v>2.2633677605654365</v>
      </c>
      <c r="L95" s="21">
        <f>IF(OR($A95="",$B95="",$C95=""),"",'OddsRatio_working_3-way'!I94)</f>
        <v>3.7982029738143552</v>
      </c>
      <c r="M95" s="22">
        <f>IF(OR($A95="",$B95="",$C95=""),"",'OddsRatio_working_3-way'!J94)</f>
        <v>3.3910017947891316</v>
      </c>
      <c r="N95" s="23">
        <f t="shared" si="29"/>
        <v>44.008738354615808</v>
      </c>
      <c r="O95" s="24">
        <f t="shared" si="30"/>
        <v>26.429160805353511</v>
      </c>
      <c r="P95" s="24">
        <f t="shared" si="31"/>
        <v>29.562100840030681</v>
      </c>
      <c r="Q95" t="s">
        <v>210</v>
      </c>
      <c r="R95" t="s">
        <v>173</v>
      </c>
      <c r="S95" t="s">
        <v>475</v>
      </c>
      <c r="T95" s="35">
        <v>100</v>
      </c>
      <c r="U95" s="35">
        <f t="shared" si="32"/>
        <v>53.703703703703695</v>
      </c>
      <c r="V95" s="35">
        <f t="shared" si="33"/>
        <v>70.149253731343279</v>
      </c>
      <c r="W95" s="35">
        <f t="shared" si="34"/>
        <v>73.40425531914893</v>
      </c>
      <c r="X95" s="35">
        <f t="shared" si="35"/>
        <v>56.446490949507776</v>
      </c>
      <c r="Y95" s="35">
        <f t="shared" si="36"/>
        <v>72.89204097714736</v>
      </c>
      <c r="Z95" s="35">
        <f t="shared" si="37"/>
        <v>76.147042564953011</v>
      </c>
      <c r="AA95" s="35">
        <f t="shared" si="38"/>
        <v>-2.742787245804081</v>
      </c>
      <c r="AB95" s="35">
        <f t="shared" si="39"/>
        <v>-2.742787245804081</v>
      </c>
      <c r="AC95" s="35">
        <f t="shared" si="40"/>
        <v>-2.742787245804081</v>
      </c>
      <c r="AF95">
        <v>1.94</v>
      </c>
      <c r="AG95">
        <v>1.94</v>
      </c>
      <c r="AJ95" t="s">
        <v>376</v>
      </c>
    </row>
    <row r="96" spans="1:36" ht="15" x14ac:dyDescent="0.25">
      <c r="A96">
        <v>2.16</v>
      </c>
      <c r="B96">
        <v>3.35</v>
      </c>
      <c r="C96">
        <v>3.76</v>
      </c>
      <c r="D96" s="20">
        <f t="shared" si="28"/>
        <v>2.7427872458040792E-2</v>
      </c>
      <c r="E96" s="17">
        <f>IF(OR($A96="",$B96="",$C96=""),"",A96*'MPTO_working_3-way'!$I95)</f>
        <v>2.2192442045093683</v>
      </c>
      <c r="F96" s="21">
        <f>IF(OR($A96="",$B96="",$C96=""),"",B96*'MPTO_working_3-way'!$I95)</f>
        <v>3.4418833727344369</v>
      </c>
      <c r="G96" s="22">
        <f>IF(OR($A96="",$B96="",$C96=""),"",C96*'MPTO_working_3-way'!$I95)</f>
        <v>3.8631288004422331</v>
      </c>
      <c r="H96" s="17">
        <f>IF(OR($A96="",$B96="",$C96=""),"",'MPTO_working_3-way'!E95)</f>
        <v>2.2035151677458091</v>
      </c>
      <c r="I96" s="21">
        <f>IF(OR($A96="",$B96="",$C96=""),"",'MPTO_working_3-way'!F95)</f>
        <v>3.4558448948623459</v>
      </c>
      <c r="J96" s="22">
        <f>IF(OR($A96="",$B96="",$C96=""),"",'MPTO_working_3-way'!G95)</f>
        <v>3.8938562410789932</v>
      </c>
      <c r="K96" s="17">
        <f>IF(OR($A96="",$B96="",$C96=""),"",'OddsRatio_working_3-way'!H95)</f>
        <v>2.2100672745744423</v>
      </c>
      <c r="L96" s="21">
        <f>IF(OR($A96="",$B96="",$C96=""),"",'OddsRatio_working_3-way'!I95)</f>
        <v>3.4514293924568435</v>
      </c>
      <c r="M96" s="22">
        <f>IF(OR($A96="",$B96="",$C96=""),"",'OddsRatio_working_3-way'!J95)</f>
        <v>3.8791255843322925</v>
      </c>
      <c r="N96" s="23">
        <f t="shared" si="29"/>
        <v>45.060385782153276</v>
      </c>
      <c r="O96" s="24">
        <f t="shared" si="30"/>
        <v>29.053860683418232</v>
      </c>
      <c r="P96" s="24">
        <f t="shared" si="31"/>
        <v>25.885753534428485</v>
      </c>
      <c r="Q96" t="s">
        <v>211</v>
      </c>
      <c r="R96" t="s">
        <v>311</v>
      </c>
      <c r="S96" t="s">
        <v>475</v>
      </c>
      <c r="T96" s="35">
        <v>100</v>
      </c>
      <c r="U96" s="35">
        <f t="shared" si="32"/>
        <v>59.839357429718881</v>
      </c>
      <c r="V96" s="35">
        <f t="shared" si="33"/>
        <v>70.845481049562679</v>
      </c>
      <c r="W96" s="35">
        <f t="shared" si="34"/>
        <v>66.666666666666657</v>
      </c>
      <c r="X96" s="35">
        <f t="shared" si="35"/>
        <v>62.48785228377065</v>
      </c>
      <c r="Y96" s="35">
        <f t="shared" si="36"/>
        <v>73.493975903614455</v>
      </c>
      <c r="Z96" s="35">
        <f t="shared" si="37"/>
        <v>69.315161520718434</v>
      </c>
      <c r="AA96" s="35">
        <f t="shared" si="38"/>
        <v>-2.6484948540517692</v>
      </c>
      <c r="AB96" s="35">
        <f t="shared" si="39"/>
        <v>-2.6484948540517763</v>
      </c>
      <c r="AC96" s="35">
        <f t="shared" si="40"/>
        <v>-2.6484948540517763</v>
      </c>
      <c r="AF96">
        <v>2.14</v>
      </c>
      <c r="AG96">
        <v>1.76</v>
      </c>
      <c r="AJ96" t="s">
        <v>376</v>
      </c>
    </row>
    <row r="97" spans="1:36" ht="15" x14ac:dyDescent="0.25">
      <c r="A97">
        <v>2.4900000000000002</v>
      </c>
      <c r="B97">
        <v>3.43</v>
      </c>
      <c r="C97">
        <v>3</v>
      </c>
      <c r="D97" s="20">
        <f t="shared" si="28"/>
        <v>2.6484948540517639E-2</v>
      </c>
      <c r="E97" s="17">
        <f>IF(OR($A97="",$B97="",$C97=""),"",A97*'MPTO_working_3-way'!$I96)</f>
        <v>2.5559475218658894</v>
      </c>
      <c r="F97" s="21">
        <f>IF(OR($A97="",$B97="",$C97=""),"",B97*'MPTO_working_3-way'!$I96)</f>
        <v>3.5208433734939755</v>
      </c>
      <c r="G97" s="22">
        <f>IF(OR($A97="",$B97="",$C97=""),"",C97*'MPTO_working_3-way'!$I96)</f>
        <v>3.0794548456215529</v>
      </c>
      <c r="H97" s="17">
        <f>IF(OR($A97="",$B97="",$C97=""),"",'MPTO_working_3-way'!E96)</f>
        <v>2.5459667322482558</v>
      </c>
      <c r="I97" s="21">
        <f>IF(OR($A97="",$B97="",$C97=""),"",'MPTO_working_3-way'!F96)</f>
        <v>3.5371075954609457</v>
      </c>
      <c r="J97" s="22">
        <f>IF(OR($A97="",$B97="",$C97=""),"",'MPTO_working_3-way'!G96)</f>
        <v>3.0816164531841959</v>
      </c>
      <c r="K97" s="17">
        <f>IF(OR($A97="",$B97="",$C97=""),"",'OddsRatio_working_3-way'!H96)</f>
        <v>2.5505494836746312</v>
      </c>
      <c r="L97" s="21">
        <f>IF(OR($A97="",$B97="",$C97=""),"",'OddsRatio_working_3-way'!I96)</f>
        <v>3.5287484867982228</v>
      </c>
      <c r="M97" s="22">
        <f>IF(OR($A97="",$B97="",$C97=""),"",'OddsRatio_working_3-way'!J96)</f>
        <v>3.0812744747310483</v>
      </c>
      <c r="N97" s="23">
        <f t="shared" si="29"/>
        <v>39.124433950427175</v>
      </c>
      <c r="O97" s="24">
        <f t="shared" si="30"/>
        <v>28.402285870718273</v>
      </c>
      <c r="P97" s="24">
        <f t="shared" si="31"/>
        <v>32.473280178854559</v>
      </c>
      <c r="Q97" t="s">
        <v>213</v>
      </c>
      <c r="R97" t="s">
        <v>174</v>
      </c>
      <c r="S97" t="s">
        <v>475</v>
      </c>
      <c r="T97" s="35">
        <v>100</v>
      </c>
      <c r="U97" s="35">
        <f t="shared" si="32"/>
        <v>45.945945945945937</v>
      </c>
      <c r="V97" s="35">
        <f t="shared" si="33"/>
        <v>73.890339425587456</v>
      </c>
      <c r="W97" s="35">
        <f t="shared" si="34"/>
        <v>77.064220183486242</v>
      </c>
      <c r="X97" s="35">
        <f t="shared" si="35"/>
        <v>49.045440390926288</v>
      </c>
      <c r="Y97" s="35">
        <f t="shared" si="36"/>
        <v>76.989833870567807</v>
      </c>
      <c r="Z97" s="35">
        <f t="shared" si="37"/>
        <v>80.163714628466579</v>
      </c>
      <c r="AA97" s="35">
        <f t="shared" si="38"/>
        <v>-3.0994944449803512</v>
      </c>
      <c r="AB97" s="35">
        <f t="shared" si="39"/>
        <v>-3.0994944449803512</v>
      </c>
      <c r="AC97" s="35">
        <f t="shared" si="40"/>
        <v>-3.099494444980337</v>
      </c>
      <c r="AF97">
        <v>2.14</v>
      </c>
      <c r="AG97">
        <v>1.77</v>
      </c>
      <c r="AJ97" t="s">
        <v>376</v>
      </c>
    </row>
    <row r="98" spans="1:36" ht="15" x14ac:dyDescent="0.25">
      <c r="A98">
        <v>1.85</v>
      </c>
      <c r="B98">
        <v>3.83</v>
      </c>
      <c r="C98">
        <v>4.3600000000000003</v>
      </c>
      <c r="D98" s="20">
        <f t="shared" si="28"/>
        <v>3.0994944449803441E-2</v>
      </c>
      <c r="E98" s="17">
        <f>IF(OR($A98="",$B98="",$C98=""),"",A98*'MPTO_working_3-way'!$I97)</f>
        <v>1.9073406472321364</v>
      </c>
      <c r="F98" s="21">
        <f>IF(OR($A98="",$B98="",$C98=""),"",B98*'MPTO_working_3-way'!$I97)</f>
        <v>3.9487106372427472</v>
      </c>
      <c r="G98" s="22">
        <f>IF(OR($A98="",$B98="",$C98=""),"",C98*'MPTO_working_3-way'!$I97)</f>
        <v>4.495137957801143</v>
      </c>
      <c r="H98" s="17">
        <f>IF(OR($A98="",$B98="",$C98=""),"",'MPTO_working_3-way'!E97)</f>
        <v>1.8860490918799941</v>
      </c>
      <c r="I98" s="21">
        <f>IF(OR($A98="",$B98="",$C98=""),"",'MPTO_working_3-way'!F97)</f>
        <v>3.9877980144988396</v>
      </c>
      <c r="J98" s="22">
        <f>IF(OR($A98="",$B98="",$C98=""),"",'MPTO_working_3-way'!G97)</f>
        <v>4.5656648757720841</v>
      </c>
      <c r="K98" s="17">
        <f>IF(OR($A98="",$B98="",$C98=""),"",'OddsRatio_working_3-way'!H97)</f>
        <v>1.894029549250354</v>
      </c>
      <c r="L98" s="21">
        <f>IF(OR($A98="",$B98="",$C98=""),"",'OddsRatio_working_3-way'!I97)</f>
        <v>3.976592499268826</v>
      </c>
      <c r="M98" s="22">
        <f>IF(OR($A98="",$B98="",$C98=""),"",'OddsRatio_working_3-way'!J97)</f>
        <v>4.534046218213164</v>
      </c>
      <c r="N98" s="23">
        <f t="shared" si="29"/>
        <v>52.429019506880628</v>
      </c>
      <c r="O98" s="24">
        <f t="shared" si="30"/>
        <v>25.324722216117273</v>
      </c>
      <c r="P98" s="24">
        <f t="shared" si="31"/>
        <v>22.246258277002102</v>
      </c>
      <c r="Q98" t="s">
        <v>220</v>
      </c>
      <c r="R98" t="s">
        <v>223</v>
      </c>
      <c r="S98" t="s">
        <v>475</v>
      </c>
      <c r="T98" s="35">
        <v>100</v>
      </c>
      <c r="U98" s="35">
        <f t="shared" si="32"/>
        <v>32.432432432432435</v>
      </c>
      <c r="V98" s="35">
        <f t="shared" si="33"/>
        <v>78.40172786177105</v>
      </c>
      <c r="W98" s="35">
        <f t="shared" si="34"/>
        <v>85.955056179775283</v>
      </c>
      <c r="X98" s="35">
        <f t="shared" si="35"/>
        <v>35.643215958453659</v>
      </c>
      <c r="Y98" s="35">
        <f t="shared" si="36"/>
        <v>81.612511387792281</v>
      </c>
      <c r="Z98" s="35">
        <f t="shared" si="37"/>
        <v>89.1658397057965</v>
      </c>
      <c r="AA98" s="35">
        <f t="shared" si="38"/>
        <v>-3.2107835260212241</v>
      </c>
      <c r="AB98" s="35">
        <f t="shared" si="39"/>
        <v>-3.2107835260212312</v>
      </c>
      <c r="AC98" s="35">
        <f t="shared" si="40"/>
        <v>-3.210783526021217</v>
      </c>
      <c r="AF98">
        <v>2.1</v>
      </c>
      <c r="AG98">
        <v>1.79</v>
      </c>
      <c r="AJ98" t="s">
        <v>376</v>
      </c>
    </row>
    <row r="99" spans="1:36" ht="15" x14ac:dyDescent="0.25">
      <c r="A99">
        <v>1.48</v>
      </c>
      <c r="B99">
        <v>4.63</v>
      </c>
      <c r="C99">
        <v>7.12</v>
      </c>
      <c r="D99" s="20">
        <f t="shared" si="28"/>
        <v>3.2107835260212214E-2</v>
      </c>
      <c r="E99" s="17">
        <f>IF(OR($A99="",$B99="",$C99=""),"",A99*'MPTO_working_3-way'!$I98)</f>
        <v>1.527519596185114</v>
      </c>
      <c r="F99" s="21">
        <f>IF(OR($A99="",$B99="",$C99=""),"",B99*'MPTO_working_3-way'!$I98)</f>
        <v>4.778659277254782</v>
      </c>
      <c r="G99" s="22">
        <f>IF(OR($A99="",$B99="",$C99=""),"",C99*'MPTO_working_3-way'!$I98)</f>
        <v>7.3486077870527113</v>
      </c>
      <c r="H99" s="17">
        <f>IF(OR($A99="",$B99="",$C99=""),"",'MPTO_working_3-way'!E98)</f>
        <v>1.5038203113094659</v>
      </c>
      <c r="I99" s="21">
        <f>IF(OR($A99="",$B99="",$C99=""),"",'MPTO_working_3-way'!F98)</f>
        <v>4.8713925660301198</v>
      </c>
      <c r="J99" s="22">
        <f>IF(OR($A99="",$B99="",$C99=""),"",'MPTO_working_3-way'!G98)</f>
        <v>7.7073176074505545</v>
      </c>
      <c r="K99" s="17">
        <f>IF(OR($A99="",$B99="",$C99=""),"",'OddsRatio_working_3-way'!H98)</f>
        <v>1.5114576245719369</v>
      </c>
      <c r="L99" s="21">
        <f>IF(OR($A99="",$B99="",$C99=""),"",'OddsRatio_working_3-way'!I98)</f>
        <v>4.8678982858252722</v>
      </c>
      <c r="M99" s="22">
        <f>IF(OR($A99="",$B99="",$C99=""),"",'OddsRatio_working_3-way'!J98)</f>
        <v>7.5210847132921952</v>
      </c>
      <c r="N99" s="23">
        <f t="shared" si="29"/>
        <v>65.465608591695869</v>
      </c>
      <c r="O99" s="24">
        <f t="shared" si="30"/>
        <v>20.926371644861746</v>
      </c>
      <c r="P99" s="24">
        <f t="shared" si="31"/>
        <v>13.608019763442398</v>
      </c>
      <c r="Q99" t="s">
        <v>218</v>
      </c>
      <c r="R99" t="s">
        <v>219</v>
      </c>
      <c r="S99" t="s">
        <v>475</v>
      </c>
      <c r="T99" s="35">
        <v>100</v>
      </c>
      <c r="U99" s="35">
        <f t="shared" si="32"/>
        <v>35.897435897435898</v>
      </c>
      <c r="V99" s="35">
        <f t="shared" si="33"/>
        <v>77.27272727272728</v>
      </c>
      <c r="W99" s="35">
        <f t="shared" si="34"/>
        <v>83.525535420098834</v>
      </c>
      <c r="X99" s="35">
        <f t="shared" si="35"/>
        <v>39.201737307173879</v>
      </c>
      <c r="Y99" s="35">
        <f t="shared" si="36"/>
        <v>80.57702868246524</v>
      </c>
      <c r="Z99" s="35">
        <f t="shared" si="37"/>
        <v>86.829836829836822</v>
      </c>
      <c r="AA99" s="35">
        <f t="shared" si="38"/>
        <v>-3.304301409737981</v>
      </c>
      <c r="AB99" s="35">
        <f t="shared" si="39"/>
        <v>-3.3043014097379597</v>
      </c>
      <c r="AC99" s="35">
        <f t="shared" si="40"/>
        <v>-3.3043014097379881</v>
      </c>
      <c r="AF99">
        <v>1.81</v>
      </c>
      <c r="AG99">
        <v>2.08</v>
      </c>
      <c r="AJ99" t="s">
        <v>376</v>
      </c>
    </row>
    <row r="100" spans="1:36" ht="15" x14ac:dyDescent="0.25">
      <c r="A100">
        <v>1.56</v>
      </c>
      <c r="B100">
        <v>4.4000000000000004</v>
      </c>
      <c r="C100">
        <v>6.07</v>
      </c>
      <c r="D100" s="20">
        <f t="shared" si="28"/>
        <v>3.3043014097379864E-2</v>
      </c>
      <c r="E100" s="17">
        <f>IF(OR($A100="",$B100="",$C100=""),"",A100*'MPTO_working_3-way'!$I99)</f>
        <v>1.6115471019919125</v>
      </c>
      <c r="F100" s="21">
        <f>IF(OR($A100="",$B100="",$C100=""),"",B100*'MPTO_working_3-way'!$I99)</f>
        <v>4.5453892620284719</v>
      </c>
      <c r="G100" s="22">
        <f>IF(OR($A100="",$B100="",$C100=""),"",C100*'MPTO_working_3-way'!$I99)</f>
        <v>6.2705710955710963</v>
      </c>
      <c r="H100" s="17">
        <f>IF(OR($A100="",$B100="",$C100=""),"",'MPTO_working_3-way'!E99)</f>
        <v>1.5872731096235957</v>
      </c>
      <c r="I100" s="21">
        <f>IF(OR($A100="",$B100="",$C100=""),"",'MPTO_working_3-way'!F99)</f>
        <v>4.624098068579344</v>
      </c>
      <c r="J100" s="22">
        <f>IF(OR($A100="",$B100="",$C100=""),"",'MPTO_working_3-way'!G99)</f>
        <v>6.5048981851942838</v>
      </c>
      <c r="K100" s="17">
        <f>IF(OR($A100="",$B100="",$C100=""),"",'OddsRatio_working_3-way'!H99)</f>
        <v>1.595369432681726</v>
      </c>
      <c r="L100" s="21">
        <f>IF(OR($A100="",$B100="",$C100=""),"",'OddsRatio_working_3-way'!I99)</f>
        <v>4.6147429841390517</v>
      </c>
      <c r="M100" s="22">
        <f>IF(OR($A100="",$B100="",$C100=""),"",'OddsRatio_working_3-way'!J99)</f>
        <v>6.3902196851720561</v>
      </c>
      <c r="N100" s="23">
        <f t="shared" si="29"/>
        <v>62.052173266544607</v>
      </c>
      <c r="O100" s="24">
        <f t="shared" si="30"/>
        <v>22.000315976320358</v>
      </c>
      <c r="P100" s="24">
        <f t="shared" si="31"/>
        <v>15.947510757135023</v>
      </c>
      <c r="Q100" t="s">
        <v>206</v>
      </c>
      <c r="R100" t="s">
        <v>212</v>
      </c>
      <c r="S100" t="s">
        <v>475</v>
      </c>
      <c r="T100" s="35">
        <v>100</v>
      </c>
      <c r="U100" s="35">
        <f t="shared" si="32"/>
        <v>66.101694915254228</v>
      </c>
      <c r="V100" s="35">
        <f t="shared" si="33"/>
        <v>71.590909090909093</v>
      </c>
      <c r="W100" s="35">
        <f t="shared" si="34"/>
        <v>59.514170040485837</v>
      </c>
      <c r="X100" s="35">
        <f t="shared" si="35"/>
        <v>68.894920868605084</v>
      </c>
      <c r="Y100" s="35">
        <f t="shared" si="36"/>
        <v>74.384135044259935</v>
      </c>
      <c r="Z100" s="35">
        <f t="shared" si="37"/>
        <v>62.307395993836678</v>
      </c>
      <c r="AA100" s="35">
        <f t="shared" si="38"/>
        <v>-2.7932259533508557</v>
      </c>
      <c r="AB100" s="35">
        <f t="shared" si="39"/>
        <v>-2.7932259533508415</v>
      </c>
      <c r="AC100" s="35">
        <f t="shared" si="40"/>
        <v>-2.7932259533508415</v>
      </c>
      <c r="AF100">
        <v>1.86</v>
      </c>
      <c r="AG100">
        <v>2.0299999999999998</v>
      </c>
      <c r="AJ100" t="s">
        <v>376</v>
      </c>
    </row>
    <row r="101" spans="1:36" ht="15" x14ac:dyDescent="0.25">
      <c r="A101">
        <v>2.95</v>
      </c>
      <c r="B101">
        <v>3.52</v>
      </c>
      <c r="C101">
        <v>2.4700000000000002</v>
      </c>
      <c r="D101" s="20">
        <f t="shared" si="28"/>
        <v>2.793225953350853E-2</v>
      </c>
      <c r="E101" s="17">
        <f>IF(OR($A101="",$B101="",$C101=""),"",A101*'MPTO_working_3-way'!$I100)</f>
        <v>3.0324001656238502</v>
      </c>
      <c r="F101" s="21">
        <f>IF(OR($A101="",$B101="",$C101=""),"",B101*'MPTO_working_3-way'!$I100)</f>
        <v>3.61832155355795</v>
      </c>
      <c r="G101" s="22">
        <f>IF(OR($A101="",$B101="",$C101=""),"",C101*'MPTO_working_3-way'!$I100)</f>
        <v>2.5389926810477661</v>
      </c>
      <c r="H101" s="17">
        <f>IF(OR($A101="",$B101="",$C101=""),"",'MPTO_working_3-way'!E100)</f>
        <v>3.033315225661279</v>
      </c>
      <c r="I101" s="21">
        <f>IF(OR($A101="",$B101="",$C101=""),"",'MPTO_working_3-way'!F100)</f>
        <v>3.6392729914468478</v>
      </c>
      <c r="J101" s="22">
        <f>IF(OR($A101="",$B101="",$C101=""),"",'MPTO_working_3-way'!G100)</f>
        <v>2.5281410769894972</v>
      </c>
      <c r="K101" s="17">
        <f>IF(OR($A101="",$B101="",$C101=""),"",'OddsRatio_working_3-way'!H100)</f>
        <v>3.0337786353885279</v>
      </c>
      <c r="L101" s="21">
        <f>IF(OR($A101="",$B101="",$C101=""),"",'OddsRatio_working_3-way'!I100)</f>
        <v>3.6282677749636352</v>
      </c>
      <c r="M101" s="22">
        <f>IF(OR($A101="",$B101="",$C101=""),"",'OddsRatio_working_3-way'!J100)</f>
        <v>2.5331562020621212</v>
      </c>
      <c r="N101" s="23">
        <f t="shared" si="29"/>
        <v>32.977177990434249</v>
      </c>
      <c r="O101" s="24">
        <f t="shared" si="30"/>
        <v>27.637123599937791</v>
      </c>
      <c r="P101" s="24">
        <f t="shared" si="31"/>
        <v>39.385698409627942</v>
      </c>
      <c r="Q101" t="s">
        <v>208</v>
      </c>
      <c r="R101" t="s">
        <v>312</v>
      </c>
      <c r="S101" t="s">
        <v>475</v>
      </c>
      <c r="T101" s="35">
        <v>100</v>
      </c>
      <c r="U101" s="35">
        <f t="shared" si="32"/>
        <v>64.412811387900362</v>
      </c>
      <c r="V101" s="35">
        <f t="shared" si="33"/>
        <v>72.29916897506925</v>
      </c>
      <c r="W101" s="35">
        <f t="shared" si="34"/>
        <v>58.847736625514408</v>
      </c>
      <c r="X101" s="35">
        <f t="shared" si="35"/>
        <v>68.853094399416335</v>
      </c>
      <c r="Y101" s="35">
        <f t="shared" si="36"/>
        <v>76.739451986585237</v>
      </c>
      <c r="Z101" s="35">
        <f t="shared" si="37"/>
        <v>63.288019637030388</v>
      </c>
      <c r="AA101" s="35">
        <f t="shared" si="38"/>
        <v>-4.440283011515973</v>
      </c>
      <c r="AB101" s="35">
        <f t="shared" si="39"/>
        <v>-4.4402830115159873</v>
      </c>
      <c r="AC101" s="35">
        <f t="shared" si="40"/>
        <v>-4.4402830115159801</v>
      </c>
      <c r="AF101">
        <v>2.0499999999999998</v>
      </c>
      <c r="AG101">
        <v>1.85</v>
      </c>
      <c r="AJ101" t="s">
        <v>376</v>
      </c>
    </row>
    <row r="102" spans="1:36" ht="15" x14ac:dyDescent="0.25">
      <c r="A102">
        <v>2.81</v>
      </c>
      <c r="B102">
        <v>3.61</v>
      </c>
      <c r="C102">
        <v>2.4300000000000002</v>
      </c>
      <c r="D102" s="20">
        <f t="shared" si="28"/>
        <v>4.4402830115159775E-2</v>
      </c>
      <c r="E102" s="17">
        <f>IF(OR($A102="",$B102="",$C102=""),"",A102*'MPTO_working_3-way'!$I101)</f>
        <v>2.9347719526235991</v>
      </c>
      <c r="F102" s="21">
        <f>IF(OR($A102="",$B102="",$C102=""),"",B102*'MPTO_working_3-way'!$I101)</f>
        <v>3.7702942167157265</v>
      </c>
      <c r="G102" s="22">
        <f>IF(OR($A102="",$B102="",$C102=""),"",C102*'MPTO_working_3-way'!$I101)</f>
        <v>2.5378988771798383</v>
      </c>
      <c r="H102" s="17">
        <f>IF(OR($A102="",$B102="",$C102=""),"",'MPTO_working_3-way'!E101)</f>
        <v>2.9319413490322059</v>
      </c>
      <c r="I102" s="21">
        <f>IF(OR($A102="",$B102="",$C102=""),"",'MPTO_working_3-way'!F101)</f>
        <v>3.813775379037514</v>
      </c>
      <c r="J102" s="22">
        <f>IF(OR($A102="",$B102="",$C102=""),"",'MPTO_working_3-way'!G101)</f>
        <v>2.5206587496122319</v>
      </c>
      <c r="K102" s="17">
        <f>IF(OR($A102="",$B102="",$C102=""),"",'OddsRatio_working_3-way'!H101)</f>
        <v>2.935004872389845</v>
      </c>
      <c r="L102" s="21">
        <f>IF(OR($A102="",$B102="",$C102=""),"",'OddsRatio_working_3-way'!I101)</f>
        <v>3.7902556447168476</v>
      </c>
      <c r="M102" s="22">
        <f>IF(OR($A102="",$B102="",$C102=""),"",'OddsRatio_working_3-way'!J101)</f>
        <v>2.5287607555345186</v>
      </c>
      <c r="N102" s="23">
        <f t="shared" si="29"/>
        <v>34.074197796051223</v>
      </c>
      <c r="O102" s="24">
        <f t="shared" si="30"/>
        <v>26.52312903238337</v>
      </c>
      <c r="P102" s="24">
        <f t="shared" si="31"/>
        <v>39.402673171565411</v>
      </c>
      <c r="Q102" t="s">
        <v>114</v>
      </c>
      <c r="R102" t="s">
        <v>88</v>
      </c>
      <c r="S102" t="s">
        <v>475</v>
      </c>
      <c r="T102" s="35">
        <v>100</v>
      </c>
      <c r="U102" s="35">
        <f t="shared" si="32"/>
        <v>56.896551724137922</v>
      </c>
      <c r="V102" s="35">
        <f t="shared" si="33"/>
        <v>72.222222222222229</v>
      </c>
      <c r="W102" s="35">
        <f t="shared" si="34"/>
        <v>66.442953020134226</v>
      </c>
      <c r="X102" s="35">
        <f t="shared" si="35"/>
        <v>61.33482475764356</v>
      </c>
      <c r="Y102" s="35">
        <f t="shared" si="36"/>
        <v>76.660495255727852</v>
      </c>
      <c r="Z102" s="35">
        <f t="shared" si="37"/>
        <v>70.88122605363985</v>
      </c>
      <c r="AA102" s="35">
        <f t="shared" si="38"/>
        <v>-4.438273033505638</v>
      </c>
      <c r="AB102" s="35">
        <f t="shared" si="39"/>
        <v>-4.4382730335056237</v>
      </c>
      <c r="AC102" s="35">
        <f t="shared" si="40"/>
        <v>-4.4382730335056237</v>
      </c>
      <c r="AF102">
        <v>1.78</v>
      </c>
      <c r="AG102">
        <v>2.06</v>
      </c>
      <c r="AJ102" t="s">
        <v>70</v>
      </c>
    </row>
    <row r="103" spans="1:36" ht="15" x14ac:dyDescent="0.25">
      <c r="A103">
        <v>2.3199999999999998</v>
      </c>
      <c r="B103">
        <v>3.6</v>
      </c>
      <c r="C103">
        <v>2.98</v>
      </c>
      <c r="D103" s="20">
        <f t="shared" si="28"/>
        <v>4.4382730335056131E-2</v>
      </c>
      <c r="E103" s="17">
        <f>IF(OR($A103="",$B103="",$C103=""),"",A103*'MPTO_working_3-way'!$I102)</f>
        <v>2.42296793437733</v>
      </c>
      <c r="F103" s="21">
        <f>IF(OR($A103="",$B103="",$C103=""),"",B103*'MPTO_working_3-way'!$I102)</f>
        <v>3.7597778292062021</v>
      </c>
      <c r="G103" s="22">
        <f>IF(OR($A103="",$B103="",$C103=""),"",C103*'MPTO_working_3-way'!$I102)</f>
        <v>3.1122605363984674</v>
      </c>
      <c r="H103" s="17">
        <f>IF(OR($A103="",$B103="",$C103=""),"",'MPTO_working_3-way'!E102)</f>
        <v>2.4024587378890683</v>
      </c>
      <c r="I103" s="21">
        <f>IF(OR($A103="",$B103="",$C103=""),"",'MPTO_working_3-way'!F102)</f>
        <v>3.802519433534866</v>
      </c>
      <c r="J103" s="22">
        <f>IF(OR($A103="",$B103="",$C103=""),"",'MPTO_working_3-way'!G102)</f>
        <v>3.1174380076955961</v>
      </c>
      <c r="K103" s="17">
        <f>IF(OR($A103="",$B103="",$C103=""),"",'OddsRatio_working_3-way'!H102)</f>
        <v>2.41152066631799</v>
      </c>
      <c r="L103" s="21">
        <f>IF(OR($A103="",$B103="",$C103=""),"",'OddsRatio_working_3-way'!I102)</f>
        <v>3.7802679791111928</v>
      </c>
      <c r="M103" s="22">
        <f>IF(OR($A103="",$B103="",$C103=""),"",'OddsRatio_working_3-way'!J102)</f>
        <v>3.1172809994769848</v>
      </c>
      <c r="N103" s="23">
        <f t="shared" si="29"/>
        <v>41.271697648651987</v>
      </c>
      <c r="O103" s="24">
        <f t="shared" si="30"/>
        <v>26.597316262464609</v>
      </c>
      <c r="P103" s="24">
        <f t="shared" si="31"/>
        <v>32.130986088883418</v>
      </c>
      <c r="Q103" t="s">
        <v>226</v>
      </c>
      <c r="R103" t="s">
        <v>228</v>
      </c>
      <c r="S103" t="s">
        <v>475</v>
      </c>
      <c r="T103" s="35">
        <v>100</v>
      </c>
      <c r="U103" s="35">
        <f t="shared" si="32"/>
        <v>79.674796747967477</v>
      </c>
      <c r="V103" s="35">
        <f t="shared" si="33"/>
        <v>75.247524752475243</v>
      </c>
      <c r="W103" s="35">
        <f t="shared" si="34"/>
        <v>40.119760479041922</v>
      </c>
      <c r="X103" s="35">
        <f t="shared" si="35"/>
        <v>84.632714768482842</v>
      </c>
      <c r="Y103" s="35">
        <f t="shared" si="36"/>
        <v>80.205442772990608</v>
      </c>
      <c r="Z103" s="35">
        <f t="shared" si="37"/>
        <v>45.077678499557273</v>
      </c>
      <c r="AA103" s="35">
        <f t="shared" si="38"/>
        <v>-4.9579180205153648</v>
      </c>
      <c r="AB103" s="35">
        <f t="shared" si="39"/>
        <v>-4.9579180205153648</v>
      </c>
      <c r="AC103" s="35">
        <f t="shared" si="40"/>
        <v>-4.9579180205153506</v>
      </c>
      <c r="AF103">
        <v>1.87</v>
      </c>
      <c r="AG103">
        <v>1.97</v>
      </c>
      <c r="AJ103" t="s">
        <v>70</v>
      </c>
    </row>
    <row r="104" spans="1:36" ht="15" x14ac:dyDescent="0.25">
      <c r="A104">
        <v>4.92</v>
      </c>
      <c r="B104">
        <v>4.04</v>
      </c>
      <c r="C104">
        <v>1.67</v>
      </c>
      <c r="D104" s="20">
        <f t="shared" si="28"/>
        <v>4.9579180205153506E-2</v>
      </c>
      <c r="E104" s="17">
        <f>IF(OR($A104="",$B104="",$C104=""),"",A104*'MPTO_working_3-way'!$I103)</f>
        <v>5.1639295666093554</v>
      </c>
      <c r="F104" s="21">
        <f>IF(OR($A104="",$B104="",$C104=""),"",B104*'MPTO_working_3-way'!$I103)</f>
        <v>4.2402998880288205</v>
      </c>
      <c r="G104" s="22">
        <f>IF(OR($A104="",$B104="",$C104=""),"",C104*'MPTO_working_3-way'!$I103)</f>
        <v>1.7527972309426063</v>
      </c>
      <c r="H104" s="17">
        <f>IF(OR($A104="",$B104="",$C104=""),"",'MPTO_working_3-way'!E103)</f>
        <v>5.3554509424643282</v>
      </c>
      <c r="I104" s="21">
        <f>IF(OR($A104="",$B104="",$C104=""),"",'MPTO_working_3-way'!F103)</f>
        <v>4.3290350806417957</v>
      </c>
      <c r="J104" s="22">
        <f>IF(OR($A104="",$B104="",$C104=""),"",'MPTO_working_3-way'!G103)</f>
        <v>1.7173986166271296</v>
      </c>
      <c r="K104" s="17">
        <f>IF(OR($A104="",$B104="",$C104=""),"",'OddsRatio_working_3-way'!H103)</f>
        <v>5.2684382639031631</v>
      </c>
      <c r="L104" s="21">
        <f>IF(OR($A104="",$B104="",$C104=""),"",'OddsRatio_working_3-way'!I103)</f>
        <v>4.3102174291493922</v>
      </c>
      <c r="M104" s="22">
        <f>IF(OR($A104="",$B104="",$C104=""),"",'OddsRatio_working_3-way'!J103)</f>
        <v>1.7295544991875302</v>
      </c>
      <c r="N104" s="23">
        <f t="shared" si="29"/>
        <v>19.365097588978188</v>
      </c>
      <c r="O104" s="24">
        <f t="shared" si="30"/>
        <v>23.583237657864522</v>
      </c>
      <c r="P104" s="24">
        <f t="shared" si="31"/>
        <v>57.051664753157297</v>
      </c>
      <c r="Q104" t="s">
        <v>231</v>
      </c>
      <c r="R104" t="s">
        <v>234</v>
      </c>
      <c r="S104" t="s">
        <v>475</v>
      </c>
      <c r="T104" s="35">
        <v>100</v>
      </c>
      <c r="U104" s="35">
        <f t="shared" si="32"/>
        <v>65.03496503496504</v>
      </c>
      <c r="V104" s="35">
        <f t="shared" si="33"/>
        <v>70.760233918128648</v>
      </c>
      <c r="W104" s="35">
        <f t="shared" si="34"/>
        <v>59.839357429718881</v>
      </c>
      <c r="X104" s="35">
        <f t="shared" si="35"/>
        <v>69.400408652152464</v>
      </c>
      <c r="Y104" s="35">
        <f t="shared" si="36"/>
        <v>75.1256775353161</v>
      </c>
      <c r="Z104" s="35">
        <f t="shared" si="37"/>
        <v>64.204801046906312</v>
      </c>
      <c r="AA104" s="35">
        <f t="shared" si="38"/>
        <v>-4.3654436171874238</v>
      </c>
      <c r="AB104" s="35">
        <f t="shared" si="39"/>
        <v>-4.3654436171874522</v>
      </c>
      <c r="AC104" s="35">
        <f t="shared" si="40"/>
        <v>-4.3654436171874309</v>
      </c>
      <c r="AF104">
        <v>1.73</v>
      </c>
      <c r="AG104">
        <v>2.13</v>
      </c>
      <c r="AJ104" t="s">
        <v>70</v>
      </c>
    </row>
    <row r="105" spans="1:36" ht="15" x14ac:dyDescent="0.25">
      <c r="A105">
        <v>2.86</v>
      </c>
      <c r="B105">
        <v>3.42</v>
      </c>
      <c r="C105">
        <v>2.4900000000000002</v>
      </c>
      <c r="D105" s="20">
        <f t="shared" si="28"/>
        <v>4.3654436171874256E-2</v>
      </c>
      <c r="E105" s="17">
        <f>IF(OR($A105="",$B105="",$C105=""),"",A105*'MPTO_working_3-way'!$I104)</f>
        <v>2.98485168745156</v>
      </c>
      <c r="F105" s="21">
        <f>IF(OR($A105="",$B105="",$C105=""),"",B105*'MPTO_working_3-way'!$I104)</f>
        <v>3.5692981717078101</v>
      </c>
      <c r="G105" s="22">
        <f>IF(OR($A105="",$B105="",$C105=""),"",C105*'MPTO_working_3-way'!$I104)</f>
        <v>2.5986995460679672</v>
      </c>
      <c r="H105" s="17">
        <f>IF(OR($A105="",$B105="",$C105=""),"",'MPTO_working_3-way'!E104)</f>
        <v>2.9841938805567083</v>
      </c>
      <c r="I105" s="21">
        <f>IF(OR($A105="",$B105="",$C105=""),"",'MPTO_working_3-way'!F104)</f>
        <v>3.5991136983086731</v>
      </c>
      <c r="J105" s="22">
        <f>IF(OR($A105="",$B105="",$C105=""),"",'MPTO_working_3-way'!G104)</f>
        <v>2.5836125020632674</v>
      </c>
      <c r="K105" s="17">
        <f>IF(OR($A105="",$B105="",$C105=""),"",'OddsRatio_working_3-way'!H104)</f>
        <v>2.9856395751001599</v>
      </c>
      <c r="L105" s="21">
        <f>IF(OR($A105="",$B105="",$C105=""),"",'OddsRatio_working_3-way'!I104)</f>
        <v>3.5834665439475204</v>
      </c>
      <c r="M105" s="22">
        <f>IF(OR($A105="",$B105="",$C105=""),"",'OddsRatio_working_3-way'!J104)</f>
        <v>2.5906467563974402</v>
      </c>
      <c r="N105" s="23">
        <f t="shared" si="29"/>
        <v>33.502502124445286</v>
      </c>
      <c r="O105" s="24">
        <f t="shared" si="30"/>
        <v>28.016712302898689</v>
      </c>
      <c r="P105" s="24">
        <f t="shared" si="31"/>
        <v>38.480785572656032</v>
      </c>
      <c r="Q105" t="s">
        <v>112</v>
      </c>
      <c r="R105" t="s">
        <v>113</v>
      </c>
      <c r="S105" t="s">
        <v>475</v>
      </c>
      <c r="T105" s="35">
        <v>100</v>
      </c>
      <c r="U105" s="35">
        <f t="shared" si="32"/>
        <v>80.916030534351137</v>
      </c>
      <c r="V105" s="35">
        <f t="shared" si="33"/>
        <v>74.293059125964007</v>
      </c>
      <c r="W105" s="35">
        <f t="shared" si="34"/>
        <v>39.759036144578317</v>
      </c>
      <c r="X105" s="35">
        <f t="shared" si="35"/>
        <v>85.947904729457676</v>
      </c>
      <c r="Y105" s="35">
        <f t="shared" si="36"/>
        <v>79.324933321070546</v>
      </c>
      <c r="Z105" s="35">
        <f t="shared" si="37"/>
        <v>44.790910339684842</v>
      </c>
      <c r="AA105" s="35">
        <f t="shared" si="38"/>
        <v>-5.0318741951065391</v>
      </c>
      <c r="AB105" s="35">
        <f t="shared" si="39"/>
        <v>-5.0318741951065391</v>
      </c>
      <c r="AC105" s="35">
        <f t="shared" si="40"/>
        <v>-5.0318741951065249</v>
      </c>
      <c r="AF105">
        <v>1.69</v>
      </c>
      <c r="AG105">
        <v>2.1800000000000002</v>
      </c>
      <c r="AJ105" t="s">
        <v>70</v>
      </c>
    </row>
    <row r="106" spans="1:36" ht="15" x14ac:dyDescent="0.25">
      <c r="A106">
        <v>5.24</v>
      </c>
      <c r="B106">
        <v>3.89</v>
      </c>
      <c r="C106">
        <v>1.66</v>
      </c>
      <c r="D106" s="20">
        <f t="shared" si="28"/>
        <v>5.0318741951065338E-2</v>
      </c>
      <c r="E106" s="17">
        <f>IF(OR($A106="",$B106="",$C106=""),"",A106*'MPTO_working_3-way'!$I105)</f>
        <v>5.5036702078235828</v>
      </c>
      <c r="F106" s="21">
        <f>IF(OR($A106="",$B106="",$C106=""),"",B106*'MPTO_working_3-way'!$I105)</f>
        <v>4.0857399061896444</v>
      </c>
      <c r="G106" s="22">
        <f>IF(OR($A106="",$B106="",$C106=""),"",C106*'MPTO_working_3-way'!$I105)</f>
        <v>1.7435291116387683</v>
      </c>
      <c r="H106" s="17">
        <f>IF(OR($A106="",$B106="",$C106=""),"",'MPTO_working_3-way'!E105)</f>
        <v>5.744921553295903</v>
      </c>
      <c r="I106" s="21">
        <f>IF(OR($A106="",$B106="",$C106=""),"",'MPTO_working_3-way'!F105)</f>
        <v>4.1615255395740087</v>
      </c>
      <c r="J106" s="22">
        <f>IF(OR($A106="",$B106="",$C106=""),"",'MPTO_working_3-way'!G105)</f>
        <v>1.707543188541226</v>
      </c>
      <c r="K106" s="17">
        <f>IF(OR($A106="",$B106="",$C106=""),"",'OddsRatio_working_3-way'!H105)</f>
        <v>5.6251665842214589</v>
      </c>
      <c r="L106" s="21">
        <f>IF(OR($A106="",$B106="",$C106=""),"",'OddsRatio_working_3-way'!I105)</f>
        <v>4.1525309972641544</v>
      </c>
      <c r="M106" s="22">
        <f>IF(OR($A106="",$B106="",$C106=""),"",'OddsRatio_working_3-way'!J105)</f>
        <v>1.7199551758457927</v>
      </c>
      <c r="N106" s="23">
        <f t="shared" si="29"/>
        <v>18.169693354417912</v>
      </c>
      <c r="O106" s="24">
        <f t="shared" si="30"/>
        <v>24.475370996696622</v>
      </c>
      <c r="P106" s="24">
        <f t="shared" si="31"/>
        <v>57.354935648885466</v>
      </c>
      <c r="Q106" t="s">
        <v>75</v>
      </c>
      <c r="R106" t="s">
        <v>393</v>
      </c>
      <c r="S106" t="s">
        <v>475</v>
      </c>
      <c r="T106" s="35">
        <v>100</v>
      </c>
      <c r="U106" s="35">
        <f t="shared" si="32"/>
        <v>50</v>
      </c>
      <c r="V106" s="35">
        <f t="shared" si="33"/>
        <v>73.753280839895012</v>
      </c>
      <c r="W106" s="35">
        <f t="shared" si="34"/>
        <v>71.671388101982998</v>
      </c>
      <c r="X106" s="35">
        <f t="shared" si="35"/>
        <v>54.575331058121975</v>
      </c>
      <c r="Y106" s="35">
        <f t="shared" si="36"/>
        <v>78.328611898017002</v>
      </c>
      <c r="Z106" s="35">
        <f t="shared" si="37"/>
        <v>76.246719160104988</v>
      </c>
      <c r="AA106" s="35">
        <f t="shared" si="38"/>
        <v>-4.575331058121975</v>
      </c>
      <c r="AB106" s="35">
        <f t="shared" si="39"/>
        <v>-4.5753310581219893</v>
      </c>
      <c r="AC106" s="35">
        <f t="shared" si="40"/>
        <v>-4.5753310581219893</v>
      </c>
      <c r="AF106">
        <v>1.94</v>
      </c>
      <c r="AG106">
        <v>1.89</v>
      </c>
      <c r="AJ106" t="s">
        <v>70</v>
      </c>
    </row>
    <row r="107" spans="1:36" ht="15" x14ac:dyDescent="0.25">
      <c r="A107">
        <v>2</v>
      </c>
      <c r="B107">
        <v>3.81</v>
      </c>
      <c r="C107">
        <v>3.53</v>
      </c>
      <c r="D107" s="20">
        <f t="shared" si="28"/>
        <v>4.5753310581219786E-2</v>
      </c>
      <c r="E107" s="17">
        <f>IF(OR($A107="",$B107="",$C107=""),"",A107*'MPTO_working_3-way'!$I106)</f>
        <v>2.0915066211624396</v>
      </c>
      <c r="F107" s="21">
        <f>IF(OR($A107="",$B107="",$C107=""),"",B107*'MPTO_working_3-way'!$I106)</f>
        <v>3.9843201133144475</v>
      </c>
      <c r="G107" s="22">
        <f>IF(OR($A107="",$B107="",$C107=""),"",C107*'MPTO_working_3-way'!$I106)</f>
        <v>3.6915091863517056</v>
      </c>
      <c r="H107" s="17">
        <f>IF(OR($A107="",$B107="",$C107=""),"",'MPTO_working_3-way'!E106)</f>
        <v>2.0629237266471017</v>
      </c>
      <c r="I107" s="21">
        <f>IF(OR($A107="",$B107="",$C107=""),"",'MPTO_working_3-way'!F106)</f>
        <v>4.0450441870140805</v>
      </c>
      <c r="J107" s="22">
        <f>IF(OR($A107="",$B107="",$C107=""),"",'MPTO_working_3-way'!G106)</f>
        <v>3.7308558298234336</v>
      </c>
      <c r="K107" s="17">
        <f>IF(OR($A107="",$B107="",$C107=""),"",'OddsRatio_working_3-way'!H106)</f>
        <v>2.074105289054812</v>
      </c>
      <c r="L107" s="21">
        <f>IF(OR($A107="",$B107="",$C107=""),"",'OddsRatio_working_3-way'!I106)</f>
        <v>4.0182358622440217</v>
      </c>
      <c r="M107" s="22">
        <f>IF(OR($A107="",$B107="",$C107=""),"",'OddsRatio_working_3-way'!J106)</f>
        <v>3.7174863813086754</v>
      </c>
      <c r="N107" s="23">
        <f t="shared" si="29"/>
        <v>47.81242334505302</v>
      </c>
      <c r="O107" s="24">
        <f t="shared" si="30"/>
        <v>25.098384958033083</v>
      </c>
      <c r="P107" s="24">
        <f t="shared" si="31"/>
        <v>27.0891916969139</v>
      </c>
      <c r="Q107" t="s">
        <v>116</v>
      </c>
      <c r="R107" t="s">
        <v>86</v>
      </c>
      <c r="S107" t="s">
        <v>475</v>
      </c>
      <c r="T107" s="35">
        <v>100</v>
      </c>
      <c r="U107" s="35">
        <f t="shared" si="32"/>
        <v>43.181818181818187</v>
      </c>
      <c r="V107" s="35">
        <f t="shared" si="33"/>
        <v>74.489795918367349</v>
      </c>
      <c r="W107" s="35">
        <f t="shared" si="34"/>
        <v>77.426636568848764</v>
      </c>
      <c r="X107" s="35">
        <f t="shared" si="35"/>
        <v>48.083567512783901</v>
      </c>
      <c r="Y107" s="35">
        <f t="shared" si="36"/>
        <v>79.391545249333078</v>
      </c>
      <c r="Z107" s="35">
        <f t="shared" si="37"/>
        <v>82.328385899814478</v>
      </c>
      <c r="AA107" s="35">
        <f t="shared" si="38"/>
        <v>-4.9017493309657141</v>
      </c>
      <c r="AB107" s="35">
        <f t="shared" si="39"/>
        <v>-4.9017493309657283</v>
      </c>
      <c r="AC107" s="35">
        <f t="shared" si="40"/>
        <v>-4.9017493309657141</v>
      </c>
      <c r="AF107">
        <v>1.85</v>
      </c>
      <c r="AG107">
        <v>2</v>
      </c>
      <c r="AJ107" t="s">
        <v>70</v>
      </c>
    </row>
    <row r="108" spans="1:36" s="35" customFormat="1" ht="15" x14ac:dyDescent="0.25">
      <c r="A108">
        <v>1.76</v>
      </c>
      <c r="B108">
        <v>3.92</v>
      </c>
      <c r="C108">
        <v>4.43</v>
      </c>
      <c r="D108" s="20">
        <f t="shared" si="28"/>
        <v>4.9017493309657212E-2</v>
      </c>
      <c r="E108" s="17">
        <f>IF(OR($A108="",$B108="",$C108=""),"",A108*'MPTO_working_3-way'!$I107)</f>
        <v>1.8462707882249967</v>
      </c>
      <c r="F108" s="21">
        <f>IF(OR($A108="",$B108="",$C108=""),"",B108*'MPTO_working_3-way'!$I107)</f>
        <v>4.1121485737738563</v>
      </c>
      <c r="G108" s="22">
        <f>IF(OR($A108="",$B108="",$C108=""),"",C108*'MPTO_working_3-way'!$I107)</f>
        <v>4.6471474953617813</v>
      </c>
      <c r="H108" s="17">
        <f>IF(OR($A108="",$B108="",$C108=""),"",'MPTO_working_3-way'!E107)</f>
        <v>1.8121107406489219</v>
      </c>
      <c r="I108" s="21">
        <f>IF(OR($A108="",$B108="",$C108=""),"",'MPTO_working_3-way'!F107)</f>
        <v>4.1882557923678592</v>
      </c>
      <c r="J108" s="22">
        <f>IF(OR($A108="",$B108="",$C108=""),"",'MPTO_working_3-way'!G107)</f>
        <v>4.775675310800473</v>
      </c>
      <c r="K108" s="17">
        <f>IF(OR($A108="",$B108="",$C108=""),"",'OddsRatio_working_3-way'!H107)</f>
        <v>1.8242850029762088</v>
      </c>
      <c r="L108" s="21">
        <f>IF(OR($A108="",$B108="",$C108=""),"",'OddsRatio_working_3-way'!I107)</f>
        <v>4.1669897482770111</v>
      </c>
      <c r="M108" s="22">
        <f>IF(OR($A108="",$B108="",$C108=""),"",'OddsRatio_working_3-way'!J107)</f>
        <v>4.7201283686952555</v>
      </c>
      <c r="N108" s="23">
        <f t="shared" si="29"/>
        <v>54.163235771140549</v>
      </c>
      <c r="O108" s="24">
        <f t="shared" si="30"/>
        <v>24.318187489083513</v>
      </c>
      <c r="P108" s="24">
        <f t="shared" si="31"/>
        <v>21.518576739775931</v>
      </c>
      <c r="Q108" t="s">
        <v>87</v>
      </c>
      <c r="R108" t="s">
        <v>227</v>
      </c>
      <c r="S108" t="s">
        <v>475</v>
      </c>
      <c r="T108" s="35">
        <v>100</v>
      </c>
      <c r="U108" s="35">
        <f t="shared" si="32"/>
        <v>78.723404255319153</v>
      </c>
      <c r="V108" s="35">
        <f t="shared" si="33"/>
        <v>75.124378109452735</v>
      </c>
      <c r="W108" s="35">
        <f t="shared" si="34"/>
        <v>41.176470588235297</v>
      </c>
      <c r="X108" s="35">
        <f t="shared" si="35"/>
        <v>83.699151302311975</v>
      </c>
      <c r="Y108" s="35">
        <f t="shared" si="36"/>
        <v>80.100125156445557</v>
      </c>
      <c r="Z108" s="35">
        <f t="shared" si="37"/>
        <v>46.152217635228119</v>
      </c>
      <c r="AA108" s="35">
        <f t="shared" si="38"/>
        <v>-4.9757470469928222</v>
      </c>
      <c r="AB108" s="35">
        <f t="shared" si="39"/>
        <v>-4.9757470469928222</v>
      </c>
      <c r="AC108" s="35">
        <f t="shared" si="40"/>
        <v>-4.9757470469928222</v>
      </c>
      <c r="AD108" s="36"/>
      <c r="AE108" s="36"/>
      <c r="AF108">
        <v>1.72</v>
      </c>
      <c r="AG108">
        <v>2.14</v>
      </c>
      <c r="AH108" s="36"/>
      <c r="AI108" s="36"/>
      <c r="AJ108" t="s">
        <v>70</v>
      </c>
    </row>
    <row r="109" spans="1:36" ht="15" x14ac:dyDescent="0.25">
      <c r="A109">
        <v>4.7</v>
      </c>
      <c r="B109">
        <v>4.0199999999999996</v>
      </c>
      <c r="C109">
        <v>1.7</v>
      </c>
      <c r="D109" s="20">
        <f t="shared" si="28"/>
        <v>4.97574704699284E-2</v>
      </c>
      <c r="E109" s="17">
        <f>IF(OR($A109="",$B109="",$C109=""),"",A109*'MPTO_working_3-way'!$I108)</f>
        <v>4.9338601112086637</v>
      </c>
      <c r="F109" s="21">
        <f>IF(OR($A109="",$B109="",$C109=""),"",B109*'MPTO_working_3-way'!$I108)</f>
        <v>4.2200250312891114</v>
      </c>
      <c r="G109" s="22">
        <f>IF(OR($A109="",$B109="",$C109=""),"",C109*'MPTO_working_3-way'!$I108)</f>
        <v>1.7845876997988783</v>
      </c>
      <c r="H109" s="17">
        <f>IF(OR($A109="",$B109="",$C109=""),"",'MPTO_working_3-way'!E108)</f>
        <v>5.097356087135922</v>
      </c>
      <c r="I109" s="21">
        <f>IF(OR($A109="",$B109="",$C109=""),"",'MPTO_working_3-way'!F108)</f>
        <v>4.3071813622506916</v>
      </c>
      <c r="J109" s="22">
        <f>IF(OR($A109="",$B109="",$C109=""),"",'MPTO_working_3-way'!G108)</f>
        <v>1.7493237576202079</v>
      </c>
      <c r="K109" s="17">
        <f>IF(OR($A109="",$B109="",$C109=""),"",'OddsRatio_working_3-way'!H108)</f>
        <v>5.0254470275586636</v>
      </c>
      <c r="L109" s="21">
        <f>IF(OR($A109="",$B109="",$C109=""),"",'OddsRatio_working_3-way'!I108)</f>
        <v>4.2856351414127456</v>
      </c>
      <c r="M109" s="22">
        <f>IF(OR($A109="",$B109="",$C109=""),"",'OddsRatio_working_3-way'!J108)</f>
        <v>1.7615710592678553</v>
      </c>
      <c r="N109" s="23">
        <f t="shared" si="29"/>
        <v>20.268106056112455</v>
      </c>
      <c r="O109" s="24">
        <f t="shared" si="30"/>
        <v>23.696541906400142</v>
      </c>
      <c r="P109" s="24">
        <f t="shared" si="31"/>
        <v>56.035352037487385</v>
      </c>
      <c r="Q109" t="s">
        <v>230</v>
      </c>
      <c r="R109" t="s">
        <v>233</v>
      </c>
      <c r="S109" t="s">
        <v>475</v>
      </c>
      <c r="T109" s="35">
        <v>100</v>
      </c>
      <c r="U109" s="35">
        <f t="shared" si="32"/>
        <v>31.972789115646258</v>
      </c>
      <c r="V109" s="35">
        <f t="shared" si="33"/>
        <v>79.035639412997895</v>
      </c>
      <c r="W109" s="35">
        <f t="shared" si="34"/>
        <v>84</v>
      </c>
      <c r="X109" s="35">
        <f t="shared" si="35"/>
        <v>36.964360587002098</v>
      </c>
      <c r="Y109" s="35">
        <f t="shared" si="36"/>
        <v>84.027210884353735</v>
      </c>
      <c r="Z109" s="35">
        <f t="shared" si="37"/>
        <v>88.99157147135584</v>
      </c>
      <c r="AA109" s="35">
        <f t="shared" si="38"/>
        <v>-4.9915714713558401</v>
      </c>
      <c r="AB109" s="35">
        <f t="shared" si="39"/>
        <v>-4.9915714713558401</v>
      </c>
      <c r="AC109" s="35">
        <f t="shared" si="40"/>
        <v>-4.9915714713558401</v>
      </c>
      <c r="AF109">
        <v>1.78</v>
      </c>
      <c r="AG109">
        <v>2.06</v>
      </c>
      <c r="AJ109" t="s">
        <v>70</v>
      </c>
    </row>
    <row r="110" spans="1:36" ht="15" x14ac:dyDescent="0.25">
      <c r="A110">
        <v>1.47</v>
      </c>
      <c r="B110">
        <v>4.7699999999999996</v>
      </c>
      <c r="C110">
        <v>6.25</v>
      </c>
      <c r="D110" s="20">
        <f t="shared" si="28"/>
        <v>4.9915714713558268E-2</v>
      </c>
      <c r="E110" s="17">
        <f>IF(OR($A110="",$B110="",$C110=""),"",A110*'MPTO_working_3-way'!$I109)</f>
        <v>1.5433761006289306</v>
      </c>
      <c r="F110" s="21">
        <f>IF(OR($A110="",$B110="",$C110=""),"",B110*'MPTO_working_3-way'!$I109)</f>
        <v>5.0080979591836723</v>
      </c>
      <c r="G110" s="22">
        <f>IF(OR($A110="",$B110="",$C110=""),"",C110*'MPTO_working_3-way'!$I109)</f>
        <v>6.5619732169597391</v>
      </c>
      <c r="H110" s="17">
        <f>IF(OR($A110="",$B110="",$C110=""),"",'MPTO_working_3-way'!E109)</f>
        <v>1.5068557326234191</v>
      </c>
      <c r="I110" s="21">
        <f>IF(OR($A110="",$B110="",$C110=""),"",'MPTO_working_3-way'!F109)</f>
        <v>5.1812120011940879</v>
      </c>
      <c r="J110" s="22">
        <f>IF(OR($A110="",$B110="",$C110=""),"",'MPTO_working_3-way'!G109)</f>
        <v>6.9753769264132979</v>
      </c>
      <c r="K110" s="17">
        <f>IF(OR($A110="",$B110="",$C110=""),"",'OddsRatio_working_3-way'!H109)</f>
        <v>1.5181080190492446</v>
      </c>
      <c r="L110" s="21">
        <f>IF(OR($A110="",$B110="",$C110=""),"",'OddsRatio_working_3-way'!I109)</f>
        <v>5.1558877272673485</v>
      </c>
      <c r="M110" s="22">
        <f>IF(OR($A110="",$B110="",$C110=""),"",'OddsRatio_working_3-way'!J109)</f>
        <v>6.7873768085287995</v>
      </c>
      <c r="N110" s="23">
        <f t="shared" si="29"/>
        <v>64.793020935888336</v>
      </c>
      <c r="O110" s="24">
        <f t="shared" si="30"/>
        <v>19.967660539990746</v>
      </c>
      <c r="P110" s="24">
        <f t="shared" si="31"/>
        <v>15.239318524120934</v>
      </c>
      <c r="Q110" t="s">
        <v>232</v>
      </c>
      <c r="R110" t="s">
        <v>115</v>
      </c>
      <c r="S110" t="s">
        <v>475</v>
      </c>
      <c r="T110" s="35">
        <v>100</v>
      </c>
      <c r="U110" s="35">
        <f t="shared" si="32"/>
        <v>63.369963369963365</v>
      </c>
      <c r="V110" s="35">
        <f t="shared" si="33"/>
        <v>70.760233918128648</v>
      </c>
      <c r="W110" s="35">
        <f t="shared" si="34"/>
        <v>61.389961389961393</v>
      </c>
      <c r="X110" s="35">
        <f t="shared" si="35"/>
        <v>67.849804691909952</v>
      </c>
      <c r="Y110" s="35">
        <f t="shared" si="36"/>
        <v>75.240075240075228</v>
      </c>
      <c r="Z110" s="35">
        <f t="shared" si="37"/>
        <v>65.869802711907965</v>
      </c>
      <c r="AA110" s="35">
        <f t="shared" si="38"/>
        <v>-4.4798413219465871</v>
      </c>
      <c r="AB110" s="35">
        <f t="shared" si="39"/>
        <v>-4.47984132194658</v>
      </c>
      <c r="AC110" s="35">
        <f t="shared" si="40"/>
        <v>-4.4798413219465729</v>
      </c>
      <c r="AF110">
        <v>1.55</v>
      </c>
      <c r="AG110">
        <v>2.5</v>
      </c>
      <c r="AJ110" t="s">
        <v>70</v>
      </c>
    </row>
    <row r="111" spans="1:36" ht="15" x14ac:dyDescent="0.25">
      <c r="A111">
        <v>2.73</v>
      </c>
      <c r="B111">
        <v>3.42</v>
      </c>
      <c r="C111">
        <v>2.59</v>
      </c>
      <c r="D111" s="20">
        <f t="shared" si="28"/>
        <v>4.4798413219465871E-2</v>
      </c>
      <c r="E111" s="17">
        <f>IF(OR($A111="",$B111="",$C111=""),"",A111*'MPTO_working_3-way'!$I110)</f>
        <v>2.8522996680891417</v>
      </c>
      <c r="F111" s="21">
        <f>IF(OR($A111="",$B111="",$C111=""),"",B111*'MPTO_working_3-way'!$I110)</f>
        <v>3.5732105732105732</v>
      </c>
      <c r="G111" s="22">
        <f>IF(OR($A111="",$B111="",$C111=""),"",C111*'MPTO_working_3-way'!$I110)</f>
        <v>2.7060278902384165</v>
      </c>
      <c r="H111" s="17">
        <f>IF(OR($A111="",$B111="",$C111=""),"",'MPTO_working_3-way'!E110)</f>
        <v>2.8460225372256374</v>
      </c>
      <c r="I111" s="21">
        <f>IF(OR($A111="",$B111="",$C111=""),"",'MPTO_working_3-way'!F110)</f>
        <v>3.6040600345952174</v>
      </c>
      <c r="J111" s="22">
        <f>IF(OR($A111="",$B111="",$C111=""),"",'MPTO_working_3-way'!G110)</f>
        <v>2.6942008120329368</v>
      </c>
      <c r="K111" s="17">
        <f>IF(OR($A111="",$B111="",$C111=""),"",'OddsRatio_working_3-way'!H110)</f>
        <v>2.8497918117948071</v>
      </c>
      <c r="L111" s="21">
        <f>IF(OR($A111="",$B111="",$C111=""),"",'OddsRatio_working_3-way'!I110)</f>
        <v>3.5875700488690359</v>
      </c>
      <c r="M111" s="22">
        <f>IF(OR($A111="",$B111="",$C111=""),"",'OddsRatio_working_3-way'!J110)</f>
        <v>2.7000976767362679</v>
      </c>
      <c r="N111" s="23">
        <f t="shared" si="29"/>
        <v>35.05942980633364</v>
      </c>
      <c r="O111" s="24">
        <f t="shared" si="30"/>
        <v>27.98603607347685</v>
      </c>
      <c r="P111" s="24">
        <f t="shared" si="31"/>
        <v>36.954534120189514</v>
      </c>
      <c r="Q111" t="s">
        <v>96</v>
      </c>
      <c r="R111" t="s">
        <v>229</v>
      </c>
      <c r="S111" t="s">
        <v>475</v>
      </c>
      <c r="T111" s="35">
        <v>100</v>
      </c>
      <c r="U111" s="35">
        <f t="shared" si="32"/>
        <v>36.30573248407643</v>
      </c>
      <c r="V111" s="35">
        <f t="shared" si="33"/>
        <v>76.525821596244128</v>
      </c>
      <c r="W111" s="35">
        <f t="shared" si="34"/>
        <v>81.91681735985533</v>
      </c>
      <c r="X111" s="35">
        <f t="shared" si="35"/>
        <v>41.557361043900528</v>
      </c>
      <c r="Y111" s="35">
        <f t="shared" si="36"/>
        <v>81.777450156068227</v>
      </c>
      <c r="Z111" s="35">
        <f t="shared" si="37"/>
        <v>87.168445919679428</v>
      </c>
      <c r="AA111" s="35">
        <f t="shared" si="38"/>
        <v>-5.2516285598240984</v>
      </c>
      <c r="AB111" s="35">
        <f t="shared" si="39"/>
        <v>-5.2516285598240984</v>
      </c>
      <c r="AC111" s="35">
        <f t="shared" si="40"/>
        <v>-5.2516285598240984</v>
      </c>
      <c r="AF111">
        <v>1.95</v>
      </c>
      <c r="AG111">
        <v>1.88</v>
      </c>
      <c r="AJ111" t="s">
        <v>70</v>
      </c>
    </row>
    <row r="112" spans="1:36" ht="15" x14ac:dyDescent="0.25">
      <c r="A112">
        <v>1.57</v>
      </c>
      <c r="B112">
        <v>4.26</v>
      </c>
      <c r="C112">
        <v>5.53</v>
      </c>
      <c r="D112" s="20">
        <f t="shared" si="28"/>
        <v>5.2516285598240842E-2</v>
      </c>
      <c r="E112" s="17">
        <f>IF(OR($A112="",$B112="",$C112=""),"",A112*'MPTO_working_3-way'!$I111)</f>
        <v>1.6524505683892381</v>
      </c>
      <c r="F112" s="21">
        <f>IF(OR($A112="",$B112="",$C112=""),"",B112*'MPTO_working_3-way'!$I111)</f>
        <v>4.4837193766485059</v>
      </c>
      <c r="G112" s="22">
        <f>IF(OR($A112="",$B112="",$C112=""),"",C112*'MPTO_working_3-way'!$I111)</f>
        <v>5.8204150593582717</v>
      </c>
      <c r="H112" s="17">
        <f>IF(OR($A112="",$B112="",$C112=""),"",'MPTO_working_3-way'!E111)</f>
        <v>1.6143685344174739</v>
      </c>
      <c r="I112" s="21">
        <f>IF(OR($A112="",$B112="",$C112=""),"",'MPTO_working_3-way'!F111)</f>
        <v>4.6032810561391058</v>
      </c>
      <c r="J112" s="22">
        <f>IF(OR($A112="",$B112="",$C112=""),"",'MPTO_working_3-way'!G111)</f>
        <v>6.1227089622334869</v>
      </c>
      <c r="K112" s="17">
        <f>IF(OR($A112="",$B112="",$C112=""),"",'OddsRatio_working_3-way'!H111)</f>
        <v>1.6267973742866273</v>
      </c>
      <c r="L112" s="21">
        <f>IF(OR($A112="",$B112="",$C112=""),"",'OddsRatio_working_3-way'!I111)</f>
        <v>4.58484112311299</v>
      </c>
      <c r="M112" s="22">
        <f>IF(OR($A112="",$B112="",$C112=""),"",'OddsRatio_working_3-way'!J111)</f>
        <v>5.981389658804245</v>
      </c>
      <c r="N112" s="23">
        <f t="shared" si="29"/>
        <v>60.516182397805196</v>
      </c>
      <c r="O112" s="24">
        <f t="shared" si="30"/>
        <v>22.302912292148864</v>
      </c>
      <c r="P112" s="24">
        <f t="shared" si="31"/>
        <v>17.180905310045961</v>
      </c>
      <c r="Q112" t="s">
        <v>81</v>
      </c>
      <c r="R112" t="s">
        <v>386</v>
      </c>
      <c r="S112" t="s">
        <v>475</v>
      </c>
      <c r="T112" s="35">
        <v>100</v>
      </c>
      <c r="U112" s="35">
        <f t="shared" si="32"/>
        <v>79.079497907949786</v>
      </c>
      <c r="V112" s="35">
        <f t="shared" si="33"/>
        <v>72.972972972972968</v>
      </c>
      <c r="W112" s="35">
        <f t="shared" si="34"/>
        <v>43.181818181818187</v>
      </c>
      <c r="X112" s="35">
        <f t="shared" si="35"/>
        <v>83.845208845208845</v>
      </c>
      <c r="Y112" s="35">
        <f t="shared" si="36"/>
        <v>77.738683910232027</v>
      </c>
      <c r="Z112" s="35">
        <f t="shared" si="37"/>
        <v>47.947529119077231</v>
      </c>
      <c r="AA112" s="35">
        <f t="shared" si="38"/>
        <v>-4.7657109372590583</v>
      </c>
      <c r="AB112" s="35">
        <f t="shared" si="39"/>
        <v>-4.7657109372590583</v>
      </c>
      <c r="AC112" s="35">
        <f t="shared" si="40"/>
        <v>-4.765710937259044</v>
      </c>
      <c r="AF112">
        <v>1.82</v>
      </c>
      <c r="AG112">
        <v>2.02</v>
      </c>
      <c r="AJ112" t="s">
        <v>70</v>
      </c>
    </row>
    <row r="113" spans="1:36" s="35" customFormat="1" ht="15" x14ac:dyDescent="0.25">
      <c r="A113">
        <v>4.78</v>
      </c>
      <c r="B113">
        <v>3.7</v>
      </c>
      <c r="C113">
        <v>1.76</v>
      </c>
      <c r="D113" s="20">
        <f t="shared" si="28"/>
        <v>4.76571093725906E-2</v>
      </c>
      <c r="E113" s="17">
        <f>IF(OR($A113="",$B113="",$C113=""),"",A113*'MPTO_working_3-way'!$I112)</f>
        <v>5.0078009828009833</v>
      </c>
      <c r="F113" s="21">
        <f>IF(OR($A113="",$B113="",$C113=""),"",B113*'MPTO_working_3-way'!$I112)</f>
        <v>3.8763313046785854</v>
      </c>
      <c r="G113" s="22">
        <f>IF(OR($A113="",$B113="",$C113=""),"",C113*'MPTO_working_3-way'!$I112)</f>
        <v>1.8438765124957595</v>
      </c>
      <c r="H113" s="17">
        <f>IF(OR($A113="",$B113="",$C113=""),"",'MPTO_working_3-way'!E112)</f>
        <v>5.1727887900663401</v>
      </c>
      <c r="I113" s="21">
        <f>IF(OR($A113="",$B113="",$C113=""),"",'MPTO_working_3-way'!F112)</f>
        <v>3.9310560826033814</v>
      </c>
      <c r="J113" s="22">
        <f>IF(OR($A113="",$B113="",$C113=""),"",'MPTO_working_3-way'!G112)</f>
        <v>1.8106229117611476</v>
      </c>
      <c r="K113" s="17">
        <f>IF(OR($A113="",$B113="",$C113=""),"",'OddsRatio_working_3-way'!H112)</f>
        <v>5.0915209356673117</v>
      </c>
      <c r="L113" s="21">
        <f>IF(OR($A113="",$B113="",$C113=""),"",'OddsRatio_working_3-way'!I112)</f>
        <v>3.9225149540480806</v>
      </c>
      <c r="M113" s="22">
        <f>IF(OR($A113="",$B113="",$C113=""),"",'OddsRatio_working_3-way'!J112)</f>
        <v>1.8226338389172365</v>
      </c>
      <c r="N113" s="23">
        <f t="shared" si="29"/>
        <v>19.968844677223494</v>
      </c>
      <c r="O113" s="24">
        <f t="shared" si="30"/>
        <v>25.797588528953597</v>
      </c>
      <c r="P113" s="24">
        <f t="shared" si="31"/>
        <v>54.233566793822909</v>
      </c>
      <c r="Q113" t="s">
        <v>89</v>
      </c>
      <c r="R113" t="s">
        <v>225</v>
      </c>
      <c r="S113" t="s">
        <v>475</v>
      </c>
      <c r="T113" s="35">
        <v>100</v>
      </c>
      <c r="U113" s="35">
        <f t="shared" si="32"/>
        <v>63.63636363636364</v>
      </c>
      <c r="V113" s="35">
        <f t="shared" si="33"/>
        <v>69.696969696969703</v>
      </c>
      <c r="W113" s="35">
        <f t="shared" si="34"/>
        <v>62.264150943396231</v>
      </c>
      <c r="X113" s="35">
        <f t="shared" si="35"/>
        <v>68.03887935963408</v>
      </c>
      <c r="Y113" s="35">
        <f t="shared" si="36"/>
        <v>74.099485420240143</v>
      </c>
      <c r="Z113" s="35">
        <f t="shared" si="37"/>
        <v>66.666666666666671</v>
      </c>
      <c r="AA113" s="35">
        <f t="shared" si="38"/>
        <v>-4.4025157232704402</v>
      </c>
      <c r="AB113" s="35">
        <f t="shared" si="39"/>
        <v>-4.4025157232704402</v>
      </c>
      <c r="AC113" s="35">
        <f t="shared" si="40"/>
        <v>-4.4025157232704402</v>
      </c>
      <c r="AD113" s="36"/>
      <c r="AE113" s="36"/>
      <c r="AF113">
        <v>2.04</v>
      </c>
      <c r="AG113">
        <v>1.81</v>
      </c>
      <c r="AH113" s="36"/>
      <c r="AI113" s="36"/>
      <c r="AJ113" t="s">
        <v>70</v>
      </c>
    </row>
    <row r="114" spans="1:36" ht="15" x14ac:dyDescent="0.25">
      <c r="A114">
        <v>2.75</v>
      </c>
      <c r="B114">
        <v>3.3</v>
      </c>
      <c r="C114">
        <v>2.65</v>
      </c>
      <c r="D114" s="20">
        <f t="shared" si="28"/>
        <v>4.4025157232704615E-2</v>
      </c>
      <c r="E114" s="17">
        <f>IF(OR($A114="",$B114="",$C114=""),"",A114*'MPTO_working_3-way'!$I113)</f>
        <v>2.8710691823899377</v>
      </c>
      <c r="F114" s="21">
        <f>IF(OR($A114="",$B114="",$C114=""),"",B114*'MPTO_working_3-way'!$I113)</f>
        <v>3.4452830188679249</v>
      </c>
      <c r="G114" s="22">
        <f>IF(OR($A114="",$B114="",$C114=""),"",C114*'MPTO_working_3-way'!$I113)</f>
        <v>2.7666666666666671</v>
      </c>
      <c r="H114" s="17">
        <f>IF(OR($A114="",$B114="",$C114=""),"",'MPTO_working_3-way'!E113)</f>
        <v>2.865647187329329</v>
      </c>
      <c r="I114" s="21">
        <f>IF(OR($A114="",$B114="",$C114=""),"",'MPTO_working_3-way'!F113)</f>
        <v>3.467944481163252</v>
      </c>
      <c r="J114" s="22">
        <f>IF(OR($A114="",$B114="",$C114=""),"",'MPTO_working_3-way'!G113)</f>
        <v>2.7572254335260116</v>
      </c>
      <c r="K114" s="17">
        <f>IF(OR($A114="",$B114="",$C114=""),"",'OddsRatio_working_3-way'!H113)</f>
        <v>2.8687244107925007</v>
      </c>
      <c r="L114" s="21">
        <f>IF(OR($A114="",$B114="",$C114=""),"",'OddsRatio_working_3-way'!I113)</f>
        <v>3.4560377970415717</v>
      </c>
      <c r="M114" s="22">
        <f>IF(OR($A114="",$B114="",$C114=""),"",'OddsRatio_working_3-way'!J113)</f>
        <v>2.7619401587472145</v>
      </c>
      <c r="N114" s="23">
        <f t="shared" si="29"/>
        <v>34.830230010952896</v>
      </c>
      <c r="O114" s="24">
        <f t="shared" si="30"/>
        <v>29.025191675794083</v>
      </c>
      <c r="P114" s="24">
        <f t="shared" si="31"/>
        <v>36.144578313253007</v>
      </c>
      <c r="Q114" t="s">
        <v>77</v>
      </c>
      <c r="R114" t="s">
        <v>74</v>
      </c>
      <c r="S114" t="s">
        <v>475</v>
      </c>
      <c r="T114" s="35">
        <v>100</v>
      </c>
      <c r="U114" s="35">
        <f t="shared" si="32"/>
        <v>59.016393442622956</v>
      </c>
      <c r="V114" s="35">
        <f t="shared" si="33"/>
        <v>68.35443037974683</v>
      </c>
      <c r="W114" s="35">
        <f t="shared" si="34"/>
        <v>68.253968253968253</v>
      </c>
      <c r="X114" s="35">
        <f t="shared" si="35"/>
        <v>63.391601366284902</v>
      </c>
      <c r="Y114" s="35">
        <f t="shared" si="36"/>
        <v>72.729638303408791</v>
      </c>
      <c r="Z114" s="35">
        <f t="shared" si="37"/>
        <v>72.6291761776302</v>
      </c>
      <c r="AA114" s="35">
        <f t="shared" si="38"/>
        <v>-4.3752079236619466</v>
      </c>
      <c r="AB114" s="35">
        <f t="shared" si="39"/>
        <v>-4.3752079236619608</v>
      </c>
      <c r="AC114" s="35">
        <f t="shared" si="40"/>
        <v>-4.3752079236619466</v>
      </c>
      <c r="AF114">
        <v>2.2799999999999998</v>
      </c>
      <c r="AG114">
        <v>1.64</v>
      </c>
      <c r="AJ114" t="s">
        <v>71</v>
      </c>
    </row>
    <row r="115" spans="1:36" ht="15" x14ac:dyDescent="0.25">
      <c r="A115">
        <v>2.44</v>
      </c>
      <c r="B115">
        <v>3.16</v>
      </c>
      <c r="C115">
        <v>3.15</v>
      </c>
      <c r="D115" s="20">
        <f t="shared" si="28"/>
        <v>4.3752079236619501E-2</v>
      </c>
      <c r="E115" s="17">
        <f>IF(OR($A115="",$B115="",$C115=""),"",A115*'MPTO_working_3-way'!$I114)</f>
        <v>2.5467550733373514</v>
      </c>
      <c r="F115" s="21">
        <f>IF(OR($A115="",$B115="",$C115=""),"",B115*'MPTO_working_3-way'!$I114)</f>
        <v>3.2982565703877178</v>
      </c>
      <c r="G115" s="22">
        <f>IF(OR($A115="",$B115="",$C115=""),"",C115*'MPTO_working_3-way'!$I114)</f>
        <v>3.2878190495953512</v>
      </c>
      <c r="H115" s="17">
        <f>IF(OR($A115="",$B115="",$C115=""),"",'MPTO_working_3-way'!E114)</f>
        <v>2.5300312229160644</v>
      </c>
      <c r="I115" s="21">
        <f>IF(OR($A115="",$B115="",$C115=""),"",'MPTO_working_3-way'!F114)</f>
        <v>3.3126659440900261</v>
      </c>
      <c r="J115" s="22">
        <f>IF(OR($A115="",$B115="",$C115=""),"",'MPTO_working_3-way'!G114)</f>
        <v>3.3016780433340456</v>
      </c>
      <c r="K115" s="17">
        <f>IF(OR($A115="",$B115="",$C115=""),"",'OddsRatio_working_3-way'!H114)</f>
        <v>2.5374616595824784</v>
      </c>
      <c r="L115" s="21">
        <f>IF(OR($A115="",$B115="",$C115=""),"",'OddsRatio_working_3-way'!I114)</f>
        <v>3.3061924893737173</v>
      </c>
      <c r="M115" s="22">
        <f>IF(OR($A115="",$B115="",$C115=""),"",'OddsRatio_working_3-way'!J114)</f>
        <v>3.2955156722932837</v>
      </c>
      <c r="N115" s="23">
        <f t="shared" si="29"/>
        <v>39.265652612976524</v>
      </c>
      <c r="O115" s="24">
        <f t="shared" si="30"/>
        <v>30.319048220146428</v>
      </c>
      <c r="P115" s="24">
        <f t="shared" si="31"/>
        <v>30.415299166877059</v>
      </c>
      <c r="Q115" t="s">
        <v>73</v>
      </c>
      <c r="R115" t="s">
        <v>95</v>
      </c>
      <c r="S115" t="s">
        <v>475</v>
      </c>
      <c r="T115" s="35">
        <v>100</v>
      </c>
      <c r="U115" s="35">
        <f t="shared" si="32"/>
        <v>60.9375</v>
      </c>
      <c r="V115" s="35">
        <f t="shared" si="33"/>
        <v>72.222222222222229</v>
      </c>
      <c r="W115" s="35">
        <f t="shared" si="34"/>
        <v>62.406015037593981</v>
      </c>
      <c r="X115" s="35">
        <f t="shared" si="35"/>
        <v>65.371762740183797</v>
      </c>
      <c r="Y115" s="35">
        <f t="shared" si="36"/>
        <v>76.656484962406012</v>
      </c>
      <c r="Z115" s="35">
        <f t="shared" si="37"/>
        <v>66.840277777777786</v>
      </c>
      <c r="AA115" s="35">
        <f t="shared" si="38"/>
        <v>-4.4342627401837973</v>
      </c>
      <c r="AB115" s="35">
        <f t="shared" si="39"/>
        <v>-4.4342627401837831</v>
      </c>
      <c r="AC115" s="35">
        <f t="shared" si="40"/>
        <v>-4.4342627401838044</v>
      </c>
      <c r="AF115">
        <v>2.2999999999999998</v>
      </c>
      <c r="AG115">
        <v>1.63</v>
      </c>
      <c r="AJ115" t="s">
        <v>71</v>
      </c>
    </row>
    <row r="116" spans="1:36" ht="15" x14ac:dyDescent="0.25">
      <c r="A116">
        <v>2.56</v>
      </c>
      <c r="B116">
        <v>3.6</v>
      </c>
      <c r="C116">
        <v>2.66</v>
      </c>
      <c r="D116" s="20">
        <f t="shared" si="28"/>
        <v>4.434262740183792E-2</v>
      </c>
      <c r="E116" s="17">
        <f>IF(OR($A116="",$B116="",$C116=""),"",A116*'MPTO_working_3-way'!$I115)</f>
        <v>2.6735171261487052</v>
      </c>
      <c r="F116" s="21">
        <f>IF(OR($A116="",$B116="",$C116=""),"",B116*'MPTO_working_3-way'!$I115)</f>
        <v>3.7596334586466167</v>
      </c>
      <c r="G116" s="22">
        <f>IF(OR($A116="",$B116="",$C116=""),"",C116*'MPTO_working_3-way'!$I115)</f>
        <v>2.7779513888888889</v>
      </c>
      <c r="H116" s="17">
        <f>IF(OR($A116="",$B116="",$C116=""),"",'MPTO_working_3-way'!E115)</f>
        <v>2.6606774873231611</v>
      </c>
      <c r="I116" s="21">
        <f>IF(OR($A116="",$B116="",$C116=""),"",'MPTO_working_3-way'!F115)</f>
        <v>3.802326158529524</v>
      </c>
      <c r="J116" s="22">
        <f>IF(OR($A116="",$B116="",$C116=""),"",'MPTO_working_3-way'!G115)</f>
        <v>2.7688637760080961</v>
      </c>
      <c r="K116" s="17">
        <f>IF(OR($A116="",$B116="",$C116=""),"",'OddsRatio_working_3-way'!H115)</f>
        <v>2.6673253064694777</v>
      </c>
      <c r="L116" s="21">
        <f>IF(OR($A116="",$B116="",$C116=""),"",'OddsRatio_working_3-way'!I115)</f>
        <v>3.7788755107824632</v>
      </c>
      <c r="M116" s="22">
        <f>IF(OR($A116="",$B116="",$C116=""),"",'OddsRatio_working_3-way'!J115)</f>
        <v>2.774205133807266</v>
      </c>
      <c r="N116" s="23">
        <f t="shared" si="29"/>
        <v>37.40391225548403</v>
      </c>
      <c r="O116" s="24">
        <f t="shared" si="30"/>
        <v>26.598337603899758</v>
      </c>
      <c r="P116" s="24">
        <f t="shared" si="31"/>
        <v>35.997750140616212</v>
      </c>
      <c r="Q116" t="s">
        <v>394</v>
      </c>
      <c r="R116" t="s">
        <v>85</v>
      </c>
      <c r="S116" t="s">
        <v>475</v>
      </c>
      <c r="T116" s="35">
        <v>100</v>
      </c>
      <c r="U116" s="35">
        <f t="shared" si="32"/>
        <v>28.057553956834536</v>
      </c>
      <c r="V116" s="35">
        <f t="shared" si="33"/>
        <v>80.237154150197625</v>
      </c>
      <c r="W116" s="35">
        <f t="shared" si="34"/>
        <v>86.84210526315789</v>
      </c>
      <c r="X116" s="35">
        <f t="shared" si="35"/>
        <v>32.920740586644484</v>
      </c>
      <c r="Y116" s="35">
        <f t="shared" si="36"/>
        <v>85.100340780007571</v>
      </c>
      <c r="Z116" s="35">
        <f t="shared" si="37"/>
        <v>91.70529189296785</v>
      </c>
      <c r="AA116" s="35">
        <f t="shared" si="38"/>
        <v>-4.8631866298099489</v>
      </c>
      <c r="AB116" s="35">
        <f t="shared" si="39"/>
        <v>-4.8631866298099453</v>
      </c>
      <c r="AC116" s="35">
        <f t="shared" si="40"/>
        <v>-4.8631866298099595</v>
      </c>
      <c r="AF116">
        <v>1.91</v>
      </c>
      <c r="AG116">
        <v>1.93</v>
      </c>
      <c r="AJ116" t="s">
        <v>71</v>
      </c>
    </row>
    <row r="117" spans="1:36" ht="15" x14ac:dyDescent="0.25">
      <c r="A117">
        <v>1.39</v>
      </c>
      <c r="B117">
        <v>5.0599999999999996</v>
      </c>
      <c r="C117">
        <v>7.6</v>
      </c>
      <c r="D117" s="20">
        <f t="shared" si="28"/>
        <v>4.8631866298099569E-2</v>
      </c>
      <c r="E117" s="17">
        <f>IF(OR($A117="",$B117="",$C117=""),"",A117*'MPTO_working_3-way'!$I116)</f>
        <v>1.4575982941543584</v>
      </c>
      <c r="F117" s="21">
        <f>IF(OR($A117="",$B117="",$C117=""),"",B117*'MPTO_working_3-way'!$I116)</f>
        <v>5.3060772434683834</v>
      </c>
      <c r="G117" s="22">
        <f>IF(OR($A117="",$B117="",$C117=""),"",C117*'MPTO_working_3-way'!$I116)</f>
        <v>7.9696021838655566</v>
      </c>
      <c r="H117" s="17">
        <f>IF(OR($A117="",$B117="",$C117=""),"",'MPTO_working_3-way'!E116)</f>
        <v>1.422042550202876</v>
      </c>
      <c r="I117" s="21">
        <f>IF(OR($A117="",$B117="",$C117=""),"",'MPTO_working_3-way'!F116)</f>
        <v>5.5121371737812312</v>
      </c>
      <c r="J117" s="22">
        <f>IF(OR($A117="",$B117="",$C117=""),"",'MPTO_working_3-way'!G116)</f>
        <v>8.6678904081156123</v>
      </c>
      <c r="K117" s="17">
        <f>IF(OR($A117="",$B117="",$C117=""),"",'OddsRatio_working_3-way'!H116)</f>
        <v>1.432519887976019</v>
      </c>
      <c r="L117" s="21">
        <f>IF(OR($A117="",$B117="",$C117=""),"",'OddsRatio_working_3-way'!I116)</f>
        <v>5.5026429363657323</v>
      </c>
      <c r="M117" s="22">
        <f>IF(OR($A117="",$B117="",$C117=""),"",'OddsRatio_working_3-way'!J116)</f>
        <v>8.31956733497878</v>
      </c>
      <c r="N117" s="23">
        <f t="shared" si="29"/>
        <v>68.606007842521592</v>
      </c>
      <c r="O117" s="24">
        <f t="shared" si="30"/>
        <v>18.846314407333008</v>
      </c>
      <c r="P117" s="24">
        <f t="shared" si="31"/>
        <v>12.547677750145395</v>
      </c>
      <c r="Q117" t="s">
        <v>235</v>
      </c>
      <c r="R117" t="s">
        <v>82</v>
      </c>
      <c r="S117" t="s">
        <v>475</v>
      </c>
      <c r="T117" s="35">
        <v>100</v>
      </c>
      <c r="U117" s="35">
        <f t="shared" si="32"/>
        <v>54.128440366972484</v>
      </c>
      <c r="V117" s="35">
        <f t="shared" si="33"/>
        <v>69.230769230769241</v>
      </c>
      <c r="W117" s="35">
        <f t="shared" si="34"/>
        <v>72.067039106145245</v>
      </c>
      <c r="X117" s="35">
        <f t="shared" si="35"/>
        <v>58.702191663085522</v>
      </c>
      <c r="Y117" s="35">
        <f t="shared" si="36"/>
        <v>73.804520526882271</v>
      </c>
      <c r="Z117" s="35">
        <f t="shared" si="37"/>
        <v>76.64079040225829</v>
      </c>
      <c r="AA117" s="35">
        <f t="shared" si="38"/>
        <v>-4.5737512961130378</v>
      </c>
      <c r="AB117" s="35">
        <f t="shared" si="39"/>
        <v>-4.5737512961130307</v>
      </c>
      <c r="AC117" s="35">
        <f t="shared" si="40"/>
        <v>-4.5737512961130449</v>
      </c>
      <c r="AF117">
        <v>1.65</v>
      </c>
      <c r="AG117">
        <v>2.2599999999999998</v>
      </c>
      <c r="AJ117" t="s">
        <v>71</v>
      </c>
    </row>
    <row r="118" spans="1:36" ht="15" x14ac:dyDescent="0.25">
      <c r="A118">
        <v>2.1800000000000002</v>
      </c>
      <c r="B118">
        <v>3.25</v>
      </c>
      <c r="C118">
        <v>3.58</v>
      </c>
      <c r="D118" s="20">
        <f t="shared" si="28"/>
        <v>4.5737512961130378E-2</v>
      </c>
      <c r="E118" s="17">
        <f>IF(OR($A118="",$B118="",$C118=""),"",A118*'MPTO_working_3-way'!$I117)</f>
        <v>2.2797077782552644</v>
      </c>
      <c r="F118" s="21">
        <f>IF(OR($A118="",$B118="",$C118=""),"",B118*'MPTO_working_3-way'!$I117)</f>
        <v>3.3986469171236737</v>
      </c>
      <c r="G118" s="22">
        <f>IF(OR($A118="",$B118="",$C118=""),"",C118*'MPTO_working_3-way'!$I117)</f>
        <v>3.7437402964008468</v>
      </c>
      <c r="H118" s="17">
        <f>IF(OR($A118="",$B118="",$C118=""),"",'MPTO_working_3-way'!E117)</f>
        <v>2.25494519171786</v>
      </c>
      <c r="I118" s="21">
        <f>IF(OR($A118="",$B118="",$C118=""),"",'MPTO_working_3-way'!F117)</f>
        <v>3.4194292031222613</v>
      </c>
      <c r="J118" s="22">
        <f>IF(OR($A118="",$B118="",$C118=""),"",'MPTO_working_3-way'!G117)</f>
        <v>3.7866772166071989</v>
      </c>
      <c r="K118" s="17">
        <f>IF(OR($A118="",$B118="",$C118=""),"",'OddsRatio_working_3-way'!H117)</f>
        <v>2.265238422760397</v>
      </c>
      <c r="L118" s="21">
        <f>IF(OR($A118="",$B118="",$C118=""),"",'OddsRatio_working_3-way'!I117)</f>
        <v>3.4125308908566896</v>
      </c>
      <c r="M118" s="22">
        <f>IF(OR($A118="",$B118="",$C118=""),"",'OddsRatio_working_3-way'!J117)</f>
        <v>3.7663687548490046</v>
      </c>
      <c r="N118" s="23">
        <f t="shared" si="29"/>
        <v>43.865271221969202</v>
      </c>
      <c r="O118" s="24">
        <f t="shared" si="30"/>
        <v>29.423474235043962</v>
      </c>
      <c r="P118" s="24">
        <f t="shared" si="31"/>
        <v>26.711254542986833</v>
      </c>
      <c r="Q118" t="s">
        <v>78</v>
      </c>
      <c r="R118" t="s">
        <v>94</v>
      </c>
      <c r="S118" t="s">
        <v>475</v>
      </c>
      <c r="T118" s="35">
        <v>100</v>
      </c>
      <c r="U118" s="35">
        <f t="shared" si="32"/>
        <v>70.760233918128648</v>
      </c>
      <c r="V118" s="35">
        <f t="shared" si="33"/>
        <v>71.428571428571431</v>
      </c>
      <c r="W118" s="35">
        <f t="shared" si="34"/>
        <v>53.271028037383175</v>
      </c>
      <c r="X118" s="35">
        <f t="shared" si="35"/>
        <v>75.30040053404538</v>
      </c>
      <c r="Y118" s="35">
        <f t="shared" si="36"/>
        <v>75.968738044488163</v>
      </c>
      <c r="Z118" s="35">
        <f t="shared" si="37"/>
        <v>57.811194653299914</v>
      </c>
      <c r="AA118" s="35">
        <f t="shared" si="38"/>
        <v>-4.540166615916732</v>
      </c>
      <c r="AB118" s="35">
        <f t="shared" si="39"/>
        <v>-4.540166615916732</v>
      </c>
      <c r="AC118" s="35">
        <f t="shared" si="40"/>
        <v>-4.5401666159167391</v>
      </c>
      <c r="AF118">
        <v>2.37</v>
      </c>
      <c r="AG118">
        <v>1.6</v>
      </c>
      <c r="AJ118" t="s">
        <v>71</v>
      </c>
    </row>
    <row r="119" spans="1:36" ht="15" x14ac:dyDescent="0.25">
      <c r="A119">
        <v>3.42</v>
      </c>
      <c r="B119">
        <v>3.5</v>
      </c>
      <c r="C119">
        <v>2.14</v>
      </c>
      <c r="D119" s="20">
        <f t="shared" si="28"/>
        <v>4.5401666159167409E-2</v>
      </c>
      <c r="E119" s="17">
        <f>IF(OR($A119="",$B119="",$C119=""),"",A119*'MPTO_working_3-way'!$I118)</f>
        <v>3.5752736982643523</v>
      </c>
      <c r="F119" s="21">
        <f>IF(OR($A119="",$B119="",$C119=""),"",B119*'MPTO_working_3-way'!$I118)</f>
        <v>3.6589058315570862</v>
      </c>
      <c r="G119" s="22">
        <f>IF(OR($A119="",$B119="",$C119=""),"",C119*'MPTO_working_3-way'!$I118)</f>
        <v>2.2371595655806185</v>
      </c>
      <c r="H119" s="17">
        <f>IF(OR($A119="",$B119="",$C119=""),"",'MPTO_working_3-way'!E118)</f>
        <v>3.6066738630497017</v>
      </c>
      <c r="I119" s="21">
        <f>IF(OR($A119="",$B119="",$C119=""),"",'MPTO_working_3-way'!F118)</f>
        <v>3.695759231294546</v>
      </c>
      <c r="J119" s="22">
        <f>IF(OR($A119="",$B119="",$C119=""),"",'MPTO_working_3-way'!G118)</f>
        <v>2.2116269030419895</v>
      </c>
      <c r="K119" s="17">
        <f>IF(OR($A119="",$B119="",$C119=""),"",'OddsRatio_working_3-way'!H118)</f>
        <v>3.5942033347612869</v>
      </c>
      <c r="L119" s="21">
        <f>IF(OR($A119="",$B119="",$C119=""),"",'OddsRatio_working_3-way'!I118)</f>
        <v>3.6799621226872805</v>
      </c>
      <c r="M119" s="22">
        <f>IF(OR($A119="",$B119="",$C119=""),"",'OddsRatio_working_3-way'!J118)</f>
        <v>2.2220627279454002</v>
      </c>
      <c r="N119" s="23">
        <f t="shared" si="29"/>
        <v>27.969886626734581</v>
      </c>
      <c r="O119" s="24">
        <f t="shared" si="30"/>
        <v>27.330574932409217</v>
      </c>
      <c r="P119" s="24">
        <f t="shared" si="31"/>
        <v>44.699538440856195</v>
      </c>
      <c r="Q119" t="s">
        <v>68</v>
      </c>
      <c r="R119" t="s">
        <v>93</v>
      </c>
      <c r="S119" t="s">
        <v>475</v>
      </c>
      <c r="T119" s="35">
        <v>100</v>
      </c>
      <c r="U119" s="35">
        <f t="shared" si="32"/>
        <v>74.619289340101517</v>
      </c>
      <c r="V119" s="35">
        <f t="shared" si="33"/>
        <v>72.222222222222229</v>
      </c>
      <c r="W119" s="35">
        <f t="shared" si="34"/>
        <v>48.453608247422686</v>
      </c>
      <c r="X119" s="35">
        <f t="shared" si="35"/>
        <v>79.324169530355107</v>
      </c>
      <c r="Y119" s="35">
        <f t="shared" si="36"/>
        <v>76.927102412475804</v>
      </c>
      <c r="Z119" s="35">
        <f t="shared" si="37"/>
        <v>53.158488437676255</v>
      </c>
      <c r="AA119" s="35">
        <f t="shared" si="38"/>
        <v>-4.7048801902535899</v>
      </c>
      <c r="AB119" s="35">
        <f t="shared" si="39"/>
        <v>-4.7048801902535757</v>
      </c>
      <c r="AC119" s="35">
        <f t="shared" si="40"/>
        <v>-4.7048801902535686</v>
      </c>
      <c r="AF119">
        <v>2.02</v>
      </c>
      <c r="AG119">
        <v>1.83</v>
      </c>
      <c r="AJ119" t="s">
        <v>71</v>
      </c>
    </row>
    <row r="120" spans="1:36" ht="15" x14ac:dyDescent="0.25">
      <c r="A120">
        <v>3.94</v>
      </c>
      <c r="B120">
        <v>3.6</v>
      </c>
      <c r="C120">
        <v>1.94</v>
      </c>
      <c r="D120" s="20">
        <f t="shared" si="28"/>
        <v>4.7048801902535686E-2</v>
      </c>
      <c r="E120" s="17">
        <f>IF(OR($A120="",$B120="",$C120=""),"",A120*'MPTO_working_3-way'!$I119)</f>
        <v>4.1253722794959904</v>
      </c>
      <c r="F120" s="21">
        <f>IF(OR($A120="",$B120="",$C120=""),"",B120*'MPTO_working_3-way'!$I119)</f>
        <v>3.7693756868491284</v>
      </c>
      <c r="G120" s="22">
        <f>IF(OR($A120="",$B120="",$C120=""),"",C120*'MPTO_working_3-way'!$I119)</f>
        <v>2.031274675690919</v>
      </c>
      <c r="H120" s="17">
        <f>IF(OR($A120="",$B120="",$C120=""),"",'MPTO_working_3-way'!E119)</f>
        <v>4.199489656800302</v>
      </c>
      <c r="I120" s="21">
        <f>IF(OR($A120="",$B120="",$C120=""),"",'MPTO_working_3-way'!F119)</f>
        <v>3.815412716489432</v>
      </c>
      <c r="J120" s="22">
        <f>IF(OR($A120="",$B120="",$C120=""),"",'MPTO_working_3-way'!G119)</f>
        <v>2.0008764496807356</v>
      </c>
      <c r="K120" s="17">
        <f>IF(OR($A120="",$B120="",$C120=""),"",'OddsRatio_working_3-way'!H119)</f>
        <v>4.1668077420311196</v>
      </c>
      <c r="L120" s="21">
        <f>IF(OR($A120="",$B120="",$C120=""),"",'OddsRatio_working_3-way'!I119)</f>
        <v>3.8005782752656154</v>
      </c>
      <c r="M120" s="22">
        <f>IF(OR($A120="",$B120="",$C120=""),"",'OddsRatio_working_3-way'!J119)</f>
        <v>2.0125167610575687</v>
      </c>
      <c r="N120" s="23">
        <f t="shared" si="29"/>
        <v>24.240236571380976</v>
      </c>
      <c r="O120" s="24">
        <f t="shared" si="30"/>
        <v>26.529592247566953</v>
      </c>
      <c r="P120" s="24">
        <f t="shared" si="31"/>
        <v>49.230171181052086</v>
      </c>
      <c r="Q120" t="s">
        <v>91</v>
      </c>
      <c r="R120" t="s">
        <v>97</v>
      </c>
      <c r="S120" t="s">
        <v>475</v>
      </c>
      <c r="T120" s="35">
        <v>100</v>
      </c>
      <c r="U120" s="35">
        <f t="shared" si="32"/>
        <v>43.181818181818187</v>
      </c>
      <c r="V120" s="35">
        <f t="shared" si="33"/>
        <v>73.614775725593674</v>
      </c>
      <c r="W120" s="35">
        <f t="shared" si="34"/>
        <v>78.448275862068954</v>
      </c>
      <c r="X120" s="35">
        <f t="shared" si="35"/>
        <v>47.936948412337365</v>
      </c>
      <c r="Y120" s="35">
        <f t="shared" si="36"/>
        <v>78.369905956112859</v>
      </c>
      <c r="Z120" s="35">
        <f t="shared" si="37"/>
        <v>83.203406092588168</v>
      </c>
      <c r="AA120" s="35">
        <f t="shared" si="38"/>
        <v>-4.7551302305191783</v>
      </c>
      <c r="AB120" s="35">
        <f t="shared" si="39"/>
        <v>-4.7551302305191854</v>
      </c>
      <c r="AC120" s="35">
        <f t="shared" si="40"/>
        <v>-4.7551302305192138</v>
      </c>
      <c r="AF120">
        <v>2.0499999999999998</v>
      </c>
      <c r="AG120">
        <v>1.79</v>
      </c>
      <c r="AJ120" t="s">
        <v>71</v>
      </c>
    </row>
    <row r="121" spans="1:36" ht="15" x14ac:dyDescent="0.25">
      <c r="A121">
        <v>1.76</v>
      </c>
      <c r="B121">
        <v>3.79</v>
      </c>
      <c r="C121">
        <v>4.6399999999999997</v>
      </c>
      <c r="D121" s="20">
        <f t="shared" si="28"/>
        <v>4.7551302305191889E-2</v>
      </c>
      <c r="E121" s="17">
        <f>IF(OR($A121="",$B121="",$C121=""),"",A121*'MPTO_working_3-way'!$I120)</f>
        <v>1.8436902920571376</v>
      </c>
      <c r="F121" s="21">
        <f>IF(OR($A121="",$B121="",$C121=""),"",B121*'MPTO_working_3-way'!$I120)</f>
        <v>3.9702194357366771</v>
      </c>
      <c r="G121" s="22">
        <f>IF(OR($A121="",$B121="",$C121=""),"",C121*'MPTO_working_3-way'!$I120)</f>
        <v>4.86063804269609</v>
      </c>
      <c r="H121" s="17">
        <f>IF(OR($A121="",$B121="",$C121=""),"",'MPTO_working_3-way'!E120)</f>
        <v>1.8105072947565859</v>
      </c>
      <c r="I121" s="21">
        <f>IF(OR($A121="",$B121="",$C121=""),"",'MPTO_working_3-way'!F120)</f>
        <v>4.0322286578248159</v>
      </c>
      <c r="J121" s="22">
        <f>IF(OR($A121="",$B121="",$C121=""),"",'MPTO_working_3-way'!G120)</f>
        <v>5.0083437183917363</v>
      </c>
      <c r="K121" s="17">
        <f>IF(OR($A121="",$B121="",$C121=""),"",'OddsRatio_working_3-way'!H120)</f>
        <v>1.8224224245088829</v>
      </c>
      <c r="L121" s="21">
        <f>IF(OR($A121="",$B121="",$C121=""),"",'OddsRatio_working_3-way'!I120)</f>
        <v>4.0191560057628735</v>
      </c>
      <c r="M121" s="22">
        <f>IF(OR($A121="",$B121="",$C121=""),"",'OddsRatio_working_3-way'!J120)</f>
        <v>4.9389705594899134</v>
      </c>
      <c r="N121" s="23">
        <f t="shared" si="29"/>
        <v>54.239044611133046</v>
      </c>
      <c r="O121" s="24">
        <f t="shared" si="30"/>
        <v>25.187524674299251</v>
      </c>
      <c r="P121" s="24">
        <f t="shared" si="31"/>
        <v>20.573430714567706</v>
      </c>
      <c r="Q121" t="s">
        <v>395</v>
      </c>
      <c r="R121" t="s">
        <v>76</v>
      </c>
      <c r="S121" t="s">
        <v>475</v>
      </c>
      <c r="T121" s="35">
        <v>100</v>
      </c>
      <c r="U121" s="35">
        <f t="shared" si="32"/>
        <v>31.972789115646258</v>
      </c>
      <c r="V121" s="35">
        <f t="shared" si="33"/>
        <v>78.723404255319153</v>
      </c>
      <c r="W121" s="35">
        <f t="shared" si="34"/>
        <v>84.399375975039007</v>
      </c>
      <c r="X121" s="35">
        <f t="shared" si="35"/>
        <v>36.877219769641847</v>
      </c>
      <c r="Y121" s="35">
        <f t="shared" si="36"/>
        <v>83.627834909314743</v>
      </c>
      <c r="Z121" s="35">
        <f t="shared" si="37"/>
        <v>89.303806629034582</v>
      </c>
      <c r="AA121" s="35">
        <f t="shared" si="38"/>
        <v>-4.9044306539955898</v>
      </c>
      <c r="AB121" s="35">
        <f t="shared" si="39"/>
        <v>-4.9044306539955898</v>
      </c>
      <c r="AC121" s="35">
        <f t="shared" si="40"/>
        <v>-4.9044306539955755</v>
      </c>
      <c r="AF121">
        <v>1.97</v>
      </c>
      <c r="AG121">
        <v>1.87</v>
      </c>
      <c r="AJ121" t="s">
        <v>71</v>
      </c>
    </row>
    <row r="122" spans="1:36" ht="15" x14ac:dyDescent="0.25">
      <c r="A122">
        <v>1.47</v>
      </c>
      <c r="B122">
        <v>4.7</v>
      </c>
      <c r="C122">
        <v>6.41</v>
      </c>
      <c r="D122" s="20">
        <f t="shared" si="28"/>
        <v>4.9044306539955951E-2</v>
      </c>
      <c r="E122" s="17">
        <f>IF(OR($A122="",$B122="",$C122=""),"",A122*'MPTO_working_3-way'!$I121)</f>
        <v>1.5420951306137352</v>
      </c>
      <c r="F122" s="21">
        <f>IF(OR($A122="",$B122="",$C122=""),"",B122*'MPTO_working_3-way'!$I121)</f>
        <v>4.9305082407377929</v>
      </c>
      <c r="G122" s="22">
        <f>IF(OR($A122="",$B122="",$C122=""),"",C122*'MPTO_working_3-way'!$I121)</f>
        <v>6.7243740049211178</v>
      </c>
      <c r="H122" s="17">
        <f>IF(OR($A122="",$B122="",$C122=""),"",'MPTO_working_3-way'!E121)</f>
        <v>1.5061964772524887</v>
      </c>
      <c r="I122" s="21">
        <f>IF(OR($A122="",$B122="",$C122=""),"",'MPTO_working_3-way'!F121)</f>
        <v>5.0911868406339806</v>
      </c>
      <c r="J122" s="22">
        <f>IF(OR($A122="",$B122="",$C122=""),"",'MPTO_working_3-way'!G121)</f>
        <v>7.1603417732911749</v>
      </c>
      <c r="K122" s="17">
        <f>IF(OR($A122="",$B122="",$C122=""),"",'OddsRatio_working_3-way'!H121)</f>
        <v>1.5173051378834848</v>
      </c>
      <c r="L122" s="21">
        <f>IF(OR($A122="",$B122="",$C122=""),"",'OddsRatio_working_3-way'!I121)</f>
        <v>5.0724021492955211</v>
      </c>
      <c r="M122" s="22">
        <f>IF(OR($A122="",$B122="",$C122=""),"",'OddsRatio_working_3-way'!J121)</f>
        <v>6.9545123318077762</v>
      </c>
      <c r="N122" s="23">
        <f t="shared" si="29"/>
        <v>64.846842464382348</v>
      </c>
      <c r="O122" s="24">
        <f t="shared" si="30"/>
        <v>20.281884770774901</v>
      </c>
      <c r="P122" s="24">
        <f t="shared" si="31"/>
        <v>14.871272764842752</v>
      </c>
      <c r="Q122" t="s">
        <v>236</v>
      </c>
      <c r="R122" t="s">
        <v>83</v>
      </c>
      <c r="S122" t="s">
        <v>475</v>
      </c>
      <c r="T122" s="35">
        <v>100</v>
      </c>
      <c r="U122" s="35">
        <f t="shared" si="32"/>
        <v>41.176470588235297</v>
      </c>
      <c r="V122" s="35">
        <f t="shared" si="33"/>
        <v>74.025974025974023</v>
      </c>
      <c r="W122" s="35">
        <f t="shared" si="34"/>
        <v>79.797979797979792</v>
      </c>
      <c r="X122" s="35">
        <f t="shared" si="35"/>
        <v>46.176046176046171</v>
      </c>
      <c r="Y122" s="35">
        <f t="shared" si="36"/>
        <v>79.025549613784904</v>
      </c>
      <c r="Z122" s="35">
        <f t="shared" si="37"/>
        <v>84.797555385790673</v>
      </c>
      <c r="AA122" s="35">
        <f t="shared" si="38"/>
        <v>-4.9995755878108739</v>
      </c>
      <c r="AB122" s="35">
        <f t="shared" si="39"/>
        <v>-4.999575587810881</v>
      </c>
      <c r="AC122" s="35">
        <f t="shared" si="40"/>
        <v>-4.999575587810881</v>
      </c>
      <c r="AF122">
        <v>1.85</v>
      </c>
      <c r="AG122">
        <v>1.99</v>
      </c>
      <c r="AJ122" t="s">
        <v>71</v>
      </c>
    </row>
    <row r="123" spans="1:36" ht="15" x14ac:dyDescent="0.25">
      <c r="A123">
        <v>1.7</v>
      </c>
      <c r="B123">
        <v>3.85</v>
      </c>
      <c r="C123">
        <v>4.95</v>
      </c>
      <c r="D123" s="20">
        <f t="shared" si="28"/>
        <v>4.9995755878108783E-2</v>
      </c>
      <c r="E123" s="17">
        <f>IF(OR($A123="",$B123="",$C123=""),"",A123*'MPTO_working_3-way'!$I122)</f>
        <v>1.7849927849927849</v>
      </c>
      <c r="F123" s="21">
        <f>IF(OR($A123="",$B123="",$C123=""),"",B123*'MPTO_working_3-way'!$I122)</f>
        <v>4.0424836601307188</v>
      </c>
      <c r="G123" s="22">
        <f>IF(OR($A123="",$B123="",$C123=""),"",C123*'MPTO_working_3-way'!$I122)</f>
        <v>5.1974789915966388</v>
      </c>
      <c r="H123" s="17">
        <f>IF(OR($A123="",$B123="",$C123=""),"",'MPTO_working_3-way'!E122)</f>
        <v>1.7495668531260826</v>
      </c>
      <c r="I123" s="21">
        <f>IF(OR($A123="",$B123="",$C123=""),"",'MPTO_working_3-way'!F122)</f>
        <v>4.1139564660691423</v>
      </c>
      <c r="J123" s="22">
        <f>IF(OR($A123="",$B123="",$C123=""),"",'MPTO_working_3-way'!G122)</f>
        <v>5.3950541901999696</v>
      </c>
      <c r="K123" s="17">
        <f>IF(OR($A123="",$B123="",$C123=""),"",'OddsRatio_working_3-way'!H122)</f>
        <v>1.761972904262773</v>
      </c>
      <c r="L123" s="21">
        <f>IF(OR($A123="",$B123="",$C123=""),"",'OddsRatio_working_3-way'!I122)</f>
        <v>4.1023182530698632</v>
      </c>
      <c r="M123" s="22">
        <f>IF(OR($A123="",$B123="",$C123=""),"",'OddsRatio_working_3-way'!J122)</f>
        <v>5.2997042454827916</v>
      </c>
      <c r="N123" s="23">
        <f t="shared" si="29"/>
        <v>56.022635408245755</v>
      </c>
      <c r="O123" s="24">
        <f t="shared" si="30"/>
        <v>24.737267582861762</v>
      </c>
      <c r="P123" s="24">
        <f t="shared" si="31"/>
        <v>19.24009700889248</v>
      </c>
      <c r="Q123" t="s">
        <v>69</v>
      </c>
      <c r="R123" t="s">
        <v>92</v>
      </c>
      <c r="S123" t="s">
        <v>475</v>
      </c>
      <c r="T123" s="35">
        <v>100</v>
      </c>
      <c r="U123" s="35">
        <f t="shared" si="32"/>
        <v>81.785063752276869</v>
      </c>
      <c r="V123" s="35">
        <f t="shared" si="33"/>
        <v>76.359338061465735</v>
      </c>
      <c r="W123" s="35">
        <f t="shared" si="34"/>
        <v>35.897435897435898</v>
      </c>
      <c r="X123" s="35">
        <f t="shared" si="35"/>
        <v>87.743226041098382</v>
      </c>
      <c r="Y123" s="35">
        <f t="shared" si="36"/>
        <v>82.317500350287233</v>
      </c>
      <c r="Z123" s="35">
        <f t="shared" si="37"/>
        <v>41.85559818625741</v>
      </c>
      <c r="AA123" s="35">
        <f t="shared" si="38"/>
        <v>-5.9581622888215122</v>
      </c>
      <c r="AB123" s="35">
        <f t="shared" si="39"/>
        <v>-5.958162288821498</v>
      </c>
      <c r="AC123" s="35">
        <f t="shared" si="40"/>
        <v>-5.9581622888215122</v>
      </c>
      <c r="AF123">
        <v>2.04</v>
      </c>
      <c r="AG123">
        <v>1.81</v>
      </c>
      <c r="AJ123" t="s">
        <v>71</v>
      </c>
    </row>
    <row r="124" spans="1:36" ht="15" x14ac:dyDescent="0.25">
      <c r="A124">
        <v>5.49</v>
      </c>
      <c r="B124">
        <v>4.2300000000000004</v>
      </c>
      <c r="C124">
        <v>1.56</v>
      </c>
      <c r="D124" s="20">
        <f t="shared" si="28"/>
        <v>5.9581622888215113E-2</v>
      </c>
      <c r="E124" s="17">
        <f>IF(OR($A124="",$B124="",$C124=""),"",A124*'MPTO_working_3-way'!$I123)</f>
        <v>5.8171031096563013</v>
      </c>
      <c r="F124" s="21">
        <f>IF(OR($A124="",$B124="",$C124=""),"",B124*'MPTO_working_3-way'!$I123)</f>
        <v>4.4820302648171504</v>
      </c>
      <c r="G124" s="22">
        <f>IF(OR($A124="",$B124="",$C124=""),"",C124*'MPTO_working_3-way'!$I123)</f>
        <v>1.6529473317056156</v>
      </c>
      <c r="H124" s="17">
        <f>IF(OR($A124="",$B124="",$C124=""),"",'MPTO_working_3-way'!E123)</f>
        <v>6.1618538520886137</v>
      </c>
      <c r="I124" s="21">
        <f>IF(OR($A124="",$B124="",$C124=""),"",'MPTO_working_3-way'!F123)</f>
        <v>4.6179547895041164</v>
      </c>
      <c r="J124" s="22">
        <f>IF(OR($A124="",$B124="",$C124=""),"",'MPTO_working_3-way'!G123)</f>
        <v>1.6098779533794385</v>
      </c>
      <c r="K124" s="17">
        <f>IF(OR($A124="",$B124="",$C124=""),"",'OddsRatio_working_3-way'!H123)</f>
        <v>6.0010780406902562</v>
      </c>
      <c r="L124" s="21">
        <f>IF(OR($A124="",$B124="",$C124=""),"",'OddsRatio_working_3-way'!I123)</f>
        <v>4.5976574769330796</v>
      </c>
      <c r="M124" s="22">
        <f>IF(OR($A124="",$B124="",$C124=""),"",'OddsRatio_working_3-way'!J123)</f>
        <v>1.6237424727809675</v>
      </c>
      <c r="N124" s="23">
        <f t="shared" si="29"/>
        <v>17.190687205458254</v>
      </c>
      <c r="O124" s="24">
        <f t="shared" si="30"/>
        <v>22.311317436871349</v>
      </c>
      <c r="P124" s="24">
        <f t="shared" si="31"/>
        <v>60.497995357670398</v>
      </c>
      <c r="Q124" t="s">
        <v>117</v>
      </c>
      <c r="R124" t="s">
        <v>106</v>
      </c>
      <c r="S124" t="s">
        <v>475</v>
      </c>
      <c r="T124" s="35">
        <v>100</v>
      </c>
      <c r="U124" s="35">
        <f t="shared" si="32"/>
        <v>80.916030534351137</v>
      </c>
      <c r="V124" s="35">
        <f t="shared" si="33"/>
        <v>75</v>
      </c>
      <c r="W124" s="35">
        <f t="shared" si="34"/>
        <v>37.888198757763973</v>
      </c>
      <c r="X124" s="35">
        <f t="shared" si="35"/>
        <v>87.111801242236027</v>
      </c>
      <c r="Y124" s="35">
        <f t="shared" si="36"/>
        <v>81.195770707884876</v>
      </c>
      <c r="Z124" s="35">
        <f t="shared" si="37"/>
        <v>44.083969465648856</v>
      </c>
      <c r="AA124" s="35">
        <f t="shared" si="38"/>
        <v>-6.1957707078848898</v>
      </c>
      <c r="AB124" s="35">
        <f t="shared" si="39"/>
        <v>-6.1957707078848756</v>
      </c>
      <c r="AC124" s="35">
        <f t="shared" si="40"/>
        <v>-6.1957707078848827</v>
      </c>
      <c r="AF124">
        <v>1.83</v>
      </c>
      <c r="AG124">
        <v>1.98</v>
      </c>
      <c r="AJ124" t="s">
        <v>72</v>
      </c>
    </row>
    <row r="125" spans="1:36" ht="15" x14ac:dyDescent="0.25">
      <c r="A125">
        <v>5.24</v>
      </c>
      <c r="B125">
        <v>4</v>
      </c>
      <c r="C125">
        <v>1.61</v>
      </c>
      <c r="D125" s="20">
        <f t="shared" si="28"/>
        <v>6.1957707078848845E-2</v>
      </c>
      <c r="E125" s="17">
        <f>IF(OR($A125="",$B125="",$C125=""),"",A125*'MPTO_working_3-way'!$I124)</f>
        <v>5.5646583850931686</v>
      </c>
      <c r="F125" s="21">
        <f>IF(OR($A125="",$B125="",$C125=""),"",B125*'MPTO_working_3-way'!$I124)</f>
        <v>4.2478308283153954</v>
      </c>
      <c r="G125" s="22">
        <f>IF(OR($A125="",$B125="",$C125=""),"",C125*'MPTO_working_3-way'!$I124)</f>
        <v>1.7097519083969468</v>
      </c>
      <c r="H125" s="17">
        <f>IF(OR($A125="",$B125="",$C125=""),"",'MPTO_working_3-way'!E124)</f>
        <v>5.8758851252524789</v>
      </c>
      <c r="I125" s="21">
        <f>IF(OR($A125="",$B125="",$C125=""),"",'MPTO_working_3-way'!F124)</f>
        <v>4.3601970850704612</v>
      </c>
      <c r="J125" s="22">
        <f>IF(OR($A125="",$B125="",$C125=""),"",'MPTO_working_3-way'!G124)</f>
        <v>1.6653747705184474</v>
      </c>
      <c r="K125" s="17">
        <f>IF(OR($A125="",$B125="",$C125=""),"",'OddsRatio_working_3-way'!H124)</f>
        <v>5.7269925145169962</v>
      </c>
      <c r="L125" s="21">
        <f>IF(OR($A125="",$B125="",$C125=""),"",'OddsRatio_working_3-way'!I124)</f>
        <v>4.3445701753657993</v>
      </c>
      <c r="M125" s="22">
        <f>IF(OR($A125="",$B125="",$C125=""),"",'OddsRatio_working_3-way'!J124)</f>
        <v>1.6800626023243792</v>
      </c>
      <c r="N125" s="23">
        <f t="shared" si="29"/>
        <v>17.970555078077037</v>
      </c>
      <c r="O125" s="24">
        <f t="shared" si="30"/>
        <v>23.541427152280921</v>
      </c>
      <c r="P125" s="24">
        <f t="shared" si="31"/>
        <v>58.488017769642028</v>
      </c>
      <c r="Q125" t="s">
        <v>104</v>
      </c>
      <c r="R125" t="s">
        <v>119</v>
      </c>
      <c r="S125" t="s">
        <v>475</v>
      </c>
      <c r="T125" s="35">
        <v>100</v>
      </c>
      <c r="U125" s="35">
        <f t="shared" si="32"/>
        <v>70.760233918128648</v>
      </c>
      <c r="V125" s="35">
        <f t="shared" si="33"/>
        <v>69.135802469135797</v>
      </c>
      <c r="W125" s="35">
        <f t="shared" si="34"/>
        <v>54.545454545454554</v>
      </c>
      <c r="X125" s="35">
        <f t="shared" si="35"/>
        <v>76.318742985409642</v>
      </c>
      <c r="Y125" s="35">
        <f t="shared" si="36"/>
        <v>74.694311536416791</v>
      </c>
      <c r="Z125" s="35">
        <f t="shared" si="37"/>
        <v>60.103963612735534</v>
      </c>
      <c r="AA125" s="35">
        <f t="shared" si="38"/>
        <v>-5.558509067280994</v>
      </c>
      <c r="AB125" s="35">
        <f t="shared" si="39"/>
        <v>-5.558509067280994</v>
      </c>
      <c r="AC125" s="35">
        <f t="shared" si="40"/>
        <v>-5.5585090672809798</v>
      </c>
      <c r="AF125">
        <v>1.91</v>
      </c>
      <c r="AG125">
        <v>1.89</v>
      </c>
      <c r="AJ125" t="s">
        <v>72</v>
      </c>
    </row>
    <row r="126" spans="1:36" ht="15" x14ac:dyDescent="0.25">
      <c r="A126">
        <v>3.42</v>
      </c>
      <c r="B126">
        <v>3.24</v>
      </c>
      <c r="C126">
        <v>2.2000000000000002</v>
      </c>
      <c r="D126" s="20">
        <f t="shared" si="28"/>
        <v>5.5585090672809923E-2</v>
      </c>
      <c r="E126" s="17">
        <f>IF(OR($A126="",$B126="",$C126=""),"",A126*'MPTO_working_3-way'!$I125)</f>
        <v>3.61010101010101</v>
      </c>
      <c r="F126" s="21">
        <f>IF(OR($A126="",$B126="",$C126=""),"",B126*'MPTO_working_3-way'!$I125)</f>
        <v>3.4200956937799045</v>
      </c>
      <c r="G126" s="22">
        <f>IF(OR($A126="",$B126="",$C126=""),"",C126*'MPTO_working_3-way'!$I125)</f>
        <v>2.3222871994801819</v>
      </c>
      <c r="H126" s="17">
        <f>IF(OR($A126="",$B126="",$C126=""),"",'MPTO_working_3-way'!E125)</f>
        <v>3.6513768063843552</v>
      </c>
      <c r="I126" s="21">
        <f>IF(OR($A126="",$B126="",$C126=""),"",'MPTO_working_3-way'!F125)</f>
        <v>3.4469254784851366</v>
      </c>
      <c r="J126" s="22">
        <f>IF(OR($A126="",$B126="",$C126=""),"",'MPTO_working_3-way'!G125)</f>
        <v>2.2934880780346822</v>
      </c>
      <c r="K126" s="17">
        <f>IF(OR($A126="",$B126="",$C126=""),"",'OddsRatio_working_3-way'!H125)</f>
        <v>3.6326587815441065</v>
      </c>
      <c r="L126" s="21">
        <f>IF(OR($A126="",$B126="",$C126=""),"",'OddsRatio_working_3-way'!I125)</f>
        <v>3.4368411862226447</v>
      </c>
      <c r="M126" s="22">
        <f>IF(OR($A126="",$B126="",$C126=""),"",'OddsRatio_working_3-way'!J125)</f>
        <v>2.3054506354764164</v>
      </c>
      <c r="N126" s="23">
        <f t="shared" si="29"/>
        <v>27.700055959709008</v>
      </c>
      <c r="O126" s="24">
        <f t="shared" si="30"/>
        <v>29.238947957470618</v>
      </c>
      <c r="P126" s="24">
        <f t="shared" si="31"/>
        <v>43.060996082820367</v>
      </c>
      <c r="Q126" t="s">
        <v>388</v>
      </c>
      <c r="R126" t="s">
        <v>408</v>
      </c>
      <c r="S126" t="s">
        <v>475</v>
      </c>
      <c r="T126" s="35">
        <v>100</v>
      </c>
      <c r="U126" s="35">
        <f t="shared" si="32"/>
        <v>81.751824817518241</v>
      </c>
      <c r="V126" s="35">
        <f t="shared" si="33"/>
        <v>78.118161925601754</v>
      </c>
      <c r="W126" s="35">
        <f t="shared" si="34"/>
        <v>33.774834437086092</v>
      </c>
      <c r="X126" s="35">
        <f t="shared" si="35"/>
        <v>88.107003637312161</v>
      </c>
      <c r="Y126" s="35">
        <f t="shared" si="36"/>
        <v>84.47334074539566</v>
      </c>
      <c r="Z126" s="35">
        <f t="shared" si="37"/>
        <v>40.130013256880005</v>
      </c>
      <c r="AA126" s="35">
        <f t="shared" si="38"/>
        <v>-6.3551788197939203</v>
      </c>
      <c r="AB126" s="35">
        <f t="shared" si="39"/>
        <v>-6.3551788197939061</v>
      </c>
      <c r="AC126" s="35">
        <f t="shared" si="40"/>
        <v>-6.3551788197939132</v>
      </c>
      <c r="AF126">
        <v>2.0699999999999998</v>
      </c>
      <c r="AG126">
        <v>1.74</v>
      </c>
      <c r="AJ126" t="s">
        <v>72</v>
      </c>
    </row>
    <row r="127" spans="1:36" ht="15" x14ac:dyDescent="0.25">
      <c r="A127">
        <v>5.48</v>
      </c>
      <c r="B127">
        <v>4.57</v>
      </c>
      <c r="C127">
        <v>1.51</v>
      </c>
      <c r="D127" s="20">
        <f t="shared" si="28"/>
        <v>6.3551788197939274E-2</v>
      </c>
      <c r="E127" s="17">
        <f>IF(OR($A127="",$B127="",$C127=""),"",A127*'MPTO_working_3-way'!$I126)</f>
        <v>5.8282637993247075</v>
      </c>
      <c r="F127" s="21">
        <f>IF(OR($A127="",$B127="",$C127=""),"",B127*'MPTO_working_3-way'!$I126)</f>
        <v>4.8604316720645828</v>
      </c>
      <c r="G127" s="22">
        <f>IF(OR($A127="",$B127="",$C127=""),"",C127*'MPTO_working_3-way'!$I126)</f>
        <v>1.6059632001788884</v>
      </c>
      <c r="H127" s="17">
        <f>IF(OR($A127="",$B127="",$C127=""),"",'MPTO_working_3-way'!E126)</f>
        <v>6.1997117193683824</v>
      </c>
      <c r="I127" s="21">
        <f>IF(OR($A127="",$B127="",$C127=""),"",'MPTO_working_3-way'!F126)</f>
        <v>5.0598465662043193</v>
      </c>
      <c r="J127" s="22">
        <f>IF(OR($A127="",$B127="",$C127=""),"",'MPTO_working_3-way'!G126)</f>
        <v>1.5598975881707311</v>
      </c>
      <c r="K127" s="17">
        <f>IF(OR($A127="",$B127="",$C127=""),"",'OddsRatio_working_3-way'!H126)</f>
        <v>6.0432376379959534</v>
      </c>
      <c r="L127" s="21">
        <f>IF(OR($A127="",$B127="",$C127=""),"",'OddsRatio_working_3-way'!I126)</f>
        <v>5.0188299927780262</v>
      </c>
      <c r="M127" s="22">
        <f>IF(OR($A127="",$B127="",$C127=""),"",'OddsRatio_working_3-way'!J126)</f>
        <v>1.5741185703968608</v>
      </c>
      <c r="N127" s="23">
        <f t="shared" si="29"/>
        <v>17.157768324005257</v>
      </c>
      <c r="O127" s="24">
        <f t="shared" si="30"/>
        <v>20.574304248478949</v>
      </c>
      <c r="P127" s="24">
        <f t="shared" si="31"/>
        <v>62.267927427515765</v>
      </c>
      <c r="Q127" t="s">
        <v>120</v>
      </c>
      <c r="R127" t="s">
        <v>400</v>
      </c>
      <c r="S127" t="s">
        <v>475</v>
      </c>
      <c r="T127" s="35">
        <v>100</v>
      </c>
      <c r="U127" s="35">
        <f t="shared" si="32"/>
        <v>45.355191256830594</v>
      </c>
      <c r="V127" s="35">
        <f t="shared" si="33"/>
        <v>71.098265895953759</v>
      </c>
      <c r="W127" s="35">
        <f t="shared" si="34"/>
        <v>77.528089887640448</v>
      </c>
      <c r="X127" s="35">
        <f t="shared" si="35"/>
        <v>51.3736442164058</v>
      </c>
      <c r="Y127" s="35">
        <f t="shared" si="36"/>
        <v>77.116718855528944</v>
      </c>
      <c r="Z127" s="35">
        <f t="shared" si="37"/>
        <v>83.546542847215633</v>
      </c>
      <c r="AA127" s="35">
        <f t="shared" si="38"/>
        <v>-6.0184529595752068</v>
      </c>
      <c r="AB127" s="35">
        <f t="shared" si="39"/>
        <v>-6.0184529595751854</v>
      </c>
      <c r="AC127" s="35">
        <f t="shared" si="40"/>
        <v>-6.0184529595751854</v>
      </c>
      <c r="AF127">
        <v>1.76</v>
      </c>
      <c r="AG127">
        <v>2.0499999999999998</v>
      </c>
      <c r="AJ127" t="s">
        <v>72</v>
      </c>
    </row>
    <row r="128" spans="1:36" ht="15" x14ac:dyDescent="0.25">
      <c r="A128">
        <v>1.83</v>
      </c>
      <c r="B128">
        <v>3.46</v>
      </c>
      <c r="C128">
        <v>4.45</v>
      </c>
      <c r="D128" s="20">
        <f t="shared" si="28"/>
        <v>6.0184529595751712E-2</v>
      </c>
      <c r="E128" s="17">
        <f>IF(OR($A128="",$B128="",$C128=""),"",A128*'MPTO_working_3-way'!$I127)</f>
        <v>1.9401376891602258</v>
      </c>
      <c r="F128" s="21">
        <f>IF(OR($A128="",$B128="",$C128=""),"",B128*'MPTO_working_3-way'!$I127)</f>
        <v>3.6682384724013009</v>
      </c>
      <c r="G128" s="22">
        <f>IF(OR($A128="",$B128="",$C128=""),"",C128*'MPTO_working_3-way'!$I127)</f>
        <v>4.7178211567010955</v>
      </c>
      <c r="H128" s="17">
        <f>IF(OR($A128="",$B128="",$C128=""),"",'MPTO_working_3-way'!E127)</f>
        <v>1.8997444893506512</v>
      </c>
      <c r="I128" s="21">
        <f>IF(OR($A128="",$B128="",$C128=""),"",'MPTO_working_3-way'!F127)</f>
        <v>3.7180826146451822</v>
      </c>
      <c r="J128" s="22">
        <f>IF(OR($A128="",$B128="",$C128=""),"",'MPTO_working_3-way'!G127)</f>
        <v>4.8862101515583287</v>
      </c>
      <c r="K128" s="17">
        <f>IF(OR($A128="",$B128="",$C128=""),"",'OddsRatio_working_3-way'!H127)</f>
        <v>1.9146776528290421</v>
      </c>
      <c r="L128" s="21">
        <f>IF(OR($A128="",$B128="",$C128=""),"",'OddsRatio_working_3-way'!I127)</f>
        <v>3.7109723204330622</v>
      </c>
      <c r="M128" s="22">
        <f>IF(OR($A128="",$B128="",$C128=""),"",'OddsRatio_working_3-way'!J127)</f>
        <v>4.8019733762171013</v>
      </c>
      <c r="N128" s="23">
        <f t="shared" si="29"/>
        <v>51.54273356922635</v>
      </c>
      <c r="O128" s="24">
        <f t="shared" si="30"/>
        <v>27.261041165226651</v>
      </c>
      <c r="P128" s="24">
        <f t="shared" si="31"/>
        <v>21.196225265547014</v>
      </c>
      <c r="Q128" t="s">
        <v>103</v>
      </c>
      <c r="R128" t="s">
        <v>121</v>
      </c>
      <c r="S128" t="s">
        <v>475</v>
      </c>
      <c r="T128" s="35">
        <v>100</v>
      </c>
      <c r="U128" s="35">
        <f t="shared" si="32"/>
        <v>58.50622406639004</v>
      </c>
      <c r="V128" s="35">
        <f t="shared" si="33"/>
        <v>72.752043596730246</v>
      </c>
      <c r="W128" s="35">
        <f t="shared" si="34"/>
        <v>63.235294117647051</v>
      </c>
      <c r="X128" s="35">
        <f t="shared" si="35"/>
        <v>64.012662285622696</v>
      </c>
      <c r="Y128" s="35">
        <f t="shared" si="36"/>
        <v>78.258481815962881</v>
      </c>
      <c r="Z128" s="35">
        <f t="shared" si="37"/>
        <v>68.741732336879707</v>
      </c>
      <c r="AA128" s="35">
        <f t="shared" si="38"/>
        <v>-5.5064382192326562</v>
      </c>
      <c r="AB128" s="35">
        <f t="shared" si="39"/>
        <v>-5.5064382192326349</v>
      </c>
      <c r="AC128" s="35">
        <f t="shared" si="40"/>
        <v>-5.5064382192326562</v>
      </c>
      <c r="AF128">
        <v>2.08</v>
      </c>
      <c r="AG128">
        <v>1.74</v>
      </c>
      <c r="AJ128" t="s">
        <v>72</v>
      </c>
    </row>
    <row r="129" spans="1:36" ht="15" x14ac:dyDescent="0.25">
      <c r="A129">
        <v>2.41</v>
      </c>
      <c r="B129">
        <v>3.67</v>
      </c>
      <c r="C129">
        <v>2.72</v>
      </c>
      <c r="D129" s="20">
        <f t="shared" si="28"/>
        <v>5.5064382192326455E-2</v>
      </c>
      <c r="E129" s="17">
        <f>IF(OR($A129="",$B129="",$C129=""),"",A129*'MPTO_working_3-way'!$I128)</f>
        <v>2.5427051610835067</v>
      </c>
      <c r="F129" s="21">
        <f>IF(OR($A129="",$B129="",$C129=""),"",B129*'MPTO_working_3-way'!$I128)</f>
        <v>3.8720862826458382</v>
      </c>
      <c r="G129" s="22">
        <f>IF(OR($A129="",$B129="",$C129=""),"",C129*'MPTO_working_3-way'!$I128)</f>
        <v>2.869775119563128</v>
      </c>
      <c r="H129" s="17">
        <f>IF(OR($A129="",$B129="",$C129=""),"",'MPTO_working_3-way'!E128)</f>
        <v>2.5215404784574251</v>
      </c>
      <c r="I129" s="21">
        <f>IF(OR($A129="",$B129="",$C129=""),"",'MPTO_working_3-way'!F128)</f>
        <v>3.9350748851582069</v>
      </c>
      <c r="J129" s="22">
        <f>IF(OR($A129="",$B129="",$C129=""),"",'MPTO_working_3-way'!G128)</f>
        <v>2.8629319938956064</v>
      </c>
      <c r="K129" s="17">
        <f>IF(OR($A129="",$B129="",$C129=""),"",'OddsRatio_working_3-way'!H128)</f>
        <v>2.5316801470333656</v>
      </c>
      <c r="L129" s="21">
        <f>IF(OR($A129="",$B129="",$C129=""),"",'OddsRatio_working_3-way'!I128)</f>
        <v>3.9004155975738186</v>
      </c>
      <c r="M129" s="22">
        <f>IF(OR($A129="",$B129="",$C129=""),"",'OddsRatio_working_3-way'!J128)</f>
        <v>2.8684325197853817</v>
      </c>
      <c r="N129" s="23">
        <f t="shared" si="29"/>
        <v>39.328193268537525</v>
      </c>
      <c r="O129" s="24">
        <f t="shared" si="30"/>
        <v>25.82587078397151</v>
      </c>
      <c r="P129" s="24">
        <f t="shared" si="31"/>
        <v>34.845935947490972</v>
      </c>
      <c r="Q129" t="s">
        <v>118</v>
      </c>
      <c r="R129" t="s">
        <v>123</v>
      </c>
      <c r="S129" t="s">
        <v>475</v>
      </c>
      <c r="T129" s="35">
        <v>100</v>
      </c>
      <c r="U129" s="35">
        <f t="shared" si="32"/>
        <v>44.444444444444443</v>
      </c>
      <c r="V129" s="35">
        <f t="shared" si="33"/>
        <v>73.890339425587456</v>
      </c>
      <c r="W129" s="35">
        <f t="shared" si="34"/>
        <v>75.903614457831324</v>
      </c>
      <c r="X129" s="35">
        <f t="shared" si="35"/>
        <v>50.206046116581206</v>
      </c>
      <c r="Y129" s="35">
        <f t="shared" si="36"/>
        <v>79.651941097724233</v>
      </c>
      <c r="Z129" s="35">
        <f t="shared" si="37"/>
        <v>81.665216129968087</v>
      </c>
      <c r="AA129" s="35">
        <f t="shared" si="38"/>
        <v>-5.7616016721367629</v>
      </c>
      <c r="AB129" s="35">
        <f t="shared" si="39"/>
        <v>-5.7616016721367771</v>
      </c>
      <c r="AC129" s="35">
        <f t="shared" si="40"/>
        <v>-5.7616016721367629</v>
      </c>
      <c r="AF129">
        <v>1.91</v>
      </c>
      <c r="AG129">
        <v>1.89</v>
      </c>
      <c r="AJ129" t="s">
        <v>72</v>
      </c>
    </row>
    <row r="130" spans="1:36" ht="15" x14ac:dyDescent="0.25">
      <c r="A130">
        <v>1.8</v>
      </c>
      <c r="B130">
        <v>3.83</v>
      </c>
      <c r="C130">
        <v>4.1500000000000004</v>
      </c>
      <c r="D130" s="20">
        <f t="shared" si="28"/>
        <v>5.7616016721367513E-2</v>
      </c>
      <c r="E130" s="17">
        <f>IF(OR($A130="",$B130="",$C130=""),"",A130*'MPTO_working_3-way'!$I129)</f>
        <v>1.9037088300984615</v>
      </c>
      <c r="F130" s="21">
        <f>IF(OR($A130="",$B130="",$C130=""),"",B130*'MPTO_working_3-way'!$I129)</f>
        <v>4.0506693440428378</v>
      </c>
      <c r="G130" s="22">
        <f>IF(OR($A130="",$B130="",$C130=""),"",C130*'MPTO_working_3-way'!$I129)</f>
        <v>4.3891064693936759</v>
      </c>
      <c r="H130" s="17">
        <f>IF(OR($A130="",$B130="",$C130=""),"",'MPTO_working_3-way'!E129)</f>
        <v>1.8644534279278204</v>
      </c>
      <c r="I130" s="21">
        <f>IF(OR($A130="",$B130="",$C130=""),"",'MPTO_working_3-way'!F129)</f>
        <v>4.1340888948828605</v>
      </c>
      <c r="J130" s="22">
        <f>IF(OR($A130="",$B130="",$C130=""),"",'MPTO_working_3-way'!G129)</f>
        <v>4.5094096755211828</v>
      </c>
      <c r="K130" s="17">
        <f>IF(OR($A130="",$B130="",$C130=""),"",'OddsRatio_working_3-way'!H129)</f>
        <v>1.878566647231422</v>
      </c>
      <c r="L130" s="21">
        <f>IF(OR($A130="",$B130="",$C130=""),"",'OddsRatio_working_3-way'!I129)</f>
        <v>4.1079295145811567</v>
      </c>
      <c r="M130" s="22">
        <f>IF(OR($A130="",$B130="",$C130=""),"",'OddsRatio_working_3-way'!J129)</f>
        <v>4.4593561734737257</v>
      </c>
      <c r="N130" s="23">
        <f t="shared" si="29"/>
        <v>52.529041426376068</v>
      </c>
      <c r="O130" s="24">
        <f t="shared" si="30"/>
        <v>24.687277954954805</v>
      </c>
      <c r="P130" s="24">
        <f t="shared" si="31"/>
        <v>22.783680618669134</v>
      </c>
      <c r="Q130" t="s">
        <v>396</v>
      </c>
      <c r="R130" t="s">
        <v>459</v>
      </c>
      <c r="S130" t="s">
        <v>475</v>
      </c>
      <c r="T130" s="35">
        <v>100</v>
      </c>
      <c r="U130" s="35">
        <f t="shared" si="32"/>
        <v>78.81355932203391</v>
      </c>
      <c r="V130" s="35">
        <f t="shared" si="33"/>
        <v>75.429975429975428</v>
      </c>
      <c r="W130" s="35">
        <f t="shared" si="34"/>
        <v>39.759036144578317</v>
      </c>
      <c r="X130" s="35">
        <f t="shared" si="35"/>
        <v>84.810988425446254</v>
      </c>
      <c r="Y130" s="35">
        <f t="shared" si="36"/>
        <v>81.427404533387787</v>
      </c>
      <c r="Z130" s="35">
        <f t="shared" si="37"/>
        <v>45.756465247990675</v>
      </c>
      <c r="AA130" s="35">
        <f t="shared" si="38"/>
        <v>-5.9974291034123439</v>
      </c>
      <c r="AB130" s="35">
        <f t="shared" si="39"/>
        <v>-5.9974291034123581</v>
      </c>
      <c r="AC130" s="35">
        <f t="shared" si="40"/>
        <v>-5.9974291034123581</v>
      </c>
      <c r="AF130">
        <v>1.76</v>
      </c>
      <c r="AG130">
        <v>2.0499999999999998</v>
      </c>
      <c r="AJ130" t="s">
        <v>72</v>
      </c>
    </row>
    <row r="131" spans="1:36" ht="15" x14ac:dyDescent="0.25">
      <c r="A131">
        <v>4.72</v>
      </c>
      <c r="B131">
        <v>4.07</v>
      </c>
      <c r="C131">
        <v>1.66</v>
      </c>
      <c r="D131" s="20">
        <f t="shared" si="28"/>
        <v>5.9974291034123661E-2</v>
      </c>
      <c r="E131" s="17">
        <f>IF(OR($A131="",$B131="",$C131=""),"",A131*'MPTO_working_3-way'!$I130)</f>
        <v>5.0030786536810634</v>
      </c>
      <c r="F131" s="21">
        <f>IF(OR($A131="",$B131="",$C131=""),"",B131*'MPTO_working_3-way'!$I130)</f>
        <v>4.3140953645088835</v>
      </c>
      <c r="G131" s="22">
        <f>IF(OR($A131="",$B131="",$C131=""),"",C131*'MPTO_working_3-way'!$I130)</f>
        <v>1.7595573231166453</v>
      </c>
      <c r="H131" s="17">
        <f>IF(OR($A131="",$B131="",$C131=""),"",'MPTO_working_3-way'!E130)</f>
        <v>5.2117813492042746</v>
      </c>
      <c r="I131" s="21">
        <f>IF(OR($A131="",$B131="",$C131=""),"",'MPTO_working_3-way'!F130)</f>
        <v>4.4304871230873033</v>
      </c>
      <c r="J131" s="22">
        <f>IF(OR($A131="",$B131="",$C131=""),"",'MPTO_working_3-way'!G130)</f>
        <v>1.7169792872277052</v>
      </c>
      <c r="K131" s="17">
        <f>IF(OR($A131="",$B131="",$C131=""),"",'OddsRatio_working_3-way'!H130)</f>
        <v>5.1220808005183374</v>
      </c>
      <c r="L131" s="21">
        <f>IF(OR($A131="",$B131="",$C131=""),"",'OddsRatio_working_3-way'!I130)</f>
        <v>4.4018247466643272</v>
      </c>
      <c r="M131" s="22">
        <f>IF(OR($A131="",$B131="",$C131=""),"",'OddsRatio_working_3-way'!J130)</f>
        <v>1.7313369162209951</v>
      </c>
      <c r="N131" s="23">
        <f t="shared" si="29"/>
        <v>19.987692963096642</v>
      </c>
      <c r="O131" s="24">
        <f t="shared" si="30"/>
        <v>23.179830659905683</v>
      </c>
      <c r="P131" s="24">
        <f t="shared" si="31"/>
        <v>56.832476376997676</v>
      </c>
      <c r="Q131" t="s">
        <v>124</v>
      </c>
      <c r="R131" t="s">
        <v>387</v>
      </c>
      <c r="S131" t="s">
        <v>475</v>
      </c>
      <c r="T131" s="35">
        <v>100</v>
      </c>
      <c r="U131" s="35">
        <f t="shared" si="32"/>
        <v>84.98498498498499</v>
      </c>
      <c r="V131" s="35">
        <f t="shared" si="33"/>
        <v>79.797979797979792</v>
      </c>
      <c r="W131" s="35">
        <f t="shared" si="34"/>
        <v>29.078014184397166</v>
      </c>
      <c r="X131" s="35">
        <f t="shared" si="35"/>
        <v>91.124006017623032</v>
      </c>
      <c r="Y131" s="35">
        <f t="shared" si="36"/>
        <v>85.937000830617862</v>
      </c>
      <c r="Z131" s="35">
        <f t="shared" si="37"/>
        <v>35.217035217035217</v>
      </c>
      <c r="AA131" s="35">
        <f t="shared" si="38"/>
        <v>-6.1390210326380412</v>
      </c>
      <c r="AB131" s="35">
        <f t="shared" si="39"/>
        <v>-6.1390210326380696</v>
      </c>
      <c r="AC131" s="35">
        <f t="shared" si="40"/>
        <v>-6.1390210326380519</v>
      </c>
      <c r="AF131">
        <v>1.72</v>
      </c>
      <c r="AG131">
        <v>2.1</v>
      </c>
      <c r="AJ131" t="s">
        <v>72</v>
      </c>
    </row>
    <row r="132" spans="1:36" ht="15" x14ac:dyDescent="0.25">
      <c r="A132">
        <v>6.66</v>
      </c>
      <c r="B132">
        <v>4.95</v>
      </c>
      <c r="C132">
        <v>1.41</v>
      </c>
      <c r="D132" s="20">
        <f t="shared" ref="D132:D195" si="41">IF(OR($A132="",$B132="",$C132=""),"",(1/A132)+(1/B132)+(1/C132)-1)</f>
        <v>6.139021032638059E-2</v>
      </c>
      <c r="E132" s="17">
        <f>IF(OR($A132="",$B132="",$C132=""),"",A132*'MPTO_working_3-way'!$I131)</f>
        <v>7.068858800773695</v>
      </c>
      <c r="F132" s="21">
        <f>IF(OR($A132="",$B132="",$C132=""),"",B132*'MPTO_working_3-way'!$I131)</f>
        <v>5.2538815411155841</v>
      </c>
      <c r="G132" s="22">
        <f>IF(OR($A132="",$B132="",$C132=""),"",C132*'MPTO_working_3-way'!$I131)</f>
        <v>1.4965601965601965</v>
      </c>
      <c r="H132" s="17">
        <f>IF(OR($A132="",$B132="",$C132=""),"",'MPTO_working_3-way'!E131)</f>
        <v>7.7108881623146877</v>
      </c>
      <c r="I132" s="21">
        <f>IF(OR($A132="",$B132="",$C132=""),"",'MPTO_working_3-way'!F131)</f>
        <v>5.5079182263173063</v>
      </c>
      <c r="J132" s="22">
        <f>IF(OR($A132="",$B132="",$C132=""),"",'MPTO_working_3-way'!G131)</f>
        <v>1.4518920195316123</v>
      </c>
      <c r="K132" s="17">
        <f>IF(OR($A132="",$B132="",$C132=""),"",'OddsRatio_working_3-way'!H131)</f>
        <v>7.417457098865702</v>
      </c>
      <c r="L132" s="21">
        <f>IF(OR($A132="",$B132="",$C132=""),"",'OddsRatio_working_3-way'!I131)</f>
        <v>5.4786140530953231</v>
      </c>
      <c r="M132" s="22">
        <f>IF(OR($A132="",$B132="",$C132=""),"",'OddsRatio_working_3-way'!J131)</f>
        <v>1.4648688004478692</v>
      </c>
      <c r="N132" s="23">
        <f t="shared" si="29"/>
        <v>14.14655502654189</v>
      </c>
      <c r="O132" s="24">
        <f t="shared" si="30"/>
        <v>19.033546762983637</v>
      </c>
      <c r="P132" s="24">
        <f t="shared" si="31"/>
        <v>66.819898210474477</v>
      </c>
      <c r="Q132" t="s">
        <v>397</v>
      </c>
      <c r="R132" t="s">
        <v>122</v>
      </c>
      <c r="S132" t="s">
        <v>475</v>
      </c>
      <c r="T132" s="35">
        <v>100</v>
      </c>
      <c r="U132" s="35">
        <f t="shared" si="32"/>
        <v>29.078014184397166</v>
      </c>
      <c r="V132" s="35">
        <f t="shared" si="33"/>
        <v>78.540772532188839</v>
      </c>
      <c r="W132" s="35">
        <f t="shared" si="34"/>
        <v>86.111111111111114</v>
      </c>
      <c r="X132" s="35">
        <f t="shared" si="35"/>
        <v>35.348116356700046</v>
      </c>
      <c r="Y132" s="35">
        <f t="shared" si="36"/>
        <v>84.810874704491738</v>
      </c>
      <c r="Z132" s="35">
        <f t="shared" si="37"/>
        <v>92.381213283413999</v>
      </c>
      <c r="AA132" s="35">
        <f t="shared" si="38"/>
        <v>-6.2701021723028809</v>
      </c>
      <c r="AB132" s="35">
        <f t="shared" si="39"/>
        <v>-6.2701021723028987</v>
      </c>
      <c r="AC132" s="35">
        <f t="shared" si="40"/>
        <v>-6.2701021723028845</v>
      </c>
      <c r="AF132">
        <v>1.65</v>
      </c>
      <c r="AG132">
        <v>2.23</v>
      </c>
      <c r="AJ132" t="s">
        <v>72</v>
      </c>
    </row>
    <row r="133" spans="1:36" ht="15" x14ac:dyDescent="0.25">
      <c r="A133">
        <v>1.41</v>
      </c>
      <c r="B133">
        <v>4.66</v>
      </c>
      <c r="C133">
        <v>7.2</v>
      </c>
      <c r="D133" s="20">
        <f t="shared" si="41"/>
        <v>6.2701021723028827E-2</v>
      </c>
      <c r="E133" s="17">
        <f>IF(OR($A133="",$B133="",$C133=""),"",A133*'MPTO_working_3-way'!$I132)</f>
        <v>1.4984084406294707</v>
      </c>
      <c r="F133" s="21">
        <f>IF(OR($A133="",$B133="",$C133=""),"",B133*'MPTO_working_3-way'!$I132)</f>
        <v>4.9521867612293144</v>
      </c>
      <c r="G133" s="22">
        <f>IF(OR($A133="",$B133="",$C133=""),"",C133*'MPTO_working_3-way'!$I132)</f>
        <v>7.6514473564058081</v>
      </c>
      <c r="H133" s="17">
        <f>IF(OR($A133="",$B133="",$C133=""),"",'MPTO_working_3-way'!E132)</f>
        <v>1.4528136635052284</v>
      </c>
      <c r="I133" s="21">
        <f>IF(OR($A133="",$B133="",$C133=""),"",'MPTO_working_3-way'!F132)</f>
        <v>5.1628375989278901</v>
      </c>
      <c r="J133" s="22">
        <f>IF(OR($A133="",$B133="",$C133=""),"",'MPTO_working_3-way'!G132)</f>
        <v>8.4753987932294717</v>
      </c>
      <c r="K133" s="17">
        <f>IF(OR($A133="",$B133="",$C133=""),"",'OddsRatio_working_3-way'!H132)</f>
        <v>1.466196259501501</v>
      </c>
      <c r="L133" s="21">
        <f>IF(OR($A133="",$B133="",$C133=""),"",'OddsRatio_working_3-way'!I132)</f>
        <v>5.1616544140865708</v>
      </c>
      <c r="M133" s="22">
        <f>IF(OR($A133="",$B133="",$C133=""),"",'OddsRatio_working_3-way'!J132)</f>
        <v>8.0497970949007467</v>
      </c>
      <c r="N133" s="23">
        <f t="shared" ref="N133:N194" si="42">(1/E133)* 100</f>
        <v>66.737477772075763</v>
      </c>
      <c r="O133" s="24">
        <f t="shared" ref="O133:O194" si="43">(1/F133)* 100</f>
        <v>20.193099497559402</v>
      </c>
      <c r="P133" s="24">
        <f t="shared" ref="P133:P194" si="44">(1/G133)* 100</f>
        <v>13.069422730364835</v>
      </c>
      <c r="Q133" t="s">
        <v>389</v>
      </c>
      <c r="R133" t="s">
        <v>105</v>
      </c>
      <c r="S133" t="s">
        <v>475</v>
      </c>
      <c r="T133" s="35">
        <v>100</v>
      </c>
      <c r="U133" s="35">
        <f t="shared" ref="U133:U194" si="45">(1/A134)*((T133*A134)-T133)</f>
        <v>30.069930069930074</v>
      </c>
      <c r="V133" s="35">
        <f t="shared" ref="V133:V194" si="46">(1/B134)*((T133*B134)-T133)</f>
        <v>76.415094339622627</v>
      </c>
      <c r="W133" s="35">
        <f t="shared" ref="W133:W194" si="47">(1/C134)*((T133*C134)-T133)</f>
        <v>87.309644670050758</v>
      </c>
      <c r="X133" s="35">
        <f t="shared" ref="X133:X194" si="48">((1/B134)+(1/C134))*T133</f>
        <v>36.275260990326593</v>
      </c>
      <c r="Y133" s="35">
        <f t="shared" ref="Y133:Y194" si="49">((1/A134)+(1/C134))*T133</f>
        <v>82.620425260019175</v>
      </c>
      <c r="Z133" s="35">
        <f t="shared" ref="Z133:Z194" si="50">((1/A134)+(1/B134))*T133</f>
        <v>93.514975590447293</v>
      </c>
      <c r="AA133" s="35">
        <f t="shared" ref="AA133:AA194" si="51">U133-X133</f>
        <v>-6.2053309203965199</v>
      </c>
      <c r="AB133" s="35">
        <f t="shared" ref="AB133:AB194" si="52">V133-Y133</f>
        <v>-6.2053309203965483</v>
      </c>
      <c r="AC133" s="35">
        <f t="shared" ref="AC133:AC194" si="53">W133-Z133</f>
        <v>-6.2053309203965341</v>
      </c>
      <c r="AF133">
        <v>1.81</v>
      </c>
      <c r="AG133">
        <v>2</v>
      </c>
      <c r="AJ133" t="s">
        <v>72</v>
      </c>
    </row>
    <row r="134" spans="1:36" s="35" customFormat="1" ht="15" x14ac:dyDescent="0.25">
      <c r="A134">
        <v>1.43</v>
      </c>
      <c r="B134">
        <v>4.24</v>
      </c>
      <c r="C134">
        <v>7.88</v>
      </c>
      <c r="D134" s="20">
        <f t="shared" si="41"/>
        <v>6.2053309203965235E-2</v>
      </c>
      <c r="E134" s="17">
        <f>IF(OR($A134="",$B134="",$C134=""),"",A134*'MPTO_working_3-way'!$I133)</f>
        <v>1.5187362321616702</v>
      </c>
      <c r="F134" s="21">
        <f>IF(OR($A134="",$B134="",$C134=""),"",B134*'MPTO_working_3-way'!$I133)</f>
        <v>4.5031060310248128</v>
      </c>
      <c r="G134" s="22">
        <f>IF(OR($A134="",$B134="",$C134=""),"",C134*'MPTO_working_3-way'!$I133)</f>
        <v>8.3689800765272455</v>
      </c>
      <c r="H134" s="17">
        <f>IF(OR($A134="",$B134="",$C134=""),"",'MPTO_working_3-way'!E133)</f>
        <v>1.4735868482248207</v>
      </c>
      <c r="I134" s="21">
        <f>IF(OR($A134="",$B134="",$C134=""),"",'MPTO_working_3-way'!F133)</f>
        <v>4.64760423465105</v>
      </c>
      <c r="J134" s="22">
        <f>IF(OR($A134="",$B134="",$C134=""),"",'MPTO_working_3-way'!G133)</f>
        <v>9.4145011670420171</v>
      </c>
      <c r="K134" s="17">
        <f>IF(OR($A134="",$B134="",$C134=""),"",'OddsRatio_working_3-way'!H133)</f>
        <v>1.4873892598838516</v>
      </c>
      <c r="L134" s="21">
        <f>IF(OR($A134="",$B134="",$C134=""),"",'OddsRatio_working_3-way'!I133)</f>
        <v>4.672421400055069</v>
      </c>
      <c r="M134" s="22">
        <f>IF(OR($A134="",$B134="",$C134=""),"",'OddsRatio_working_3-way'!J133)</f>
        <v>8.7982281581416277</v>
      </c>
      <c r="N134" s="23">
        <f t="shared" si="42"/>
        <v>65.844218293038622</v>
      </c>
      <c r="O134" s="24">
        <f t="shared" si="43"/>
        <v>22.206894377133306</v>
      </c>
      <c r="P134" s="24">
        <f t="shared" si="44"/>
        <v>11.948887329828075</v>
      </c>
      <c r="Q134" t="s">
        <v>398</v>
      </c>
      <c r="R134" t="s">
        <v>237</v>
      </c>
      <c r="S134" t="s">
        <v>475</v>
      </c>
      <c r="T134" s="35">
        <v>100</v>
      </c>
      <c r="U134" s="35">
        <f t="shared" si="45"/>
        <v>39.393939393939398</v>
      </c>
      <c r="V134" s="35">
        <f t="shared" si="46"/>
        <v>75.669099756691011</v>
      </c>
      <c r="W134" s="35">
        <f t="shared" si="47"/>
        <v>82.456140350877192</v>
      </c>
      <c r="X134" s="35">
        <f t="shared" si="48"/>
        <v>41.874759892431804</v>
      </c>
      <c r="Y134" s="35">
        <f t="shared" si="49"/>
        <v>78.149920255183417</v>
      </c>
      <c r="Z134" s="35">
        <f t="shared" si="50"/>
        <v>84.936960849369612</v>
      </c>
      <c r="AA134" s="35">
        <f t="shared" si="51"/>
        <v>-2.480820498492406</v>
      </c>
      <c r="AB134" s="35">
        <f t="shared" si="52"/>
        <v>-2.480820498492406</v>
      </c>
      <c r="AC134" s="35">
        <f t="shared" si="53"/>
        <v>-2.4808204984924203</v>
      </c>
      <c r="AD134" s="36"/>
      <c r="AE134" s="36"/>
      <c r="AF134">
        <v>2.1800000000000002</v>
      </c>
      <c r="AG134">
        <v>1.68</v>
      </c>
      <c r="AH134" s="36"/>
      <c r="AI134" s="36"/>
      <c r="AJ134" t="s">
        <v>72</v>
      </c>
    </row>
    <row r="135" spans="1:36" ht="15" x14ac:dyDescent="0.25">
      <c r="A135">
        <v>1.65</v>
      </c>
      <c r="B135">
        <v>4.1100000000000003</v>
      </c>
      <c r="C135">
        <v>5.7</v>
      </c>
      <c r="D135" s="20">
        <f t="shared" si="41"/>
        <v>2.4808204984924309E-2</v>
      </c>
      <c r="E135" s="17">
        <f>IF(OR($A135="",$B135="",$C135=""),"",A135*'MPTO_working_3-way'!$I134)</f>
        <v>1.6909335382251249</v>
      </c>
      <c r="F135" s="21">
        <f>IF(OR($A135="",$B135="",$C135=""),"",B135*'MPTO_working_3-way'!$I134)</f>
        <v>4.2119617224880388</v>
      </c>
      <c r="G135" s="22">
        <f>IF(OR($A135="",$B135="",$C135=""),"",C135*'MPTO_working_3-way'!$I134)</f>
        <v>5.8414067684140685</v>
      </c>
      <c r="H135" s="17">
        <f>IF(OR($A135="",$B135="",$C135=""),"",'MPTO_working_3-way'!E134)</f>
        <v>1.6728248803951988</v>
      </c>
      <c r="I135" s="21">
        <f>IF(OR($A135="",$B135="",$C135=""),"",'MPTO_working_3-way'!F134)</f>
        <v>4.2546021892387209</v>
      </c>
      <c r="J135" s="22">
        <f>IF(OR($A135="",$B135="",$C135=""),"",'MPTO_working_3-way'!G134)</f>
        <v>5.9819633696232533</v>
      </c>
      <c r="K135" s="17">
        <f>IF(OR($A135="",$B135="",$C135=""),"",'OddsRatio_working_3-way'!H134)</f>
        <v>1.6792047889115489</v>
      </c>
      <c r="L135" s="21">
        <f>IF(OR($A135="",$B135="",$C135=""),"",'OddsRatio_working_3-way'!I134)</f>
        <v>4.2497336823306417</v>
      </c>
      <c r="M135" s="22">
        <f>IF(OR($A135="",$B135="",$C135=""),"",'OddsRatio_working_3-way'!J134)</f>
        <v>5.9111730890527401</v>
      </c>
      <c r="N135" s="23">
        <f t="shared" si="42"/>
        <v>59.138929910257865</v>
      </c>
      <c r="O135" s="24">
        <f t="shared" si="43"/>
        <v>23.741906168351694</v>
      </c>
      <c r="P135" s="24">
        <f t="shared" si="44"/>
        <v>17.119163921390431</v>
      </c>
      <c r="Q135" t="s">
        <v>314</v>
      </c>
      <c r="R135" t="s">
        <v>316</v>
      </c>
      <c r="S135" t="s">
        <v>475</v>
      </c>
      <c r="T135" s="35">
        <v>100</v>
      </c>
      <c r="U135" s="35">
        <f t="shared" si="45"/>
        <v>25.373134328358205</v>
      </c>
      <c r="V135" s="35">
        <f t="shared" si="46"/>
        <v>82.935153583617733</v>
      </c>
      <c r="W135" s="35">
        <f t="shared" si="47"/>
        <v>89.339019189765466</v>
      </c>
      <c r="X135" s="35">
        <f t="shared" si="48"/>
        <v>27.725827226616794</v>
      </c>
      <c r="Y135" s="35">
        <f t="shared" si="49"/>
        <v>85.287846481876329</v>
      </c>
      <c r="Z135" s="35">
        <f t="shared" si="50"/>
        <v>91.691712088024033</v>
      </c>
      <c r="AA135" s="35">
        <f t="shared" si="51"/>
        <v>-2.3526928982585886</v>
      </c>
      <c r="AB135" s="35">
        <f t="shared" si="52"/>
        <v>-2.3526928982585957</v>
      </c>
      <c r="AC135" s="35">
        <f t="shared" si="53"/>
        <v>-2.3526928982585673</v>
      </c>
      <c r="AF135">
        <v>1.87</v>
      </c>
      <c r="AG135">
        <v>2.04</v>
      </c>
      <c r="AJ135" t="s">
        <v>379</v>
      </c>
    </row>
    <row r="136" spans="1:36" ht="15" x14ac:dyDescent="0.25">
      <c r="A136">
        <v>1.34</v>
      </c>
      <c r="B136">
        <v>5.86</v>
      </c>
      <c r="C136">
        <v>9.3800000000000008</v>
      </c>
      <c r="D136" s="20">
        <f t="shared" si="41"/>
        <v>2.3526928982585682E-2</v>
      </c>
      <c r="E136" s="17">
        <f>IF(OR($A136="",$B136="",$C136=""),"",A136*'MPTO_working_3-way'!$I135)</f>
        <v>1.3715260848366648</v>
      </c>
      <c r="F136" s="21">
        <f>IF(OR($A136="",$B136="",$C136=""),"",B136*'MPTO_working_3-way'!$I135)</f>
        <v>5.997867803837952</v>
      </c>
      <c r="G136" s="22">
        <f>IF(OR($A136="",$B136="",$C136=""),"",C136*'MPTO_working_3-way'!$I135)</f>
        <v>9.6006825938566553</v>
      </c>
      <c r="H136" s="17">
        <f>IF(OR($A136="",$B136="",$C136=""),"",'MPTO_working_3-way'!E135)</f>
        <v>1.3542312025938106</v>
      </c>
      <c r="I136" s="21">
        <f>IF(OR($A136="",$B136="",$C136=""),"",'MPTO_working_3-way'!F135)</f>
        <v>6.1422739395384163</v>
      </c>
      <c r="J136" s="22">
        <f>IF(OR($A136="",$B136="",$C136=""),"",'MPTO_working_3-way'!G135)</f>
        <v>10.124788172016597</v>
      </c>
      <c r="K136" s="17">
        <f>IF(OR($A136="",$B136="",$C136=""),"",'OddsRatio_working_3-way'!H135)</f>
        <v>1.3593961504067924</v>
      </c>
      <c r="L136" s="21">
        <f>IF(OR($A136="",$B136="",$C136=""),"",'OddsRatio_working_3-way'!I135)</f>
        <v>6.1372508558147389</v>
      </c>
      <c r="M136" s="22">
        <f>IF(OR($A136="",$B136="",$C136=""),"",'OddsRatio_working_3-way'!J135)</f>
        <v>9.8580580600262362</v>
      </c>
      <c r="N136" s="23">
        <f t="shared" si="42"/>
        <v>72.911482403128346</v>
      </c>
      <c r="O136" s="24">
        <f t="shared" si="43"/>
        <v>16.672591539281907</v>
      </c>
      <c r="P136" s="24">
        <f t="shared" si="44"/>
        <v>10.415926057589761</v>
      </c>
      <c r="Q136" t="s">
        <v>239</v>
      </c>
      <c r="R136" t="s">
        <v>242</v>
      </c>
      <c r="S136" t="s">
        <v>475</v>
      </c>
      <c r="T136" s="35">
        <v>100</v>
      </c>
      <c r="U136" s="35">
        <f t="shared" si="45"/>
        <v>29.078014184397166</v>
      </c>
      <c r="V136" s="35">
        <f t="shared" si="46"/>
        <v>77.116704805491992</v>
      </c>
      <c r="W136" s="35">
        <f t="shared" si="47"/>
        <v>88.505747126436773</v>
      </c>
      <c r="X136" s="35">
        <f t="shared" si="48"/>
        <v>34.377548068071228</v>
      </c>
      <c r="Y136" s="35">
        <f t="shared" si="49"/>
        <v>82.41623868916605</v>
      </c>
      <c r="Z136" s="35">
        <f t="shared" si="50"/>
        <v>93.805281010110846</v>
      </c>
      <c r="AA136" s="35">
        <f t="shared" si="51"/>
        <v>-5.2995338836740622</v>
      </c>
      <c r="AB136" s="35">
        <f t="shared" si="52"/>
        <v>-5.2995338836740586</v>
      </c>
      <c r="AC136" s="35">
        <f t="shared" si="53"/>
        <v>-5.2995338836740729</v>
      </c>
      <c r="AF136">
        <v>1.54</v>
      </c>
      <c r="AG136">
        <v>2.63</v>
      </c>
      <c r="AJ136" t="s">
        <v>379</v>
      </c>
    </row>
    <row r="137" spans="1:36" ht="15" x14ac:dyDescent="0.25">
      <c r="A137">
        <v>1.41</v>
      </c>
      <c r="B137">
        <v>4.37</v>
      </c>
      <c r="C137">
        <v>8.6999999999999993</v>
      </c>
      <c r="D137" s="20">
        <f t="shared" si="41"/>
        <v>5.2995338836740791E-2</v>
      </c>
      <c r="E137" s="17">
        <f>IF(OR($A137="",$B137="",$C137=""),"",A137*'MPTO_working_3-way'!$I136)</f>
        <v>1.4847234277598045</v>
      </c>
      <c r="F137" s="21">
        <f>IF(OR($A137="",$B137="",$C137=""),"",B137*'MPTO_working_3-way'!$I136)</f>
        <v>4.6015896307165578</v>
      </c>
      <c r="G137" s="22">
        <f>IF(OR($A137="",$B137="",$C137=""),"",C137*'MPTO_working_3-way'!$I136)</f>
        <v>9.1610594478796443</v>
      </c>
      <c r="H137" s="17">
        <f>IF(OR($A137="",$B137="",$C137=""),"",'MPTO_working_3-way'!E136)</f>
        <v>1.4460171185662074</v>
      </c>
      <c r="I137" s="21">
        <f>IF(OR($A137="",$B137="",$C137=""),"",'MPTO_working_3-way'!F136)</f>
        <v>4.7355696053809053</v>
      </c>
      <c r="J137" s="22">
        <f>IF(OR($A137="",$B137="",$C137=""),"",'MPTO_working_3-way'!G136)</f>
        <v>10.279878344612285</v>
      </c>
      <c r="K137" s="17">
        <f>IF(OR($A137="",$B137="",$C137=""),"",'OddsRatio_working_3-way'!H136)</f>
        <v>1.4579091485689806</v>
      </c>
      <c r="L137" s="21">
        <f>IF(OR($A137="",$B137="",$C137=""),"",'OddsRatio_working_3-way'!I136)</f>
        <v>4.7637898309206435</v>
      </c>
      <c r="M137" s="22">
        <f>IF(OR($A137="",$B137="",$C137=""),"",'OddsRatio_working_3-way'!J136)</f>
        <v>9.5997571804418254</v>
      </c>
      <c r="N137" s="23">
        <f t="shared" si="42"/>
        <v>67.352611355289937</v>
      </c>
      <c r="O137" s="24">
        <f t="shared" si="43"/>
        <v>21.731620597473409</v>
      </c>
      <c r="P137" s="24">
        <f t="shared" si="44"/>
        <v>10.915768047236645</v>
      </c>
      <c r="Q137" t="s">
        <v>247</v>
      </c>
      <c r="R137" t="s">
        <v>249</v>
      </c>
      <c r="S137" t="s">
        <v>475</v>
      </c>
      <c r="T137" s="35">
        <v>100</v>
      </c>
      <c r="U137" s="35">
        <f t="shared" si="45"/>
        <v>34.21052631578948</v>
      </c>
      <c r="V137" s="35">
        <f t="shared" si="46"/>
        <v>74.025974025974023</v>
      </c>
      <c r="W137" s="35">
        <f t="shared" si="47"/>
        <v>86.504723346828612</v>
      </c>
      <c r="X137" s="35">
        <f t="shared" si="48"/>
        <v>39.469302627197358</v>
      </c>
      <c r="Y137" s="35">
        <f t="shared" si="49"/>
        <v>79.284750337381922</v>
      </c>
      <c r="Z137" s="35">
        <f t="shared" si="50"/>
        <v>91.763499658236498</v>
      </c>
      <c r="AA137" s="35">
        <f t="shared" si="51"/>
        <v>-5.2587763114078783</v>
      </c>
      <c r="AB137" s="35">
        <f t="shared" si="52"/>
        <v>-5.2587763114078996</v>
      </c>
      <c r="AC137" s="35">
        <f t="shared" si="53"/>
        <v>-5.2587763114078854</v>
      </c>
      <c r="AF137">
        <v>2</v>
      </c>
      <c r="AG137">
        <v>1.84</v>
      </c>
      <c r="AJ137" t="s">
        <v>380</v>
      </c>
    </row>
    <row r="138" spans="1:36" ht="15" x14ac:dyDescent="0.25">
      <c r="A138">
        <v>1.52</v>
      </c>
      <c r="B138">
        <v>3.85</v>
      </c>
      <c r="C138">
        <v>7.41</v>
      </c>
      <c r="D138" s="20">
        <f t="shared" si="41"/>
        <v>5.2587763114078978E-2</v>
      </c>
      <c r="E138" s="17">
        <f>IF(OR($A138="",$B138="",$C138=""),"",A138*'MPTO_working_3-way'!$I137)</f>
        <v>1.5999333999334</v>
      </c>
      <c r="F138" s="21">
        <f>IF(OR($A138="",$B138="",$C138=""),"",B138*'MPTO_working_3-way'!$I137)</f>
        <v>4.0524628879892042</v>
      </c>
      <c r="G138" s="22">
        <f>IF(OR($A138="",$B138="",$C138=""),"",C138*'MPTO_working_3-way'!$I137)</f>
        <v>7.7996753246753254</v>
      </c>
      <c r="H138" s="17">
        <f>IF(OR($A138="",$B138="",$C138=""),"",'MPTO_working_3-way'!E137)</f>
        <v>1.5616082180783128</v>
      </c>
      <c r="I138" s="21">
        <f>IF(OR($A138="",$B138="",$C138=""),"",'MPTO_working_3-way'!F137)</f>
        <v>4.1286315560969147</v>
      </c>
      <c r="J138" s="22">
        <f>IF(OR($A138="",$B138="",$C138=""),"",'MPTO_working_3-way'!G137)</f>
        <v>8.5161819945769821</v>
      </c>
      <c r="K138" s="17">
        <f>IF(OR($A138="",$B138="",$C138=""),"",'OddsRatio_working_3-way'!H137)</f>
        <v>1.5743858592101849</v>
      </c>
      <c r="L138" s="21">
        <f>IF(OR($A138="",$B138="",$C138=""),"",'OddsRatio_working_3-way'!I137)</f>
        <v>4.1480763437481318</v>
      </c>
      <c r="M138" s="22">
        <f>IF(OR($A138="",$B138="",$C138=""),"",'OddsRatio_working_3-way'!J137)</f>
        <v>8.0804103029563237</v>
      </c>
      <c r="N138" s="23">
        <f t="shared" si="42"/>
        <v>62.502601673396327</v>
      </c>
      <c r="O138" s="24">
        <f t="shared" si="43"/>
        <v>24.676351829496728</v>
      </c>
      <c r="P138" s="24">
        <f t="shared" si="44"/>
        <v>12.82104649710694</v>
      </c>
      <c r="Q138" t="s">
        <v>363</v>
      </c>
      <c r="R138" t="s">
        <v>255</v>
      </c>
      <c r="S138" t="s">
        <v>475</v>
      </c>
      <c r="T138" s="35">
        <v>100</v>
      </c>
      <c r="U138" s="35">
        <f t="shared" si="45"/>
        <v>59.016393442622956</v>
      </c>
      <c r="V138" s="35">
        <f t="shared" si="46"/>
        <v>68.051118210862612</v>
      </c>
      <c r="W138" s="35">
        <f t="shared" si="47"/>
        <v>68.454258675078862</v>
      </c>
      <c r="X138" s="35">
        <f t="shared" si="48"/>
        <v>63.494623114058513</v>
      </c>
      <c r="Y138" s="35">
        <f t="shared" si="49"/>
        <v>72.529347882298197</v>
      </c>
      <c r="Z138" s="35">
        <f t="shared" si="50"/>
        <v>72.932488346514418</v>
      </c>
      <c r="AA138" s="35">
        <f t="shared" si="51"/>
        <v>-4.4782296714355567</v>
      </c>
      <c r="AB138" s="35">
        <f t="shared" si="52"/>
        <v>-4.4782296714355851</v>
      </c>
      <c r="AC138" s="35">
        <f t="shared" si="53"/>
        <v>-4.4782296714355567</v>
      </c>
      <c r="AF138">
        <v>2.41</v>
      </c>
      <c r="AG138">
        <v>1.58</v>
      </c>
      <c r="AJ138" t="s">
        <v>380</v>
      </c>
    </row>
    <row r="139" spans="1:36" ht="15" x14ac:dyDescent="0.25">
      <c r="A139">
        <v>2.44</v>
      </c>
      <c r="B139">
        <v>3.13</v>
      </c>
      <c r="C139">
        <v>3.17</v>
      </c>
      <c r="D139" s="20">
        <f t="shared" si="41"/>
        <v>4.4782296714355629E-2</v>
      </c>
      <c r="E139" s="17">
        <f>IF(OR($A139="",$B139="",$C139=""),"",A139*'MPTO_working_3-way'!$I138)</f>
        <v>2.5492688039830278</v>
      </c>
      <c r="F139" s="21">
        <f>IF(OR($A139="",$B139="",$C139=""),"",B139*'MPTO_working_3-way'!$I138)</f>
        <v>3.2701685887159329</v>
      </c>
      <c r="G139" s="22">
        <f>IF(OR($A139="",$B139="",$C139=""),"",C139*'MPTO_working_3-way'!$I138)</f>
        <v>3.3119598805845074</v>
      </c>
      <c r="H139" s="17">
        <f>IF(OR($A139="",$B139="",$C139=""),"",'MPTO_working_3-way'!E138)</f>
        <v>2.5322312950045123</v>
      </c>
      <c r="I139" s="21">
        <f>IF(OR($A139="",$B139="",$C139=""),"",'MPTO_working_3-way'!F138)</f>
        <v>3.2834103307452942</v>
      </c>
      <c r="J139" s="22">
        <f>IF(OR($A139="",$B139="",$C139=""),"",'MPTO_working_3-way'!G138)</f>
        <v>3.3274550400450371</v>
      </c>
      <c r="K139" s="17">
        <f>IF(OR($A139="",$B139="",$C139=""),"",'OddsRatio_working_3-way'!H138)</f>
        <v>2.5398007173520649</v>
      </c>
      <c r="L139" s="21">
        <f>IF(OR($A139="",$B139="",$C139=""),"",'OddsRatio_working_3-way'!I138)</f>
        <v>3.2776218944165958</v>
      </c>
      <c r="M139" s="22">
        <f>IF(OR($A139="",$B139="",$C139=""),"",'OddsRatio_working_3-way'!J138)</f>
        <v>3.3203941365652652</v>
      </c>
      <c r="N139" s="23">
        <f t="shared" si="42"/>
        <v>39.2269343443728</v>
      </c>
      <c r="O139" s="24">
        <f t="shared" si="43"/>
        <v>30.579463194974327</v>
      </c>
      <c r="P139" s="24">
        <f t="shared" si="44"/>
        <v>30.19360246065288</v>
      </c>
      <c r="Q139" t="s">
        <v>251</v>
      </c>
      <c r="R139" t="s">
        <v>261</v>
      </c>
      <c r="S139" t="s">
        <v>475</v>
      </c>
      <c r="T139" s="35">
        <v>100</v>
      </c>
      <c r="U139" s="35">
        <f t="shared" si="45"/>
        <v>58.847736625514408</v>
      </c>
      <c r="V139" s="35">
        <f t="shared" si="46"/>
        <v>67.426710097719877</v>
      </c>
      <c r="W139" s="35">
        <f t="shared" si="47"/>
        <v>69.325153374233125</v>
      </c>
      <c r="X139" s="35">
        <f t="shared" si="48"/>
        <v>63.248136528047006</v>
      </c>
      <c r="Y139" s="35">
        <f t="shared" si="49"/>
        <v>71.827110000252461</v>
      </c>
      <c r="Z139" s="35">
        <f t="shared" si="50"/>
        <v>73.725553276765737</v>
      </c>
      <c r="AA139" s="35">
        <f t="shared" si="51"/>
        <v>-4.4003999025325982</v>
      </c>
      <c r="AB139" s="35">
        <f t="shared" si="52"/>
        <v>-4.400399902532584</v>
      </c>
      <c r="AC139" s="35">
        <f t="shared" si="53"/>
        <v>-4.4003999025326124</v>
      </c>
      <c r="AF139">
        <v>2.36</v>
      </c>
      <c r="AG139">
        <v>1.6</v>
      </c>
      <c r="AJ139" t="s">
        <v>380</v>
      </c>
    </row>
    <row r="140" spans="1:36" ht="15" x14ac:dyDescent="0.25">
      <c r="A140">
        <v>2.4300000000000002</v>
      </c>
      <c r="B140">
        <v>3.07</v>
      </c>
      <c r="C140">
        <v>3.26</v>
      </c>
      <c r="D140" s="20">
        <f t="shared" si="41"/>
        <v>4.4003999025326035E-2</v>
      </c>
      <c r="E140" s="17">
        <f>IF(OR($A140="",$B140="",$C140=""),"",A140*'MPTO_working_3-way'!$I139)</f>
        <v>2.5369297176315424</v>
      </c>
      <c r="F140" s="21">
        <f>IF(OR($A140="",$B140="",$C140=""),"",B140*'MPTO_working_3-way'!$I139)</f>
        <v>3.2050922770077506</v>
      </c>
      <c r="G140" s="22">
        <f>IF(OR($A140="",$B140="",$C140=""),"",C140*'MPTO_working_3-way'!$I139)</f>
        <v>3.4034530368225626</v>
      </c>
      <c r="H140" s="17">
        <f>IF(OR($A140="",$B140="",$C140=""),"",'MPTO_working_3-way'!E139)</f>
        <v>2.519814345482104</v>
      </c>
      <c r="I140" s="21">
        <f>IF(OR($A140="",$B140="",$C140=""),"",'MPTO_working_3-way'!F139)</f>
        <v>3.2147632281784722</v>
      </c>
      <c r="J140" s="22">
        <f>IF(OR($A140="",$B140="",$C140=""),"",'MPTO_working_3-way'!G139)</f>
        <v>3.4237140596916227</v>
      </c>
      <c r="K140" s="17">
        <f>IF(OR($A140="",$B140="",$C140=""),"",'OddsRatio_working_3-way'!H139)</f>
        <v>2.5274256703153699</v>
      </c>
      <c r="L140" s="21">
        <f>IF(OR($A140="",$B140="",$C140=""),"",'OddsRatio_working_3-way'!I139)</f>
        <v>3.2110287675194518</v>
      </c>
      <c r="M140" s="22">
        <f>IF(OR($A140="",$B140="",$C140=""),"",'OddsRatio_working_3-way'!J139)</f>
        <v>3.4139734370019137</v>
      </c>
      <c r="N140" s="23">
        <f t="shared" si="42"/>
        <v>39.417725806515136</v>
      </c>
      <c r="O140" s="24">
        <f t="shared" si="43"/>
        <v>31.200349742616218</v>
      </c>
      <c r="P140" s="24">
        <f t="shared" si="44"/>
        <v>29.381924450868645</v>
      </c>
      <c r="Q140" t="s">
        <v>253</v>
      </c>
      <c r="R140" t="s">
        <v>248</v>
      </c>
      <c r="S140" t="s">
        <v>475</v>
      </c>
      <c r="T140" s="35">
        <v>100</v>
      </c>
      <c r="U140" s="35">
        <f t="shared" si="45"/>
        <v>67.532467532467535</v>
      </c>
      <c r="V140" s="35">
        <f t="shared" si="46"/>
        <v>69.230769230769241</v>
      </c>
      <c r="W140" s="35">
        <f t="shared" si="47"/>
        <v>58.847736625514408</v>
      </c>
      <c r="X140" s="35">
        <f t="shared" si="48"/>
        <v>71.921494143716359</v>
      </c>
      <c r="Y140" s="35">
        <f t="shared" si="49"/>
        <v>73.61979584201805</v>
      </c>
      <c r="Z140" s="35">
        <f t="shared" si="50"/>
        <v>63.236763236763238</v>
      </c>
      <c r="AA140" s="35">
        <f t="shared" si="51"/>
        <v>-4.3890266112488234</v>
      </c>
      <c r="AB140" s="35">
        <f t="shared" si="52"/>
        <v>-4.3890266112488092</v>
      </c>
      <c r="AC140" s="35">
        <f t="shared" si="53"/>
        <v>-4.3890266112488305</v>
      </c>
      <c r="AF140">
        <v>2.23</v>
      </c>
      <c r="AG140">
        <v>1.67</v>
      </c>
      <c r="AJ140" t="s">
        <v>380</v>
      </c>
    </row>
    <row r="141" spans="1:36" ht="15" x14ac:dyDescent="0.25">
      <c r="A141">
        <v>3.08</v>
      </c>
      <c r="B141">
        <v>3.25</v>
      </c>
      <c r="C141">
        <v>2.4300000000000002</v>
      </c>
      <c r="D141" s="20">
        <f t="shared" si="41"/>
        <v>4.3890266112488252E-2</v>
      </c>
      <c r="E141" s="17">
        <f>IF(OR($A141="",$B141="",$C141=""),"",A141*'MPTO_working_3-way'!$I140)</f>
        <v>3.215182019626464</v>
      </c>
      <c r="F141" s="21">
        <f>IF(OR($A141="",$B141="",$C141=""),"",B141*'MPTO_working_3-way'!$I140)</f>
        <v>3.3926433648655867</v>
      </c>
      <c r="G141" s="22">
        <f>IF(OR($A141="",$B141="",$C141=""),"",C141*'MPTO_working_3-way'!$I140)</f>
        <v>2.5366533466533467</v>
      </c>
      <c r="H141" s="17">
        <f>IF(OR($A141="",$B141="",$C141=""),"",'MPTO_working_3-way'!E140)</f>
        <v>3.2253358025891825</v>
      </c>
      <c r="I141" s="21">
        <f>IF(OR($A141="",$B141="",$C141=""),"",'MPTO_working_3-way'!F140)</f>
        <v>3.4122446880143644</v>
      </c>
      <c r="J141" s="22">
        <f>IF(OR($A141="",$B141="",$C141=""),"",'MPTO_working_3-way'!G140)</f>
        <v>2.5195736541170626</v>
      </c>
      <c r="K141" s="17">
        <f>IF(OR($A141="",$B141="",$C141=""),"",'OddsRatio_working_3-way'!H140)</f>
        <v>3.2213294578802207</v>
      </c>
      <c r="L141" s="21">
        <f>IF(OR($A141="",$B141="",$C141=""),"",'OddsRatio_working_3-way'!I140)</f>
        <v>3.4028804231877379</v>
      </c>
      <c r="M141" s="22">
        <f>IF(OR($A141="",$B141="",$C141=""),"",'OddsRatio_working_3-way'!J140)</f>
        <v>2.5271640022926518</v>
      </c>
      <c r="N141" s="23">
        <f t="shared" si="42"/>
        <v>31.102438179104357</v>
      </c>
      <c r="O141" s="24">
        <f t="shared" si="43"/>
        <v>29.475541412812749</v>
      </c>
      <c r="P141" s="24">
        <f t="shared" si="44"/>
        <v>39.422020408082894</v>
      </c>
      <c r="Q141" t="s">
        <v>362</v>
      </c>
      <c r="R141" t="s">
        <v>252</v>
      </c>
      <c r="S141" t="s">
        <v>475</v>
      </c>
      <c r="T141" s="35">
        <v>100</v>
      </c>
      <c r="U141" s="35">
        <f t="shared" si="45"/>
        <v>59.349593495934961</v>
      </c>
      <c r="V141" s="35">
        <f t="shared" si="46"/>
        <v>67.948717948717942</v>
      </c>
      <c r="W141" s="35">
        <f t="shared" si="47"/>
        <v>68.253968253968253</v>
      </c>
      <c r="X141" s="35">
        <f t="shared" si="48"/>
        <v>63.797313797313791</v>
      </c>
      <c r="Y141" s="35">
        <f t="shared" si="49"/>
        <v>72.396438250096779</v>
      </c>
      <c r="Z141" s="35">
        <f t="shared" si="50"/>
        <v>72.70168855534709</v>
      </c>
      <c r="AA141" s="35">
        <f t="shared" si="51"/>
        <v>-4.4477203013788298</v>
      </c>
      <c r="AB141" s="35">
        <f t="shared" si="52"/>
        <v>-4.4477203013788369</v>
      </c>
      <c r="AC141" s="35">
        <f t="shared" si="53"/>
        <v>-4.4477203013788369</v>
      </c>
      <c r="AF141">
        <v>2.09</v>
      </c>
      <c r="AG141">
        <v>1.75</v>
      </c>
      <c r="AJ141" t="s">
        <v>380</v>
      </c>
    </row>
    <row r="142" spans="1:36" ht="15" x14ac:dyDescent="0.25">
      <c r="A142">
        <v>2.46</v>
      </c>
      <c r="B142">
        <v>3.12</v>
      </c>
      <c r="C142">
        <v>3.15</v>
      </c>
      <c r="D142" s="20">
        <f t="shared" si="41"/>
        <v>4.4477203013788325E-2</v>
      </c>
      <c r="E142" s="17">
        <f>IF(OR($A142="",$B142="",$C142=""),"",A142*'MPTO_working_3-way'!$I141)</f>
        <v>2.5694139194139192</v>
      </c>
      <c r="F142" s="21">
        <f>IF(OR($A142="",$B142="",$C142=""),"",B142*'MPTO_working_3-way'!$I141)</f>
        <v>3.2587688734030196</v>
      </c>
      <c r="G142" s="22">
        <f>IF(OR($A142="",$B142="",$C142=""),"",C142*'MPTO_working_3-way'!$I141)</f>
        <v>3.2901031894934332</v>
      </c>
      <c r="H142" s="17">
        <f>IF(OR($A142="",$B142="",$C142=""),"",'MPTO_working_3-way'!E141)</f>
        <v>2.5531154562619593</v>
      </c>
      <c r="I142" s="21">
        <f>IF(OR($A142="",$B142="",$C142=""),"",'MPTO_working_3-way'!F141)</f>
        <v>3.2713190881340517</v>
      </c>
      <c r="J142" s="22">
        <f>IF(OR($A142="",$B142="",$C142=""),"",'MPTO_working_3-way'!G141)</f>
        <v>3.3043150246830559</v>
      </c>
      <c r="K142" s="17">
        <f>IF(OR($A142="",$B142="",$C142=""),"",'OddsRatio_working_3-way'!H141)</f>
        <v>2.5603926171883495</v>
      </c>
      <c r="L142" s="21">
        <f>IF(OR($A142="",$B142="",$C142=""),"",'OddsRatio_working_3-way'!I141)</f>
        <v>3.2657755811228095</v>
      </c>
      <c r="M142" s="22">
        <f>IF(OR($A142="",$B142="",$C142=""),"",'OddsRatio_working_3-way'!J141)</f>
        <v>3.2978384431198298</v>
      </c>
      <c r="N142" s="23">
        <f t="shared" si="42"/>
        <v>38.919381281630912</v>
      </c>
      <c r="O142" s="24">
        <f t="shared" si="43"/>
        <v>30.68643524128591</v>
      </c>
      <c r="P142" s="24">
        <f t="shared" si="44"/>
        <v>30.394183477083185</v>
      </c>
      <c r="Q142" t="s">
        <v>259</v>
      </c>
      <c r="R142" t="s">
        <v>250</v>
      </c>
      <c r="S142" t="s">
        <v>475</v>
      </c>
      <c r="T142" s="35">
        <v>100</v>
      </c>
      <c r="U142" s="35">
        <f t="shared" si="45"/>
        <v>41.520467836257311</v>
      </c>
      <c r="V142" s="35">
        <f t="shared" si="46"/>
        <v>71.509971509971507</v>
      </c>
      <c r="W142" s="35">
        <f t="shared" si="47"/>
        <v>81.949458483754512</v>
      </c>
      <c r="X142" s="35">
        <f t="shared" si="48"/>
        <v>46.540570006273981</v>
      </c>
      <c r="Y142" s="35">
        <f t="shared" si="49"/>
        <v>76.530073679988178</v>
      </c>
      <c r="Z142" s="35">
        <f t="shared" si="50"/>
        <v>86.969560653771168</v>
      </c>
      <c r="AA142" s="35">
        <f t="shared" si="51"/>
        <v>-5.0201021700166706</v>
      </c>
      <c r="AB142" s="35">
        <f t="shared" si="52"/>
        <v>-5.0201021700166706</v>
      </c>
      <c r="AC142" s="35">
        <f t="shared" si="53"/>
        <v>-5.0201021700166564</v>
      </c>
      <c r="AF142">
        <v>2.25</v>
      </c>
      <c r="AG142">
        <v>1.66</v>
      </c>
      <c r="AJ142" t="s">
        <v>380</v>
      </c>
    </row>
    <row r="143" spans="1:36" ht="15" x14ac:dyDescent="0.25">
      <c r="A143">
        <v>1.71</v>
      </c>
      <c r="B143">
        <v>3.51</v>
      </c>
      <c r="C143">
        <v>5.54</v>
      </c>
      <c r="D143" s="20">
        <f t="shared" si="41"/>
        <v>5.0201021700166493E-2</v>
      </c>
      <c r="E143" s="17">
        <f>IF(OR($A143="",$B143="",$C143=""),"",A143*'MPTO_working_3-way'!$I142)</f>
        <v>1.7958437471072846</v>
      </c>
      <c r="F143" s="21">
        <f>IF(OR($A143="",$B143="",$C143=""),"",B143*'MPTO_working_3-way'!$I142)</f>
        <v>3.686205586167584</v>
      </c>
      <c r="G143" s="22">
        <f>IF(OR($A143="",$B143="",$C143=""),"",C143*'MPTO_working_3-way'!$I142)</f>
        <v>5.8181136602189225</v>
      </c>
      <c r="H143" s="17">
        <f>IF(OR($A143="",$B143="",$C143=""),"",'MPTO_working_3-way'!E142)</f>
        <v>1.7603723187141196</v>
      </c>
      <c r="I143" s="21">
        <f>IF(OR($A143="",$B143="",$C143=""),"",'MPTO_working_3-way'!F142)</f>
        <v>3.7290250127341333</v>
      </c>
      <c r="J143" s="22">
        <f>IF(OR($A143="",$B143="",$C143=""),"",'MPTO_working_3-way'!G142)</f>
        <v>6.1060595209632282</v>
      </c>
      <c r="K143" s="17">
        <f>IF(OR($A143="",$B143="",$C143=""),"",'OddsRatio_working_3-way'!H142)</f>
        <v>1.7732479489751598</v>
      </c>
      <c r="L143" s="21">
        <f>IF(OR($A143="",$B143="",$C143=""),"",'OddsRatio_working_3-way'!I142)</f>
        <v>3.7335948618699319</v>
      </c>
      <c r="M143" s="22">
        <f>IF(OR($A143="",$B143="",$C143=""),"",'OddsRatio_working_3-way'!J142)</f>
        <v>5.9444305469679239</v>
      </c>
      <c r="N143" s="23">
        <f t="shared" si="42"/>
        <v>55.684131852271868</v>
      </c>
      <c r="O143" s="24">
        <f t="shared" si="43"/>
        <v>27.128166799824754</v>
      </c>
      <c r="P143" s="24">
        <f t="shared" si="44"/>
        <v>17.187701347903406</v>
      </c>
      <c r="Q143" t="s">
        <v>245</v>
      </c>
      <c r="R143" t="s">
        <v>260</v>
      </c>
      <c r="S143" t="s">
        <v>475</v>
      </c>
      <c r="T143" s="35">
        <v>100</v>
      </c>
      <c r="U143" s="35">
        <f t="shared" si="45"/>
        <v>53.271028037383175</v>
      </c>
      <c r="V143" s="35">
        <f t="shared" si="46"/>
        <v>69.512195121951223</v>
      </c>
      <c r="W143" s="35">
        <f t="shared" si="47"/>
        <v>72.826086956521735</v>
      </c>
      <c r="X143" s="35">
        <f t="shared" si="48"/>
        <v>57.661717921527035</v>
      </c>
      <c r="Y143" s="35">
        <f t="shared" si="49"/>
        <v>73.902885006095076</v>
      </c>
      <c r="Z143" s="35">
        <f t="shared" si="50"/>
        <v>77.216776840665602</v>
      </c>
      <c r="AA143" s="35">
        <f t="shared" si="51"/>
        <v>-4.3906898841438604</v>
      </c>
      <c r="AB143" s="35">
        <f t="shared" si="52"/>
        <v>-4.3906898841438533</v>
      </c>
      <c r="AC143" s="35">
        <f t="shared" si="53"/>
        <v>-4.3906898841438675</v>
      </c>
      <c r="AF143">
        <v>2.25</v>
      </c>
      <c r="AG143">
        <v>1.66</v>
      </c>
      <c r="AJ143" t="s">
        <v>380</v>
      </c>
    </row>
    <row r="144" spans="1:36" ht="15" x14ac:dyDescent="0.25">
      <c r="A144">
        <v>2.14</v>
      </c>
      <c r="B144">
        <v>3.28</v>
      </c>
      <c r="C144">
        <v>3.68</v>
      </c>
      <c r="D144" s="20">
        <f t="shared" si="41"/>
        <v>4.3906898841438613E-2</v>
      </c>
      <c r="E144" s="17">
        <f>IF(OR($A144="",$B144="",$C144=""),"",A144*'MPTO_working_3-way'!$I143)</f>
        <v>2.2339607635206788</v>
      </c>
      <c r="F144" s="21">
        <f>IF(OR($A144="",$B144="",$C144=""),"",B144*'MPTO_working_3-way'!$I143)</f>
        <v>3.4240146281999184</v>
      </c>
      <c r="G144" s="22">
        <f>IF(OR($A144="",$B144="",$C144=""),"",C144*'MPTO_working_3-way'!$I143)</f>
        <v>3.841577387736494</v>
      </c>
      <c r="H144" s="17">
        <f>IF(OR($A144="",$B144="",$C144=""),"",'MPTO_working_3-way'!E143)</f>
        <v>2.2091924704285333</v>
      </c>
      <c r="I144" s="21">
        <f>IF(OR($A144="",$B144="",$C144=""),"",'MPTO_working_3-way'!F143)</f>
        <v>3.445395798297807</v>
      </c>
      <c r="J144" s="22">
        <f>IF(OR($A144="",$B144="",$C144=""),"",'MPTO_working_3-way'!G143)</f>
        <v>3.8894842340605966</v>
      </c>
      <c r="K144" s="17">
        <f>IF(OR($A144="",$B144="",$C144=""),"",'OddsRatio_working_3-way'!H143)</f>
        <v>2.219385835889442</v>
      </c>
      <c r="L144" s="21">
        <f>IF(OR($A144="",$B144="",$C144=""),"",'OddsRatio_working_3-way'!I143)</f>
        <v>3.4387716717788841</v>
      </c>
      <c r="M144" s="22">
        <f>IF(OR($A144="",$B144="",$C144=""),"",'OddsRatio_working_3-way'!J143)</f>
        <v>3.8666263510383372</v>
      </c>
      <c r="N144" s="23">
        <f t="shared" si="42"/>
        <v>44.763543582744909</v>
      </c>
      <c r="O144" s="24">
        <f t="shared" si="43"/>
        <v>29.205482703376255</v>
      </c>
      <c r="P144" s="24">
        <f t="shared" si="44"/>
        <v>26.030973713878836</v>
      </c>
      <c r="Q144" t="s">
        <v>256</v>
      </c>
      <c r="R144" t="s">
        <v>254</v>
      </c>
      <c r="S144" t="s">
        <v>475</v>
      </c>
      <c r="T144" s="35">
        <v>100</v>
      </c>
      <c r="U144" s="35">
        <f t="shared" si="45"/>
        <v>42.528735632183903</v>
      </c>
      <c r="V144" s="35">
        <f t="shared" si="46"/>
        <v>70.588235294117652</v>
      </c>
      <c r="W144" s="35">
        <f t="shared" si="47"/>
        <v>82.174688057040996</v>
      </c>
      <c r="X144" s="35">
        <f t="shared" si="48"/>
        <v>47.237076648841359</v>
      </c>
      <c r="Y144" s="35">
        <f t="shared" si="49"/>
        <v>75.296576310775094</v>
      </c>
      <c r="Z144" s="35">
        <f t="shared" si="50"/>
        <v>86.883029073698452</v>
      </c>
      <c r="AA144" s="35">
        <f t="shared" si="51"/>
        <v>-4.7083410166574566</v>
      </c>
      <c r="AB144" s="35">
        <f t="shared" si="52"/>
        <v>-4.7083410166574424</v>
      </c>
      <c r="AC144" s="35">
        <f t="shared" si="53"/>
        <v>-4.7083410166574566</v>
      </c>
      <c r="AF144">
        <v>2.25</v>
      </c>
      <c r="AG144">
        <v>1.66</v>
      </c>
      <c r="AJ144" t="s">
        <v>380</v>
      </c>
    </row>
    <row r="145" spans="1:38" ht="15" x14ac:dyDescent="0.25">
      <c r="A145">
        <v>1.74</v>
      </c>
      <c r="B145">
        <v>3.4</v>
      </c>
      <c r="C145">
        <v>5.61</v>
      </c>
      <c r="D145" s="20">
        <f t="shared" si="41"/>
        <v>4.7083410166574469E-2</v>
      </c>
      <c r="E145" s="17">
        <f>IF(OR($A145="",$B145="",$C145=""),"",A145*'MPTO_working_3-way'!$I144)</f>
        <v>1.8219251336898397</v>
      </c>
      <c r="F145" s="21">
        <f>IF(OR($A145="",$B145="",$C145=""),"",B145*'MPTO_working_3-way'!$I144)</f>
        <v>3.5600835945663531</v>
      </c>
      <c r="G145" s="22">
        <f>IF(OR($A145="",$B145="",$C145=""),"",C145*'MPTO_working_3-way'!$I144)</f>
        <v>5.8741379310344835</v>
      </c>
      <c r="H145" s="17">
        <f>IF(OR($A145="",$B145="",$C145=""),"",'MPTO_working_3-way'!E144)</f>
        <v>1.7888506084151883</v>
      </c>
      <c r="I145" s="21">
        <f>IF(OR($A145="",$B145="",$C145=""),"",'MPTO_working_3-way'!F144)</f>
        <v>3.5916550150857307</v>
      </c>
      <c r="J145" s="22">
        <f>IF(OR($A145="",$B145="",$C145=""),"",'MPTO_working_3-way'!G144)</f>
        <v>6.1516259137887577</v>
      </c>
      <c r="K145" s="17">
        <f>IF(OR($A145="",$B145="",$C145=""),"",'OddsRatio_working_3-way'!H144)</f>
        <v>1.8011861467913179</v>
      </c>
      <c r="L145" s="21">
        <f>IF(OR($A145="",$B145="",$C145=""),"",'OddsRatio_working_3-way'!I144)</f>
        <v>3.5984415571610313</v>
      </c>
      <c r="M145" s="22">
        <f>IF(OR($A145="",$B145="",$C145=""),"",'OddsRatio_working_3-way'!J144)</f>
        <v>5.9911731577134804</v>
      </c>
      <c r="N145" s="23">
        <f t="shared" si="42"/>
        <v>54.886997358379809</v>
      </c>
      <c r="O145" s="24">
        <f t="shared" si="43"/>
        <v>28.089228059876724</v>
      </c>
      <c r="P145" s="24">
        <f t="shared" si="44"/>
        <v>17.023774581743467</v>
      </c>
      <c r="Q145" t="s">
        <v>257</v>
      </c>
      <c r="R145" t="s">
        <v>246</v>
      </c>
      <c r="S145" t="s">
        <v>475</v>
      </c>
      <c r="T145" s="35">
        <v>100</v>
      </c>
      <c r="U145" s="35">
        <f t="shared" si="45"/>
        <v>53.051643192488264</v>
      </c>
      <c r="V145" s="35">
        <f t="shared" si="46"/>
        <v>70.845481049562679</v>
      </c>
      <c r="W145" s="35">
        <f t="shared" si="47"/>
        <v>70.588235294117652</v>
      </c>
      <c r="X145" s="35">
        <f t="shared" si="48"/>
        <v>58.566283656319662</v>
      </c>
      <c r="Y145" s="35">
        <f t="shared" si="49"/>
        <v>76.360121513394091</v>
      </c>
      <c r="Z145" s="35">
        <f t="shared" si="50"/>
        <v>76.10287575794905</v>
      </c>
      <c r="AA145" s="35">
        <f t="shared" si="51"/>
        <v>-5.5146404638313982</v>
      </c>
      <c r="AB145" s="35">
        <f t="shared" si="52"/>
        <v>-5.5146404638314124</v>
      </c>
      <c r="AC145" s="35">
        <f t="shared" si="53"/>
        <v>-5.5146404638313982</v>
      </c>
      <c r="AF145">
        <v>2.5</v>
      </c>
      <c r="AG145">
        <v>1.54</v>
      </c>
      <c r="AJ145" t="s">
        <v>380</v>
      </c>
    </row>
    <row r="146" spans="1:38" ht="15" x14ac:dyDescent="0.25">
      <c r="A146">
        <v>2.13</v>
      </c>
      <c r="B146">
        <v>3.43</v>
      </c>
      <c r="C146">
        <v>3.4</v>
      </c>
      <c r="D146" s="20">
        <f t="shared" si="41"/>
        <v>5.5146404638314106E-2</v>
      </c>
      <c r="E146" s="17">
        <f>IF(OR($A146="",$B146="",$C146=""),"",A146*'MPTO_working_3-way'!$I145)</f>
        <v>2.2474618418796091</v>
      </c>
      <c r="F146" s="21">
        <f>IF(OR($A146="",$B146="",$C146=""),"",B146*'MPTO_working_3-way'!$I145)</f>
        <v>3.6191521679094176</v>
      </c>
      <c r="G146" s="22">
        <f>IF(OR($A146="",$B146="",$C146=""),"",C146*'MPTO_working_3-way'!$I145)</f>
        <v>3.587497775770268</v>
      </c>
      <c r="H146" s="17">
        <f>IF(OR($A146="",$B146="",$C146=""),"",'MPTO_working_3-way'!E145)</f>
        <v>2.2167963265286694</v>
      </c>
      <c r="I146" s="21">
        <f>IF(OR($A146="",$B146="",$C146=""),"",'MPTO_working_3-way'!F145)</f>
        <v>3.6608171678744914</v>
      </c>
      <c r="J146" s="22">
        <f>IF(OR($A146="",$B146="",$C146=""),"",'MPTO_working_3-way'!G145)</f>
        <v>3.6266637985658847</v>
      </c>
      <c r="K146" s="17">
        <f>IF(OR($A146="",$B146="",$C146=""),"",'OddsRatio_working_3-way'!H145)</f>
        <v>2.2292406979594581</v>
      </c>
      <c r="L146" s="21">
        <f>IF(OR($A146="",$B146="",$C146=""),"",'OddsRatio_working_3-way'!I145)</f>
        <v>3.6434114124260928</v>
      </c>
      <c r="M146" s="22">
        <f>IF(OR($A146="",$B146="",$C146=""),"",'OddsRatio_working_3-way'!J145)</f>
        <v>3.6107767036307075</v>
      </c>
      <c r="N146" s="23">
        <f t="shared" si="42"/>
        <v>44.494637522462881</v>
      </c>
      <c r="O146" s="24">
        <f t="shared" si="43"/>
        <v>27.630780735523597</v>
      </c>
      <c r="P146" s="24">
        <f t="shared" si="44"/>
        <v>27.874581742013515</v>
      </c>
      <c r="Q146" t="s">
        <v>460</v>
      </c>
      <c r="R146" t="s">
        <v>461</v>
      </c>
      <c r="S146" t="s">
        <v>475</v>
      </c>
      <c r="T146" s="35">
        <v>100</v>
      </c>
      <c r="U146" s="35">
        <f t="shared" si="45"/>
        <v>58.333333333333336</v>
      </c>
      <c r="V146" s="35">
        <f t="shared" si="46"/>
        <v>70.059880239520965</v>
      </c>
      <c r="W146" s="35">
        <f t="shared" si="47"/>
        <v>65.986394557823132</v>
      </c>
      <c r="X146" s="35">
        <f t="shared" si="48"/>
        <v>63.953725202655917</v>
      </c>
      <c r="Y146" s="35">
        <f t="shared" si="49"/>
        <v>75.680272108843539</v>
      </c>
      <c r="Z146" s="35">
        <f t="shared" si="50"/>
        <v>71.606786427145707</v>
      </c>
      <c r="AA146" s="35">
        <f t="shared" si="51"/>
        <v>-5.6203918693225816</v>
      </c>
      <c r="AB146" s="35">
        <f t="shared" si="52"/>
        <v>-5.6203918693225745</v>
      </c>
      <c r="AC146" s="35">
        <f t="shared" si="53"/>
        <v>-5.6203918693225745</v>
      </c>
      <c r="AF146">
        <v>2.06</v>
      </c>
      <c r="AG146">
        <v>1.76</v>
      </c>
      <c r="AJ146" t="s">
        <v>476</v>
      </c>
    </row>
    <row r="147" spans="1:38" ht="15" x14ac:dyDescent="0.25">
      <c r="A147">
        <v>2.4</v>
      </c>
      <c r="B147">
        <v>3.34</v>
      </c>
      <c r="C147">
        <v>2.94</v>
      </c>
      <c r="D147" s="20">
        <f t="shared" si="41"/>
        <v>5.6203918693225718E-2</v>
      </c>
      <c r="E147" s="17">
        <f>IF(OR($A147="",$B147="",$C147=""),"",A147*'MPTO_working_3-way'!$I146)</f>
        <v>2.5348894048637418</v>
      </c>
      <c r="F147" s="21">
        <f>IF(OR($A147="",$B147="",$C147=""),"",B147*'MPTO_working_3-way'!$I146)</f>
        <v>3.5277210884353738</v>
      </c>
      <c r="G147" s="22">
        <f>IF(OR($A147="",$B147="",$C147=""),"",C147*'MPTO_working_3-way'!$I146)</f>
        <v>3.1052395209580834</v>
      </c>
      <c r="H147" s="17">
        <f>IF(OR($A147="",$B147="",$C147=""),"",'MPTO_working_3-way'!E146)</f>
        <v>2.5129919983621378</v>
      </c>
      <c r="I147" s="21">
        <f>IF(OR($A147="",$B147="",$C147=""),"",'MPTO_working_3-way'!F146)</f>
        <v>3.5629467471365848</v>
      </c>
      <c r="J147" s="22">
        <f>IF(OR($A147="",$B147="",$C147=""),"",'MPTO_working_3-way'!G146)</f>
        <v>3.1113739821083426</v>
      </c>
      <c r="K147" s="17">
        <f>IF(OR($A147="",$B147="",$C147=""),"",'OddsRatio_working_3-way'!H146)</f>
        <v>2.5227508191106982</v>
      </c>
      <c r="L147" s="21">
        <f>IF(OR($A147="",$B147="",$C147=""),"",'OddsRatio_working_3-way'!I146)</f>
        <v>3.5451692262278804</v>
      </c>
      <c r="M147" s="22">
        <f>IF(OR($A147="",$B147="",$C147=""),"",'OddsRatio_working_3-way'!J146)</f>
        <v>3.1100975636248247</v>
      </c>
      <c r="N147" s="23">
        <f t="shared" si="42"/>
        <v>39.449452827459872</v>
      </c>
      <c r="O147" s="24">
        <f t="shared" si="43"/>
        <v>28.346912211348407</v>
      </c>
      <c r="P147" s="24">
        <f t="shared" si="44"/>
        <v>32.203634961191732</v>
      </c>
      <c r="Q147" t="s">
        <v>462</v>
      </c>
      <c r="R147" t="s">
        <v>463</v>
      </c>
      <c r="S147" t="s">
        <v>475</v>
      </c>
      <c r="T147" s="35">
        <v>100</v>
      </c>
      <c r="U147" s="35">
        <f t="shared" si="45"/>
        <v>61.089494163424128</v>
      </c>
      <c r="V147" s="35">
        <f t="shared" si="46"/>
        <v>72.527472527472526</v>
      </c>
      <c r="W147" s="35">
        <f t="shared" si="47"/>
        <v>64.02877697841727</v>
      </c>
      <c r="X147" s="35">
        <f t="shared" si="48"/>
        <v>63.443750494110205</v>
      </c>
      <c r="Y147" s="35">
        <f t="shared" si="49"/>
        <v>74.88172885815861</v>
      </c>
      <c r="Z147" s="35">
        <f t="shared" si="50"/>
        <v>66.38303330910334</v>
      </c>
      <c r="AA147" s="35">
        <f t="shared" si="51"/>
        <v>-2.3542563306860771</v>
      </c>
      <c r="AB147" s="35">
        <f t="shared" si="52"/>
        <v>-2.3542563306860842</v>
      </c>
      <c r="AC147" s="35">
        <f t="shared" si="53"/>
        <v>-2.35425633068607</v>
      </c>
      <c r="AD147" s="36"/>
      <c r="AE147" s="36"/>
      <c r="AF147">
        <v>2.06</v>
      </c>
      <c r="AG147">
        <v>1.75</v>
      </c>
      <c r="AI147" s="36"/>
      <c r="AJ147" t="s">
        <v>476</v>
      </c>
      <c r="AK147" s="35"/>
      <c r="AL147" s="35"/>
    </row>
    <row r="148" spans="1:38" ht="15" x14ac:dyDescent="0.25">
      <c r="A148">
        <v>2.57</v>
      </c>
      <c r="B148">
        <v>3.64</v>
      </c>
      <c r="C148">
        <v>2.78</v>
      </c>
      <c r="D148" s="20">
        <f t="shared" si="41"/>
        <v>2.3542563306860886E-2</v>
      </c>
      <c r="E148" s="17">
        <f>IF(OR($A148="",$B148="",$C148=""),"",A148*'MPTO_working_3-way'!$I147)</f>
        <v>2.6305043876986325</v>
      </c>
      <c r="F148" s="21">
        <f>IF(OR($A148="",$B148="",$C148=""),"",B148*'MPTO_working_3-way'!$I147)</f>
        <v>3.725694930436974</v>
      </c>
      <c r="G148" s="22">
        <f>IF(OR($A148="",$B148="",$C148=""),"",C148*'MPTO_working_3-way'!$I147)</f>
        <v>2.8454483259930732</v>
      </c>
      <c r="H148" s="17">
        <f>IF(OR($A148="",$B148="",$C148=""),"",'MPTO_working_3-way'!E147)</f>
        <v>2.6228989652968879</v>
      </c>
      <c r="I148" s="21">
        <f>IF(OR($A148="",$B148="",$C148=""),"",'MPTO_working_3-way'!F147)</f>
        <v>3.7470339375408477</v>
      </c>
      <c r="J148" s="22">
        <f>IF(OR($A148="",$B148="",$C148=""),"",'MPTO_working_3-way'!G147)</f>
        <v>2.8420014116201635</v>
      </c>
      <c r="K148" s="17">
        <f>IF(OR($A148="",$B148="",$C148=""),"",'OddsRatio_working_3-way'!H147)</f>
        <v>2.6267029730481726</v>
      </c>
      <c r="L148" s="21">
        <f>IF(OR($A148="",$B148="",$C148=""),"",'OddsRatio_working_3-way'!I147)</f>
        <v>3.7353476744249527</v>
      </c>
      <c r="M148" s="22">
        <f>IF(OR($A148="",$B148="",$C148=""),"",'OddsRatio_working_3-way'!J147)</f>
        <v>2.8442874471501574</v>
      </c>
      <c r="N148" s="23">
        <f t="shared" si="42"/>
        <v>38.01552298017176</v>
      </c>
      <c r="O148" s="24">
        <f t="shared" si="43"/>
        <v>26.840630236000386</v>
      </c>
      <c r="P148" s="24">
        <f t="shared" si="44"/>
        <v>35.143846783827847</v>
      </c>
      <c r="Q148" t="s">
        <v>332</v>
      </c>
      <c r="R148" t="s">
        <v>364</v>
      </c>
      <c r="S148" t="s">
        <v>475</v>
      </c>
      <c r="T148" s="35">
        <v>100</v>
      </c>
      <c r="U148" s="35">
        <f t="shared" si="45"/>
        <v>32.432432432432435</v>
      </c>
      <c r="V148" s="35">
        <f t="shared" si="46"/>
        <v>80.198019801980209</v>
      </c>
      <c r="W148" s="35">
        <f t="shared" si="47"/>
        <v>84.779299847792998</v>
      </c>
      <c r="X148" s="35">
        <f t="shared" si="48"/>
        <v>35.022680350226807</v>
      </c>
      <c r="Y148" s="35">
        <f t="shared" si="49"/>
        <v>82.788267719774566</v>
      </c>
      <c r="Z148" s="35">
        <f t="shared" si="50"/>
        <v>87.369547765587356</v>
      </c>
      <c r="AA148" s="35">
        <f t="shared" si="51"/>
        <v>-2.5902479177943718</v>
      </c>
      <c r="AB148" s="35">
        <f t="shared" si="52"/>
        <v>-2.5902479177943576</v>
      </c>
      <c r="AC148" s="35">
        <f t="shared" si="53"/>
        <v>-2.5902479177943576</v>
      </c>
      <c r="AD148" s="36"/>
      <c r="AE148" s="36"/>
      <c r="AF148">
        <v>1.99</v>
      </c>
      <c r="AG148">
        <v>1.92</v>
      </c>
      <c r="AI148" s="36"/>
      <c r="AJ148" t="s">
        <v>381</v>
      </c>
      <c r="AK148" s="35"/>
      <c r="AL148" s="35"/>
    </row>
    <row r="149" spans="1:38" ht="15" x14ac:dyDescent="0.25">
      <c r="A149">
        <v>1.48</v>
      </c>
      <c r="B149">
        <v>5.05</v>
      </c>
      <c r="C149">
        <v>6.57</v>
      </c>
      <c r="D149" s="20">
        <f t="shared" si="41"/>
        <v>2.5902479177943638E-2</v>
      </c>
      <c r="E149" s="17">
        <f>IF(OR($A149="",$B149="",$C149=""),"",A149*'MPTO_working_3-way'!$I148)</f>
        <v>1.5183356691833565</v>
      </c>
      <c r="F149" s="21">
        <f>IF(OR($A149="",$B149="",$C149=""),"",B149*'MPTO_working_3-way'!$I148)</f>
        <v>5.1808075198486154</v>
      </c>
      <c r="G149" s="22">
        <f>IF(OR($A149="",$B149="",$C149=""),"",C149*'MPTO_working_3-way'!$I148)</f>
        <v>6.7401792881990898</v>
      </c>
      <c r="H149" s="17">
        <f>IF(OR($A149="",$B149="",$C149=""),"",'MPTO_working_3-way'!E148)</f>
        <v>1.4991570630746405</v>
      </c>
      <c r="I149" s="21">
        <f>IF(OR($A149="",$B149="",$C149=""),"",'MPTO_working_3-way'!F148)</f>
        <v>5.2802313211139644</v>
      </c>
      <c r="J149" s="22">
        <f>IF(OR($A149="",$B149="",$C149=""),"",'MPTO_working_3-way'!G148)</f>
        <v>6.9651055693406345</v>
      </c>
      <c r="K149" s="17">
        <f>IF(OR($A149="",$B149="",$C149=""),"",'OddsRatio_working_3-way'!H148)</f>
        <v>1.5053046656574716</v>
      </c>
      <c r="L149" s="21">
        <f>IF(OR($A149="",$B149="",$C149=""),"",'OddsRatio_working_3-way'!I148)</f>
        <v>5.2635081164849167</v>
      </c>
      <c r="M149" s="22">
        <f>IF(OR($A149="",$B149="",$C149=""),"",'OddsRatio_working_3-way'!J148)</f>
        <v>6.8636395577335776</v>
      </c>
      <c r="N149" s="23">
        <f t="shared" si="42"/>
        <v>65.861589126589806</v>
      </c>
      <c r="O149" s="24">
        <f t="shared" si="43"/>
        <v>19.302010278683742</v>
      </c>
      <c r="P149" s="24">
        <f t="shared" si="44"/>
        <v>14.836400594726468</v>
      </c>
      <c r="Q149" t="s">
        <v>330</v>
      </c>
      <c r="R149" t="s">
        <v>265</v>
      </c>
      <c r="S149" t="s">
        <v>475</v>
      </c>
      <c r="T149" s="35">
        <v>100</v>
      </c>
      <c r="U149" s="35">
        <f t="shared" si="45"/>
        <v>64.412811387900362</v>
      </c>
      <c r="V149" s="35">
        <f t="shared" si="46"/>
        <v>69.512195121951223</v>
      </c>
      <c r="W149" s="35">
        <f t="shared" si="47"/>
        <v>63.898916967509031</v>
      </c>
      <c r="X149" s="35">
        <f t="shared" si="48"/>
        <v>66.588887910539768</v>
      </c>
      <c r="Y149" s="35">
        <f t="shared" si="49"/>
        <v>71.688271644590614</v>
      </c>
      <c r="Z149" s="35">
        <f t="shared" si="50"/>
        <v>66.074993490148429</v>
      </c>
      <c r="AA149" s="35">
        <f t="shared" si="51"/>
        <v>-2.1760765226394057</v>
      </c>
      <c r="AB149" s="35">
        <f t="shared" si="52"/>
        <v>-2.1760765226393914</v>
      </c>
      <c r="AC149" s="35">
        <f t="shared" si="53"/>
        <v>-2.1760765226393985</v>
      </c>
      <c r="AD149" s="36"/>
      <c r="AE149" s="36"/>
      <c r="AF149">
        <v>1.4</v>
      </c>
      <c r="AG149">
        <v>3.11</v>
      </c>
      <c r="AI149" s="36"/>
      <c r="AJ149" t="s">
        <v>381</v>
      </c>
      <c r="AK149" s="35"/>
      <c r="AL149" s="35"/>
    </row>
    <row r="150" spans="1:38" ht="15" x14ac:dyDescent="0.25">
      <c r="A150">
        <v>2.81</v>
      </c>
      <c r="B150">
        <v>3.28</v>
      </c>
      <c r="C150">
        <v>2.77</v>
      </c>
      <c r="D150" s="20">
        <f t="shared" si="41"/>
        <v>2.176076522639403E-2</v>
      </c>
      <c r="E150" s="17">
        <f>IF(OR($A150="",$B150="",$C150=""),"",A150*'MPTO_working_3-way'!$I149)</f>
        <v>2.8711477502861671</v>
      </c>
      <c r="F150" s="21">
        <f>IF(OR($A150="",$B150="",$C150=""),"",B150*'MPTO_working_3-way'!$I149)</f>
        <v>3.351375309942572</v>
      </c>
      <c r="G150" s="22">
        <f>IF(OR($A150="",$B150="",$C150=""),"",C150*'MPTO_working_3-way'!$I149)</f>
        <v>2.8302773196771116</v>
      </c>
      <c r="H150" s="17">
        <f>IF(OR($A150="",$B150="",$C150=""),"",'MPTO_working_3-way'!E149)</f>
        <v>2.8684667631116398</v>
      </c>
      <c r="I150" s="21">
        <f>IF(OR($A150="",$B150="",$C150=""),"",'MPTO_working_3-way'!F149)</f>
        <v>3.359938893299109</v>
      </c>
      <c r="J150" s="22">
        <f>IF(OR($A150="",$B150="",$C150=""),"",'MPTO_working_3-way'!G149)</f>
        <v>2.8267972539121482</v>
      </c>
      <c r="K150" s="17">
        <f>IF(OR($A150="",$B150="",$C150=""),"",'OddsRatio_working_3-way'!H149)</f>
        <v>2.8699033762951749</v>
      </c>
      <c r="L150" s="21">
        <f>IF(OR($A150="",$B150="",$C150=""),"",'OddsRatio_working_3-way'!I149)</f>
        <v>3.3554583966591154</v>
      </c>
      <c r="M150" s="22">
        <f>IF(OR($A150="",$B150="",$C150=""),"",'OddsRatio_working_3-way'!J149)</f>
        <v>2.8285795447748394</v>
      </c>
      <c r="N150" s="23">
        <f t="shared" si="42"/>
        <v>34.829276894591374</v>
      </c>
      <c r="O150" s="24">
        <f t="shared" si="43"/>
        <v>29.838496363963952</v>
      </c>
      <c r="P150" s="24">
        <f t="shared" si="44"/>
        <v>35.332226741444671</v>
      </c>
      <c r="Q150" t="s">
        <v>333</v>
      </c>
      <c r="R150" t="s">
        <v>365</v>
      </c>
      <c r="S150" t="s">
        <v>475</v>
      </c>
      <c r="T150" s="35">
        <v>100</v>
      </c>
      <c r="U150" s="35">
        <f t="shared" si="45"/>
        <v>80.98859315589354</v>
      </c>
      <c r="V150" s="35">
        <f t="shared" si="46"/>
        <v>75.845410628019309</v>
      </c>
      <c r="W150" s="35">
        <f t="shared" si="47"/>
        <v>40.476190476190474</v>
      </c>
      <c r="X150" s="35">
        <f t="shared" si="48"/>
        <v>83.67839889579021</v>
      </c>
      <c r="Y150" s="35">
        <f t="shared" si="49"/>
        <v>78.535216367915979</v>
      </c>
      <c r="Z150" s="35">
        <f t="shared" si="50"/>
        <v>43.165996216087144</v>
      </c>
      <c r="AA150" s="35">
        <f t="shared" si="51"/>
        <v>-2.6898057398966699</v>
      </c>
      <c r="AB150" s="35">
        <f t="shared" si="52"/>
        <v>-2.6898057398966699</v>
      </c>
      <c r="AC150" s="35">
        <f t="shared" si="53"/>
        <v>-2.6898057398966699</v>
      </c>
      <c r="AD150" s="36"/>
      <c r="AE150" s="36"/>
      <c r="AF150">
        <v>2.25</v>
      </c>
      <c r="AG150">
        <v>1.71</v>
      </c>
      <c r="AI150" s="36"/>
      <c r="AJ150" t="s">
        <v>381</v>
      </c>
      <c r="AK150" s="35"/>
      <c r="AL150" s="35"/>
    </row>
    <row r="151" spans="1:38" ht="15" x14ac:dyDescent="0.25">
      <c r="A151">
        <v>5.26</v>
      </c>
      <c r="B151">
        <v>4.1399999999999997</v>
      </c>
      <c r="C151">
        <v>1.68</v>
      </c>
      <c r="D151" s="20">
        <f t="shared" si="41"/>
        <v>2.6898057398966557E-2</v>
      </c>
      <c r="E151" s="17">
        <f>IF(OR($A151="",$B151="",$C151=""),"",A151*'MPTO_working_3-way'!$I150)</f>
        <v>5.4014837819185635</v>
      </c>
      <c r="F151" s="21">
        <f>IF(OR($A151="",$B151="",$C151=""),"",B151*'MPTO_working_3-way'!$I150)</f>
        <v>4.2513579576317211</v>
      </c>
      <c r="G151" s="22">
        <f>IF(OR($A151="",$B151="",$C151=""),"",C151*'MPTO_working_3-way'!$I150)</f>
        <v>1.7251887364302638</v>
      </c>
      <c r="H151" s="17">
        <f>IF(OR($A151="",$B151="",$C151=""),"",'MPTO_working_3-way'!E150)</f>
        <v>5.5203465001122636</v>
      </c>
      <c r="I151" s="21">
        <f>IF(OR($A151="",$B151="",$C151=""),"",'MPTO_working_3-way'!F150)</f>
        <v>4.2995981564463248</v>
      </c>
      <c r="J151" s="22">
        <f>IF(OR($A151="",$B151="",$C151=""),"",'MPTO_working_3-way'!G150)</f>
        <v>1.7056926992728216</v>
      </c>
      <c r="K151" s="17">
        <f>IF(OR($A151="",$B151="",$C151=""),"",'OddsRatio_working_3-way'!H150)</f>
        <v>5.4641284550953584</v>
      </c>
      <c r="L151" s="21">
        <f>IF(OR($A151="",$B151="",$C151=""),"",'OddsRatio_working_3-way'!I150)</f>
        <v>4.2904608800468118</v>
      </c>
      <c r="M151" s="22">
        <f>IF(OR($A151="",$B151="",$C151=""),"",'OddsRatio_working_3-way'!J150)</f>
        <v>1.7125838848509021</v>
      </c>
      <c r="N151" s="23">
        <f t="shared" si="42"/>
        <v>18.513431500942286</v>
      </c>
      <c r="O151" s="24">
        <f t="shared" si="43"/>
        <v>23.521896061583675</v>
      </c>
      <c r="P151" s="24">
        <f t="shared" si="44"/>
        <v>57.96467243747405</v>
      </c>
      <c r="Q151" t="s">
        <v>262</v>
      </c>
      <c r="R151" t="s">
        <v>264</v>
      </c>
      <c r="S151" t="s">
        <v>475</v>
      </c>
      <c r="T151" s="35">
        <v>100</v>
      </c>
      <c r="U151" s="35">
        <f t="shared" si="45"/>
        <v>76.689976689976689</v>
      </c>
      <c r="V151" s="35">
        <f t="shared" si="46"/>
        <v>71.590909090909093</v>
      </c>
      <c r="W151" s="35">
        <f t="shared" si="47"/>
        <v>48.717948717948723</v>
      </c>
      <c r="X151" s="35">
        <f t="shared" si="48"/>
        <v>79.691142191142191</v>
      </c>
      <c r="Y151" s="35">
        <f t="shared" si="49"/>
        <v>74.592074592074596</v>
      </c>
      <c r="Z151" s="35">
        <f t="shared" si="50"/>
        <v>51.719114219114218</v>
      </c>
      <c r="AA151" s="35">
        <f t="shared" si="51"/>
        <v>-3.0011655011655023</v>
      </c>
      <c r="AB151" s="35">
        <f t="shared" si="52"/>
        <v>-3.0011655011655023</v>
      </c>
      <c r="AC151" s="35">
        <f t="shared" si="53"/>
        <v>-3.0011655011654952</v>
      </c>
      <c r="AD151" s="36"/>
      <c r="AE151" s="36"/>
      <c r="AF151">
        <v>1.83</v>
      </c>
      <c r="AG151">
        <v>2.08</v>
      </c>
      <c r="AI151" s="36"/>
      <c r="AJ151" t="s">
        <v>381</v>
      </c>
      <c r="AK151" s="35"/>
      <c r="AL151" s="35"/>
    </row>
    <row r="152" spans="1:38" ht="15" x14ac:dyDescent="0.25">
      <c r="A152">
        <v>4.29</v>
      </c>
      <c r="B152">
        <v>3.52</v>
      </c>
      <c r="C152">
        <v>1.95</v>
      </c>
      <c r="D152" s="20">
        <f t="shared" si="41"/>
        <v>3.0011655011655147E-2</v>
      </c>
      <c r="E152" s="17">
        <f>IF(OR($A152="",$B152="",$C152=""),"",A152*'MPTO_working_3-way'!$I151)</f>
        <v>4.4187500000000002</v>
      </c>
      <c r="F152" s="21">
        <f>IF(OR($A152="",$B152="",$C152=""),"",B152*'MPTO_working_3-way'!$I151)</f>
        <v>3.6256410256410261</v>
      </c>
      <c r="G152" s="22">
        <f>IF(OR($A152="",$B152="",$C152=""),"",C152*'MPTO_working_3-way'!$I151)</f>
        <v>2.0085227272727275</v>
      </c>
      <c r="H152" s="17">
        <f>IF(OR($A152="",$B152="",$C152=""),"",'MPTO_working_3-way'!E151)</f>
        <v>4.4823683064867232</v>
      </c>
      <c r="I152" s="21">
        <f>IF(OR($A152="",$B152="",$C152=""),"",'MPTO_working_3-way'!F151)</f>
        <v>3.6484762579730696</v>
      </c>
      <c r="J152" s="22">
        <f>IF(OR($A152="",$B152="",$C152=""),"",'MPTO_working_3-way'!G151)</f>
        <v>1.9887966003476916</v>
      </c>
      <c r="K152" s="17">
        <f>IF(OR($A152="",$B152="",$C152=""),"",'OddsRatio_working_3-way'!H151)</f>
        <v>4.4511262893173376</v>
      </c>
      <c r="L152" s="21">
        <f>IF(OR($A152="",$B152="",$C152=""),"",'OddsRatio_working_3-way'!I151)</f>
        <v>3.6434158811792363</v>
      </c>
      <c r="M152" s="22">
        <f>IF(OR($A152="",$B152="",$C152=""),"",'OddsRatio_working_3-way'!J151)</f>
        <v>1.9965258282223306</v>
      </c>
      <c r="N152" s="23">
        <f t="shared" si="42"/>
        <v>22.630834512022631</v>
      </c>
      <c r="O152" s="24">
        <f t="shared" si="43"/>
        <v>27.581329561527578</v>
      </c>
      <c r="P152" s="24">
        <f t="shared" si="44"/>
        <v>49.78783592644978</v>
      </c>
      <c r="Q152" t="s">
        <v>272</v>
      </c>
      <c r="R152" t="s">
        <v>337</v>
      </c>
      <c r="S152" t="s">
        <v>475</v>
      </c>
      <c r="T152" s="35">
        <v>100</v>
      </c>
      <c r="U152" s="35">
        <f t="shared" si="45"/>
        <v>45.652173913043477</v>
      </c>
      <c r="V152" s="35">
        <f t="shared" si="46"/>
        <v>73.544973544973558</v>
      </c>
      <c r="W152" s="35">
        <f t="shared" si="47"/>
        <v>77.876106194690252</v>
      </c>
      <c r="X152" s="35">
        <f t="shared" si="48"/>
        <v>48.578920260336197</v>
      </c>
      <c r="Y152" s="35">
        <f t="shared" si="49"/>
        <v>76.47171989226625</v>
      </c>
      <c r="Z152" s="35">
        <f t="shared" si="50"/>
        <v>80.802852541982986</v>
      </c>
      <c r="AA152" s="35">
        <f t="shared" si="51"/>
        <v>-2.9267463472927204</v>
      </c>
      <c r="AB152" s="35">
        <f t="shared" si="52"/>
        <v>-2.926746347292692</v>
      </c>
      <c r="AC152" s="35">
        <f t="shared" si="53"/>
        <v>-2.9267463472927346</v>
      </c>
      <c r="AD152" s="36"/>
      <c r="AE152" s="36"/>
      <c r="AF152">
        <v>2.13</v>
      </c>
      <c r="AG152">
        <v>1.77</v>
      </c>
      <c r="AI152" s="36"/>
      <c r="AJ152" t="s">
        <v>382</v>
      </c>
      <c r="AK152" s="35"/>
      <c r="AL152" s="35"/>
    </row>
    <row r="153" spans="1:38" ht="15" x14ac:dyDescent="0.25">
      <c r="A153">
        <v>1.84</v>
      </c>
      <c r="B153">
        <v>3.78</v>
      </c>
      <c r="C153">
        <v>4.5199999999999996</v>
      </c>
      <c r="D153" s="20">
        <f t="shared" si="41"/>
        <v>2.926746347292708E-2</v>
      </c>
      <c r="E153" s="17">
        <f>IF(OR($A153="",$B153="",$C153=""),"",A153*'MPTO_working_3-way'!$I152)</f>
        <v>1.8938521327901858</v>
      </c>
      <c r="F153" s="21">
        <f>IF(OR($A153="",$B153="",$C153=""),"",B153*'MPTO_working_3-way'!$I152)</f>
        <v>3.8906310119276641</v>
      </c>
      <c r="G153" s="22">
        <f>IF(OR($A153="",$B153="",$C153=""),"",C153*'MPTO_working_3-way'!$I152)</f>
        <v>4.65228893489763</v>
      </c>
      <c r="H153" s="17">
        <f>IF(OR($A153="",$B153="",$C153=""),"",'MPTO_working_3-way'!E152)</f>
        <v>1.8736330451830936</v>
      </c>
      <c r="I153" s="21">
        <f>IF(OR($A153="",$B153="",$C153=""),"",'MPTO_working_3-way'!F152)</f>
        <v>3.924732371259223</v>
      </c>
      <c r="J153" s="22">
        <f>IF(OR($A153="",$B153="",$C153=""),"",'MPTO_working_3-way'!G152)</f>
        <v>4.7285098436219002</v>
      </c>
      <c r="K153" s="17">
        <f>IF(OR($A153="",$B153="",$C153=""),"",'OddsRatio_working_3-way'!H152)</f>
        <v>1.8812211211407233</v>
      </c>
      <c r="L153" s="21">
        <f>IF(OR($A153="",$B153="",$C153=""),"",'OddsRatio_working_3-way'!I152)</f>
        <v>3.9164222818704895</v>
      </c>
      <c r="M153" s="22">
        <f>IF(OR($A153="",$B153="",$C153=""),"",'OddsRatio_working_3-way'!J152)</f>
        <v>4.6927361266849372</v>
      </c>
      <c r="N153" s="23">
        <f t="shared" si="42"/>
        <v>52.802432813311249</v>
      </c>
      <c r="O153" s="24">
        <f t="shared" si="43"/>
        <v>25.702771528172676</v>
      </c>
      <c r="P153" s="24">
        <f t="shared" si="44"/>
        <v>21.494795658516086</v>
      </c>
      <c r="Q153" t="s">
        <v>276</v>
      </c>
      <c r="R153" t="s">
        <v>270</v>
      </c>
      <c r="S153" t="s">
        <v>475</v>
      </c>
      <c r="T153" s="35">
        <v>100</v>
      </c>
      <c r="U153" s="35">
        <f t="shared" si="45"/>
        <v>50.980392156862742</v>
      </c>
      <c r="V153" s="35">
        <f t="shared" si="46"/>
        <v>70.760233918128648</v>
      </c>
      <c r="W153" s="35">
        <f t="shared" si="47"/>
        <v>75.308641975308646</v>
      </c>
      <c r="X153" s="35">
        <f t="shared" si="48"/>
        <v>53.931124106562699</v>
      </c>
      <c r="Y153" s="35">
        <f t="shared" si="49"/>
        <v>73.710965867828619</v>
      </c>
      <c r="Z153" s="35">
        <f t="shared" si="50"/>
        <v>78.259373925008589</v>
      </c>
      <c r="AA153" s="35">
        <f t="shared" si="51"/>
        <v>-2.9507319496999571</v>
      </c>
      <c r="AB153" s="35">
        <f t="shared" si="52"/>
        <v>-2.9507319496999713</v>
      </c>
      <c r="AC153" s="35">
        <f t="shared" si="53"/>
        <v>-2.9507319496999429</v>
      </c>
      <c r="AD153" s="36"/>
      <c r="AE153" s="36"/>
      <c r="AF153">
        <v>2.0499999999999998</v>
      </c>
      <c r="AG153">
        <v>1.85</v>
      </c>
      <c r="AI153" s="36"/>
      <c r="AJ153" t="s">
        <v>382</v>
      </c>
      <c r="AK153" s="35"/>
      <c r="AL153" s="35"/>
    </row>
    <row r="154" spans="1:38" s="35" customFormat="1" ht="15" x14ac:dyDescent="0.25">
      <c r="A154">
        <v>2.04</v>
      </c>
      <c r="B154">
        <v>3.42</v>
      </c>
      <c r="C154">
        <v>4.05</v>
      </c>
      <c r="D154" s="20">
        <f t="shared" si="41"/>
        <v>2.9507319496999473E-2</v>
      </c>
      <c r="E154" s="17">
        <f>IF(OR($A154="",$B154="",$C154=""),"",A154*'MPTO_working_3-way'!$I153)</f>
        <v>2.1001949317738791</v>
      </c>
      <c r="F154" s="21">
        <f>IF(OR($A154="",$B154="",$C154=""),"",B154*'MPTO_working_3-way'!$I153)</f>
        <v>3.520915032679738</v>
      </c>
      <c r="G154" s="22">
        <f>IF(OR($A154="",$B154="",$C154=""),"",C154*'MPTO_working_3-way'!$I153)</f>
        <v>4.1695046439628474</v>
      </c>
      <c r="H154" s="17">
        <f>IF(OR($A154="",$B154="",$C154=""),"",'MPTO_working_3-way'!E153)</f>
        <v>2.0817706813781398</v>
      </c>
      <c r="I154" s="21">
        <f>IF(OR($A154="",$B154="",$C154=""),"",'MPTO_working_3-way'!F153)</f>
        <v>3.5390477049328157</v>
      </c>
      <c r="J154" s="22">
        <f>IF(OR($A154="",$B154="",$C154=""),"",'MPTO_working_3-way'!G153)</f>
        <v>4.2180245055889927</v>
      </c>
      <c r="K154" s="17">
        <f>IF(OR($A154="",$B154="",$C154=""),"",'OddsRatio_working_3-way'!H153)</f>
        <v>2.0891970083866283</v>
      </c>
      <c r="L154" s="21">
        <f>IF(OR($A154="",$B154="",$C154=""),"",'OddsRatio_working_3-way'!I153)</f>
        <v>3.534477654130423</v>
      </c>
      <c r="M154" s="22">
        <f>IF(OR($A154="",$B154="",$C154=""),"",'OddsRatio_working_3-way'!J153)</f>
        <v>4.1942796880569375</v>
      </c>
      <c r="N154" s="23">
        <f t="shared" si="42"/>
        <v>47.614627807685174</v>
      </c>
      <c r="O154" s="24">
        <f t="shared" si="43"/>
        <v>28.401707815110456</v>
      </c>
      <c r="P154" s="24">
        <f t="shared" si="44"/>
        <v>23.983664377204388</v>
      </c>
      <c r="Q154" t="s">
        <v>340</v>
      </c>
      <c r="R154" t="s">
        <v>280</v>
      </c>
      <c r="S154" t="s">
        <v>475</v>
      </c>
      <c r="T154" s="35">
        <v>100</v>
      </c>
      <c r="U154" s="35">
        <f t="shared" si="45"/>
        <v>51.690821256038639</v>
      </c>
      <c r="V154" s="35">
        <f t="shared" si="46"/>
        <v>72.222222222222229</v>
      </c>
      <c r="W154" s="35">
        <f t="shared" si="47"/>
        <v>73.190348525469176</v>
      </c>
      <c r="X154" s="35">
        <f t="shared" si="48"/>
        <v>54.587429252308617</v>
      </c>
      <c r="Y154" s="35">
        <f t="shared" si="49"/>
        <v>75.118830218492192</v>
      </c>
      <c r="Z154" s="35">
        <f t="shared" si="50"/>
        <v>76.08695652173914</v>
      </c>
      <c r="AA154" s="35">
        <f t="shared" si="51"/>
        <v>-2.896607996269978</v>
      </c>
      <c r="AB154" s="35">
        <f t="shared" si="52"/>
        <v>-2.8966079962699638</v>
      </c>
      <c r="AC154" s="35">
        <f t="shared" si="53"/>
        <v>-2.8966079962699638</v>
      </c>
      <c r="AD154" s="36"/>
      <c r="AE154" s="36"/>
      <c r="AF154">
        <v>1.93</v>
      </c>
      <c r="AG154">
        <v>1.95</v>
      </c>
      <c r="AH154" s="36"/>
      <c r="AI154" s="36"/>
      <c r="AJ154" t="s">
        <v>382</v>
      </c>
    </row>
    <row r="155" spans="1:38" ht="15" x14ac:dyDescent="0.25">
      <c r="A155">
        <v>2.0699999999999998</v>
      </c>
      <c r="B155">
        <v>3.6</v>
      </c>
      <c r="C155">
        <v>3.73</v>
      </c>
      <c r="D155" s="20">
        <f t="shared" si="41"/>
        <v>2.896607996269962E-2</v>
      </c>
      <c r="E155" s="17">
        <f>IF(OR($A155="",$B155="",$C155=""),"",A155*'MPTO_working_3-way'!$I154)</f>
        <v>2.1299597855227881</v>
      </c>
      <c r="F155" s="21">
        <f>IF(OR($A155="",$B155="",$C155=""),"",B155*'MPTO_working_3-way'!$I154)</f>
        <v>3.7042778878657185</v>
      </c>
      <c r="G155" s="22">
        <f>IF(OR($A155="",$B155="",$C155=""),"",C155*'MPTO_working_3-way'!$I154)</f>
        <v>3.8380434782608694</v>
      </c>
      <c r="H155" s="17">
        <f>IF(OR($A155="",$B155="",$C155=""),"",'MPTO_working_3-way'!E154)</f>
        <v>2.1122160062372619</v>
      </c>
      <c r="I155" s="21">
        <f>IF(OR($A155="",$B155="",$C155=""),"",'MPTO_working_3-way'!F154)</f>
        <v>3.7296396483431553</v>
      </c>
      <c r="J155" s="22">
        <f>IF(OR($A155="",$B155="",$C155=""),"",'MPTO_working_3-way'!G154)</f>
        <v>3.8693527775689689</v>
      </c>
      <c r="K155" s="17">
        <f>IF(OR($A155="",$B155="",$C155=""),"",'OddsRatio_working_3-way'!H154)</f>
        <v>2.1193642219556219</v>
      </c>
      <c r="L155" s="21">
        <f>IF(OR($A155="",$B155="",$C155=""),"",'OddsRatio_working_3-way'!I154)</f>
        <v>3.7199504458734736</v>
      </c>
      <c r="M155" s="22">
        <f>IF(OR($A155="",$B155="",$C155=""),"",'OddsRatio_working_3-way'!J154)</f>
        <v>3.8559479681671478</v>
      </c>
      <c r="N155" s="23">
        <f t="shared" si="42"/>
        <v>46.949243210925459</v>
      </c>
      <c r="O155" s="24">
        <f t="shared" si="43"/>
        <v>26.995814846282133</v>
      </c>
      <c r="P155" s="24">
        <f t="shared" si="44"/>
        <v>26.054941942792411</v>
      </c>
      <c r="Q155" t="s">
        <v>275</v>
      </c>
      <c r="R155" t="s">
        <v>268</v>
      </c>
      <c r="S155" t="s">
        <v>475</v>
      </c>
      <c r="T155" s="35">
        <v>100</v>
      </c>
      <c r="U155" s="35">
        <f t="shared" si="45"/>
        <v>35.897435897435898</v>
      </c>
      <c r="V155" s="35">
        <f t="shared" si="46"/>
        <v>76.525821596244128</v>
      </c>
      <c r="W155" s="35">
        <f t="shared" si="47"/>
        <v>84.447900466562984</v>
      </c>
      <c r="X155" s="35">
        <f t="shared" si="48"/>
        <v>39.02627793719288</v>
      </c>
      <c r="Y155" s="35">
        <f t="shared" si="49"/>
        <v>79.654663636001118</v>
      </c>
      <c r="Z155" s="35">
        <f t="shared" si="50"/>
        <v>87.576742506319974</v>
      </c>
      <c r="AA155" s="35">
        <f t="shared" si="51"/>
        <v>-3.1288420397569823</v>
      </c>
      <c r="AB155" s="35">
        <f t="shared" si="52"/>
        <v>-3.1288420397569894</v>
      </c>
      <c r="AC155" s="35">
        <f t="shared" si="53"/>
        <v>-3.1288420397569894</v>
      </c>
      <c r="AD155" s="36"/>
      <c r="AE155" s="36"/>
      <c r="AF155">
        <v>1.98</v>
      </c>
      <c r="AG155">
        <v>1.9</v>
      </c>
      <c r="AI155" s="36"/>
      <c r="AJ155" t="s">
        <v>382</v>
      </c>
      <c r="AK155" s="35"/>
      <c r="AL155" s="35"/>
    </row>
    <row r="156" spans="1:38" ht="15" x14ac:dyDescent="0.25">
      <c r="A156">
        <v>1.56</v>
      </c>
      <c r="B156">
        <v>4.26</v>
      </c>
      <c r="C156">
        <v>6.43</v>
      </c>
      <c r="D156" s="20">
        <f t="shared" si="41"/>
        <v>3.1288420397569849E-2</v>
      </c>
      <c r="E156" s="17">
        <f>IF(OR($A156="",$B156="",$C156=""),"",A156*'MPTO_working_3-way'!$I155)</f>
        <v>1.608809935820209</v>
      </c>
      <c r="F156" s="21">
        <f>IF(OR($A156="",$B156="",$C156=""),"",B156*'MPTO_working_3-way'!$I155)</f>
        <v>4.3932886708936474</v>
      </c>
      <c r="G156" s="22">
        <f>IF(OR($A156="",$B156="",$C156=""),"",C156*'MPTO_working_3-way'!$I155)</f>
        <v>6.6311845431563734</v>
      </c>
      <c r="H156" s="17">
        <f>IF(OR($A156="",$B156="",$C156=""),"",'MPTO_working_3-way'!E155)</f>
        <v>1.5858009474902077</v>
      </c>
      <c r="I156" s="21">
        <f>IF(OR($A156="",$B156="",$C156=""),"",'MPTO_working_3-way'!F155)</f>
        <v>4.4580700785048846</v>
      </c>
      <c r="J156" s="22">
        <f>IF(OR($A156="",$B156="",$C156=""),"",'MPTO_working_3-way'!G155)</f>
        <v>6.8922014678861201</v>
      </c>
      <c r="K156" s="17">
        <f>IF(OR($A156="",$B156="",$C156=""),"",'OddsRatio_working_3-way'!H155)</f>
        <v>1.5935640505962176</v>
      </c>
      <c r="L156" s="21">
        <f>IF(OR($A156="",$B156="",$C156=""),"",'OddsRatio_working_3-way'!I155)</f>
        <v>4.4553907231136956</v>
      </c>
      <c r="M156" s="22">
        <f>IF(OR($A156="",$B156="",$C156=""),"",'OddsRatio_working_3-way'!J155)</f>
        <v>6.7554514191740376</v>
      </c>
      <c r="N156" s="23">
        <f t="shared" si="42"/>
        <v>62.157746402167547</v>
      </c>
      <c r="O156" s="24">
        <f t="shared" si="43"/>
        <v>22.761991640230374</v>
      </c>
      <c r="P156" s="24">
        <f t="shared" si="44"/>
        <v>15.080261957602081</v>
      </c>
      <c r="Q156" t="s">
        <v>281</v>
      </c>
      <c r="R156" t="s">
        <v>274</v>
      </c>
      <c r="S156" t="s">
        <v>475</v>
      </c>
      <c r="T156" s="35">
        <v>100</v>
      </c>
      <c r="U156" s="35">
        <f t="shared" si="45"/>
        <v>69.040247678018574</v>
      </c>
      <c r="V156" s="35">
        <f t="shared" si="46"/>
        <v>71.181556195965413</v>
      </c>
      <c r="W156" s="35">
        <f t="shared" si="47"/>
        <v>57.081545064377686</v>
      </c>
      <c r="X156" s="35">
        <f t="shared" si="48"/>
        <v>71.736898739656894</v>
      </c>
      <c r="Y156" s="35">
        <f t="shared" si="49"/>
        <v>73.878207257603748</v>
      </c>
      <c r="Z156" s="35">
        <f t="shared" si="50"/>
        <v>59.778196126016006</v>
      </c>
      <c r="AA156" s="35">
        <f t="shared" si="51"/>
        <v>-2.6966510616383204</v>
      </c>
      <c r="AB156" s="35">
        <f t="shared" si="52"/>
        <v>-2.6966510616383346</v>
      </c>
      <c r="AC156" s="35">
        <f t="shared" si="53"/>
        <v>-2.6966510616383204</v>
      </c>
      <c r="AD156" s="36"/>
      <c r="AE156" s="36"/>
      <c r="AF156">
        <v>1.99</v>
      </c>
      <c r="AG156">
        <v>1.89</v>
      </c>
      <c r="AI156" s="36"/>
      <c r="AJ156" t="s">
        <v>382</v>
      </c>
      <c r="AK156" s="35"/>
      <c r="AL156" s="35"/>
    </row>
    <row r="157" spans="1:38" ht="15" x14ac:dyDescent="0.25">
      <c r="A157">
        <v>3.23</v>
      </c>
      <c r="B157">
        <v>3.47</v>
      </c>
      <c r="C157">
        <v>2.33</v>
      </c>
      <c r="D157" s="20">
        <f t="shared" si="41"/>
        <v>2.6966510616383221E-2</v>
      </c>
      <c r="E157" s="17">
        <f>IF(OR($A157="",$B157="",$C157=""),"",A157*'MPTO_working_3-way'!$I156)</f>
        <v>3.3171018292909178</v>
      </c>
      <c r="F157" s="21">
        <f>IF(OR($A157="",$B157="",$C157=""),"",B157*'MPTO_working_3-way'!$I156)</f>
        <v>3.5635737918388499</v>
      </c>
      <c r="G157" s="22">
        <f>IF(OR($A157="",$B157="",$C157=""),"",C157*'MPTO_working_3-way'!$I156)</f>
        <v>2.3928319697361728</v>
      </c>
      <c r="H157" s="17">
        <f>IF(OR($A157="",$B157="",$C157=""),"",'MPTO_working_3-way'!E156)</f>
        <v>3.3265838460948252</v>
      </c>
      <c r="I157" s="21">
        <f>IF(OR($A157="",$B157="",$C157=""),"",'MPTO_working_3-way'!F156)</f>
        <v>3.5817183215486632</v>
      </c>
      <c r="J157" s="22">
        <f>IF(OR($A157="",$B157="",$C157=""),"",'MPTO_working_3-way'!G156)</f>
        <v>2.3798434165076121</v>
      </c>
      <c r="K157" s="17">
        <f>IF(OR($A157="",$B157="",$C157=""),"",'OddsRatio_working_3-way'!H156)</f>
        <v>3.3230506266415194</v>
      </c>
      <c r="L157" s="21">
        <f>IF(OR($A157="",$B157="",$C157=""),"",'OddsRatio_working_3-way'!I156)</f>
        <v>3.5730650438585441</v>
      </c>
      <c r="M157" s="22">
        <f>IF(OR($A157="",$B157="",$C157=""),"",'OddsRatio_working_3-way'!J156)</f>
        <v>2.3854965620776776</v>
      </c>
      <c r="N157" s="23">
        <f t="shared" si="42"/>
        <v>30.146798363852628</v>
      </c>
      <c r="O157" s="24">
        <f t="shared" si="43"/>
        <v>28.061717209004026</v>
      </c>
      <c r="P157" s="24">
        <f t="shared" si="44"/>
        <v>41.791484427143345</v>
      </c>
      <c r="Q157" t="s">
        <v>271</v>
      </c>
      <c r="R157" t="s">
        <v>341</v>
      </c>
      <c r="S157" t="s">
        <v>475</v>
      </c>
      <c r="T157" s="35">
        <v>100</v>
      </c>
      <c r="U157" s="35">
        <f t="shared" si="45"/>
        <v>65.03496503496504</v>
      </c>
      <c r="V157" s="35">
        <f t="shared" si="46"/>
        <v>67.741935483870961</v>
      </c>
      <c r="W157" s="35">
        <f t="shared" si="47"/>
        <v>64.539007092198588</v>
      </c>
      <c r="X157" s="35">
        <f t="shared" si="48"/>
        <v>67.719057423930451</v>
      </c>
      <c r="Y157" s="35">
        <f t="shared" si="49"/>
        <v>70.426027872836386</v>
      </c>
      <c r="Z157" s="35">
        <f t="shared" si="50"/>
        <v>67.223099481164013</v>
      </c>
      <c r="AA157" s="35">
        <f t="shared" si="51"/>
        <v>-2.6840923889654107</v>
      </c>
      <c r="AB157" s="35">
        <f t="shared" si="52"/>
        <v>-2.6840923889654249</v>
      </c>
      <c r="AC157" s="35">
        <f t="shared" si="53"/>
        <v>-2.6840923889654249</v>
      </c>
      <c r="AD157" s="36"/>
      <c r="AE157" s="36"/>
      <c r="AF157">
        <v>1.92</v>
      </c>
      <c r="AG157">
        <v>1.97</v>
      </c>
      <c r="AI157" s="36"/>
      <c r="AJ157" t="s">
        <v>382</v>
      </c>
      <c r="AK157" s="35"/>
      <c r="AL157" s="35"/>
    </row>
    <row r="158" spans="1:38" ht="15" x14ac:dyDescent="0.25">
      <c r="A158">
        <v>2.86</v>
      </c>
      <c r="B158">
        <v>3.1</v>
      </c>
      <c r="C158">
        <v>2.82</v>
      </c>
      <c r="D158" s="20">
        <f t="shared" si="41"/>
        <v>2.6840923889654311E-2</v>
      </c>
      <c r="E158" s="17">
        <f>IF(OR($A158="",$B158="",$C158=""),"",A158*'MPTO_working_3-way'!$I157)</f>
        <v>2.9367650423244114</v>
      </c>
      <c r="F158" s="21">
        <f>IF(OR($A158="",$B158="",$C158=""),"",B158*'MPTO_working_3-way'!$I157)</f>
        <v>3.1832068640579285</v>
      </c>
      <c r="G158" s="22">
        <f>IF(OR($A158="",$B158="",$C158=""),"",C158*'MPTO_working_3-way'!$I157)</f>
        <v>2.895691405368825</v>
      </c>
      <c r="H158" s="17">
        <f>IF(OR($A158="",$B158="",$C158=""),"",'MPTO_working_3-way'!E157)</f>
        <v>2.9351044730329821</v>
      </c>
      <c r="I158" s="21">
        <f>IF(OR($A158="",$B158="",$C158=""),"",'MPTO_working_3-way'!F157)</f>
        <v>3.1884331752571367</v>
      </c>
      <c r="J158" s="22">
        <f>IF(OR($A158="",$B158="",$C158=""),"",'MPTO_working_3-way'!G157)</f>
        <v>2.8929915315818464</v>
      </c>
      <c r="K158" s="17">
        <f>IF(OR($A158="",$B158="",$C158=""),"",'OddsRatio_working_3-way'!H157)</f>
        <v>2.9359726058064779</v>
      </c>
      <c r="L158" s="21">
        <f>IF(OR($A158="",$B158="",$C158=""),"",'OddsRatio_working_3-way'!I157)</f>
        <v>3.1857755226847342</v>
      </c>
      <c r="M158" s="22">
        <f>IF(OR($A158="",$B158="",$C158=""),"",'OddsRatio_working_3-way'!J157)</f>
        <v>2.8943387863267702</v>
      </c>
      <c r="N158" s="23">
        <f t="shared" si="42"/>
        <v>34.051072713958519</v>
      </c>
      <c r="O158" s="24">
        <f t="shared" si="43"/>
        <v>31.414860632877861</v>
      </c>
      <c r="P158" s="24">
        <f t="shared" si="44"/>
        <v>34.534066653163606</v>
      </c>
      <c r="Q158" t="s">
        <v>269</v>
      </c>
      <c r="R158" t="s">
        <v>279</v>
      </c>
      <c r="S158" t="s">
        <v>475</v>
      </c>
      <c r="T158" s="35">
        <v>100</v>
      </c>
      <c r="U158" s="35">
        <f t="shared" si="45"/>
        <v>62.962962962962962</v>
      </c>
      <c r="V158" s="35">
        <f t="shared" si="46"/>
        <v>70.238095238095241</v>
      </c>
      <c r="W158" s="35">
        <f t="shared" si="47"/>
        <v>64.02877697841727</v>
      </c>
      <c r="X158" s="35">
        <f t="shared" si="48"/>
        <v>65.733127783487504</v>
      </c>
      <c r="Y158" s="35">
        <f t="shared" si="49"/>
        <v>73.008260058619783</v>
      </c>
      <c r="Z158" s="35">
        <f t="shared" si="50"/>
        <v>66.798941798941797</v>
      </c>
      <c r="AA158" s="35">
        <f t="shared" si="51"/>
        <v>-2.7701648205245419</v>
      </c>
      <c r="AB158" s="35">
        <f t="shared" si="52"/>
        <v>-2.7701648205245419</v>
      </c>
      <c r="AC158" s="35">
        <f t="shared" si="53"/>
        <v>-2.7701648205245277</v>
      </c>
      <c r="AD158" s="36"/>
      <c r="AE158" s="36"/>
      <c r="AF158">
        <v>2.0699999999999998</v>
      </c>
      <c r="AG158">
        <v>1.83</v>
      </c>
      <c r="AI158" s="36"/>
      <c r="AJ158" t="s">
        <v>382</v>
      </c>
      <c r="AK158" s="35"/>
      <c r="AL158" s="35"/>
    </row>
    <row r="159" spans="1:38" ht="15" x14ac:dyDescent="0.25">
      <c r="A159">
        <v>2.7</v>
      </c>
      <c r="B159">
        <v>3.36</v>
      </c>
      <c r="C159">
        <v>2.78</v>
      </c>
      <c r="D159" s="20">
        <f t="shared" si="41"/>
        <v>2.7701648205245233E-2</v>
      </c>
      <c r="E159" s="17">
        <f>IF(OR($A159="",$B159="",$C159=""),"",A159*'MPTO_working_3-way'!$I158)</f>
        <v>2.7747944501541624</v>
      </c>
      <c r="F159" s="21">
        <f>IF(OR($A159="",$B159="",$C159=""),"",B159*'MPTO_working_3-way'!$I158)</f>
        <v>3.4530775379696239</v>
      </c>
      <c r="G159" s="22">
        <f>IF(OR($A159="",$B159="",$C159=""),"",C159*'MPTO_working_3-way'!$I158)</f>
        <v>2.8570105820105813</v>
      </c>
      <c r="H159" s="17">
        <f>IF(OR($A159="",$B159="",$C159=""),"",'MPTO_working_3-way'!E158)</f>
        <v>2.7690361795009184</v>
      </c>
      <c r="I159" s="21">
        <f>IF(OR($A159="",$B159="",$C159=""),"",'MPTO_working_3-way'!F158)</f>
        <v>3.4675847504234767</v>
      </c>
      <c r="J159" s="22">
        <f>IF(OR($A159="",$B159="",$C159=""),"",'MPTO_working_3-way'!G158)</f>
        <v>2.8532433092887071</v>
      </c>
      <c r="K159" s="17">
        <f>IF(OR($A159="",$B159="",$C159=""),"",'OddsRatio_working_3-way'!H158)</f>
        <v>2.7719645049696262</v>
      </c>
      <c r="L159" s="21">
        <f>IF(OR($A159="",$B159="",$C159=""),"",'OddsRatio_working_3-way'!I158)</f>
        <v>3.4599036657225395</v>
      </c>
      <c r="M159" s="22">
        <f>IF(OR($A159="",$B159="",$C159=""),"",'OddsRatio_working_3-way'!J158)</f>
        <v>2.8553510699093727</v>
      </c>
      <c r="N159" s="23">
        <f t="shared" si="42"/>
        <v>36.038705495624797</v>
      </c>
      <c r="O159" s="24">
        <f t="shared" si="43"/>
        <v>28.959674058984213</v>
      </c>
      <c r="P159" s="24">
        <f t="shared" si="44"/>
        <v>35.001620445390998</v>
      </c>
      <c r="Q159" t="s">
        <v>273</v>
      </c>
      <c r="R159" t="s">
        <v>342</v>
      </c>
      <c r="S159" t="s">
        <v>475</v>
      </c>
      <c r="T159" s="35">
        <v>100</v>
      </c>
      <c r="U159" s="35">
        <f t="shared" si="45"/>
        <v>80.50682261208577</v>
      </c>
      <c r="V159" s="35">
        <f t="shared" si="46"/>
        <v>72.67759562841529</v>
      </c>
      <c r="W159" s="35">
        <f t="shared" si="47"/>
        <v>43.820224719101127</v>
      </c>
      <c r="X159" s="35">
        <f t="shared" si="48"/>
        <v>83.502179652483576</v>
      </c>
      <c r="Y159" s="35">
        <f t="shared" si="49"/>
        <v>75.67295266881311</v>
      </c>
      <c r="Z159" s="35">
        <f t="shared" si="50"/>
        <v>46.815581759498926</v>
      </c>
      <c r="AA159" s="35">
        <f t="shared" si="51"/>
        <v>-2.9953570403978063</v>
      </c>
      <c r="AB159" s="35">
        <f t="shared" si="52"/>
        <v>-2.9953570403978205</v>
      </c>
      <c r="AC159" s="35">
        <f t="shared" si="53"/>
        <v>-2.9953570403977992</v>
      </c>
      <c r="AD159" s="36"/>
      <c r="AE159" s="36"/>
      <c r="AF159">
        <v>1.94</v>
      </c>
      <c r="AG159">
        <v>1.94</v>
      </c>
      <c r="AI159" s="36"/>
      <c r="AJ159" t="s">
        <v>382</v>
      </c>
      <c r="AK159" s="35"/>
      <c r="AL159" s="35"/>
    </row>
    <row r="160" spans="1:38" ht="15" x14ac:dyDescent="0.25">
      <c r="A160">
        <v>5.13</v>
      </c>
      <c r="B160">
        <v>3.66</v>
      </c>
      <c r="C160">
        <v>1.78</v>
      </c>
      <c r="D160" s="20">
        <f t="shared" si="41"/>
        <v>2.9953570403978169E-2</v>
      </c>
      <c r="E160" s="17">
        <f>IF(OR($A160="",$B160="",$C160=""),"",A160*'MPTO_working_3-way'!$I159)</f>
        <v>5.2836618161724083</v>
      </c>
      <c r="F160" s="21">
        <f>IF(OR($A160="",$B160="",$C160=""),"",B160*'MPTO_working_3-way'!$I159)</f>
        <v>3.7696300676785603</v>
      </c>
      <c r="G160" s="22">
        <f>IF(OR($A160="",$B160="",$C160=""),"",C160*'MPTO_working_3-way'!$I159)</f>
        <v>1.8333173553190811</v>
      </c>
      <c r="H160" s="17">
        <f>IF(OR($A160="",$B160="",$C160=""),"",'MPTO_working_3-way'!E159)</f>
        <v>5.4069471039820058</v>
      </c>
      <c r="I160" s="21">
        <f>IF(OR($A160="",$B160="",$C160=""),"",'MPTO_working_3-way'!F159)</f>
        <v>3.7988216931046139</v>
      </c>
      <c r="J160" s="22">
        <f>IF(OR($A160="",$B160="",$C160=""),"",'MPTO_working_3-way'!G159)</f>
        <v>1.8122073680514181</v>
      </c>
      <c r="K160" s="17">
        <f>IF(OR($A160="",$B160="",$C160=""),"",'OddsRatio_working_3-way'!H159)</f>
        <v>5.3422356470705257</v>
      </c>
      <c r="L160" s="21">
        <f>IF(OR($A160="",$B160="",$C160=""),"",'OddsRatio_working_3-way'!I159)</f>
        <v>3.7966941455708483</v>
      </c>
      <c r="M160" s="22">
        <f>IF(OR($A160="",$B160="",$C160=""),"",'OddsRatio_working_3-way'!J159)</f>
        <v>1.8200832456937071</v>
      </c>
      <c r="N160" s="23">
        <f t="shared" si="42"/>
        <v>18.926268084364647</v>
      </c>
      <c r="O160" s="24">
        <f t="shared" si="43"/>
        <v>26.527801987101267</v>
      </c>
      <c r="P160" s="24">
        <f t="shared" si="44"/>
        <v>54.545929928534079</v>
      </c>
      <c r="Q160" t="s">
        <v>338</v>
      </c>
      <c r="R160" t="s">
        <v>278</v>
      </c>
      <c r="S160" t="s">
        <v>475</v>
      </c>
      <c r="T160" s="35">
        <v>100</v>
      </c>
      <c r="U160" s="35">
        <f t="shared" si="45"/>
        <v>55.156950672645742</v>
      </c>
      <c r="V160" s="35">
        <f t="shared" si="46"/>
        <v>70.501474926253692</v>
      </c>
      <c r="W160" s="35">
        <f t="shared" si="47"/>
        <v>71.428571428571431</v>
      </c>
      <c r="X160" s="35">
        <f t="shared" si="48"/>
        <v>58.069953645174891</v>
      </c>
      <c r="Y160" s="35">
        <f t="shared" si="49"/>
        <v>73.414477898782835</v>
      </c>
      <c r="Z160" s="35">
        <f t="shared" si="50"/>
        <v>74.341574401100573</v>
      </c>
      <c r="AA160" s="35">
        <f t="shared" si="51"/>
        <v>-2.9130029725291493</v>
      </c>
      <c r="AB160" s="35">
        <f t="shared" si="52"/>
        <v>-2.9130029725291422</v>
      </c>
      <c r="AC160" s="35">
        <f t="shared" si="53"/>
        <v>-2.9130029725291422</v>
      </c>
      <c r="AD160" s="36"/>
      <c r="AE160" s="36"/>
      <c r="AF160">
        <v>1.95</v>
      </c>
      <c r="AG160">
        <v>1.93</v>
      </c>
      <c r="AI160" s="36"/>
      <c r="AJ160" t="s">
        <v>382</v>
      </c>
      <c r="AK160" s="35"/>
      <c r="AL160" s="35"/>
    </row>
    <row r="161" spans="1:38" ht="15" x14ac:dyDescent="0.25">
      <c r="A161">
        <v>2.23</v>
      </c>
      <c r="B161">
        <v>3.39</v>
      </c>
      <c r="C161">
        <v>3.5</v>
      </c>
      <c r="D161" s="20">
        <f t="shared" si="41"/>
        <v>2.913002972529144E-2</v>
      </c>
      <c r="E161" s="17">
        <f>IF(OR($A161="",$B161="",$C161=""),"",A161*'MPTO_working_3-way'!$I160)</f>
        <v>2.2949599662873998</v>
      </c>
      <c r="F161" s="21">
        <f>IF(OR($A161="",$B161="",$C161=""),"",B161*'MPTO_working_3-way'!$I160)</f>
        <v>3.488750800768738</v>
      </c>
      <c r="G161" s="22">
        <f>IF(OR($A161="",$B161="",$C161=""),"",C161*'MPTO_working_3-way'!$I160)</f>
        <v>3.6019551040385203</v>
      </c>
      <c r="H161" s="17">
        <f>IF(OR($A161="",$B161="",$C161=""),"",'MPTO_working_3-way'!E160)</f>
        <v>2.2793556214419546</v>
      </c>
      <c r="I161" s="21">
        <f>IF(OR($A161="",$B161="",$C161=""),"",'MPTO_working_3-way'!F160)</f>
        <v>3.5053865771663886</v>
      </c>
      <c r="J161" s="22">
        <f>IF(OR($A161="",$B161="",$C161=""),"",'MPTO_working_3-way'!G160)</f>
        <v>3.6231322760499993</v>
      </c>
      <c r="K161" s="17">
        <f>IF(OR($A161="",$B161="",$C161=""),"",'OddsRatio_working_3-way'!H160)</f>
        <v>2.2859445276237178</v>
      </c>
      <c r="L161" s="21">
        <f>IF(OR($A161="",$B161="",$C161=""),"",'OddsRatio_working_3-way'!I160)</f>
        <v>3.4987052203420204</v>
      </c>
      <c r="M161" s="22">
        <f>IF(OR($A161="",$B161="",$C161=""),"",'OddsRatio_working_3-way'!J160)</f>
        <v>3.6137083894791009</v>
      </c>
      <c r="N161" s="23">
        <f t="shared" si="42"/>
        <v>43.573744844783455</v>
      </c>
      <c r="O161" s="24">
        <f t="shared" si="43"/>
        <v>28.663554868397373</v>
      </c>
      <c r="P161" s="24">
        <f t="shared" si="44"/>
        <v>27.762700286819168</v>
      </c>
      <c r="Q161" t="s">
        <v>277</v>
      </c>
      <c r="R161" t="s">
        <v>339</v>
      </c>
      <c r="S161" t="s">
        <v>475</v>
      </c>
      <c r="T161" s="35">
        <v>100</v>
      </c>
      <c r="U161" s="35">
        <f t="shared" si="45"/>
        <v>11.504424778761051</v>
      </c>
      <c r="V161" s="35">
        <f t="shared" si="46"/>
        <v>90</v>
      </c>
      <c r="W161" s="35">
        <f t="shared" si="47"/>
        <v>94.882292732855689</v>
      </c>
      <c r="X161" s="35">
        <f t="shared" si="48"/>
        <v>15.11770726714432</v>
      </c>
      <c r="Y161" s="35">
        <f t="shared" si="49"/>
        <v>93.613282488383263</v>
      </c>
      <c r="Z161" s="35">
        <f t="shared" si="50"/>
        <v>98.495575221238937</v>
      </c>
      <c r="AA161" s="35">
        <f t="shared" si="51"/>
        <v>-3.6132824883832697</v>
      </c>
      <c r="AB161" s="35">
        <f t="shared" si="52"/>
        <v>-3.6132824883832626</v>
      </c>
      <c r="AC161" s="35">
        <f t="shared" si="53"/>
        <v>-3.6132824883832484</v>
      </c>
      <c r="AD161" s="36"/>
      <c r="AE161" s="36"/>
      <c r="AF161">
        <v>1.98</v>
      </c>
      <c r="AG161">
        <v>1.91</v>
      </c>
      <c r="AI161" s="36"/>
      <c r="AJ161" t="s">
        <v>382</v>
      </c>
      <c r="AK161" s="35"/>
      <c r="AL161" s="35"/>
    </row>
    <row r="162" spans="1:38" ht="15" x14ac:dyDescent="0.25">
      <c r="A162">
        <v>1.1299999999999999</v>
      </c>
      <c r="B162">
        <v>10</v>
      </c>
      <c r="C162">
        <v>19.54</v>
      </c>
      <c r="D162" s="20">
        <f t="shared" si="41"/>
        <v>3.6132824883832626E-2</v>
      </c>
      <c r="E162" s="17">
        <f>IF(OR($A162="",$B162="",$C162=""),"",A162*'MPTO_working_3-way'!$I161)</f>
        <v>1.1708300921187307</v>
      </c>
      <c r="F162" s="21">
        <f>IF(OR($A162="",$B162="",$C162=""),"",B162*'MPTO_working_3-way'!$I161)</f>
        <v>10.361328248838326</v>
      </c>
      <c r="G162" s="22">
        <f>IF(OR($A162="",$B162="",$C162=""),"",C162*'MPTO_working_3-way'!$I161)</f>
        <v>20.246035398230088</v>
      </c>
      <c r="H162" s="17">
        <f>IF(OR($A162="",$B162="",$C162=""),"",'MPTO_working_3-way'!E161)</f>
        <v>1.1455915359815212</v>
      </c>
      <c r="I162" s="21">
        <f>IF(OR($A162="",$B162="",$C162=""),"",'MPTO_working_3-way'!F161)</f>
        <v>11.369356566155876</v>
      </c>
      <c r="J162" s="22">
        <f>IF(OR($A162="",$B162="",$C162=""),"",'MPTO_working_3-way'!G161)</f>
        <v>25.554012452838933</v>
      </c>
      <c r="K162" s="17">
        <f>IF(OR($A162="",$B162="",$C162=""),"",'OddsRatio_working_3-way'!H161)</f>
        <v>1.1513151976021341</v>
      </c>
      <c r="L162" s="21">
        <f>IF(OR($A162="",$B162="",$C162=""),"",'OddsRatio_working_3-way'!I161)</f>
        <v>11.47566752630159</v>
      </c>
      <c r="M162" s="22">
        <f>IF(OR($A162="",$B162="",$C162=""),"",'OddsRatio_working_3-way'!J161)</f>
        <v>22.579875104181273</v>
      </c>
      <c r="N162" s="23">
        <f t="shared" si="42"/>
        <v>85.409489107886088</v>
      </c>
      <c r="O162" s="24">
        <f t="shared" si="43"/>
        <v>9.6512722691911268</v>
      </c>
      <c r="P162" s="24">
        <f t="shared" si="44"/>
        <v>4.9392386229227885</v>
      </c>
      <c r="Q162" t="s">
        <v>410</v>
      </c>
      <c r="R162" t="s">
        <v>414</v>
      </c>
      <c r="S162" t="s">
        <v>475</v>
      </c>
      <c r="T162" s="35">
        <v>100</v>
      </c>
      <c r="U162" s="35">
        <f t="shared" si="45"/>
        <v>70.845481049562679</v>
      </c>
      <c r="V162" s="35">
        <f t="shared" si="46"/>
        <v>71.264367816091948</v>
      </c>
      <c r="W162" s="35">
        <f t="shared" si="47"/>
        <v>55.156950672645742</v>
      </c>
      <c r="X162" s="35">
        <f t="shared" si="48"/>
        <v>73.578681511262303</v>
      </c>
      <c r="Y162" s="35">
        <f t="shared" si="49"/>
        <v>73.997568277791586</v>
      </c>
      <c r="Z162" s="35">
        <f t="shared" si="50"/>
        <v>57.890151134345359</v>
      </c>
      <c r="AA162" s="35">
        <f t="shared" si="51"/>
        <v>-2.7332004616996244</v>
      </c>
      <c r="AB162" s="35">
        <f t="shared" si="52"/>
        <v>-2.7332004616996386</v>
      </c>
      <c r="AC162" s="35">
        <f t="shared" si="53"/>
        <v>-2.7332004616996173</v>
      </c>
      <c r="AD162" s="36"/>
      <c r="AE162" s="36"/>
      <c r="AF162">
        <v>1.32</v>
      </c>
      <c r="AG162">
        <v>3.49</v>
      </c>
      <c r="AI162" s="36"/>
      <c r="AJ162" t="s">
        <v>383</v>
      </c>
      <c r="AK162" s="35"/>
      <c r="AL162" s="35"/>
    </row>
    <row r="163" spans="1:38" ht="15" x14ac:dyDescent="0.25">
      <c r="A163">
        <v>3.43</v>
      </c>
      <c r="B163">
        <v>3.48</v>
      </c>
      <c r="C163">
        <v>2.23</v>
      </c>
      <c r="D163" s="20">
        <f t="shared" si="41"/>
        <v>2.7332004616996253E-2</v>
      </c>
      <c r="E163" s="17">
        <f>IF(OR($A163="",$B163="",$C163=""),"",A163*'MPTO_working_3-way'!$I162)</f>
        <v>3.5237487758362973</v>
      </c>
      <c r="F163" s="21">
        <f>IF(OR($A163="",$B163="",$C163=""),"",B163*'MPTO_working_3-way'!$I162)</f>
        <v>3.575115376067147</v>
      </c>
      <c r="G163" s="22">
        <f>IF(OR($A163="",$B163="",$C163=""),"",C163*'MPTO_working_3-way'!$I162)</f>
        <v>2.2909503702959015</v>
      </c>
      <c r="H163" s="17">
        <f>IF(OR($A163="",$B163="",$C163=""),"",'MPTO_working_3-way'!E162)</f>
        <v>3.5406436699088295</v>
      </c>
      <c r="I163" s="21">
        <f>IF(OR($A163="",$B163="",$C163=""),"",'MPTO_working_3-way'!F162)</f>
        <v>3.5939465251000353</v>
      </c>
      <c r="J163" s="22">
        <f>IF(OR($A163="",$B163="",$C163=""),"",'MPTO_working_3-way'!G162)</f>
        <v>2.276246012447753</v>
      </c>
      <c r="K163" s="17">
        <f>IF(OR($A163="",$B163="",$C163=""),"",'OddsRatio_working_3-way'!H162)</f>
        <v>3.5336324636116561</v>
      </c>
      <c r="L163" s="21">
        <f>IF(OR($A163="",$B163="",$C163=""),"",'OddsRatio_working_3-way'!I162)</f>
        <v>3.5857648188300013</v>
      </c>
      <c r="M163" s="22">
        <f>IF(OR($A163="",$B163="",$C163=""),"",'OddsRatio_working_3-way'!J162)</f>
        <v>2.282455938371331</v>
      </c>
      <c r="N163" s="23">
        <f t="shared" si="42"/>
        <v>28.378867609898446</v>
      </c>
      <c r="O163" s="24">
        <f t="shared" si="43"/>
        <v>27.971125259181516</v>
      </c>
      <c r="P163" s="24">
        <f t="shared" si="44"/>
        <v>43.650007130920038</v>
      </c>
      <c r="Q163" t="s">
        <v>431</v>
      </c>
      <c r="R163" t="s">
        <v>406</v>
      </c>
      <c r="S163" t="s">
        <v>475</v>
      </c>
      <c r="T163" s="35">
        <v>100</v>
      </c>
      <c r="U163" s="35">
        <f t="shared" si="45"/>
        <v>80.6949806949807</v>
      </c>
      <c r="V163" s="35">
        <f t="shared" si="46"/>
        <v>73.190348525469176</v>
      </c>
      <c r="W163" s="35">
        <f t="shared" si="47"/>
        <v>43.181818181818187</v>
      </c>
      <c r="X163" s="35">
        <f t="shared" si="48"/>
        <v>83.627833292712666</v>
      </c>
      <c r="Y163" s="35">
        <f t="shared" si="49"/>
        <v>76.123201123201127</v>
      </c>
      <c r="Z163" s="35">
        <f t="shared" si="50"/>
        <v>46.114670779550138</v>
      </c>
      <c r="AA163" s="35">
        <f t="shared" si="51"/>
        <v>-2.9328525977319657</v>
      </c>
      <c r="AB163" s="35">
        <f t="shared" si="52"/>
        <v>-2.9328525977319515</v>
      </c>
      <c r="AC163" s="35">
        <f t="shared" si="53"/>
        <v>-2.9328525977319515</v>
      </c>
      <c r="AD163" s="36"/>
      <c r="AE163" s="36"/>
      <c r="AF163">
        <v>2.15</v>
      </c>
      <c r="AG163">
        <v>1.76</v>
      </c>
      <c r="AI163" s="36"/>
      <c r="AJ163" t="s">
        <v>383</v>
      </c>
      <c r="AK163" s="35"/>
      <c r="AL163" s="35"/>
    </row>
    <row r="164" spans="1:38" ht="15" x14ac:dyDescent="0.25">
      <c r="A164">
        <v>5.18</v>
      </c>
      <c r="B164">
        <v>3.73</v>
      </c>
      <c r="C164">
        <v>1.76</v>
      </c>
      <c r="D164" s="20">
        <f t="shared" si="41"/>
        <v>2.9328525977319497E-2</v>
      </c>
      <c r="E164" s="17">
        <f>IF(OR($A164="",$B164="",$C164=""),"",A164*'MPTO_working_3-way'!$I163)</f>
        <v>5.331921764562515</v>
      </c>
      <c r="F164" s="21">
        <f>IF(OR($A164="",$B164="",$C164=""),"",B164*'MPTO_working_3-way'!$I163)</f>
        <v>3.8393954018954015</v>
      </c>
      <c r="G164" s="22">
        <f>IF(OR($A164="",$B164="",$C164=""),"",C164*'MPTO_working_3-way'!$I163)</f>
        <v>1.8116182057200823</v>
      </c>
      <c r="H164" s="17">
        <f>IF(OR($A164="",$B164="",$C164=""),"",'MPTO_working_3-way'!E163)</f>
        <v>5.4563107876188468</v>
      </c>
      <c r="I164" s="21">
        <f>IF(OR($A164="",$B164="",$C164=""),"",'MPTO_working_3-way'!F163)</f>
        <v>3.8711624576178307</v>
      </c>
      <c r="J164" s="22">
        <f>IF(OR($A164="",$B164="",$C164=""),"",'MPTO_working_3-way'!G163)</f>
        <v>1.7908128486763815</v>
      </c>
      <c r="K164" s="17">
        <f>IF(OR($A164="",$B164="",$C164=""),"",'OddsRatio_working_3-way'!H163)</f>
        <v>5.3917440350458676</v>
      </c>
      <c r="L164" s="21">
        <f>IF(OR($A164="",$B164="",$C164=""),"",'OddsRatio_working_3-way'!I163)</f>
        <v>3.8682921568600994</v>
      </c>
      <c r="M164" s="22">
        <f>IF(OR($A164="",$B164="",$C164=""),"",'OddsRatio_working_3-way'!J163)</f>
        <v>1.7984989154628852</v>
      </c>
      <c r="N164" s="23">
        <f t="shared" si="42"/>
        <v>18.754963860240551</v>
      </c>
      <c r="O164" s="24">
        <f t="shared" si="43"/>
        <v>26.045767505642374</v>
      </c>
      <c r="P164" s="24">
        <f t="shared" si="44"/>
        <v>55.199268634117082</v>
      </c>
      <c r="Q164" t="s">
        <v>344</v>
      </c>
      <c r="R164" t="s">
        <v>411</v>
      </c>
      <c r="S164" t="s">
        <v>475</v>
      </c>
      <c r="T164" s="35">
        <v>100</v>
      </c>
      <c r="U164" s="35">
        <f t="shared" si="45"/>
        <v>50</v>
      </c>
      <c r="V164" s="35">
        <f t="shared" si="46"/>
        <v>71.751412429378533</v>
      </c>
      <c r="W164" s="35">
        <f t="shared" si="47"/>
        <v>75.308641975308646</v>
      </c>
      <c r="X164" s="35">
        <f t="shared" si="48"/>
        <v>52.939945595312835</v>
      </c>
      <c r="Y164" s="35">
        <f t="shared" si="49"/>
        <v>74.691358024691354</v>
      </c>
      <c r="Z164" s="35">
        <f t="shared" si="50"/>
        <v>78.248587570621481</v>
      </c>
      <c r="AA164" s="35">
        <f t="shared" si="51"/>
        <v>-2.9399455953128353</v>
      </c>
      <c r="AB164" s="35">
        <f t="shared" si="52"/>
        <v>-2.9399455953128211</v>
      </c>
      <c r="AC164" s="35">
        <f t="shared" si="53"/>
        <v>-2.9399455953128353</v>
      </c>
      <c r="AD164" s="36"/>
      <c r="AE164" s="36"/>
      <c r="AF164">
        <v>1.99</v>
      </c>
      <c r="AG164">
        <v>1.9</v>
      </c>
      <c r="AI164" s="36"/>
      <c r="AJ164" t="s">
        <v>383</v>
      </c>
      <c r="AK164" s="35"/>
      <c r="AL164" s="35"/>
    </row>
    <row r="165" spans="1:38" ht="15" x14ac:dyDescent="0.25">
      <c r="A165">
        <v>2</v>
      </c>
      <c r="B165">
        <v>3.54</v>
      </c>
      <c r="C165">
        <v>4.05</v>
      </c>
      <c r="D165" s="20">
        <f t="shared" si="41"/>
        <v>2.9399455953128317E-2</v>
      </c>
      <c r="E165" s="17">
        <f>IF(OR($A165="",$B165="",$C165=""),"",A165*'MPTO_working_3-way'!$I164)</f>
        <v>2.0587989119062566</v>
      </c>
      <c r="F165" s="21">
        <f>IF(OR($A165="",$B165="",$C165=""),"",B165*'MPTO_working_3-way'!$I164)</f>
        <v>3.6440740740740742</v>
      </c>
      <c r="G165" s="22">
        <f>IF(OR($A165="",$B165="",$C165=""),"",C165*'MPTO_working_3-way'!$I164)</f>
        <v>4.1690677966101699</v>
      </c>
      <c r="H165" s="17">
        <f>IF(OR($A165="",$B165="",$C165=""),"",'MPTO_working_3-way'!E164)</f>
        <v>2.0399829254410928</v>
      </c>
      <c r="I165" s="21">
        <f>IF(OR($A165="",$B165="",$C165=""),"",'MPTO_working_3-way'!F164)</f>
        <v>3.6672208722343016</v>
      </c>
      <c r="J165" s="22">
        <f>IF(OR($A165="",$B165="",$C165=""),"",'MPTO_working_3-way'!G164)</f>
        <v>4.2173849095455207</v>
      </c>
      <c r="K165" s="17">
        <f>IF(OR($A165="",$B165="",$C165=""),"",'OddsRatio_working_3-way'!H164)</f>
        <v>2.0474370555608368</v>
      </c>
      <c r="L165" s="21">
        <f>IF(OR($A165="",$B165="",$C165=""),"",'OddsRatio_working_3-way'!I164)</f>
        <v>3.6604901211245253</v>
      </c>
      <c r="M165" s="22">
        <f>IF(OR($A165="",$B165="",$C165=""),"",'OddsRatio_working_3-way'!J164)</f>
        <v>4.1946830194605518</v>
      </c>
      <c r="N165" s="23">
        <f t="shared" si="42"/>
        <v>48.572009350543752</v>
      </c>
      <c r="O165" s="24">
        <f t="shared" si="43"/>
        <v>27.441813192397603</v>
      </c>
      <c r="P165" s="24">
        <f t="shared" si="44"/>
        <v>23.986177457058641</v>
      </c>
      <c r="Q165" t="s">
        <v>284</v>
      </c>
      <c r="R165" t="s">
        <v>283</v>
      </c>
      <c r="S165" t="s">
        <v>475</v>
      </c>
      <c r="T165" s="35">
        <v>100</v>
      </c>
      <c r="U165" s="35">
        <f t="shared" si="45"/>
        <v>84.779299847792998</v>
      </c>
      <c r="V165" s="35">
        <f t="shared" si="46"/>
        <v>77.220956719817764</v>
      </c>
      <c r="W165" s="35">
        <f t="shared" si="47"/>
        <v>34.640522875816991</v>
      </c>
      <c r="X165" s="35">
        <f t="shared" si="48"/>
        <v>88.138520404365238</v>
      </c>
      <c r="Y165" s="35">
        <f t="shared" si="49"/>
        <v>80.580177276390003</v>
      </c>
      <c r="Z165" s="35">
        <f t="shared" si="50"/>
        <v>37.999743432389231</v>
      </c>
      <c r="AA165" s="35">
        <f t="shared" si="51"/>
        <v>-3.3592205565722395</v>
      </c>
      <c r="AB165" s="35">
        <f t="shared" si="52"/>
        <v>-3.3592205565722395</v>
      </c>
      <c r="AC165" s="35">
        <f t="shared" si="53"/>
        <v>-3.3592205565722395</v>
      </c>
      <c r="AD165" s="36"/>
      <c r="AE165" s="36"/>
      <c r="AF165">
        <v>2.09</v>
      </c>
      <c r="AG165">
        <v>1.8</v>
      </c>
      <c r="AI165" s="36"/>
      <c r="AJ165" t="s">
        <v>377</v>
      </c>
      <c r="AK165" s="35"/>
      <c r="AL165" s="35"/>
    </row>
    <row r="166" spans="1:38" ht="15" x14ac:dyDescent="0.25">
      <c r="A166">
        <v>6.57</v>
      </c>
      <c r="B166">
        <v>4.3899999999999997</v>
      </c>
      <c r="C166">
        <v>1.53</v>
      </c>
      <c r="D166" s="20">
        <f t="shared" si="41"/>
        <v>3.3592205565722288E-2</v>
      </c>
      <c r="E166" s="17">
        <f>IF(OR($A166="",$B166="",$C166=""),"",A166*'MPTO_working_3-way'!$I165)</f>
        <v>6.7907007905667953</v>
      </c>
      <c r="F166" s="21">
        <f>IF(OR($A166="",$B166="",$C166=""),"",B166*'MPTO_working_3-way'!$I165)</f>
        <v>4.5374697824335204</v>
      </c>
      <c r="G166" s="22">
        <f>IF(OR($A166="",$B166="",$C166=""),"",C166*'MPTO_working_3-way'!$I165)</f>
        <v>1.5813960745155551</v>
      </c>
      <c r="H166" s="17">
        <f>IF(OR($A166="",$B166="",$C166=""),"",'MPTO_working_3-way'!E165)</f>
        <v>7.0917157580955648</v>
      </c>
      <c r="I166" s="21">
        <f>IF(OR($A166="",$B166="",$C166=""),"",'MPTO_working_3-way'!F165)</f>
        <v>4.6169537202082473</v>
      </c>
      <c r="J166" s="22">
        <f>IF(OR($A166="",$B166="",$C166=""),"",'MPTO_working_3-way'!G165)</f>
        <v>1.5566688900903771</v>
      </c>
      <c r="K166" s="17">
        <f>IF(OR($A166="",$B166="",$C166=""),"",'OddsRatio_working_3-way'!H165)</f>
        <v>6.9361619521312861</v>
      </c>
      <c r="L166" s="21">
        <f>IF(OR($A166="",$B166="",$C166=""),"",'OddsRatio_working_3-way'!I165)</f>
        <v>4.6128526064138349</v>
      </c>
      <c r="M166" s="22">
        <f>IF(OR($A166="",$B166="",$C166=""),"",'OddsRatio_working_3-way'!J165)</f>
        <v>1.564841262949656</v>
      </c>
      <c r="N166" s="23">
        <f t="shared" si="42"/>
        <v>14.726020639712702</v>
      </c>
      <c r="O166" s="24">
        <f t="shared" si="43"/>
        <v>22.038714260344527</v>
      </c>
      <c r="P166" s="24">
        <f t="shared" si="44"/>
        <v>63.235265099942787</v>
      </c>
      <c r="Q166" t="s">
        <v>345</v>
      </c>
      <c r="R166" t="s">
        <v>176</v>
      </c>
      <c r="S166" t="s">
        <v>475</v>
      </c>
      <c r="T166" s="35">
        <v>100</v>
      </c>
      <c r="U166" s="35">
        <f t="shared" si="45"/>
        <v>13.043478260869554</v>
      </c>
      <c r="V166" s="35">
        <f t="shared" si="46"/>
        <v>88.505747126436773</v>
      </c>
      <c r="W166" s="35">
        <f t="shared" si="47"/>
        <v>95.309568480300186</v>
      </c>
      <c r="X166" s="35">
        <f t="shared" si="48"/>
        <v>16.184684393263034</v>
      </c>
      <c r="Y166" s="35">
        <f t="shared" si="49"/>
        <v>91.646953258830251</v>
      </c>
      <c r="Z166" s="35">
        <f t="shared" si="50"/>
        <v>98.450774612693664</v>
      </c>
      <c r="AA166" s="35">
        <f t="shared" si="51"/>
        <v>-3.1412061323934797</v>
      </c>
      <c r="AB166" s="35">
        <f t="shared" si="52"/>
        <v>-3.1412061323934779</v>
      </c>
      <c r="AC166" s="35">
        <f t="shared" si="53"/>
        <v>-3.1412061323934779</v>
      </c>
      <c r="AD166" s="36"/>
      <c r="AE166" s="36"/>
      <c r="AF166">
        <v>1.76</v>
      </c>
      <c r="AG166">
        <v>2.15</v>
      </c>
      <c r="AI166" s="36"/>
      <c r="AJ166" t="s">
        <v>377</v>
      </c>
      <c r="AK166" s="35"/>
      <c r="AL166" s="35"/>
    </row>
    <row r="167" spans="1:38" ht="15" x14ac:dyDescent="0.25">
      <c r="A167">
        <v>1.1499999999999999</v>
      </c>
      <c r="B167">
        <v>8.6999999999999993</v>
      </c>
      <c r="C167">
        <v>21.32</v>
      </c>
      <c r="D167" s="20">
        <f t="shared" si="41"/>
        <v>3.1412061323934815E-2</v>
      </c>
      <c r="E167" s="17">
        <f>IF(OR($A167="",$B167="",$C167=""),"",A167*'MPTO_working_3-way'!$I166)</f>
        <v>1.186123870522525</v>
      </c>
      <c r="F167" s="21">
        <f>IF(OR($A167="",$B167="",$C167=""),"",B167*'MPTO_working_3-way'!$I166)</f>
        <v>8.973284933518233</v>
      </c>
      <c r="G167" s="22">
        <f>IF(OR($A167="",$B167="",$C167=""),"",C167*'MPTO_working_3-way'!$I166)</f>
        <v>21.989705147426289</v>
      </c>
      <c r="H167" s="17">
        <f>IF(OR($A167="",$B167="",$C167=""),"",'MPTO_working_3-way'!E166)</f>
        <v>1.1640162575243074</v>
      </c>
      <c r="I167" s="21">
        <f>IF(OR($A167="",$B167="",$C167=""),"",'MPTO_working_3-way'!F166)</f>
        <v>9.5719572319216955</v>
      </c>
      <c r="J167" s="22">
        <f>IF(OR($A167="",$B167="",$C167=""),"",'MPTO_working_3-way'!G166)</f>
        <v>27.44717044255535</v>
      </c>
      <c r="K167" s="17">
        <f>IF(OR($A167="",$B167="",$C167=""),"",'OddsRatio_working_3-way'!H166)</f>
        <v>1.1694219154698284</v>
      </c>
      <c r="L167" s="21">
        <f>IF(OR($A167="",$B167="",$C167=""),"",'OddsRatio_working_3-way'!I166)</f>
        <v>9.6969916607845281</v>
      </c>
      <c r="M167" s="22">
        <f>IF(OR($A167="",$B167="",$C167=""),"",'OddsRatio_working_3-way'!J166)</f>
        <v>23.951022148979433</v>
      </c>
      <c r="N167" s="23">
        <f t="shared" si="42"/>
        <v>84.308226556427741</v>
      </c>
      <c r="O167" s="24">
        <f t="shared" si="43"/>
        <v>11.144190866654242</v>
      </c>
      <c r="P167" s="24">
        <f t="shared" si="44"/>
        <v>4.547582576918006</v>
      </c>
      <c r="Q167" t="s">
        <v>368</v>
      </c>
      <c r="R167" t="s">
        <v>287</v>
      </c>
      <c r="S167" t="s">
        <v>475</v>
      </c>
      <c r="T167" s="35">
        <v>100</v>
      </c>
      <c r="U167" s="35">
        <f t="shared" si="45"/>
        <v>79.38144329896906</v>
      </c>
      <c r="V167" s="35">
        <f t="shared" si="46"/>
        <v>74.619289340101517</v>
      </c>
      <c r="W167" s="35">
        <f t="shared" si="47"/>
        <v>42.857142857142854</v>
      </c>
      <c r="X167" s="35">
        <f t="shared" si="48"/>
        <v>82.523567802755622</v>
      </c>
      <c r="Y167" s="35">
        <f t="shared" si="49"/>
        <v>77.761413843888079</v>
      </c>
      <c r="Z167" s="35">
        <f t="shared" si="50"/>
        <v>45.999267360929409</v>
      </c>
      <c r="AA167" s="35">
        <f t="shared" si="51"/>
        <v>-3.1421245037865617</v>
      </c>
      <c r="AB167" s="35">
        <f t="shared" si="52"/>
        <v>-3.1421245037865617</v>
      </c>
      <c r="AC167" s="35">
        <f t="shared" si="53"/>
        <v>-3.1421245037865546</v>
      </c>
      <c r="AD167" s="36"/>
      <c r="AE167" s="36"/>
      <c r="AF167">
        <v>1.39</v>
      </c>
      <c r="AG167">
        <v>3.08</v>
      </c>
      <c r="AI167" s="36"/>
      <c r="AJ167" t="s">
        <v>377</v>
      </c>
      <c r="AK167" s="35"/>
      <c r="AL167" s="35"/>
    </row>
    <row r="168" spans="1:38" ht="15" x14ac:dyDescent="0.25">
      <c r="A168">
        <v>4.8499999999999996</v>
      </c>
      <c r="B168">
        <v>3.94</v>
      </c>
      <c r="C168">
        <v>1.75</v>
      </c>
      <c r="D168" s="20">
        <f t="shared" si="41"/>
        <v>3.1421245037865475E-2</v>
      </c>
      <c r="E168" s="17">
        <f>IF(OR($A168="",$B168="",$C168=""),"",A168*'MPTO_working_3-way'!$I167)</f>
        <v>5.002393038433647</v>
      </c>
      <c r="F168" s="21">
        <f>IF(OR($A168="",$B168="",$C168=""),"",B168*'MPTO_working_3-way'!$I167)</f>
        <v>4.0637997054491901</v>
      </c>
      <c r="G168" s="22">
        <f>IF(OR($A168="",$B168="",$C168=""),"",C168*'MPTO_working_3-way'!$I167)</f>
        <v>1.8049871788162646</v>
      </c>
      <c r="H168" s="17">
        <f>IF(OR($A168="",$B168="",$C168=""),"",'MPTO_working_3-way'!E167)</f>
        <v>5.1095534588792537</v>
      </c>
      <c r="I168" s="21">
        <f>IF(OR($A168="",$B168="",$C168=""),"",'MPTO_working_3-way'!F167)</f>
        <v>4.109588620234109</v>
      </c>
      <c r="J168" s="22">
        <f>IF(OR($A168="",$B168="",$C168=""),"",'MPTO_working_3-way'!G167)</f>
        <v>1.7826747517825015</v>
      </c>
      <c r="K168" s="17">
        <f>IF(OR($A168="",$B168="",$C168=""),"",'OddsRatio_working_3-way'!H167)</f>
        <v>5.0592074848631983</v>
      </c>
      <c r="L168" s="21">
        <f>IF(OR($A168="",$B168="",$C168=""),"",'OddsRatio_working_3-way'!I167)</f>
        <v>4.0997584429864435</v>
      </c>
      <c r="M168" s="22">
        <f>IF(OR($A168="",$B168="",$C168=""),"",'OddsRatio_working_3-way'!J167)</f>
        <v>1.7907547048434806</v>
      </c>
      <c r="N168" s="23">
        <f t="shared" si="42"/>
        <v>19.99043242538017</v>
      </c>
      <c r="O168" s="24">
        <f t="shared" si="43"/>
        <v>24.607511995709086</v>
      </c>
      <c r="P168" s="24">
        <f t="shared" si="44"/>
        <v>55.402055578910748</v>
      </c>
      <c r="Q168" t="s">
        <v>282</v>
      </c>
      <c r="R168" t="s">
        <v>175</v>
      </c>
      <c r="S168" t="s">
        <v>475</v>
      </c>
      <c r="T168" s="35">
        <v>100</v>
      </c>
      <c r="U168" s="35">
        <f t="shared" si="45"/>
        <v>40.119760479041922</v>
      </c>
      <c r="V168" s="35">
        <f t="shared" si="46"/>
        <v>73.614775725593674</v>
      </c>
      <c r="W168" s="35">
        <f t="shared" si="47"/>
        <v>83.333333333333329</v>
      </c>
      <c r="X168" s="35">
        <f t="shared" si="48"/>
        <v>43.051890941072998</v>
      </c>
      <c r="Y168" s="35">
        <f t="shared" si="49"/>
        <v>76.546906187624757</v>
      </c>
      <c r="Z168" s="35">
        <f t="shared" si="50"/>
        <v>86.265463795364411</v>
      </c>
      <c r="AA168" s="35">
        <f t="shared" si="51"/>
        <v>-2.9321304620310755</v>
      </c>
      <c r="AB168" s="35">
        <f t="shared" si="52"/>
        <v>-2.9321304620310826</v>
      </c>
      <c r="AC168" s="35">
        <f t="shared" si="53"/>
        <v>-2.9321304620310826</v>
      </c>
      <c r="AD168" s="36"/>
      <c r="AE168" s="36"/>
      <c r="AF168">
        <v>2.02</v>
      </c>
      <c r="AG168">
        <v>1.87</v>
      </c>
      <c r="AI168" s="36"/>
      <c r="AJ168" t="s">
        <v>377</v>
      </c>
      <c r="AK168" s="35"/>
      <c r="AL168" s="35"/>
    </row>
    <row r="169" spans="1:38" ht="15" x14ac:dyDescent="0.25">
      <c r="A169">
        <v>1.67</v>
      </c>
      <c r="B169">
        <v>3.79</v>
      </c>
      <c r="C169">
        <v>6</v>
      </c>
      <c r="D169" s="20">
        <f t="shared" si="41"/>
        <v>2.9321304620310906E-2</v>
      </c>
      <c r="E169" s="17">
        <f>IF(OR($A169="",$B169="",$C169=""),"",A169*'MPTO_working_3-way'!$I168)</f>
        <v>1.7189665787159192</v>
      </c>
      <c r="F169" s="21">
        <f>IF(OR($A169="",$B169="",$C169=""),"",B169*'MPTO_working_3-way'!$I168)</f>
        <v>3.9011277445109784</v>
      </c>
      <c r="G169" s="22">
        <f>IF(OR($A169="",$B169="",$C169=""),"",C169*'MPTO_working_3-way'!$I168)</f>
        <v>6.1759278277218659</v>
      </c>
      <c r="H169" s="17">
        <f>IF(OR($A169="",$B169="",$C169=""),"",'MPTO_working_3-way'!E168)</f>
        <v>1.6977103559267732</v>
      </c>
      <c r="I169" s="21">
        <f>IF(OR($A169="",$B169="",$C169=""),"",'MPTO_working_3-way'!F168)</f>
        <v>3.9357918919385773</v>
      </c>
      <c r="J169" s="22">
        <f>IF(OR($A169="",$B169="",$C169=""),"",'MPTO_working_3-way'!G168)</f>
        <v>6.3737747840486962</v>
      </c>
      <c r="K169" s="17">
        <f>IF(OR($A169="",$B169="",$C169=""),"",'OddsRatio_working_3-way'!H168)</f>
        <v>1.7053806497962207</v>
      </c>
      <c r="L169" s="21">
        <f>IF(OR($A169="",$B169="",$C169=""),"",'OddsRatio_working_3-way'!I168)</f>
        <v>3.937331362584263</v>
      </c>
      <c r="M169" s="22">
        <f>IF(OR($A169="",$B169="",$C169=""),"",'OddsRatio_working_3-way'!J168)</f>
        <v>6.2640346999717984</v>
      </c>
      <c r="N169" s="23">
        <f t="shared" si="42"/>
        <v>58.174487647514795</v>
      </c>
      <c r="O169" s="24">
        <f t="shared" si="43"/>
        <v>25.633613290593587</v>
      </c>
      <c r="P169" s="24">
        <f t="shared" si="44"/>
        <v>16.191899061891615</v>
      </c>
      <c r="Q169" t="s">
        <v>419</v>
      </c>
      <c r="R169" t="s">
        <v>421</v>
      </c>
      <c r="S169" t="s">
        <v>475</v>
      </c>
      <c r="T169" s="35">
        <v>100</v>
      </c>
      <c r="U169" s="35">
        <f t="shared" si="45"/>
        <v>62.121212121212118</v>
      </c>
      <c r="V169" s="35">
        <f t="shared" si="46"/>
        <v>69.230769230769241</v>
      </c>
      <c r="W169" s="35">
        <f t="shared" si="47"/>
        <v>65.870307167235495</v>
      </c>
      <c r="X169" s="35">
        <f t="shared" si="48"/>
        <v>64.898923601995278</v>
      </c>
      <c r="Y169" s="35">
        <f t="shared" si="49"/>
        <v>72.00848071155238</v>
      </c>
      <c r="Z169" s="35">
        <f t="shared" si="50"/>
        <v>68.648018648018649</v>
      </c>
      <c r="AA169" s="35">
        <f t="shared" si="51"/>
        <v>-2.7777114807831609</v>
      </c>
      <c r="AB169" s="35">
        <f t="shared" si="52"/>
        <v>-2.7777114807831396</v>
      </c>
      <c r="AC169" s="35">
        <f t="shared" si="53"/>
        <v>-2.7777114807831538</v>
      </c>
      <c r="AD169" s="36"/>
      <c r="AE169" s="36"/>
      <c r="AF169">
        <v>2.1800000000000002</v>
      </c>
      <c r="AG169">
        <v>1.74</v>
      </c>
      <c r="AI169" s="36"/>
      <c r="AJ169" t="s">
        <v>438</v>
      </c>
      <c r="AK169" s="35"/>
      <c r="AL169" s="35"/>
    </row>
    <row r="170" spans="1:38" ht="15" x14ac:dyDescent="0.25">
      <c r="A170">
        <v>2.64</v>
      </c>
      <c r="B170">
        <v>3.25</v>
      </c>
      <c r="C170">
        <v>2.93</v>
      </c>
      <c r="D170" s="20">
        <f t="shared" si="41"/>
        <v>2.7777114807831627E-2</v>
      </c>
      <c r="E170" s="17">
        <f>IF(OR($A170="",$B170="",$C170=""),"",A170*'MPTO_working_3-way'!$I169)</f>
        <v>2.7133315830926756</v>
      </c>
      <c r="F170" s="21">
        <f>IF(OR($A170="",$B170="",$C170=""),"",B170*'MPTO_working_3-way'!$I169)</f>
        <v>3.3402756231254527</v>
      </c>
      <c r="G170" s="22">
        <f>IF(OR($A170="",$B170="",$C170=""),"",C170*'MPTO_working_3-way'!$I169)</f>
        <v>3.0113869463869469</v>
      </c>
      <c r="H170" s="17">
        <f>IF(OR($A170="",$B170="",$C170=""),"",'MPTO_working_3-way'!E169)</f>
        <v>2.7061487233218036</v>
      </c>
      <c r="I170" s="21">
        <f>IF(OR($A170="",$B170="",$C170=""),"",'MPTO_working_3-way'!F169)</f>
        <v>3.3508328409005079</v>
      </c>
      <c r="J170" s="22">
        <f>IF(OR($A170="",$B170="",$C170=""),"",'MPTO_working_3-way'!G169)</f>
        <v>3.0117044769324774</v>
      </c>
      <c r="K170" s="17">
        <f>IF(OR($A170="",$B170="",$C170=""),"",'OddsRatio_working_3-way'!H169)</f>
        <v>2.7095582103170113</v>
      </c>
      <c r="L170" s="21">
        <f>IF(OR($A170="",$B170="",$C170=""),"",'OddsRatio_working_3-way'!I169)</f>
        <v>3.3454304714715088</v>
      </c>
      <c r="M170" s="22">
        <f>IF(OR($A170="",$B170="",$C170=""),"",'OddsRatio_working_3-way'!J169)</f>
        <v>3.0118581377511173</v>
      </c>
      <c r="N170" s="23">
        <f t="shared" si="42"/>
        <v>36.855060628461509</v>
      </c>
      <c r="O170" s="24">
        <f t="shared" si="43"/>
        <v>29.937649248965659</v>
      </c>
      <c r="P170" s="24">
        <f t="shared" si="44"/>
        <v>33.207290122572822</v>
      </c>
      <c r="Q170" t="s">
        <v>435</v>
      </c>
      <c r="R170" t="s">
        <v>417</v>
      </c>
      <c r="S170" t="s">
        <v>475</v>
      </c>
      <c r="T170" s="35">
        <v>100</v>
      </c>
      <c r="U170" s="35">
        <f t="shared" si="45"/>
        <v>42.196531791907518</v>
      </c>
      <c r="V170" s="35">
        <f t="shared" si="46"/>
        <v>74.619289340101517</v>
      </c>
      <c r="W170" s="35">
        <f t="shared" si="47"/>
        <v>80.079681274900395</v>
      </c>
      <c r="X170" s="35">
        <f t="shared" si="48"/>
        <v>45.301029384998081</v>
      </c>
      <c r="Y170" s="35">
        <f t="shared" si="49"/>
        <v>77.723786933192102</v>
      </c>
      <c r="Z170" s="35">
        <f t="shared" si="50"/>
        <v>83.184178867990966</v>
      </c>
      <c r="AA170" s="35">
        <f t="shared" si="51"/>
        <v>-3.1044975930905636</v>
      </c>
      <c r="AB170" s="35">
        <f t="shared" si="52"/>
        <v>-3.1044975930905849</v>
      </c>
      <c r="AC170" s="35">
        <f t="shared" si="53"/>
        <v>-3.1044975930905707</v>
      </c>
      <c r="AD170" s="36"/>
      <c r="AE170" s="36"/>
      <c r="AF170">
        <v>2.2599999999999998</v>
      </c>
      <c r="AG170">
        <v>1.69</v>
      </c>
      <c r="AI170" s="36"/>
      <c r="AJ170" t="s">
        <v>438</v>
      </c>
      <c r="AK170" s="35"/>
      <c r="AL170" s="35"/>
    </row>
    <row r="171" spans="1:38" ht="15" x14ac:dyDescent="0.25">
      <c r="A171">
        <v>1.73</v>
      </c>
      <c r="B171">
        <v>3.94</v>
      </c>
      <c r="C171">
        <v>5.0199999999999996</v>
      </c>
      <c r="D171" s="20">
        <f t="shared" si="41"/>
        <v>3.1044975930905716E-2</v>
      </c>
      <c r="E171" s="17">
        <f>IF(OR($A171="",$B171="",$C171=""),"",A171*'MPTO_working_3-way'!$I170)</f>
        <v>1.7837078083604669</v>
      </c>
      <c r="F171" s="21">
        <f>IF(OR($A171="",$B171="",$C171=""),"",B171*'MPTO_working_3-way'!$I170)</f>
        <v>4.0623172051677683</v>
      </c>
      <c r="G171" s="22">
        <f>IF(OR($A171="",$B171="",$C171=""),"",C171*'MPTO_working_3-way'!$I170)</f>
        <v>5.1758457791731463</v>
      </c>
      <c r="H171" s="17">
        <f>IF(OR($A171="",$B171="",$C171=""),"",'MPTO_working_3-way'!E170)</f>
        <v>1.761536080748292</v>
      </c>
      <c r="I171" s="21">
        <f>IF(OR($A171="",$B171="",$C171=""),"",'MPTO_working_3-way'!F170)</f>
        <v>4.1074714771296064</v>
      </c>
      <c r="J171" s="22">
        <f>IF(OR($A171="",$B171="",$C171=""),"",'MPTO_working_3-way'!G170)</f>
        <v>5.2950715153630981</v>
      </c>
      <c r="K171" s="17">
        <f>IF(OR($A171="",$B171="",$C171=""),"",'OddsRatio_working_3-way'!H170)</f>
        <v>1.7695243246053018</v>
      </c>
      <c r="L171" s="21">
        <f>IF(OR($A171="",$B171="",$C171=""),"",'OddsRatio_working_3-way'!I170)</f>
        <v>4.0991801566295729</v>
      </c>
      <c r="M171" s="22">
        <f>IF(OR($A171="",$B171="",$C171=""),"",'OddsRatio_working_3-way'!J170)</f>
        <v>5.237654499881252</v>
      </c>
      <c r="N171" s="23">
        <f t="shared" si="42"/>
        <v>56.062993911495582</v>
      </c>
      <c r="O171" s="24">
        <f t="shared" si="43"/>
        <v>24.61649225047903</v>
      </c>
      <c r="P171" s="24">
        <f t="shared" si="44"/>
        <v>19.320513838025374</v>
      </c>
      <c r="Q171" t="s">
        <v>436</v>
      </c>
      <c r="R171" t="s">
        <v>433</v>
      </c>
      <c r="S171" t="s">
        <v>475</v>
      </c>
      <c r="T171" s="35">
        <v>100</v>
      </c>
      <c r="U171" s="35">
        <f t="shared" si="45"/>
        <v>64.157706093189958</v>
      </c>
      <c r="V171" s="35">
        <f t="shared" si="46"/>
        <v>67.320261437908499</v>
      </c>
      <c r="W171" s="35">
        <f t="shared" si="47"/>
        <v>65.753424657534239</v>
      </c>
      <c r="X171" s="35">
        <f t="shared" si="48"/>
        <v>66.926313904557261</v>
      </c>
      <c r="Y171" s="35">
        <f t="shared" si="49"/>
        <v>70.088869249275788</v>
      </c>
      <c r="Z171" s="35">
        <f t="shared" si="50"/>
        <v>68.522032468901543</v>
      </c>
      <c r="AA171" s="35">
        <f t="shared" si="51"/>
        <v>-2.7686078113673034</v>
      </c>
      <c r="AB171" s="35">
        <f t="shared" si="52"/>
        <v>-2.7686078113672892</v>
      </c>
      <c r="AC171" s="35">
        <f t="shared" si="53"/>
        <v>-2.7686078113673034</v>
      </c>
      <c r="AD171" s="36"/>
      <c r="AE171" s="36"/>
      <c r="AF171">
        <v>1.9</v>
      </c>
      <c r="AG171">
        <v>1.99</v>
      </c>
      <c r="AI171" s="36"/>
      <c r="AJ171" t="s">
        <v>438</v>
      </c>
      <c r="AK171" s="35"/>
      <c r="AL171" s="35"/>
    </row>
    <row r="172" spans="1:38" ht="15" x14ac:dyDescent="0.25">
      <c r="A172">
        <v>2.79</v>
      </c>
      <c r="B172">
        <v>3.06</v>
      </c>
      <c r="C172">
        <v>2.92</v>
      </c>
      <c r="D172" s="20">
        <f t="shared" si="41"/>
        <v>2.7686078113672963E-2</v>
      </c>
      <c r="E172" s="17">
        <f>IF(OR($A172="",$B172="",$C172=""),"",A172*'MPTO_working_3-way'!$I171)</f>
        <v>2.8672441579371477</v>
      </c>
      <c r="F172" s="21">
        <f>IF(OR($A172="",$B172="",$C172=""),"",B172*'MPTO_working_3-way'!$I171)</f>
        <v>3.1447193990278395</v>
      </c>
      <c r="G172" s="22">
        <f>IF(OR($A172="",$B172="",$C172=""),"",C172*'MPTO_working_3-way'!$I171)</f>
        <v>3.0008433480919248</v>
      </c>
      <c r="H172" s="17">
        <f>IF(OR($A172="",$B172="",$C172=""),"",'MPTO_working_3-way'!E171)</f>
        <v>2.8637356153884332</v>
      </c>
      <c r="I172" s="21">
        <f>IF(OR($A172="",$B172="",$C172=""),"",'MPTO_working_3-way'!F171)</f>
        <v>3.1489250115198995</v>
      </c>
      <c r="J172" s="22">
        <f>IF(OR($A172="",$B172="",$C172=""),"",'MPTO_working_3-way'!G171)</f>
        <v>3.0008667038386312</v>
      </c>
      <c r="K172" s="17">
        <f>IF(OR($A172="",$B172="",$C172=""),"",'OddsRatio_working_3-way'!H171)</f>
        <v>2.8654372380298123</v>
      </c>
      <c r="L172" s="21">
        <f>IF(OR($A172="",$B172="",$C172=""),"",'OddsRatio_working_3-way'!I171)</f>
        <v>3.146816039296878</v>
      </c>
      <c r="M172" s="22">
        <f>IF(OR($A172="",$B172="",$C172=""),"",'OddsRatio_working_3-way'!J171)</f>
        <v>3.0009159201213618</v>
      </c>
      <c r="N172" s="23">
        <f t="shared" si="42"/>
        <v>34.876695004566848</v>
      </c>
      <c r="O172" s="24">
        <f t="shared" si="43"/>
        <v>31.799339562987424</v>
      </c>
      <c r="P172" s="24">
        <f t="shared" si="44"/>
        <v>33.323965432445732</v>
      </c>
      <c r="Q172" t="s">
        <v>420</v>
      </c>
      <c r="R172" t="s">
        <v>424</v>
      </c>
      <c r="S172" t="s">
        <v>475</v>
      </c>
      <c r="T172" s="35">
        <v>100</v>
      </c>
      <c r="U172" s="35">
        <f t="shared" si="45"/>
        <v>60.474308300395251</v>
      </c>
      <c r="V172" s="35">
        <f t="shared" si="46"/>
        <v>65.870307167235495</v>
      </c>
      <c r="W172" s="35">
        <f t="shared" si="47"/>
        <v>70.930232558139537</v>
      </c>
      <c r="X172" s="35">
        <f t="shared" si="48"/>
        <v>63.199460274624975</v>
      </c>
      <c r="Y172" s="35">
        <f t="shared" si="49"/>
        <v>68.595459141465213</v>
      </c>
      <c r="Z172" s="35">
        <f t="shared" si="50"/>
        <v>73.655384532369254</v>
      </c>
      <c r="AA172" s="35">
        <f t="shared" si="51"/>
        <v>-2.7251519742297248</v>
      </c>
      <c r="AB172" s="35">
        <f t="shared" si="52"/>
        <v>-2.7251519742297177</v>
      </c>
      <c r="AC172" s="35">
        <f t="shared" si="53"/>
        <v>-2.7251519742297177</v>
      </c>
      <c r="AD172" s="36"/>
      <c r="AE172" s="36"/>
      <c r="AF172">
        <v>2.64</v>
      </c>
      <c r="AG172">
        <v>1.53</v>
      </c>
      <c r="AI172" s="36"/>
      <c r="AJ172" t="s">
        <v>438</v>
      </c>
      <c r="AK172" s="35"/>
      <c r="AL172" s="35"/>
    </row>
    <row r="173" spans="1:38" ht="15" x14ac:dyDescent="0.25">
      <c r="A173">
        <v>2.5299999999999998</v>
      </c>
      <c r="B173">
        <v>2.93</v>
      </c>
      <c r="C173">
        <v>3.44</v>
      </c>
      <c r="D173" s="20">
        <f t="shared" si="41"/>
        <v>2.7251519742297114E-2</v>
      </c>
      <c r="E173" s="17">
        <f>IF(OR($A173="",$B173="",$C173=""),"",A173*'MPTO_working_3-way'!$I172)</f>
        <v>2.5989463449480117</v>
      </c>
      <c r="F173" s="21">
        <f>IF(OR($A173="",$B173="",$C173=""),"",B173*'MPTO_working_3-way'!$I172)</f>
        <v>3.0098469528449305</v>
      </c>
      <c r="G173" s="22">
        <f>IF(OR($A173="",$B173="",$C173=""),"",C173*'MPTO_working_3-way'!$I172)</f>
        <v>3.533745227913502</v>
      </c>
      <c r="H173" s="17">
        <f>IF(OR($A173="",$B173="",$C173=""),"",'MPTO_working_3-way'!E172)</f>
        <v>2.5895124734130381</v>
      </c>
      <c r="I173" s="21">
        <f>IF(OR($A173="",$B173="",$C173=""),"",'MPTO_working_3-way'!F172)</f>
        <v>3.0101162021502854</v>
      </c>
      <c r="J173" s="22">
        <f>IF(OR($A173="",$B173="",$C173=""),"",'MPTO_working_3-way'!G172)</f>
        <v>3.5509619112267043</v>
      </c>
      <c r="K173" s="17">
        <f>IF(OR($A173="",$B173="",$C173=""),"",'OddsRatio_working_3-way'!H172)</f>
        <v>2.5939308455779062</v>
      </c>
      <c r="L173" s="21">
        <f>IF(OR($A173="",$B173="",$C173=""),"",'OddsRatio_working_3-way'!I172)</f>
        <v>3.0106447921342228</v>
      </c>
      <c r="M173" s="22">
        <f>IF(OR($A173="",$B173="",$C173=""),"",'OddsRatio_working_3-way'!J172)</f>
        <v>3.5419550739935244</v>
      </c>
      <c r="N173" s="23">
        <f t="shared" si="42"/>
        <v>38.477131393799652</v>
      </c>
      <c r="O173" s="24">
        <f t="shared" si="43"/>
        <v>33.224280691574442</v>
      </c>
      <c r="P173" s="24">
        <f t="shared" si="44"/>
        <v>28.298587914625905</v>
      </c>
      <c r="Q173" t="s">
        <v>422</v>
      </c>
      <c r="R173" t="s">
        <v>423</v>
      </c>
      <c r="S173" t="s">
        <v>475</v>
      </c>
      <c r="T173" s="35">
        <v>100</v>
      </c>
      <c r="U173" s="35">
        <f t="shared" si="45"/>
        <v>37.106918238993707</v>
      </c>
      <c r="V173" s="35">
        <f t="shared" si="46"/>
        <v>76.415094339622627</v>
      </c>
      <c r="W173" s="35">
        <f t="shared" si="47"/>
        <v>80.039920159680634</v>
      </c>
      <c r="X173" s="35">
        <f t="shared" si="48"/>
        <v>43.544985500696718</v>
      </c>
      <c r="Y173" s="35">
        <f t="shared" si="49"/>
        <v>82.853161601325652</v>
      </c>
      <c r="Z173" s="35">
        <f t="shared" si="50"/>
        <v>86.477987421383645</v>
      </c>
      <c r="AA173" s="35">
        <f t="shared" si="51"/>
        <v>-6.4380672617030115</v>
      </c>
      <c r="AB173" s="35">
        <f t="shared" si="52"/>
        <v>-6.4380672617030257</v>
      </c>
      <c r="AC173" s="35">
        <f t="shared" si="53"/>
        <v>-6.4380672617030115</v>
      </c>
      <c r="AD173" s="36"/>
      <c r="AE173" s="36"/>
      <c r="AF173">
        <v>2.92</v>
      </c>
      <c r="AG173">
        <v>1.44</v>
      </c>
      <c r="AI173" s="36"/>
      <c r="AJ173" t="s">
        <v>438</v>
      </c>
      <c r="AK173" s="35"/>
      <c r="AL173" s="35"/>
    </row>
    <row r="174" spans="1:38" ht="15" x14ac:dyDescent="0.25">
      <c r="A174">
        <v>1.59</v>
      </c>
      <c r="B174">
        <v>4.24</v>
      </c>
      <c r="C174">
        <v>5.01</v>
      </c>
      <c r="D174" s="20">
        <f t="shared" si="41"/>
        <v>6.4380672617029955E-2</v>
      </c>
      <c r="E174" s="17">
        <f>IF(OR($A174="",$B174="",$C174=""),"",A174*'MPTO_working_3-way'!$I173)</f>
        <v>1.6923652694610778</v>
      </c>
      <c r="F174" s="21">
        <f>IF(OR($A174="",$B174="",$C174=""),"",B174*'MPTO_working_3-way'!$I173)</f>
        <v>4.5129740518962072</v>
      </c>
      <c r="G174" s="22">
        <f>IF(OR($A174="",$B174="",$C174=""),"",C174*'MPTO_working_3-way'!$I173)</f>
        <v>5.3325471698113196</v>
      </c>
      <c r="H174" s="17">
        <f>IF(OR($A174="",$B174="",$C174=""),"",'MPTO_working_3-way'!E173)</f>
        <v>1.6461702193612384</v>
      </c>
      <c r="I174" s="21">
        <f>IF(OR($A174="",$B174="",$C174=""),"",'MPTO_working_3-way'!F173)</f>
        <v>4.6644220634734737</v>
      </c>
      <c r="J174" s="22">
        <f>IF(OR($A174="",$B174="",$C174=""),"",'MPTO_working_3-way'!G173)</f>
        <v>5.6135442725767213</v>
      </c>
      <c r="K174" s="17">
        <f>IF(OR($A174="",$B174="",$C174=""),"",'OddsRatio_working_3-way'!H173)</f>
        <v>1.661117217627275</v>
      </c>
      <c r="L174" s="21">
        <f>IF(OR($A174="",$B174="",$C174=""),"",'OddsRatio_working_3-way'!I173)</f>
        <v>4.6305420086650386</v>
      </c>
      <c r="M174" s="22">
        <f>IF(OR($A174="",$B174="",$C174=""),"",'OddsRatio_working_3-way'!J173)</f>
        <v>5.4933560045514831</v>
      </c>
      <c r="N174" s="23">
        <f t="shared" si="42"/>
        <v>59.088898717381689</v>
      </c>
      <c r="O174" s="24">
        <f t="shared" si="43"/>
        <v>22.158337019018134</v>
      </c>
      <c r="P174" s="24">
        <f t="shared" si="44"/>
        <v>18.752764263600181</v>
      </c>
      <c r="Q174" t="s">
        <v>130</v>
      </c>
      <c r="R174" t="s">
        <v>133</v>
      </c>
      <c r="S174" t="s">
        <v>475</v>
      </c>
      <c r="T174" s="35">
        <v>100</v>
      </c>
      <c r="U174" s="35">
        <f t="shared" si="45"/>
        <v>64.285714285714292</v>
      </c>
      <c r="V174" s="35">
        <f t="shared" si="46"/>
        <v>72.375690607734811</v>
      </c>
      <c r="W174" s="35">
        <f t="shared" si="47"/>
        <v>56.896551724137922</v>
      </c>
      <c r="X174" s="35">
        <f t="shared" si="48"/>
        <v>70.727757668127268</v>
      </c>
      <c r="Y174" s="35">
        <f t="shared" si="49"/>
        <v>78.817733990147786</v>
      </c>
      <c r="Z174" s="35">
        <f t="shared" si="50"/>
        <v>63.338595106550912</v>
      </c>
      <c r="AA174" s="35">
        <f t="shared" si="51"/>
        <v>-6.4420433824129759</v>
      </c>
      <c r="AB174" s="35">
        <f t="shared" si="52"/>
        <v>-6.4420433824129759</v>
      </c>
      <c r="AC174" s="35">
        <f t="shared" si="53"/>
        <v>-6.4420433824129901</v>
      </c>
      <c r="AD174" s="36"/>
      <c r="AE174" s="36"/>
      <c r="AF174">
        <v>1.68</v>
      </c>
      <c r="AG174">
        <v>2.1800000000000002</v>
      </c>
      <c r="AI174" s="36"/>
      <c r="AJ174" t="s">
        <v>166</v>
      </c>
      <c r="AK174" s="35"/>
      <c r="AL174" s="35"/>
    </row>
    <row r="175" spans="1:38" ht="15" x14ac:dyDescent="0.25">
      <c r="A175">
        <v>2.8</v>
      </c>
      <c r="B175">
        <v>3.62</v>
      </c>
      <c r="C175">
        <v>2.3199999999999998</v>
      </c>
      <c r="D175" s="20">
        <f t="shared" si="41"/>
        <v>6.4420433824129875E-2</v>
      </c>
      <c r="E175" s="17">
        <f>IF(OR($A175="",$B175="",$C175=""),"",A175*'MPTO_working_3-way'!$I174)</f>
        <v>2.9803772147075636</v>
      </c>
      <c r="F175" s="21">
        <f>IF(OR($A175="",$B175="",$C175=""),"",B175*'MPTO_working_3-way'!$I174)</f>
        <v>3.8532019704433504</v>
      </c>
      <c r="G175" s="22">
        <f>IF(OR($A175="",$B175="",$C175=""),"",C175*'MPTO_working_3-way'!$I174)</f>
        <v>2.4694554064719809</v>
      </c>
      <c r="H175" s="17">
        <f>IF(OR($A175="",$B175="",$C175=""),"",'MPTO_working_3-way'!E174)</f>
        <v>2.9791219037580574</v>
      </c>
      <c r="I175" s="21">
        <f>IF(OR($A175="",$B175="",$C175=""),"",'MPTO_working_3-way'!F174)</f>
        <v>3.9251148381583172</v>
      </c>
      <c r="J175" s="22">
        <f>IF(OR($A175="",$B175="",$C175=""),"",'MPTO_working_3-way'!G174)</f>
        <v>2.4416387015317138</v>
      </c>
      <c r="K175" s="17">
        <f>IF(OR($A175="",$B175="",$C175=""),"",'OddsRatio_working_3-way'!H174)</f>
        <v>2.9830226386308216</v>
      </c>
      <c r="L175" s="21">
        <f>IF(OR($A175="",$B175="",$C175=""),"",'OddsRatio_working_3-way'!I174)</f>
        <v>3.8863996184515281</v>
      </c>
      <c r="M175" s="22">
        <f>IF(OR($A175="",$B175="",$C175=""),"",'OddsRatio_working_3-way'!J174)</f>
        <v>2.4542166016626026</v>
      </c>
      <c r="N175" s="23">
        <f t="shared" si="42"/>
        <v>33.552799795448735</v>
      </c>
      <c r="O175" s="24">
        <f t="shared" si="43"/>
        <v>25.952441830733825</v>
      </c>
      <c r="P175" s="24">
        <f t="shared" si="44"/>
        <v>40.49475837381744</v>
      </c>
      <c r="Q175" t="s">
        <v>132</v>
      </c>
      <c r="R175" t="s">
        <v>138</v>
      </c>
      <c r="S175" t="s">
        <v>475</v>
      </c>
      <c r="T175" s="35">
        <v>100</v>
      </c>
      <c r="U175" s="35">
        <f t="shared" si="45"/>
        <v>48.979591836734699</v>
      </c>
      <c r="V175" s="35">
        <f t="shared" si="46"/>
        <v>74.025974025974023</v>
      </c>
      <c r="W175" s="35">
        <f t="shared" si="47"/>
        <v>70.501474926253692</v>
      </c>
      <c r="X175" s="35">
        <f t="shared" si="48"/>
        <v>55.472551047772292</v>
      </c>
      <c r="Y175" s="35">
        <f t="shared" si="49"/>
        <v>80.518933237011623</v>
      </c>
      <c r="Z175" s="35">
        <f t="shared" si="50"/>
        <v>76.994434137291279</v>
      </c>
      <c r="AA175" s="35">
        <f t="shared" si="51"/>
        <v>-6.4929592110375935</v>
      </c>
      <c r="AB175" s="35">
        <f t="shared" si="52"/>
        <v>-6.4929592110376007</v>
      </c>
      <c r="AC175" s="35">
        <f t="shared" si="53"/>
        <v>-6.4929592110375864</v>
      </c>
      <c r="AD175" s="36"/>
      <c r="AE175" s="36"/>
      <c r="AF175">
        <v>1.71</v>
      </c>
      <c r="AG175">
        <v>2.12</v>
      </c>
      <c r="AI175" s="36"/>
      <c r="AJ175" t="s">
        <v>166</v>
      </c>
      <c r="AK175" s="35"/>
      <c r="AL175" s="35"/>
    </row>
    <row r="176" spans="1:38" ht="15" x14ac:dyDescent="0.25">
      <c r="A176">
        <v>1.96</v>
      </c>
      <c r="B176">
        <v>3.85</v>
      </c>
      <c r="C176">
        <v>3.39</v>
      </c>
      <c r="D176" s="20">
        <f t="shared" si="41"/>
        <v>6.4929592110375856E-2</v>
      </c>
      <c r="E176" s="17">
        <f>IF(OR($A176="",$B176="",$C176=""),"",A176*'MPTO_working_3-way'!$I175)</f>
        <v>2.0872620005363367</v>
      </c>
      <c r="F176" s="21">
        <f>IF(OR($A176="",$B176="",$C176=""),"",B176*'MPTO_working_3-way'!$I175)</f>
        <v>4.0999789296249469</v>
      </c>
      <c r="G176" s="22">
        <f>IF(OR($A176="",$B176="",$C176=""),"",C176*'MPTO_working_3-way'!$I175)</f>
        <v>3.6101113172541743</v>
      </c>
      <c r="H176" s="17">
        <f>IF(OR($A176="",$B176="",$C176=""),"",'MPTO_working_3-way'!E175)</f>
        <v>2.0468278002023816</v>
      </c>
      <c r="I176" s="21">
        <f>IF(OR($A176="",$B176="",$C176=""),"",'MPTO_working_3-way'!F175)</f>
        <v>4.19996782003739</v>
      </c>
      <c r="J176" s="22">
        <f>IF(OR($A176="",$B176="",$C176=""),"",'MPTO_working_3-way'!G175)</f>
        <v>3.6584198723938171</v>
      </c>
      <c r="K176" s="17">
        <f>IF(OR($A176="",$B176="",$C176=""),"",'OddsRatio_working_3-way'!H175)</f>
        <v>2.0623281133546878</v>
      </c>
      <c r="L176" s="21">
        <f>IF(OR($A176="",$B176="",$C176=""),"",'OddsRatio_working_3-way'!I175)</f>
        <v>4.1537865865217301</v>
      </c>
      <c r="M176" s="22">
        <f>IF(OR($A176="",$B176="",$C176=""),"",'OddsRatio_working_3-way'!J175)</f>
        <v>3.644754365539276</v>
      </c>
      <c r="N176" s="23">
        <f t="shared" si="42"/>
        <v>47.909653878767635</v>
      </c>
      <c r="O176" s="24">
        <f t="shared" si="43"/>
        <v>24.390369247372615</v>
      </c>
      <c r="P176" s="24">
        <f t="shared" si="44"/>
        <v>27.699976873859754</v>
      </c>
      <c r="Q176" t="s">
        <v>136</v>
      </c>
      <c r="R176" t="s">
        <v>134</v>
      </c>
      <c r="S176" t="s">
        <v>475</v>
      </c>
      <c r="T176" s="35">
        <v>100</v>
      </c>
      <c r="U176" s="35">
        <f t="shared" si="45"/>
        <v>82.668977469670722</v>
      </c>
      <c r="V176" s="35">
        <f t="shared" si="46"/>
        <v>77.220956719817764</v>
      </c>
      <c r="W176" s="35">
        <f t="shared" si="47"/>
        <v>33.774834437086092</v>
      </c>
      <c r="X176" s="35">
        <f t="shared" si="48"/>
        <v>89.004208843096137</v>
      </c>
      <c r="Y176" s="35">
        <f t="shared" si="49"/>
        <v>83.556188093243193</v>
      </c>
      <c r="Z176" s="35">
        <f t="shared" si="50"/>
        <v>40.110065810511522</v>
      </c>
      <c r="AA176" s="35">
        <f t="shared" si="51"/>
        <v>-6.3352313734254153</v>
      </c>
      <c r="AB176" s="35">
        <f t="shared" si="52"/>
        <v>-6.3352313734254295</v>
      </c>
      <c r="AC176" s="35">
        <f t="shared" si="53"/>
        <v>-6.3352313734254295</v>
      </c>
      <c r="AD176" s="36"/>
      <c r="AE176" s="36"/>
      <c r="AF176">
        <v>1.57</v>
      </c>
      <c r="AG176">
        <v>2.33</v>
      </c>
      <c r="AI176" s="36"/>
      <c r="AJ176" t="s">
        <v>166</v>
      </c>
      <c r="AK176" s="35"/>
      <c r="AL176" s="35"/>
    </row>
    <row r="177" spans="1:38" s="35" customFormat="1" ht="15" x14ac:dyDescent="0.25">
      <c r="A177">
        <v>5.77</v>
      </c>
      <c r="B177">
        <v>4.3899999999999997</v>
      </c>
      <c r="C177">
        <v>1.51</v>
      </c>
      <c r="D177" s="20">
        <f t="shared" si="41"/>
        <v>6.3352313734254428E-2</v>
      </c>
      <c r="E177" s="17">
        <f>IF(OR($A177="",$B177="",$C177=""),"",A177*'MPTO_working_3-way'!$I176)</f>
        <v>6.1355428502466474</v>
      </c>
      <c r="F177" s="21">
        <f>IF(OR($A177="",$B177="",$C177=""),"",B177*'MPTO_working_3-way'!$I176)</f>
        <v>4.6681166572933765</v>
      </c>
      <c r="G177" s="22">
        <f>IF(OR($A177="",$B177="",$C177=""),"",C177*'MPTO_working_3-way'!$I176)</f>
        <v>1.6056619937387242</v>
      </c>
      <c r="H177" s="17">
        <f>IF(OR($A177="",$B177="",$C177=""),"",'MPTO_working_3-way'!E176)</f>
        <v>6.5706136088114491</v>
      </c>
      <c r="I177" s="21">
        <f>IF(OR($A177="",$B177="",$C177=""),"",'MPTO_working_3-way'!F176)</f>
        <v>4.8385615185490778</v>
      </c>
      <c r="J177" s="22">
        <f>IF(OR($A177="",$B177="",$C177=""),"",'MPTO_working_3-way'!G176)</f>
        <v>1.5597358125101362</v>
      </c>
      <c r="K177" s="17">
        <f>IF(OR($A177="",$B177="",$C177=""),"",'OddsRatio_working_3-way'!H176)</f>
        <v>6.3687024689751013</v>
      </c>
      <c r="L177" s="21">
        <f>IF(OR($A177="",$B177="",$C177=""),"",'OddsRatio_working_3-way'!I176)</f>
        <v>4.8154929496489709</v>
      </c>
      <c r="M177" s="22">
        <f>IF(OR($A177="",$B177="",$C177=""),"",'OddsRatio_working_3-way'!J176)</f>
        <v>1.5740122136640045</v>
      </c>
      <c r="N177" s="23">
        <f t="shared" si="42"/>
        <v>16.298476343618077</v>
      </c>
      <c r="O177" s="24">
        <f t="shared" si="43"/>
        <v>21.421915376463847</v>
      </c>
      <c r="P177" s="24">
        <f t="shared" si="44"/>
        <v>62.279608279918065</v>
      </c>
      <c r="Q177" t="s">
        <v>135</v>
      </c>
      <c r="R177" t="s">
        <v>139</v>
      </c>
      <c r="S177" t="s">
        <v>475</v>
      </c>
      <c r="T177" s="35">
        <v>100</v>
      </c>
      <c r="U177" s="35">
        <f t="shared" si="45"/>
        <v>45.945945945945937</v>
      </c>
      <c r="V177" s="35">
        <f t="shared" si="46"/>
        <v>73.474801061007966</v>
      </c>
      <c r="W177" s="35">
        <f t="shared" si="47"/>
        <v>74.025974025974023</v>
      </c>
      <c r="X177" s="35">
        <f t="shared" si="48"/>
        <v>52.499224913018018</v>
      </c>
      <c r="Y177" s="35">
        <f t="shared" si="49"/>
        <v>80.028080028080012</v>
      </c>
      <c r="Z177" s="35">
        <f t="shared" si="50"/>
        <v>80.579252993046097</v>
      </c>
      <c r="AA177" s="35">
        <f t="shared" si="51"/>
        <v>-6.5532789670720817</v>
      </c>
      <c r="AB177" s="35">
        <f t="shared" si="52"/>
        <v>-6.5532789670720462</v>
      </c>
      <c r="AC177" s="35">
        <f t="shared" si="53"/>
        <v>-6.5532789670720746</v>
      </c>
      <c r="AD177" s="36"/>
      <c r="AE177" s="36"/>
      <c r="AF177">
        <v>1.6</v>
      </c>
      <c r="AG177">
        <v>2.2799999999999998</v>
      </c>
      <c r="AH177" s="36"/>
      <c r="AI177" s="36"/>
      <c r="AJ177" t="s">
        <v>166</v>
      </c>
    </row>
    <row r="178" spans="1:38" s="50" customFormat="1" ht="15" x14ac:dyDescent="0.25">
      <c r="A178">
        <v>1.85</v>
      </c>
      <c r="B178">
        <v>3.77</v>
      </c>
      <c r="C178">
        <v>3.85</v>
      </c>
      <c r="D178" s="20">
        <f t="shared" si="41"/>
        <v>6.5532789670720515E-2</v>
      </c>
      <c r="E178" s="17">
        <f>IF(OR($A178="",$B178="",$C178=""),"",A178*'MPTO_working_3-way'!$I177)</f>
        <v>1.971235660890833</v>
      </c>
      <c r="F178" s="21">
        <f>IF(OR($A178="",$B178="",$C178=""),"",B178*'MPTO_working_3-way'!$I177)</f>
        <v>4.0170586170586162</v>
      </c>
      <c r="G178" s="22">
        <f>IF(OR($A178="",$B178="",$C178=""),"",C178*'MPTO_working_3-way'!$I177)</f>
        <v>4.1023012402322738</v>
      </c>
      <c r="H178" s="17">
        <f>IF(OR($A178="",$B178="",$C178=""),"",'MPTO_working_3-way'!E177)</f>
        <v>1.9279105012525781</v>
      </c>
      <c r="I178" s="21">
        <f>IF(OR($A178="",$B178="",$C178=""),"",'MPTO_working_3-way'!F177)</f>
        <v>4.1083330252080472</v>
      </c>
      <c r="J178" s="22">
        <f>IF(OR($A178="",$B178="",$C178=""),"",'MPTO_working_3-way'!G177)</f>
        <v>4.2035175649955052</v>
      </c>
      <c r="K178" s="17">
        <f>IF(OR($A178="",$B178="",$C178=""),"",'OddsRatio_working_3-way'!H177)</f>
        <v>1.9437063266786356</v>
      </c>
      <c r="L178" s="21">
        <f>IF(OR($A178="",$B178="",$C178=""),"",'OddsRatio_working_3-way'!I177)</f>
        <v>4.0753723822350825</v>
      </c>
      <c r="M178" s="22">
        <f>IF(OR($A178="",$B178="",$C178=""),"",'OddsRatio_working_3-way'!J177)</f>
        <v>4.164191801216603</v>
      </c>
      <c r="N178" s="23">
        <f t="shared" si="42"/>
        <v>50.729601733568671</v>
      </c>
      <c r="O178" s="24">
        <f t="shared" si="43"/>
        <v>24.89383639445678</v>
      </c>
      <c r="P178" s="24">
        <f t="shared" si="44"/>
        <v>24.376561871974562</v>
      </c>
      <c r="Q178" t="s">
        <v>131</v>
      </c>
      <c r="R178" t="s">
        <v>137</v>
      </c>
      <c r="S178" t="s">
        <v>475</v>
      </c>
      <c r="T178" s="35">
        <v>100</v>
      </c>
      <c r="U178" s="35">
        <f t="shared" si="45"/>
        <v>74.226804123711347</v>
      </c>
      <c r="V178" s="35">
        <f t="shared" si="46"/>
        <v>75</v>
      </c>
      <c r="W178" s="35">
        <f t="shared" si="47"/>
        <v>44.134078212290497</v>
      </c>
      <c r="X178" s="35">
        <f t="shared" si="48"/>
        <v>80.865921787709496</v>
      </c>
      <c r="Y178" s="35">
        <f t="shared" si="49"/>
        <v>81.639117663998164</v>
      </c>
      <c r="Z178" s="35">
        <f t="shared" si="50"/>
        <v>50.773195876288653</v>
      </c>
      <c r="AA178" s="35">
        <f t="shared" si="51"/>
        <v>-6.6391176639981495</v>
      </c>
      <c r="AB178" s="35">
        <f t="shared" si="52"/>
        <v>-6.6391176639981637</v>
      </c>
      <c r="AC178" s="35">
        <f t="shared" si="53"/>
        <v>-6.6391176639981566</v>
      </c>
      <c r="AD178" s="52"/>
      <c r="AE178" s="52"/>
      <c r="AF178">
        <v>1.81</v>
      </c>
      <c r="AG178">
        <v>2.0299999999999998</v>
      </c>
      <c r="AH178" s="52"/>
      <c r="AI178" s="52"/>
      <c r="AJ178" t="s">
        <v>166</v>
      </c>
    </row>
    <row r="179" spans="1:38" ht="15" x14ac:dyDescent="0.25">
      <c r="A179">
        <v>3.88</v>
      </c>
      <c r="B179">
        <v>4</v>
      </c>
      <c r="C179">
        <v>1.79</v>
      </c>
      <c r="D179" s="20">
        <f t="shared" si="41"/>
        <v>6.6391176639981619E-2</v>
      </c>
      <c r="E179" s="17">
        <f>IF(OR($A179="",$B179="",$C179=""),"",A179*'MPTO_working_3-way'!$I178)</f>
        <v>4.1375977653631288</v>
      </c>
      <c r="F179" s="21">
        <f>IF(OR($A179="",$B179="",$C179=""),"",B179*'MPTO_working_3-way'!$I178)</f>
        <v>4.2655647065599265</v>
      </c>
      <c r="G179" s="22">
        <f>IF(OR($A179="",$B179="",$C179=""),"",C179*'MPTO_working_3-way'!$I178)</f>
        <v>1.9088402061855672</v>
      </c>
      <c r="H179" s="17">
        <f>IF(OR($A179="",$B179="",$C179=""),"",'MPTO_working_3-way'!E178)</f>
        <v>4.2444539509869834</v>
      </c>
      <c r="I179" s="21">
        <f>IF(OR($A179="",$B179="",$C179=""),"",'MPTO_working_3-way'!F178)</f>
        <v>4.3884746619486927</v>
      </c>
      <c r="J179" s="22">
        <f>IF(OR($A179="",$B179="",$C179=""),"",'MPTO_working_3-way'!G178)</f>
        <v>1.8638327563534873</v>
      </c>
      <c r="K179" s="17">
        <f>IF(OR($A179="",$B179="",$C179=""),"",'OddsRatio_working_3-way'!H178)</f>
        <v>4.2074277525268737</v>
      </c>
      <c r="L179" s="21">
        <f>IF(OR($A179="",$B179="",$C179=""),"",'OddsRatio_working_3-way'!I178)</f>
        <v>4.3410705755488275</v>
      </c>
      <c r="M179" s="22">
        <f>IF(OR($A179="",$B179="",$C179=""),"",'OddsRatio_working_3-way'!J178)</f>
        <v>1.8798152515611914</v>
      </c>
      <c r="N179" s="23">
        <f t="shared" si="42"/>
        <v>24.168613207674543</v>
      </c>
      <c r="O179" s="24">
        <f t="shared" si="43"/>
        <v>23.443554811444308</v>
      </c>
      <c r="P179" s="24">
        <f t="shared" si="44"/>
        <v>52.387831980881138</v>
      </c>
      <c r="Q179" t="s">
        <v>143</v>
      </c>
      <c r="R179" t="s">
        <v>102</v>
      </c>
      <c r="S179" t="s">
        <v>475</v>
      </c>
      <c r="T179" s="35">
        <v>100</v>
      </c>
      <c r="U179" s="35">
        <f t="shared" si="45"/>
        <v>62.825278810408925</v>
      </c>
      <c r="V179" s="35">
        <f t="shared" si="46"/>
        <v>71.264367816091948</v>
      </c>
      <c r="W179" s="35">
        <f t="shared" si="47"/>
        <v>59.514170040485837</v>
      </c>
      <c r="X179" s="35">
        <f t="shared" si="48"/>
        <v>69.221462143422215</v>
      </c>
      <c r="Y179" s="35">
        <f t="shared" si="49"/>
        <v>77.660551149105245</v>
      </c>
      <c r="Z179" s="35">
        <f t="shared" si="50"/>
        <v>65.910353373499134</v>
      </c>
      <c r="AA179" s="35">
        <f t="shared" si="51"/>
        <v>-6.3961833330132905</v>
      </c>
      <c r="AB179" s="35">
        <f t="shared" si="52"/>
        <v>-6.3961833330132976</v>
      </c>
      <c r="AC179" s="35">
        <f t="shared" si="53"/>
        <v>-6.3961833330132976</v>
      </c>
      <c r="AD179" s="36"/>
      <c r="AE179" s="36"/>
      <c r="AF179">
        <v>1.67</v>
      </c>
      <c r="AG179">
        <v>2.19</v>
      </c>
      <c r="AI179" s="36"/>
      <c r="AJ179" t="s">
        <v>100</v>
      </c>
      <c r="AK179" s="35"/>
      <c r="AL179" s="35"/>
    </row>
    <row r="180" spans="1:38" ht="15" x14ac:dyDescent="0.25">
      <c r="A180">
        <v>2.69</v>
      </c>
      <c r="B180">
        <v>3.48</v>
      </c>
      <c r="C180">
        <v>2.4700000000000002</v>
      </c>
      <c r="D180" s="20">
        <f t="shared" si="41"/>
        <v>6.3961833330133055E-2</v>
      </c>
      <c r="E180" s="17">
        <f>IF(OR($A180="",$B180="",$C180=""),"",A180*'MPTO_working_3-way'!$I179)</f>
        <v>2.862057331658058</v>
      </c>
      <c r="F180" s="21">
        <f>IF(OR($A180="",$B180="",$C180=""),"",B180*'MPTO_working_3-way'!$I179)</f>
        <v>3.7025871799888632</v>
      </c>
      <c r="G180" s="22">
        <f>IF(OR($A180="",$B180="",$C180=""),"",C180*'MPTO_working_3-way'!$I179)</f>
        <v>2.6279857283254286</v>
      </c>
      <c r="H180" s="17">
        <f>IF(OR($A180="",$B180="",$C180=""),"",'MPTO_working_3-way'!E179)</f>
        <v>2.8536646412041802</v>
      </c>
      <c r="I180" s="21">
        <f>IF(OR($A180="",$B180="",$C180=""),"",'MPTO_working_3-way'!F179)</f>
        <v>3.7588938615031444</v>
      </c>
      <c r="J180" s="22">
        <f>IF(OR($A180="",$B180="",$C180=""),"",'MPTO_working_3-way'!G179)</f>
        <v>2.607305696474874</v>
      </c>
      <c r="K180" s="17">
        <f>IF(OR($A180="",$B180="",$C180=""),"",'OddsRatio_working_3-way'!H179)</f>
        <v>2.8593660843202344</v>
      </c>
      <c r="L180" s="21">
        <f>IF(OR($A180="",$B180="",$C180=""),"",'OddsRatio_working_3-way'!I179)</f>
        <v>3.7285372124935976</v>
      </c>
      <c r="M180" s="22">
        <f>IF(OR($A180="",$B180="",$C180=""),"",'OddsRatio_working_3-way'!J179)</f>
        <v>2.6173184283732214</v>
      </c>
      <c r="N180" s="23">
        <f t="shared" si="42"/>
        <v>34.939901061334652</v>
      </c>
      <c r="O180" s="24">
        <f t="shared" si="43"/>
        <v>27.008141912353505</v>
      </c>
      <c r="P180" s="24">
        <f t="shared" si="44"/>
        <v>38.051957026311825</v>
      </c>
      <c r="Q180" t="s">
        <v>98</v>
      </c>
      <c r="R180" t="s">
        <v>101</v>
      </c>
      <c r="S180" t="s">
        <v>475</v>
      </c>
      <c r="T180" s="35">
        <v>100</v>
      </c>
      <c r="U180" s="35">
        <f t="shared" si="45"/>
        <v>51.456310679611654</v>
      </c>
      <c r="V180" s="35">
        <f t="shared" si="46"/>
        <v>73.262032085561486</v>
      </c>
      <c r="W180" s="35">
        <f t="shared" si="47"/>
        <v>68.944099378881987</v>
      </c>
      <c r="X180" s="35">
        <f t="shared" si="48"/>
        <v>57.793868535556506</v>
      </c>
      <c r="Y180" s="35">
        <f t="shared" si="49"/>
        <v>79.599589941506352</v>
      </c>
      <c r="Z180" s="35">
        <f t="shared" si="50"/>
        <v>75.281657234826852</v>
      </c>
      <c r="AA180" s="35">
        <f t="shared" si="51"/>
        <v>-6.3375578559448513</v>
      </c>
      <c r="AB180" s="35">
        <f t="shared" si="52"/>
        <v>-6.3375578559448655</v>
      </c>
      <c r="AC180" s="35">
        <f t="shared" si="53"/>
        <v>-6.3375578559448655</v>
      </c>
      <c r="AD180" s="36"/>
      <c r="AE180" s="36"/>
      <c r="AF180">
        <v>1.98</v>
      </c>
      <c r="AG180">
        <v>1.84</v>
      </c>
      <c r="AI180" s="36"/>
      <c r="AJ180" t="s">
        <v>100</v>
      </c>
      <c r="AK180" s="35"/>
      <c r="AL180" s="35"/>
    </row>
    <row r="181" spans="1:38" s="35" customFormat="1" ht="15" x14ac:dyDescent="0.25">
      <c r="A181">
        <v>2.06</v>
      </c>
      <c r="B181">
        <v>3.74</v>
      </c>
      <c r="C181">
        <v>3.22</v>
      </c>
      <c r="D181" s="20">
        <f t="shared" si="41"/>
        <v>6.3375578559448531E-2</v>
      </c>
      <c r="E181" s="17">
        <f>IF(OR($A181="",$B181="",$C181=""),"",A181*'MPTO_working_3-way'!$I180)</f>
        <v>2.1905536918324642</v>
      </c>
      <c r="F181" s="21">
        <f>IF(OR($A181="",$B181="",$C181=""),"",B181*'MPTO_working_3-way'!$I180)</f>
        <v>3.9770246638123377</v>
      </c>
      <c r="G181" s="22">
        <f>IF(OR($A181="",$B181="",$C181=""),"",C181*'MPTO_working_3-way'!$I180)</f>
        <v>3.4240693629614243</v>
      </c>
      <c r="H181" s="17">
        <f>IF(OR($A181="",$B181="",$C181=""),"",'MPTO_working_3-way'!E180)</f>
        <v>2.1537256098534998</v>
      </c>
      <c r="I181" s="21">
        <f>IF(OR($A181="",$B181="",$C181=""),"",'MPTO_working_3-way'!F180)</f>
        <v>4.0608397234125482</v>
      </c>
      <c r="J181" s="22">
        <f>IF(OR($A181="",$B181="",$C181=""),"",'MPTO_working_3-way'!G180)</f>
        <v>3.4550213342315899</v>
      </c>
      <c r="K181" s="17">
        <f>IF(OR($A181="",$B181="",$C181=""),"",'OddsRatio_working_3-way'!H180)</f>
        <v>2.1684332551369465</v>
      </c>
      <c r="L181" s="21">
        <f>IF(OR($A181="",$B181="",$C181=""),"",'OddsRatio_working_3-way'!I180)</f>
        <v>4.0202897349766369</v>
      </c>
      <c r="M181" s="22">
        <f>IF(OR($A181="",$B181="",$C181=""),"",'OddsRatio_working_3-way'!J180)</f>
        <v>3.4470960626453038</v>
      </c>
      <c r="N181" s="23">
        <f t="shared" si="42"/>
        <v>45.650558748161515</v>
      </c>
      <c r="O181" s="24">
        <f t="shared" si="43"/>
        <v>25.144425406741373</v>
      </c>
      <c r="P181" s="24">
        <f t="shared" si="44"/>
        <v>29.205015845097122</v>
      </c>
      <c r="Q181" t="s">
        <v>99</v>
      </c>
      <c r="R181" t="s">
        <v>140</v>
      </c>
      <c r="S181" t="s">
        <v>475</v>
      </c>
      <c r="T181" s="35">
        <v>100</v>
      </c>
      <c r="U181" s="35">
        <f t="shared" si="45"/>
        <v>59.016393442622956</v>
      </c>
      <c r="V181" s="35">
        <f t="shared" si="46"/>
        <v>69.135802469135797</v>
      </c>
      <c r="W181" s="35">
        <f t="shared" si="47"/>
        <v>65.277777777777771</v>
      </c>
      <c r="X181" s="35">
        <f t="shared" si="48"/>
        <v>65.586419753086417</v>
      </c>
      <c r="Y181" s="35">
        <f t="shared" si="49"/>
        <v>75.705828779599273</v>
      </c>
      <c r="Z181" s="35">
        <f t="shared" si="50"/>
        <v>71.847804088241247</v>
      </c>
      <c r="AA181" s="35">
        <f t="shared" si="51"/>
        <v>-6.5700263104634615</v>
      </c>
      <c r="AB181" s="35">
        <f t="shared" si="52"/>
        <v>-6.5700263104634757</v>
      </c>
      <c r="AC181" s="35">
        <f t="shared" si="53"/>
        <v>-6.5700263104634757</v>
      </c>
      <c r="AD181" s="36"/>
      <c r="AE181" s="36"/>
      <c r="AF181">
        <v>1.76</v>
      </c>
      <c r="AG181">
        <v>2.0499999999999998</v>
      </c>
      <c r="AH181" s="36"/>
      <c r="AI181" s="36"/>
      <c r="AJ181" t="s">
        <v>100</v>
      </c>
    </row>
    <row r="182" spans="1:38" s="35" customFormat="1" ht="15" x14ac:dyDescent="0.25">
      <c r="A182">
        <v>2.44</v>
      </c>
      <c r="B182">
        <v>3.24</v>
      </c>
      <c r="C182">
        <v>2.88</v>
      </c>
      <c r="D182" s="20">
        <f t="shared" si="41"/>
        <v>6.5700263104634615E-2</v>
      </c>
      <c r="E182" s="17">
        <f>IF(OR($A182="",$B182="",$C182=""),"",A182*'MPTO_working_3-way'!$I181)</f>
        <v>2.6003086419753085</v>
      </c>
      <c r="F182" s="21">
        <f>IF(OR($A182="",$B182="",$C182=""),"",B182*'MPTO_working_3-way'!$I181)</f>
        <v>3.4528688524590163</v>
      </c>
      <c r="G182" s="22">
        <f>IF(OR($A182="",$B182="",$C182=""),"",C182*'MPTO_working_3-way'!$I181)</f>
        <v>3.0692167577413474</v>
      </c>
      <c r="H182" s="17">
        <f>IF(OR($A182="",$B182="",$C182=""),"",'MPTO_working_3-way'!E181)</f>
        <v>2.5777449296784991</v>
      </c>
      <c r="I182" s="21">
        <f>IF(OR($A182="",$B182="",$C182=""),"",'MPTO_working_3-way'!F181)</f>
        <v>3.487456989089198</v>
      </c>
      <c r="J182" s="22">
        <f>IF(OR($A182="",$B182="",$C182=""),"",'MPTO_working_3-way'!G181)</f>
        <v>3.0738763025558606</v>
      </c>
      <c r="K182" s="17">
        <f>IF(OR($A182="",$B182="",$C182=""),"",'OddsRatio_working_3-way'!H181)</f>
        <v>2.5878947047292629</v>
      </c>
      <c r="L182" s="21">
        <f>IF(OR($A182="",$B182="",$C182=""),"",'OddsRatio_working_3-way'!I181)</f>
        <v>3.4700584295788537</v>
      </c>
      <c r="M182" s="22">
        <f>IF(OR($A182="",$B182="",$C182=""),"",'OddsRatio_working_3-way'!J181)</f>
        <v>3.0730847533965377</v>
      </c>
      <c r="N182" s="23">
        <f t="shared" si="42"/>
        <v>38.456973293768549</v>
      </c>
      <c r="O182" s="24">
        <f t="shared" si="43"/>
        <v>28.961424332344215</v>
      </c>
      <c r="P182" s="24">
        <f t="shared" si="44"/>
        <v>32.58160237388725</v>
      </c>
      <c r="Q182" t="s">
        <v>142</v>
      </c>
      <c r="R182" t="s">
        <v>108</v>
      </c>
      <c r="S182" t="s">
        <v>475</v>
      </c>
      <c r="T182" s="35">
        <v>100</v>
      </c>
      <c r="U182" s="35">
        <f t="shared" si="45"/>
        <v>51.92307692307692</v>
      </c>
      <c r="V182" s="35">
        <f t="shared" si="46"/>
        <v>72.602739726027394</v>
      </c>
      <c r="W182" s="35">
        <f t="shared" si="47"/>
        <v>69.040247678018574</v>
      </c>
      <c r="X182" s="35">
        <f t="shared" si="48"/>
        <v>58.357012595954025</v>
      </c>
      <c r="Y182" s="35">
        <f t="shared" si="49"/>
        <v>79.036675398904492</v>
      </c>
      <c r="Z182" s="35">
        <f t="shared" si="50"/>
        <v>75.474183350895672</v>
      </c>
      <c r="AA182" s="35">
        <f t="shared" si="51"/>
        <v>-6.4339356728771051</v>
      </c>
      <c r="AB182" s="35">
        <f t="shared" si="52"/>
        <v>-6.433935672877098</v>
      </c>
      <c r="AC182" s="35">
        <f t="shared" si="53"/>
        <v>-6.433935672877098</v>
      </c>
      <c r="AD182" s="36"/>
      <c r="AE182" s="36"/>
      <c r="AF182">
        <v>2.06</v>
      </c>
      <c r="AG182">
        <v>1.75</v>
      </c>
      <c r="AH182" s="36"/>
      <c r="AI182" s="36"/>
      <c r="AJ182" t="s">
        <v>100</v>
      </c>
    </row>
    <row r="183" spans="1:38" ht="15" x14ac:dyDescent="0.25">
      <c r="A183">
        <v>2.08</v>
      </c>
      <c r="B183">
        <v>3.65</v>
      </c>
      <c r="C183">
        <v>3.23</v>
      </c>
      <c r="D183" s="20">
        <f t="shared" si="41"/>
        <v>6.4339356728770891E-2</v>
      </c>
      <c r="E183" s="17">
        <f>IF(OR($A183="",$B183="",$C183=""),"",A183*'MPTO_working_3-way'!$I182)</f>
        <v>2.2138258619958435</v>
      </c>
      <c r="F183" s="21">
        <f>IF(OR($A183="",$B183="",$C183=""),"",B183*'MPTO_working_3-way'!$I182)</f>
        <v>3.8848386520600138</v>
      </c>
      <c r="G183" s="22">
        <f>IF(OR($A183="",$B183="",$C183=""),"",C183*'MPTO_working_3-way'!$I182)</f>
        <v>3.4378161222339298</v>
      </c>
      <c r="H183" s="17">
        <f>IF(OR($A183="",$B183="",$C183=""),"",'MPTO_working_3-way'!E182)</f>
        <v>2.1771182417915429</v>
      </c>
      <c r="I183" s="21">
        <f>IF(OR($A183="",$B183="",$C183=""),"",'MPTO_working_3-way'!F182)</f>
        <v>3.9599859184194171</v>
      </c>
      <c r="J183" s="22">
        <f>IF(OR($A183="",$B183="",$C183=""),"",'MPTO_working_3-way'!G182)</f>
        <v>3.4704018159981045</v>
      </c>
      <c r="K183" s="17">
        <f>IF(OR($A183="",$B183="",$C183=""),"",'OddsRatio_working_3-way'!H182)</f>
        <v>2.1918252412575097</v>
      </c>
      <c r="L183" s="21">
        <f>IF(OR($A183="",$B183="",$C183=""),"",'OddsRatio_working_3-way'!I182)</f>
        <v>3.9243860086411106</v>
      </c>
      <c r="M183" s="22">
        <f>IF(OR($A183="",$B183="",$C183=""),"",'OddsRatio_working_3-way'!J182)</f>
        <v>3.4608984148187458</v>
      </c>
      <c r="N183" s="23">
        <f t="shared" si="42"/>
        <v>45.170671151996757</v>
      </c>
      <c r="O183" s="24">
        <f t="shared" si="43"/>
        <v>25.741094793466644</v>
      </c>
      <c r="P183" s="24">
        <f t="shared" si="44"/>
        <v>29.08823405453661</v>
      </c>
      <c r="Q183" t="s">
        <v>109</v>
      </c>
      <c r="R183" t="s">
        <v>141</v>
      </c>
      <c r="S183" t="s">
        <v>475</v>
      </c>
      <c r="T183" s="35">
        <v>100</v>
      </c>
      <c r="U183" s="35">
        <f t="shared" si="45"/>
        <v>71.910112359550567</v>
      </c>
      <c r="V183" s="35">
        <f t="shared" si="46"/>
        <v>71.014492753623188</v>
      </c>
      <c r="W183" s="35">
        <f t="shared" si="47"/>
        <v>54.751131221719454</v>
      </c>
      <c r="X183" s="35">
        <f t="shared" si="48"/>
        <v>74.234376024657351</v>
      </c>
      <c r="Y183" s="35">
        <f t="shared" si="49"/>
        <v>73.338756418729972</v>
      </c>
      <c r="Z183" s="35">
        <f t="shared" si="50"/>
        <v>57.075394886826246</v>
      </c>
      <c r="AA183" s="35">
        <f t="shared" si="51"/>
        <v>-2.3242636651067841</v>
      </c>
      <c r="AB183" s="35">
        <f t="shared" si="52"/>
        <v>-2.3242636651067841</v>
      </c>
      <c r="AC183" s="35">
        <f t="shared" si="53"/>
        <v>-2.3242636651067912</v>
      </c>
      <c r="AD183" s="36"/>
      <c r="AE183" s="36"/>
      <c r="AF183">
        <v>1.85</v>
      </c>
      <c r="AG183">
        <v>1.97</v>
      </c>
      <c r="AI183" s="36"/>
      <c r="AJ183" t="s">
        <v>100</v>
      </c>
      <c r="AK183" s="35"/>
      <c r="AL183" s="35"/>
    </row>
    <row r="184" spans="1:38" ht="15" x14ac:dyDescent="0.25">
      <c r="A184">
        <v>3.56</v>
      </c>
      <c r="B184">
        <v>3.45</v>
      </c>
      <c r="C184">
        <v>2.21</v>
      </c>
      <c r="D184" s="20">
        <f t="shared" si="41"/>
        <v>2.3242636651067849E-2</v>
      </c>
      <c r="E184" s="17">
        <f>IF(OR($A184="",$B184="",$C184=""),"",A184*'MPTO_working_3-way'!$I183)</f>
        <v>3.6427437864778014</v>
      </c>
      <c r="F184" s="21">
        <f>IF(OR($A184="",$B184="",$C184=""),"",B184*'MPTO_working_3-way'!$I183)</f>
        <v>3.5301870964461841</v>
      </c>
      <c r="G184" s="22">
        <f>IF(OR($A184="",$B184="",$C184=""),"",C184*'MPTO_working_3-way'!$I183)</f>
        <v>2.2613662269988599</v>
      </c>
      <c r="H184" s="17">
        <f>IF(OR($A184="",$B184="",$C184=""),"",'MPTO_working_3-way'!E183)</f>
        <v>3.66097429169765</v>
      </c>
      <c r="I184" s="21">
        <f>IF(OR($A184="",$B184="",$C184=""),"",'MPTO_working_3-way'!F183)</f>
        <v>3.5447476745522359</v>
      </c>
      <c r="J184" s="22">
        <f>IF(OR($A184="",$B184="",$C184=""),"",'MPTO_working_3-way'!G183)</f>
        <v>2.2484989694911959</v>
      </c>
      <c r="K184" s="17">
        <f>IF(OR($A184="",$B184="",$C184=""),"",'OddsRatio_working_3-way'!H183)</f>
        <v>3.6529065856086058</v>
      </c>
      <c r="L184" s="21">
        <f>IF(OR($A184="",$B184="",$C184=""),"",'OddsRatio_working_3-way'!I183)</f>
        <v>3.5389145057582359</v>
      </c>
      <c r="M184" s="22">
        <f>IF(OR($A184="",$B184="",$C184=""),"",'OddsRatio_working_3-way'!J183)</f>
        <v>2.2539128783540674</v>
      </c>
      <c r="N184" s="23">
        <f t="shared" si="42"/>
        <v>27.451834622904077</v>
      </c>
      <c r="O184" s="24">
        <f t="shared" si="43"/>
        <v>28.327110509431453</v>
      </c>
      <c r="P184" s="24">
        <f t="shared" si="44"/>
        <v>44.221054867664485</v>
      </c>
      <c r="Q184" t="s">
        <v>464</v>
      </c>
      <c r="R184" t="s">
        <v>465</v>
      </c>
      <c r="S184" t="s">
        <v>475</v>
      </c>
      <c r="T184" s="35">
        <v>100</v>
      </c>
      <c r="U184" s="35">
        <f t="shared" si="45"/>
        <v>33.774834437086092</v>
      </c>
      <c r="V184" s="35">
        <f t="shared" si="46"/>
        <v>78.165938864628828</v>
      </c>
      <c r="W184" s="35">
        <f t="shared" si="47"/>
        <v>85.69384835479255</v>
      </c>
      <c r="X184" s="35">
        <f t="shared" si="48"/>
        <v>36.140212780578615</v>
      </c>
      <c r="Y184" s="35">
        <f t="shared" si="49"/>
        <v>80.531317208121351</v>
      </c>
      <c r="Z184" s="35">
        <f t="shared" si="50"/>
        <v>88.059226698285102</v>
      </c>
      <c r="AA184" s="35">
        <f t="shared" si="51"/>
        <v>-2.3653783434925231</v>
      </c>
      <c r="AB184" s="35">
        <f t="shared" si="52"/>
        <v>-2.3653783434925231</v>
      </c>
      <c r="AC184" s="35">
        <f t="shared" si="53"/>
        <v>-2.3653783434925515</v>
      </c>
      <c r="AD184" s="36"/>
      <c r="AE184" s="36"/>
      <c r="AF184">
        <v>2.0499999999999998</v>
      </c>
      <c r="AG184">
        <v>1.87</v>
      </c>
      <c r="AI184" s="36"/>
      <c r="AJ184" t="s">
        <v>384</v>
      </c>
      <c r="AK184" s="35"/>
      <c r="AL184" s="35"/>
    </row>
    <row r="185" spans="1:38" s="35" customFormat="1" ht="17.25" customHeight="1" x14ac:dyDescent="0.25">
      <c r="A185">
        <v>1.51</v>
      </c>
      <c r="B185">
        <v>4.58</v>
      </c>
      <c r="C185">
        <v>6.99</v>
      </c>
      <c r="D185" s="20">
        <f t="shared" si="41"/>
        <v>2.3653783434925302E-2</v>
      </c>
      <c r="E185" s="17">
        <f>IF(OR($A185="",$B185="",$C185=""),"",A185*'MPTO_working_3-way'!$I184)</f>
        <v>1.5457172129867371</v>
      </c>
      <c r="F185" s="21">
        <f>IF(OR($A185="",$B185="",$C185=""),"",B185*'MPTO_working_3-way'!$I184)</f>
        <v>4.6883343281319583</v>
      </c>
      <c r="G185" s="22">
        <f>IF(OR($A185="",$B185="",$C185=""),"",C185*'MPTO_working_3-way'!$I184)</f>
        <v>7.1553399462101277</v>
      </c>
      <c r="H185" s="17">
        <f>IF(OR($A185="",$B185="",$C185=""),"",'MPTO_working_3-way'!E184)</f>
        <v>1.5281942801969697</v>
      </c>
      <c r="I185" s="21">
        <f>IF(OR($A185="",$B185="",$C185=""),"",'MPTO_working_3-way'!F184)</f>
        <v>4.7515866490623155</v>
      </c>
      <c r="J185" s="22">
        <f>IF(OR($A185="",$B185="",$C185=""),"",'MPTO_working_3-way'!G184)</f>
        <v>7.3977124600756321</v>
      </c>
      <c r="K185" s="17">
        <f>IF(OR($A185="",$B185="",$C185=""),"",'OddsRatio_working_3-way'!H184)</f>
        <v>1.5340006069626042</v>
      </c>
      <c r="L185" s="21">
        <f>IF(OR($A185="",$B185="",$C185=""),"",'OddsRatio_working_3-way'!I184)</f>
        <v>4.7484748488747508</v>
      </c>
      <c r="M185" s="22">
        <f>IF(OR($A185="",$B185="",$C185=""),"",'OddsRatio_working_3-way'!J184)</f>
        <v>7.2718894817764692</v>
      </c>
      <c r="N185" s="23">
        <f t="shared" si="42"/>
        <v>64.694886723020559</v>
      </c>
      <c r="O185" s="24">
        <f t="shared" si="43"/>
        <v>21.329536889030791</v>
      </c>
      <c r="P185" s="24">
        <f t="shared" si="44"/>
        <v>13.975576387948646</v>
      </c>
      <c r="Q185" t="s">
        <v>466</v>
      </c>
      <c r="R185" t="s">
        <v>467</v>
      </c>
      <c r="S185" t="s">
        <v>475</v>
      </c>
      <c r="T185" s="35">
        <v>100</v>
      </c>
      <c r="U185" s="35">
        <f t="shared" si="45"/>
        <v>57.081545064377686</v>
      </c>
      <c r="V185" s="35">
        <f t="shared" si="46"/>
        <v>72.222222222222229</v>
      </c>
      <c r="W185" s="35">
        <f t="shared" si="47"/>
        <v>68.454258675078862</v>
      </c>
      <c r="X185" s="35">
        <f t="shared" si="48"/>
        <v>59.32351910269891</v>
      </c>
      <c r="Y185" s="35">
        <f t="shared" si="49"/>
        <v>74.46419626054346</v>
      </c>
      <c r="Z185" s="35">
        <f t="shared" si="50"/>
        <v>70.696232713400093</v>
      </c>
      <c r="AA185" s="35">
        <f t="shared" si="51"/>
        <v>-2.2419740383212243</v>
      </c>
      <c r="AB185" s="35">
        <f t="shared" si="52"/>
        <v>-2.2419740383212314</v>
      </c>
      <c r="AC185" s="35">
        <f t="shared" si="53"/>
        <v>-2.2419740383212314</v>
      </c>
      <c r="AD185" s="36"/>
      <c r="AE185" s="36"/>
      <c r="AF185">
        <v>1.69</v>
      </c>
      <c r="AG185">
        <v>2.2799999999999998</v>
      </c>
      <c r="AH185" s="36"/>
      <c r="AI185" s="36"/>
      <c r="AJ185" t="s">
        <v>384</v>
      </c>
    </row>
    <row r="186" spans="1:38" s="35" customFormat="1" ht="15" x14ac:dyDescent="0.25">
      <c r="A186">
        <v>2.33</v>
      </c>
      <c r="B186">
        <v>3.6</v>
      </c>
      <c r="C186">
        <v>3.17</v>
      </c>
      <c r="D186" s="20">
        <f t="shared" si="41"/>
        <v>2.2419740383212261E-2</v>
      </c>
      <c r="E186" s="17">
        <f>IF(OR($A186="",$B186="",$C186=""),"",A186*'MPTO_working_3-way'!$I185)</f>
        <v>2.3822379950928845</v>
      </c>
      <c r="F186" s="21">
        <f>IF(OR($A186="",$B186="",$C186=""),"",B186*'MPTO_working_3-way'!$I185)</f>
        <v>3.6807110653795641</v>
      </c>
      <c r="G186" s="22">
        <f>IF(OR($A186="",$B186="",$C186=""),"",C186*'MPTO_working_3-way'!$I185)</f>
        <v>3.2410705770147827</v>
      </c>
      <c r="H186" s="17">
        <f>IF(OR($A186="",$B186="",$C186=""),"",'MPTO_working_3-way'!E185)</f>
        <v>2.3712904869401954</v>
      </c>
      <c r="I186" s="21">
        <f>IF(OR($A186="",$B186="",$C186=""),"",'MPTO_working_3-way'!F185)</f>
        <v>3.6995310302863902</v>
      </c>
      <c r="J186" s="22">
        <f>IF(OR($A186="",$B186="",$C186=""),"",'MPTO_working_3-way'!G185)</f>
        <v>3.2469201631725348</v>
      </c>
      <c r="K186" s="17">
        <f>IF(OR($A186="",$B186="",$C186=""),"",'OddsRatio_working_3-way'!H185)</f>
        <v>2.3760947469203839</v>
      </c>
      <c r="L186" s="21">
        <f>IF(OR($A186="",$B186="",$C186=""),"",'OddsRatio_working_3-way'!I185)</f>
        <v>3.6901100315736834</v>
      </c>
      <c r="M186" s="22">
        <f>IF(OR($A186="",$B186="",$C186=""),"",'OddsRatio_working_3-way'!J185)</f>
        <v>3.2452072186595746</v>
      </c>
      <c r="N186" s="23">
        <f t="shared" si="42"/>
        <v>41.977334005245332</v>
      </c>
      <c r="O186" s="24">
        <f t="shared" si="43"/>
        <v>27.168663397839339</v>
      </c>
      <c r="P186" s="24">
        <f t="shared" si="44"/>
        <v>30.854002596915336</v>
      </c>
      <c r="Q186" t="s">
        <v>468</v>
      </c>
      <c r="R186" t="s">
        <v>469</v>
      </c>
      <c r="S186" t="s">
        <v>475</v>
      </c>
      <c r="T186" s="35">
        <v>100</v>
      </c>
      <c r="U186" s="35">
        <f t="shared" si="45"/>
        <v>67.532467532467535</v>
      </c>
      <c r="V186" s="35">
        <f t="shared" si="46"/>
        <v>68.152866242038215</v>
      </c>
      <c r="W186" s="35">
        <f t="shared" si="47"/>
        <v>62.121212121212118</v>
      </c>
      <c r="X186" s="35">
        <f t="shared" si="48"/>
        <v>69.725921636749661</v>
      </c>
      <c r="Y186" s="35">
        <f t="shared" si="49"/>
        <v>70.34632034632034</v>
      </c>
      <c r="Z186" s="35">
        <f t="shared" si="50"/>
        <v>64.31466622549425</v>
      </c>
      <c r="AA186" s="35">
        <f t="shared" si="51"/>
        <v>-2.1934541042821252</v>
      </c>
      <c r="AB186" s="35">
        <f t="shared" si="52"/>
        <v>-2.1934541042821252</v>
      </c>
      <c r="AC186" s="35">
        <f t="shared" si="53"/>
        <v>-2.1934541042821323</v>
      </c>
      <c r="AD186" s="36"/>
      <c r="AE186" s="36"/>
      <c r="AF186">
        <v>1.88</v>
      </c>
      <c r="AG186">
        <v>2.04</v>
      </c>
      <c r="AH186" s="36"/>
      <c r="AI186" s="36"/>
      <c r="AJ186" t="s">
        <v>384</v>
      </c>
    </row>
    <row r="187" spans="1:38" ht="15" x14ac:dyDescent="0.25">
      <c r="A187">
        <v>3.08</v>
      </c>
      <c r="B187">
        <v>3.14</v>
      </c>
      <c r="C187">
        <v>2.64</v>
      </c>
      <c r="D187" s="20">
        <f t="shared" si="41"/>
        <v>2.193454104282111E-2</v>
      </c>
      <c r="E187" s="17">
        <f>IF(OR($A187="",$B187="",$C187=""),"",A187*'MPTO_working_3-way'!$I186)</f>
        <v>3.1475583864118892</v>
      </c>
      <c r="F187" s="21">
        <f>IF(OR($A187="",$B187="",$C187=""),"",B187*'MPTO_working_3-way'!$I186)</f>
        <v>3.2088744588744582</v>
      </c>
      <c r="G187" s="22">
        <f>IF(OR($A187="",$B187="",$C187=""),"",C187*'MPTO_working_3-way'!$I186)</f>
        <v>2.6979071883530477</v>
      </c>
      <c r="H187" s="17">
        <f>IF(OR($A187="",$B187="",$C187=""),"",'MPTO_working_3-way'!E186)</f>
        <v>3.1509578765982709</v>
      </c>
      <c r="I187" s="21">
        <f>IF(OR($A187="",$B187="",$C187=""),"",'MPTO_working_3-way'!F186)</f>
        <v>3.2137825104491271</v>
      </c>
      <c r="J187" s="22">
        <f>IF(OR($A187="",$B187="",$C187=""),"",'MPTO_working_3-way'!G186)</f>
        <v>2.6919613034119299</v>
      </c>
      <c r="K187" s="17">
        <f>IF(OR($A187="",$B187="",$C187=""),"",'OddsRatio_working_3-way'!H186)</f>
        <v>3.1494241207864899</v>
      </c>
      <c r="L187" s="21">
        <f>IF(OR($A187="",$B187="",$C187=""),"",'OddsRatio_working_3-way'!I186)</f>
        <v>3.2114267396553311</v>
      </c>
      <c r="M187" s="22">
        <f>IF(OR($A187="",$B187="",$C187=""),"",'OddsRatio_working_3-way'!J186)</f>
        <v>2.6947382490816563</v>
      </c>
      <c r="N187" s="23">
        <f t="shared" si="42"/>
        <v>31.770657672849918</v>
      </c>
      <c r="O187" s="24">
        <f t="shared" si="43"/>
        <v>31.16357504215852</v>
      </c>
      <c r="P187" s="24">
        <f t="shared" si="44"/>
        <v>37.065767284991573</v>
      </c>
      <c r="Q187" t="s">
        <v>470</v>
      </c>
      <c r="R187" t="s">
        <v>471</v>
      </c>
      <c r="S187" t="s">
        <v>475</v>
      </c>
      <c r="T187" s="35">
        <v>100</v>
      </c>
      <c r="U187" s="35">
        <f t="shared" si="45"/>
        <v>40.476190476190474</v>
      </c>
      <c r="V187" s="35">
        <f t="shared" si="46"/>
        <v>73.333333333333329</v>
      </c>
      <c r="W187" s="35">
        <f t="shared" si="47"/>
        <v>81.71846435100548</v>
      </c>
      <c r="X187" s="35">
        <f t="shared" si="48"/>
        <v>44.948202315661177</v>
      </c>
      <c r="Y187" s="35">
        <f t="shared" si="49"/>
        <v>77.805345172804039</v>
      </c>
      <c r="Z187" s="35">
        <f t="shared" si="50"/>
        <v>86.19047619047619</v>
      </c>
      <c r="AA187" s="35">
        <f t="shared" si="51"/>
        <v>-4.4720118394707029</v>
      </c>
      <c r="AB187" s="35">
        <f t="shared" si="52"/>
        <v>-4.47201183947071</v>
      </c>
      <c r="AC187" s="35">
        <f t="shared" si="53"/>
        <v>-4.47201183947071</v>
      </c>
      <c r="AD187" s="36"/>
      <c r="AE187" s="36"/>
      <c r="AF187">
        <v>2.4500000000000002</v>
      </c>
      <c r="AG187">
        <v>1.61</v>
      </c>
      <c r="AH187" s="41"/>
      <c r="AI187" s="36"/>
      <c r="AJ187" t="s">
        <v>384</v>
      </c>
      <c r="AK187" s="35"/>
      <c r="AL187" s="35"/>
    </row>
    <row r="188" spans="1:38" s="35" customFormat="1" ht="15" x14ac:dyDescent="0.25">
      <c r="A188">
        <v>1.68</v>
      </c>
      <c r="B188">
        <v>3.75</v>
      </c>
      <c r="C188">
        <v>5.47</v>
      </c>
      <c r="D188" s="20">
        <f t="shared" si="41"/>
        <v>4.472011839470702E-2</v>
      </c>
      <c r="E188" s="17">
        <f>IF(OR($A188="",$B188="",$C188=""),"",A188*'MPTO_working_3-way'!$I187)</f>
        <v>1.7551297989031078</v>
      </c>
      <c r="F188" s="21">
        <f>IF(OR($A188="",$B188="",$C188=""),"",B188*'MPTO_working_3-way'!$I187)</f>
        <v>3.9177004439801513</v>
      </c>
      <c r="G188" s="22">
        <f>IF(OR($A188="",$B188="",$C188=""),"",C188*'MPTO_working_3-way'!$I187)</f>
        <v>5.7146190476190473</v>
      </c>
      <c r="H188" s="17">
        <f>IF(OR($A188="",$B188="",$C188=""),"",'MPTO_working_3-way'!E187)</f>
        <v>1.7231533892033521</v>
      </c>
      <c r="I188" s="21">
        <f>IF(OR($A188="",$B188="",$C188=""),"",'MPTO_working_3-way'!F187)</f>
        <v>3.9720374831429588</v>
      </c>
      <c r="J188" s="22">
        <f>IF(OR($A188="",$B188="",$C188=""),"",'MPTO_working_3-way'!G187)</f>
        <v>5.9556193076750255</v>
      </c>
      <c r="K188" s="17">
        <f>IF(OR($A188="",$B188="",$C188=""),"",'OddsRatio_working_3-way'!H187)</f>
        <v>1.7344698515297299</v>
      </c>
      <c r="L188" s="21">
        <f>IF(OR($A188="",$B188="",$C188=""),"",'OddsRatio_working_3-way'!I187)</f>
        <v>3.9702824878040541</v>
      </c>
      <c r="M188" s="22">
        <f>IF(OR($A188="",$B188="",$C188=""),"",'OddsRatio_working_3-way'!J187)</f>
        <v>5.8280591710851368</v>
      </c>
      <c r="N188" s="23">
        <f t="shared" si="42"/>
        <v>56.975843075820578</v>
      </c>
      <c r="O188" s="24">
        <f t="shared" si="43"/>
        <v>25.525177697967621</v>
      </c>
      <c r="P188" s="24">
        <f t="shared" si="44"/>
        <v>17.498979226211805</v>
      </c>
      <c r="Q188" t="s">
        <v>151</v>
      </c>
      <c r="R188" t="s">
        <v>145</v>
      </c>
      <c r="S188" t="s">
        <v>475</v>
      </c>
      <c r="T188" s="35">
        <v>100</v>
      </c>
      <c r="U188" s="35">
        <f t="shared" si="45"/>
        <v>46.808510638297875</v>
      </c>
      <c r="V188" s="35">
        <f t="shared" si="46"/>
        <v>71.181556195965413</v>
      </c>
      <c r="W188" s="35">
        <f t="shared" si="47"/>
        <v>77.728285077951</v>
      </c>
      <c r="X188" s="35">
        <f t="shared" si="48"/>
        <v>51.09015872608358</v>
      </c>
      <c r="Y188" s="35">
        <f t="shared" si="49"/>
        <v>75.463204283751125</v>
      </c>
      <c r="Z188" s="35">
        <f t="shared" si="50"/>
        <v>82.009933165736697</v>
      </c>
      <c r="AA188" s="35">
        <f t="shared" si="51"/>
        <v>-4.2816480877857046</v>
      </c>
      <c r="AB188" s="35">
        <f t="shared" si="52"/>
        <v>-4.2816480877857117</v>
      </c>
      <c r="AC188" s="35">
        <f t="shared" si="53"/>
        <v>-4.2816480877856975</v>
      </c>
      <c r="AD188" s="36"/>
      <c r="AE188" s="36"/>
      <c r="AF188">
        <v>2.1800000000000002</v>
      </c>
      <c r="AG188">
        <v>1.71</v>
      </c>
      <c r="AH188" s="41"/>
      <c r="AI188" s="36"/>
      <c r="AJ188" t="s">
        <v>165</v>
      </c>
    </row>
    <row r="189" spans="1:38" ht="15" x14ac:dyDescent="0.25">
      <c r="A189">
        <v>1.88</v>
      </c>
      <c r="B189">
        <v>3.47</v>
      </c>
      <c r="C189">
        <v>4.49</v>
      </c>
      <c r="D189" s="20">
        <f t="shared" si="41"/>
        <v>4.2816480877857055E-2</v>
      </c>
      <c r="E189" s="17">
        <f>IF(OR($A189="",$B189="",$C189=""),"",A189*'MPTO_working_3-way'!$I188)</f>
        <v>1.9604949840503711</v>
      </c>
      <c r="F189" s="21">
        <f>IF(OR($A189="",$B189="",$C189=""),"",B189*'MPTO_working_3-way'!$I188)</f>
        <v>3.6185731886461641</v>
      </c>
      <c r="G189" s="22">
        <f>IF(OR($A189="",$B189="",$C189=""),"",C189*'MPTO_working_3-way'!$I188)</f>
        <v>4.6822459991415784</v>
      </c>
      <c r="H189" s="17">
        <f>IF(OR($A189="",$B189="",$C189=""),"",'MPTO_working_3-way'!E188)</f>
        <v>1.9318343243762075</v>
      </c>
      <c r="I189" s="21">
        <f>IF(OR($A189="",$B189="",$C189=""),"",'MPTO_working_3-way'!F188)</f>
        <v>3.6508038567040795</v>
      </c>
      <c r="J189" s="22">
        <f>IF(OR($A189="",$B189="",$C189=""),"",'MPTO_working_3-way'!G188)</f>
        <v>4.7974288331106578</v>
      </c>
      <c r="K189" s="17">
        <f>IF(OR($A189="",$B189="",$C189=""),"",'OddsRatio_working_3-way'!H188)</f>
        <v>1.9427791243130592</v>
      </c>
      <c r="L189" s="21">
        <f>IF(OR($A189="",$B189="",$C189=""),"",'OddsRatio_working_3-way'!I188)</f>
        <v>3.6462095875605187</v>
      </c>
      <c r="M189" s="22">
        <f>IF(OR($A189="",$B189="",$C189=""),"",'OddsRatio_working_3-way'!J188)</f>
        <v>4.7389762998324745</v>
      </c>
      <c r="N189" s="23">
        <f t="shared" si="42"/>
        <v>51.007526575457277</v>
      </c>
      <c r="O189" s="24">
        <f t="shared" si="43"/>
        <v>27.635201718115184</v>
      </c>
      <c r="P189" s="24">
        <f t="shared" si="44"/>
        <v>21.357271706427543</v>
      </c>
      <c r="Q189" t="s">
        <v>159</v>
      </c>
      <c r="R189" t="s">
        <v>147</v>
      </c>
      <c r="S189" t="s">
        <v>475</v>
      </c>
      <c r="T189" s="35">
        <v>100</v>
      </c>
      <c r="U189" s="35">
        <f t="shared" si="45"/>
        <v>75.903614457831324</v>
      </c>
      <c r="V189" s="35">
        <f t="shared" si="46"/>
        <v>69.040247678018574</v>
      </c>
      <c r="W189" s="35">
        <f t="shared" si="47"/>
        <v>50.980392156862742</v>
      </c>
      <c r="X189" s="35">
        <f t="shared" si="48"/>
        <v>79.979360165118692</v>
      </c>
      <c r="Y189" s="35">
        <f t="shared" si="49"/>
        <v>73.115993385305927</v>
      </c>
      <c r="Z189" s="35">
        <f t="shared" si="50"/>
        <v>55.056137864150102</v>
      </c>
      <c r="AA189" s="35">
        <f t="shared" si="51"/>
        <v>-4.0757457072873677</v>
      </c>
      <c r="AB189" s="35">
        <f t="shared" si="52"/>
        <v>-4.0757457072873535</v>
      </c>
      <c r="AC189" s="35">
        <f t="shared" si="53"/>
        <v>-4.0757457072873606</v>
      </c>
      <c r="AD189" s="36"/>
      <c r="AE189" s="36"/>
      <c r="AF189">
        <v>2.23</v>
      </c>
      <c r="AG189">
        <v>1.68</v>
      </c>
      <c r="AH189" s="41"/>
      <c r="AI189" s="36"/>
      <c r="AJ189" t="s">
        <v>165</v>
      </c>
      <c r="AK189" s="35"/>
      <c r="AL189" s="35"/>
    </row>
    <row r="190" spans="1:38" ht="15" x14ac:dyDescent="0.25">
      <c r="A190">
        <v>4.1500000000000004</v>
      </c>
      <c r="B190">
        <v>3.23</v>
      </c>
      <c r="C190">
        <v>2.04</v>
      </c>
      <c r="D190" s="20">
        <f t="shared" si="41"/>
        <v>4.0757457072873482E-2</v>
      </c>
      <c r="E190" s="17">
        <f>IF(OR($A190="",$B190="",$C190=""),"",A190*'MPTO_working_3-way'!$I189)</f>
        <v>4.3191434468524257</v>
      </c>
      <c r="F190" s="21">
        <f>IF(OR($A190="",$B190="",$C190=""),"",B190*'MPTO_working_3-way'!$I189)</f>
        <v>3.3616465863453815</v>
      </c>
      <c r="G190" s="22">
        <f>IF(OR($A190="",$B190="",$C190=""),"",C190*'MPTO_working_3-way'!$I189)</f>
        <v>2.1231452124286618</v>
      </c>
      <c r="H190" s="17">
        <f>IF(OR($A190="",$B190="",$C190=""),"",'MPTO_working_3-way'!E189)</f>
        <v>4.3979621596004517</v>
      </c>
      <c r="I190" s="21">
        <f>IF(OR($A190="",$B190="",$C190=""),"",'MPTO_working_3-way'!F189)</f>
        <v>3.3782447985214636</v>
      </c>
      <c r="J190" s="22">
        <f>IF(OR($A190="",$B190="",$C190=""),"",'MPTO_working_3-way'!G189)</f>
        <v>2.0981503865318225</v>
      </c>
      <c r="K190" s="17">
        <f>IF(OR($A190="",$B190="",$C190=""),"",'OddsRatio_working_3-way'!H189)</f>
        <v>4.356908955707766</v>
      </c>
      <c r="L190" s="21">
        <f>IF(OR($A190="",$B190="",$C190=""),"",'OddsRatio_working_3-way'!I189)</f>
        <v>3.3764784035645454</v>
      </c>
      <c r="M190" s="22">
        <f>IF(OR($A190="",$B190="",$C190=""),"",'OddsRatio_working_3-way'!J189)</f>
        <v>2.108312798074945</v>
      </c>
      <c r="N190" s="23">
        <f t="shared" si="42"/>
        <v>23.152738785018816</v>
      </c>
      <c r="O190" s="24">
        <f t="shared" si="43"/>
        <v>29.747326921928202</v>
      </c>
      <c r="P190" s="24">
        <f t="shared" si="44"/>
        <v>47.099934293052989</v>
      </c>
      <c r="Q190" t="s">
        <v>111</v>
      </c>
      <c r="R190" t="s">
        <v>163</v>
      </c>
      <c r="S190" t="s">
        <v>475</v>
      </c>
      <c r="T190" s="35">
        <v>100</v>
      </c>
      <c r="U190" s="35">
        <f t="shared" si="45"/>
        <v>63.768115942028999</v>
      </c>
      <c r="V190" s="35">
        <f t="shared" si="46"/>
        <v>72.752043596730246</v>
      </c>
      <c r="W190" s="35">
        <f t="shared" si="47"/>
        <v>60.784313725490193</v>
      </c>
      <c r="X190" s="35">
        <f t="shared" si="48"/>
        <v>66.463642677779561</v>
      </c>
      <c r="Y190" s="35">
        <f t="shared" si="49"/>
        <v>75.447570332480822</v>
      </c>
      <c r="Z190" s="35">
        <f t="shared" si="50"/>
        <v>63.479840461240777</v>
      </c>
      <c r="AA190" s="35">
        <f t="shared" si="51"/>
        <v>-2.6955267357505619</v>
      </c>
      <c r="AB190" s="35">
        <f t="shared" si="52"/>
        <v>-2.6955267357505761</v>
      </c>
      <c r="AC190" s="35">
        <f t="shared" si="53"/>
        <v>-2.6955267357505832</v>
      </c>
      <c r="AD190" s="36"/>
      <c r="AE190" s="36"/>
      <c r="AF190">
        <v>2.38</v>
      </c>
      <c r="AG190">
        <v>1.61</v>
      </c>
      <c r="AH190" s="41"/>
      <c r="AI190" s="36"/>
      <c r="AJ190" t="s">
        <v>165</v>
      </c>
      <c r="AK190" s="35"/>
      <c r="AL190" s="35"/>
    </row>
    <row r="191" spans="1:38" ht="15" x14ac:dyDescent="0.25">
      <c r="A191">
        <v>2.76</v>
      </c>
      <c r="B191">
        <v>3.67</v>
      </c>
      <c r="C191">
        <v>2.5499999999999998</v>
      </c>
      <c r="D191" s="20">
        <f t="shared" si="41"/>
        <v>2.6955267357505974E-2</v>
      </c>
      <c r="E191" s="17">
        <f>IF(OR($A191="",$B191="",$C191=""),"",A191*'MPTO_working_3-way'!$I190)</f>
        <v>2.8343965379067164</v>
      </c>
      <c r="F191" s="21">
        <f>IF(OR($A191="",$B191="",$C191=""),"",B191*'MPTO_working_3-way'!$I190)</f>
        <v>3.768925831202047</v>
      </c>
      <c r="G191" s="22">
        <f>IF(OR($A191="",$B191="",$C191=""),"",C191*'MPTO_working_3-way'!$I190)</f>
        <v>2.6187359317616399</v>
      </c>
      <c r="H191" s="17">
        <f>IF(OR($A191="",$B191="",$C191=""),"",'MPTO_working_3-way'!E190)</f>
        <v>2.8301853300637059</v>
      </c>
      <c r="I191" s="21">
        <f>IF(OR($A191="",$B191="",$C191=""),"",'MPTO_working_3-way'!F190)</f>
        <v>3.7951459905494054</v>
      </c>
      <c r="J191" s="22">
        <f>IF(OR($A191="",$B191="",$C191=""),"",'MPTO_working_3-way'!G190)</f>
        <v>2.6097955768950971</v>
      </c>
      <c r="K191" s="17">
        <f>IF(OR($A191="",$B191="",$C191=""),"",'OddsRatio_working_3-way'!H190)</f>
        <v>2.8329831851087253</v>
      </c>
      <c r="L191" s="21">
        <f>IF(OR($A191="",$B191="",$C191=""),"",'OddsRatio_working_3-way'!I190)</f>
        <v>3.7807188092274413</v>
      </c>
      <c r="M191" s="22">
        <f>IF(OR($A191="",$B191="",$C191=""),"",'OddsRatio_working_3-way'!J190)</f>
        <v>2.6142749641582528</v>
      </c>
      <c r="N191" s="23">
        <f t="shared" si="42"/>
        <v>35.280878544204292</v>
      </c>
      <c r="O191" s="24">
        <f t="shared" si="43"/>
        <v>26.532758796186336</v>
      </c>
      <c r="P191" s="24">
        <f t="shared" si="44"/>
        <v>38.186362659609358</v>
      </c>
      <c r="Q191" t="s">
        <v>353</v>
      </c>
      <c r="R191" t="s">
        <v>370</v>
      </c>
      <c r="S191" t="s">
        <v>475</v>
      </c>
      <c r="T191" s="35">
        <v>100</v>
      </c>
      <c r="U191" s="35">
        <f t="shared" si="45"/>
        <v>42.857142857142854</v>
      </c>
      <c r="V191" s="35">
        <f t="shared" si="46"/>
        <v>74.937343358395992</v>
      </c>
      <c r="W191" s="35">
        <f t="shared" si="47"/>
        <v>79.338842975206617</v>
      </c>
      <c r="X191" s="35">
        <f t="shared" si="48"/>
        <v>45.723813666397398</v>
      </c>
      <c r="Y191" s="35">
        <f t="shared" si="49"/>
        <v>77.804014167650521</v>
      </c>
      <c r="Z191" s="35">
        <f t="shared" si="50"/>
        <v>82.205513784461147</v>
      </c>
      <c r="AA191" s="35">
        <f t="shared" si="51"/>
        <v>-2.8666708092545434</v>
      </c>
      <c r="AB191" s="35">
        <f t="shared" si="52"/>
        <v>-2.8666708092545292</v>
      </c>
      <c r="AC191" s="35">
        <f t="shared" si="53"/>
        <v>-2.8666708092545292</v>
      </c>
      <c r="AD191" s="36"/>
      <c r="AE191" s="36"/>
      <c r="AF191">
        <v>1.87</v>
      </c>
      <c r="AG191">
        <v>2.02</v>
      </c>
      <c r="AH191" s="41"/>
      <c r="AI191" s="36"/>
      <c r="AJ191" t="s">
        <v>385</v>
      </c>
      <c r="AK191" s="35"/>
      <c r="AL191" s="35"/>
    </row>
    <row r="192" spans="1:38" ht="15" x14ac:dyDescent="0.25">
      <c r="A192">
        <v>1.75</v>
      </c>
      <c r="B192">
        <v>3.99</v>
      </c>
      <c r="C192">
        <v>4.84</v>
      </c>
      <c r="D192" s="20">
        <f t="shared" si="41"/>
        <v>2.8666708092545345E-2</v>
      </c>
      <c r="E192" s="17">
        <f>IF(OR($A192="",$B192="",$C192=""),"",A192*'MPTO_working_3-way'!$I191)</f>
        <v>1.8001667391619542</v>
      </c>
      <c r="F192" s="21">
        <f>IF(OR($A192="",$B192="",$C192=""),"",B192*'MPTO_working_3-way'!$I191)</f>
        <v>4.104380165289256</v>
      </c>
      <c r="G192" s="22">
        <f>IF(OR($A192="",$B192="",$C192=""),"",C192*'MPTO_working_3-way'!$I191)</f>
        <v>4.9787468671679189</v>
      </c>
      <c r="H192" s="17">
        <f>IF(OR($A192="",$B192="",$C192=""),"",'MPTO_working_3-way'!E191)</f>
        <v>1.7797616121897271</v>
      </c>
      <c r="I192" s="21">
        <f>IF(OR($A192="",$B192="",$C192=""),"",'MPTO_working_3-way'!F191)</f>
        <v>4.1481555733761022</v>
      </c>
      <c r="J192" s="22">
        <f>IF(OR($A192="",$B192="",$C192=""),"",'MPTO_working_3-way'!G191)</f>
        <v>5.0746995550261023</v>
      </c>
      <c r="K192" s="17">
        <f>IF(OR($A192="",$B192="",$C192=""),"",'OddsRatio_working_3-way'!H191)</f>
        <v>1.7871574634433565</v>
      </c>
      <c r="L192" s="21">
        <f>IF(OR($A192="",$B192="",$C192=""),"",'OddsRatio_working_3-way'!I191)</f>
        <v>4.1381344209275142</v>
      </c>
      <c r="M192" s="22">
        <f>IF(OR($A192="",$B192="",$C192=""),"",'OddsRatio_working_3-way'!J191)</f>
        <v>5.0302462128299847</v>
      </c>
      <c r="N192" s="23">
        <f t="shared" si="42"/>
        <v>55.550409761794505</v>
      </c>
      <c r="O192" s="24">
        <f t="shared" si="43"/>
        <v>24.364214807804604</v>
      </c>
      <c r="P192" s="24">
        <f t="shared" si="44"/>
        <v>20.085375430400905</v>
      </c>
      <c r="Q192" t="s">
        <v>357</v>
      </c>
      <c r="R192" t="s">
        <v>297</v>
      </c>
      <c r="S192" t="s">
        <v>475</v>
      </c>
      <c r="T192" s="35">
        <v>100</v>
      </c>
      <c r="U192" s="35">
        <f t="shared" si="45"/>
        <v>44.751381215469614</v>
      </c>
      <c r="V192" s="35">
        <f t="shared" si="46"/>
        <v>75.369458128078819</v>
      </c>
      <c r="W192" s="35">
        <f t="shared" si="47"/>
        <v>76.798143851508115</v>
      </c>
      <c r="X192" s="35">
        <f t="shared" si="48"/>
        <v>47.832398020413066</v>
      </c>
      <c r="Y192" s="35">
        <f t="shared" si="49"/>
        <v>78.450474933022278</v>
      </c>
      <c r="Z192" s="35">
        <f t="shared" si="50"/>
        <v>79.879160656451575</v>
      </c>
      <c r="AA192" s="35">
        <f t="shared" si="51"/>
        <v>-3.0810168049434523</v>
      </c>
      <c r="AB192" s="35">
        <f t="shared" si="52"/>
        <v>-3.0810168049434594</v>
      </c>
      <c r="AC192" s="35">
        <f t="shared" si="53"/>
        <v>-3.0810168049434594</v>
      </c>
      <c r="AD192" s="36"/>
      <c r="AE192" s="36"/>
      <c r="AF192">
        <v>1.76</v>
      </c>
      <c r="AG192">
        <v>2.15</v>
      </c>
      <c r="AH192" s="41"/>
      <c r="AI192" s="36"/>
      <c r="AJ192" t="s">
        <v>385</v>
      </c>
      <c r="AK192" s="35"/>
      <c r="AL192" s="35"/>
    </row>
    <row r="193" spans="1:38" s="35" customFormat="1" ht="15" x14ac:dyDescent="0.25">
      <c r="A193">
        <v>1.81</v>
      </c>
      <c r="B193">
        <v>4.0599999999999996</v>
      </c>
      <c r="C193">
        <v>4.3099999999999996</v>
      </c>
      <c r="D193" s="20">
        <f t="shared" si="41"/>
        <v>3.0810168049434594E-2</v>
      </c>
      <c r="E193" s="17">
        <f>IF(OR($A193="",$B193="",$C193=""),"",A193*'MPTO_working_3-way'!$I192)</f>
        <v>1.8657664041694766</v>
      </c>
      <c r="F193" s="21">
        <f>IF(OR($A193="",$B193="",$C193=""),"",B193*'MPTO_working_3-way'!$I192)</f>
        <v>4.1850892822807042</v>
      </c>
      <c r="G193" s="22">
        <f>IF(OR($A193="",$B193="",$C193=""),"",C193*'MPTO_working_3-way'!$I192)</f>
        <v>4.4427918242930629</v>
      </c>
      <c r="H193" s="17">
        <f>IF(OR($A193="",$B193="",$C193=""),"",'MPTO_working_3-way'!E192)</f>
        <v>1.8442830105904962</v>
      </c>
      <c r="I193" s="21">
        <f>IF(OR($A193="",$B193="",$C193=""),"",'MPTO_working_3-way'!F192)</f>
        <v>4.236653307154719</v>
      </c>
      <c r="J193" s="22">
        <f>IF(OR($A193="",$B193="",$C193=""),"",'MPTO_working_3-way'!G192)</f>
        <v>4.5096132570883132</v>
      </c>
      <c r="K193" s="17">
        <f>IF(OR($A193="",$B193="",$C193=""),"",'OddsRatio_working_3-way'!H192)</f>
        <v>1.8521861513764777</v>
      </c>
      <c r="L193" s="21">
        <f>IF(OR($A193="",$B193="",$C193=""),"",'OddsRatio_working_3-way'!I192)</f>
        <v>4.2193699052000255</v>
      </c>
      <c r="M193" s="22">
        <f>IF(OR($A193="",$B193="",$C193=""),"",'OddsRatio_working_3-way'!J192)</f>
        <v>4.4823903222915309</v>
      </c>
      <c r="N193" s="23">
        <f t="shared" si="42"/>
        <v>53.597277653047783</v>
      </c>
      <c r="O193" s="24">
        <f t="shared" si="43"/>
        <v>23.894352845324256</v>
      </c>
      <c r="P193" s="24">
        <f t="shared" si="44"/>
        <v>22.508369501627957</v>
      </c>
      <c r="Q193" t="s">
        <v>372</v>
      </c>
      <c r="R193" t="s">
        <v>292</v>
      </c>
      <c r="S193" t="s">
        <v>475</v>
      </c>
      <c r="T193" s="35">
        <v>100</v>
      </c>
      <c r="U193" s="35">
        <f t="shared" si="45"/>
        <v>45.355191256830594</v>
      </c>
      <c r="V193" s="35">
        <f t="shared" si="46"/>
        <v>73.544973544973558</v>
      </c>
      <c r="W193" s="35">
        <f t="shared" si="47"/>
        <v>78.165938864628828</v>
      </c>
      <c r="X193" s="35">
        <f t="shared" si="48"/>
        <v>48.289087590397642</v>
      </c>
      <c r="Y193" s="35">
        <f t="shared" si="49"/>
        <v>76.478869878540578</v>
      </c>
      <c r="Z193" s="35">
        <f t="shared" si="50"/>
        <v>81.099835198195862</v>
      </c>
      <c r="AA193" s="35">
        <f t="shared" si="51"/>
        <v>-2.9338963335670485</v>
      </c>
      <c r="AB193" s="35">
        <f t="shared" si="52"/>
        <v>-2.9338963335670201</v>
      </c>
      <c r="AC193" s="35">
        <f t="shared" si="53"/>
        <v>-2.9338963335670343</v>
      </c>
      <c r="AD193" s="36"/>
      <c r="AE193" s="36"/>
      <c r="AF193">
        <v>1.76</v>
      </c>
      <c r="AG193">
        <v>2.15</v>
      </c>
      <c r="AH193" s="41"/>
      <c r="AI193" s="36"/>
      <c r="AJ193" t="s">
        <v>385</v>
      </c>
    </row>
    <row r="194" spans="1:38" s="50" customFormat="1" ht="15" x14ac:dyDescent="0.25">
      <c r="A194" s="58">
        <v>1.83</v>
      </c>
      <c r="B194" s="58">
        <v>3.78</v>
      </c>
      <c r="C194" s="58">
        <v>4.58</v>
      </c>
      <c r="D194" s="59">
        <f t="shared" si="41"/>
        <v>2.9338963335670432E-2</v>
      </c>
      <c r="E194" s="60">
        <f>IF(OR($A194="",$B194="",$C194=""),"",A194*'MPTO_working_3-way'!$I193)</f>
        <v>1.8836903029042769</v>
      </c>
      <c r="F194" s="61">
        <f>IF(OR($A194="",$B194="",$C194=""),"",B194*'MPTO_working_3-way'!$I193)</f>
        <v>3.890901281408834</v>
      </c>
      <c r="G194" s="62">
        <f>IF(OR($A194="",$B194="",$C194=""),"",C194*'MPTO_working_3-way'!$I193)</f>
        <v>4.7143724520773702</v>
      </c>
      <c r="H194" s="60">
        <f>IF(OR($A194="",$B194="",$C194=""),"",'MPTO_working_3-way'!E193)</f>
        <v>1.8633479044689967</v>
      </c>
      <c r="I194" s="61">
        <f>IF(OR($A194="",$B194="",$C194=""),"",'MPTO_working_3-way'!F193)</f>
        <v>3.9250995222239462</v>
      </c>
      <c r="J194" s="62">
        <f>IF(OR($A194="",$B194="",$C194=""),"",'MPTO_working_3-way'!G193)</f>
        <v>4.7947612766217631</v>
      </c>
      <c r="K194" s="60">
        <f>IF(OR($A194="",$B194="",$C194=""),"",'OddsRatio_working_3-way'!H193)</f>
        <v>1.8709614284766842</v>
      </c>
      <c r="L194" s="61">
        <f>IF(OR($A194="",$B194="",$C194=""),"",'OddsRatio_working_3-way'!I193)</f>
        <v>3.9171961098375676</v>
      </c>
      <c r="M194" s="62">
        <f>IF(OR($A194="",$B194="",$C194=""),"",'OddsRatio_working_3-way'!J193)</f>
        <v>4.7566770047548541</v>
      </c>
      <c r="N194" s="63">
        <f t="shared" si="42"/>
        <v>53.087282896673528</v>
      </c>
      <c r="O194" s="64">
        <f t="shared" si="43"/>
        <v>25.700986164262584</v>
      </c>
      <c r="P194" s="64">
        <f t="shared" si="44"/>
        <v>21.21173093906388</v>
      </c>
      <c r="Q194" s="58" t="s">
        <v>359</v>
      </c>
      <c r="R194" s="58" t="s">
        <v>293</v>
      </c>
      <c r="S194" s="58" t="s">
        <v>475</v>
      </c>
      <c r="T194" s="50">
        <v>100</v>
      </c>
      <c r="U194" s="50">
        <f t="shared" si="45"/>
        <v>30.555555555555554</v>
      </c>
      <c r="V194" s="50">
        <f t="shared" si="46"/>
        <v>81.16760828625236</v>
      </c>
      <c r="W194" s="50">
        <f t="shared" si="47"/>
        <v>85.632183908045974</v>
      </c>
      <c r="X194" s="50">
        <f t="shared" si="48"/>
        <v>33.200207805701673</v>
      </c>
      <c r="Y194" s="50">
        <f t="shared" si="49"/>
        <v>83.812260536398469</v>
      </c>
      <c r="Z194" s="50">
        <f t="shared" si="50"/>
        <v>88.276836158192083</v>
      </c>
      <c r="AA194" s="50">
        <f t="shared" si="51"/>
        <v>-2.6446522501461196</v>
      </c>
      <c r="AB194" s="50">
        <f t="shared" si="52"/>
        <v>-2.6446522501461089</v>
      </c>
      <c r="AC194" s="50">
        <f t="shared" si="53"/>
        <v>-2.6446522501461089</v>
      </c>
      <c r="AD194" s="52"/>
      <c r="AE194" s="52"/>
      <c r="AF194" s="58">
        <v>1.88</v>
      </c>
      <c r="AG194" s="58">
        <v>2</v>
      </c>
      <c r="AH194" s="51"/>
      <c r="AI194" s="52"/>
      <c r="AJ194" s="58" t="s">
        <v>385</v>
      </c>
    </row>
    <row r="195" spans="1:38" ht="15" x14ac:dyDescent="0.25">
      <c r="A195">
        <v>1.44</v>
      </c>
      <c r="B195">
        <v>5.31</v>
      </c>
      <c r="C195">
        <v>6.96</v>
      </c>
      <c r="D195" s="20">
        <f t="shared" si="41"/>
        <v>2.6446522501461178E-2</v>
      </c>
      <c r="E195" s="17">
        <f>IF(OR($A195="",$B195="",$C195=""),"",A195*'MPTO_working_3-way'!$I194)</f>
        <v>1.4780829924021039</v>
      </c>
      <c r="F195" s="21">
        <f>IF(OR($A195="",$B195="",$C195=""),"",B195*'MPTO_working_3-way'!$I194)</f>
        <v>5.4504310344827589</v>
      </c>
      <c r="G195" s="22">
        <f>IF(OR($A195="",$B195="",$C195=""),"",C195*'MPTO_working_3-way'!$I194)</f>
        <v>7.1440677966101696</v>
      </c>
      <c r="H195" s="17">
        <f>IF(OR($A195="",$B195="",$C195=""),"",'MPTO_working_3-way'!E194)</f>
        <v>1.4585148702405761</v>
      </c>
      <c r="I195" s="21">
        <f>IF(OR($A195="",$B195="",$C195=""),"",'MPTO_working_3-way'!F194)</f>
        <v>5.5707696481866691</v>
      </c>
      <c r="J195" s="22">
        <f>IF(OR($A195="",$B195="",$C195=""),"",'MPTO_working_3-way'!G194)</f>
        <v>7.4149512459371616</v>
      </c>
      <c r="K195" s="17">
        <f>IF(OR($A195="",$B195="",$C195=""),"",'OddsRatio_working_3-way'!H194)</f>
        <v>1.4646411261742704</v>
      </c>
      <c r="L195" s="21">
        <f>IF(OR($A195="",$B195="",$C195=""),"",'OddsRatio_working_3-way'!I194)</f>
        <v>5.5513710313888742</v>
      </c>
      <c r="M195" s="22">
        <f>IF(OR($A195="",$B195="",$C195=""),"",'OddsRatio_working_3-way'!J194)</f>
        <v>7.29377525454239</v>
      </c>
      <c r="N195" s="23">
        <f t="shared" ref="N195:N219" si="54">(1/E195)* 100</f>
        <v>67.655199683669437</v>
      </c>
      <c r="O195" s="24">
        <f t="shared" ref="O195:O219" si="55">(1/F195)* 100</f>
        <v>18.347172795571371</v>
      </c>
      <c r="P195" s="24">
        <f t="shared" ref="P195:P219" si="56">(1/G195)* 100</f>
        <v>13.997627520759192</v>
      </c>
      <c r="Q195" t="s">
        <v>185</v>
      </c>
      <c r="R195" t="s">
        <v>179</v>
      </c>
      <c r="S195" s="48" t="s">
        <v>473</v>
      </c>
      <c r="T195" s="35">
        <v>100</v>
      </c>
      <c r="U195" s="35">
        <f t="shared" ref="U195:U219" si="57">(1/A196)*((T195*A196)-T195)</f>
        <v>76.580796252927385</v>
      </c>
      <c r="V195" s="35">
        <f t="shared" ref="V195:V219" si="58">(1/B196)*((T195*B196)-T195)</f>
        <v>76.689976689976689</v>
      </c>
      <c r="W195" s="35">
        <f t="shared" ref="W195:W219" si="59">(1/C196)*((T195*C196)-T195)</f>
        <v>44.134078212290497</v>
      </c>
      <c r="X195" s="35">
        <f t="shared" ref="X195:X219" si="60">((1/B196)+(1/C196))*T195</f>
        <v>79.175945097732807</v>
      </c>
      <c r="Y195" s="35">
        <f t="shared" ref="Y195:Y219" si="61">((1/A196)+(1/C196))*T195</f>
        <v>79.285125534782097</v>
      </c>
      <c r="Z195" s="35">
        <f t="shared" ref="Z195:Z219" si="62">((1/A196)+(1/B196))*T195</f>
        <v>46.729227057095912</v>
      </c>
      <c r="AA195" s="35">
        <f t="shared" ref="AA195:AA219" si="63">U195-X195</f>
        <v>-2.5951488448054221</v>
      </c>
      <c r="AB195" s="35">
        <f t="shared" ref="AB195:AB219" si="64">V195-Y195</f>
        <v>-2.5951488448054079</v>
      </c>
      <c r="AC195" s="35">
        <f t="shared" ref="AC195:AC219" si="65">W195-Z195</f>
        <v>-2.595148844805415</v>
      </c>
      <c r="AD195" s="36"/>
      <c r="AE195" s="36"/>
      <c r="AF195">
        <v>1.46</v>
      </c>
      <c r="AG195">
        <v>2.87</v>
      </c>
      <c r="AH195" s="41"/>
      <c r="AI195" s="36"/>
      <c r="AJ195" t="s">
        <v>374</v>
      </c>
      <c r="AK195" s="35"/>
      <c r="AL195" s="35"/>
    </row>
    <row r="196" spans="1:38" s="35" customFormat="1" ht="15" x14ac:dyDescent="0.25">
      <c r="A196">
        <v>4.2699999999999996</v>
      </c>
      <c r="B196">
        <v>4.29</v>
      </c>
      <c r="C196">
        <v>1.79</v>
      </c>
      <c r="D196" s="20">
        <f t="shared" ref="D196:D219" si="66">IF(OR($A196="",$B196="",$C196=""),"",(1/A196)+(1/B196)+(1/C196)-1)</f>
        <v>2.5951488448054061E-2</v>
      </c>
      <c r="E196" s="17">
        <f>IF(OR($A196="",$B196="",$C196=""),"",A196*'MPTO_working_3-way'!$I195)</f>
        <v>4.3808128556731907</v>
      </c>
      <c r="F196" s="21">
        <f>IF(OR($A196="",$B196="",$C196=""),"",B196*'MPTO_working_3-way'!$I195)</f>
        <v>4.4013318854421524</v>
      </c>
      <c r="G196" s="22">
        <f>IF(OR($A196="",$B196="",$C196=""),"",C196*'MPTO_working_3-way'!$I195)</f>
        <v>1.8364531643220168</v>
      </c>
      <c r="H196" s="17">
        <f>IF(OR($A196="",$B196="",$C196=""),"",'MPTO_working_3-way'!E195)</f>
        <v>4.4337730164533085</v>
      </c>
      <c r="I196" s="21">
        <f>IF(OR($A196="",$B196="",$C196=""),"",'MPTO_working_3-way'!F195)</f>
        <v>4.4553404855129708</v>
      </c>
      <c r="J196" s="22">
        <f>IF(OR($A196="",$B196="",$C196=""),"",'MPTO_working_3-way'!G195)</f>
        <v>1.8181529864811923</v>
      </c>
      <c r="K196" s="17">
        <f>IF(OR($A196="",$B196="",$C196=""),"",'OddsRatio_working_3-way'!H195)</f>
        <v>4.4142608454203724</v>
      </c>
      <c r="L196" s="21">
        <f>IF(OR($A196="",$B196="",$C196=""),"",'OddsRatio_working_3-way'!I195)</f>
        <v>4.4351431747501611</v>
      </c>
      <c r="M196" s="22">
        <f>IF(OR($A196="",$B196="",$C196=""),"",'OddsRatio_working_3-way'!J195)</f>
        <v>1.8248520085266349</v>
      </c>
      <c r="N196" s="23">
        <f t="shared" si="54"/>
        <v>22.826813948580142</v>
      </c>
      <c r="O196" s="24">
        <f t="shared" si="55"/>
        <v>22.720395235533147</v>
      </c>
      <c r="P196" s="24">
        <f t="shared" si="56"/>
        <v>54.452790815886708</v>
      </c>
      <c r="Q196" t="s">
        <v>300</v>
      </c>
      <c r="R196" t="s">
        <v>188</v>
      </c>
      <c r="S196" s="48" t="s">
        <v>473</v>
      </c>
      <c r="T196" s="35">
        <v>100</v>
      </c>
      <c r="U196" s="35">
        <f t="shared" si="57"/>
        <v>43.820224719101127</v>
      </c>
      <c r="V196" s="35">
        <f t="shared" si="58"/>
        <v>75.490196078431367</v>
      </c>
      <c r="W196" s="35">
        <f t="shared" si="59"/>
        <v>78.308026030368765</v>
      </c>
      <c r="X196" s="35">
        <f t="shared" si="60"/>
        <v>46.20177789119986</v>
      </c>
      <c r="Y196" s="35">
        <f t="shared" si="61"/>
        <v>77.871749250530115</v>
      </c>
      <c r="Z196" s="35">
        <f t="shared" si="62"/>
        <v>80.689579202467513</v>
      </c>
      <c r="AA196" s="35">
        <f t="shared" si="63"/>
        <v>-2.3815531720987337</v>
      </c>
      <c r="AB196" s="35">
        <f t="shared" si="64"/>
        <v>-2.381553172098748</v>
      </c>
      <c r="AC196" s="35">
        <f t="shared" si="65"/>
        <v>-2.381553172098748</v>
      </c>
      <c r="AD196" s="36"/>
      <c r="AE196" s="36"/>
      <c r="AF196">
        <v>1.62</v>
      </c>
      <c r="AG196">
        <v>2.42</v>
      </c>
      <c r="AH196" s="41"/>
      <c r="AI196" s="36"/>
      <c r="AJ196" t="s">
        <v>374</v>
      </c>
    </row>
    <row r="197" spans="1:38" ht="15" x14ac:dyDescent="0.25">
      <c r="A197">
        <v>1.78</v>
      </c>
      <c r="B197">
        <v>4.08</v>
      </c>
      <c r="C197">
        <v>4.6100000000000003</v>
      </c>
      <c r="D197" s="20">
        <f t="shared" si="66"/>
        <v>2.3815531720987382E-2</v>
      </c>
      <c r="E197" s="17">
        <f>IF(OR($A197="",$B197="",$C197=""),"",A197*'MPTO_working_3-way'!$I196)</f>
        <v>1.8223916464633576</v>
      </c>
      <c r="F197" s="21">
        <f>IF(OR($A197="",$B197="",$C197=""),"",B197*'MPTO_working_3-way'!$I196)</f>
        <v>4.1771673694216283</v>
      </c>
      <c r="G197" s="22">
        <f>IF(OR($A197="",$B197="",$C197=""),"",C197*'MPTO_working_3-way'!$I196)</f>
        <v>4.7197896012337521</v>
      </c>
      <c r="H197" s="17">
        <f>IF(OR($A197="",$B197="",$C197=""),"",'MPTO_working_3-way'!E196)</f>
        <v>1.8055128880112019</v>
      </c>
      <c r="I197" s="21">
        <f>IF(OR($A197="",$B197="",$C197=""),"",'MPTO_working_3-way'!F196)</f>
        <v>4.2165710386000645</v>
      </c>
      <c r="J197" s="22">
        <f>IF(OR($A197="",$B197="",$C197=""),"",'MPTO_working_3-way'!G196)</f>
        <v>4.7851187601787233</v>
      </c>
      <c r="K197" s="17">
        <f>IF(OR($A197="",$B197="",$C197=""),"",'OddsRatio_working_3-way'!H196)</f>
        <v>1.8116988955554867</v>
      </c>
      <c r="L197" s="21">
        <f>IF(OR($A197="",$B197="",$C197=""),"",'OddsRatio_working_3-way'!I196)</f>
        <v>4.2051699978344859</v>
      </c>
      <c r="M197" s="22">
        <f>IF(OR($A197="",$B197="",$C197=""),"",'OddsRatio_working_3-way'!J196)</f>
        <v>4.7567089909683427</v>
      </c>
      <c r="N197" s="23">
        <f t="shared" si="54"/>
        <v>54.872946873997144</v>
      </c>
      <c r="O197" s="24">
        <f t="shared" si="55"/>
        <v>23.939667998949734</v>
      </c>
      <c r="P197" s="24">
        <f t="shared" si="56"/>
        <v>21.187385127053123</v>
      </c>
      <c r="Q197" t="s">
        <v>203</v>
      </c>
      <c r="R197" t="s">
        <v>201</v>
      </c>
      <c r="S197" s="48" t="s">
        <v>473</v>
      </c>
      <c r="T197" s="35">
        <v>100</v>
      </c>
      <c r="U197" s="35">
        <f t="shared" si="57"/>
        <v>35.897435897435898</v>
      </c>
      <c r="V197" s="35">
        <f t="shared" si="58"/>
        <v>76.019184652278184</v>
      </c>
      <c r="W197" s="35">
        <f t="shared" si="59"/>
        <v>84.076433121019107</v>
      </c>
      <c r="X197" s="35">
        <f t="shared" si="60"/>
        <v>39.904382226702715</v>
      </c>
      <c r="Y197" s="35">
        <f t="shared" si="61"/>
        <v>80.026130981544981</v>
      </c>
      <c r="Z197" s="35">
        <f t="shared" si="62"/>
        <v>88.083379450285932</v>
      </c>
      <c r="AA197" s="35">
        <f t="shared" si="63"/>
        <v>-4.0069463292668175</v>
      </c>
      <c r="AB197" s="35">
        <f t="shared" si="64"/>
        <v>-4.0069463292667962</v>
      </c>
      <c r="AC197" s="35">
        <f t="shared" si="65"/>
        <v>-4.0069463292668246</v>
      </c>
      <c r="AD197" s="36"/>
      <c r="AE197" s="36"/>
      <c r="AF197">
        <v>1.76</v>
      </c>
      <c r="AG197">
        <v>2.16</v>
      </c>
      <c r="AH197" s="41"/>
      <c r="AI197" s="36"/>
      <c r="AJ197" t="s">
        <v>378</v>
      </c>
      <c r="AK197" s="35"/>
      <c r="AL197" s="35"/>
    </row>
    <row r="198" spans="1:38" s="35" customFormat="1" ht="15" x14ac:dyDescent="0.25">
      <c r="A198">
        <v>1.56</v>
      </c>
      <c r="B198">
        <v>4.17</v>
      </c>
      <c r="C198">
        <v>6.28</v>
      </c>
      <c r="D198" s="20">
        <f t="shared" si="66"/>
        <v>4.0069463292668139E-2</v>
      </c>
      <c r="E198" s="17">
        <f>IF(OR($A198="",$B198="",$C198=""),"",A198*'MPTO_working_3-way'!$I197)</f>
        <v>1.6225083627365624</v>
      </c>
      <c r="F198" s="21">
        <f>IF(OR($A198="",$B198="",$C198=""),"",B198*'MPTO_working_3-way'!$I197)</f>
        <v>4.3370896619304258</v>
      </c>
      <c r="G198" s="22">
        <f>IF(OR($A198="",$B198="",$C198=""),"",C198*'MPTO_working_3-way'!$I197)</f>
        <v>6.5316362294779564</v>
      </c>
      <c r="H198" s="17">
        <f>IF(OR($A198="",$B198="",$C198=""),"",'MPTO_working_3-way'!E197)</f>
        <v>1.5931960250140083</v>
      </c>
      <c r="I198" s="21">
        <f>IF(OR($A198="",$B198="",$C198=""),"",'MPTO_working_3-way'!F197)</f>
        <v>4.4159533861296412</v>
      </c>
      <c r="J198" s="22">
        <f>IF(OR($A198="",$B198="",$C198=""),"",'MPTO_working_3-way'!G197)</f>
        <v>6.8549877574690177</v>
      </c>
      <c r="K198" s="17">
        <f>IF(OR($A198="",$B198="",$C198=""),"",'OddsRatio_working_3-way'!H197)</f>
        <v>1.6029904461368643</v>
      </c>
      <c r="L198" s="21">
        <f>IF(OR($A198="",$B198="",$C198=""),"",'OddsRatio_working_3-way'!I197)</f>
        <v>4.4133566325961784</v>
      </c>
      <c r="M198" s="22">
        <f>IF(OR($A198="",$B198="",$C198=""),"",'OddsRatio_working_3-way'!J197)</f>
        <v>6.6853384921475767</v>
      </c>
      <c r="N198" s="23">
        <f t="shared" si="54"/>
        <v>61.632964301852688</v>
      </c>
      <c r="O198" s="24">
        <f t="shared" si="55"/>
        <v>23.056936285585181</v>
      </c>
      <c r="P198" s="24">
        <f t="shared" si="56"/>
        <v>15.310099412562131</v>
      </c>
      <c r="Q198" t="s">
        <v>222</v>
      </c>
      <c r="R198" t="s">
        <v>217</v>
      </c>
      <c r="S198" s="48" t="s">
        <v>473</v>
      </c>
      <c r="T198" s="35">
        <v>100</v>
      </c>
      <c r="U198" s="35">
        <f t="shared" si="57"/>
        <v>61.389961389961393</v>
      </c>
      <c r="V198" s="35">
        <f t="shared" si="58"/>
        <v>69.78851963746223</v>
      </c>
      <c r="W198" s="35">
        <f t="shared" si="59"/>
        <v>64.412811387900362</v>
      </c>
      <c r="X198" s="35">
        <f t="shared" si="60"/>
        <v>65.798668974637408</v>
      </c>
      <c r="Y198" s="35">
        <f t="shared" si="61"/>
        <v>74.197227222138267</v>
      </c>
      <c r="Z198" s="35">
        <f t="shared" si="62"/>
        <v>68.821518972576385</v>
      </c>
      <c r="AA198" s="35">
        <f t="shared" si="63"/>
        <v>-4.4087075846760158</v>
      </c>
      <c r="AB198" s="35">
        <f t="shared" si="64"/>
        <v>-4.4087075846760371</v>
      </c>
      <c r="AC198" s="35">
        <f t="shared" si="65"/>
        <v>-4.4087075846760229</v>
      </c>
      <c r="AD198" s="36"/>
      <c r="AF198">
        <v>1.75</v>
      </c>
      <c r="AG198">
        <v>2.14</v>
      </c>
      <c r="AH198" s="41"/>
      <c r="AI198" s="36"/>
      <c r="AJ198" t="s">
        <v>376</v>
      </c>
    </row>
    <row r="199" spans="1:38" ht="15" x14ac:dyDescent="0.25">
      <c r="A199">
        <v>2.59</v>
      </c>
      <c r="B199">
        <v>3.31</v>
      </c>
      <c r="C199">
        <v>2.81</v>
      </c>
      <c r="D199" s="20">
        <f t="shared" si="66"/>
        <v>4.4087075846760193E-2</v>
      </c>
      <c r="E199" s="17">
        <f>IF(OR($A199="",$B199="",$C199=""),"",A199*'MPTO_working_3-way'!$I198)</f>
        <v>2.7041855264431089</v>
      </c>
      <c r="F199" s="21">
        <f>IF(OR($A199="",$B199="",$C199=""),"",B199*'MPTO_working_3-way'!$I198)</f>
        <v>3.4559282210527762</v>
      </c>
      <c r="G199" s="22">
        <f>IF(OR($A199="",$B199="",$C199=""),"",C199*'MPTO_working_3-way'!$I198)</f>
        <v>2.9338846831293961</v>
      </c>
      <c r="H199" s="17">
        <f>IF(OR($A199="",$B199="",$C199=""),"",'MPTO_working_3-way'!E198)</f>
        <v>2.6924807783721243</v>
      </c>
      <c r="I199" s="21">
        <f>IF(OR($A199="",$B199="",$C199=""),"",'MPTO_working_3-way'!F198)</f>
        <v>3.4792397560732899</v>
      </c>
      <c r="J199" s="22">
        <f>IF(OR($A199="",$B199="",$C199=""),"",'MPTO_working_3-way'!G198)</f>
        <v>2.9310368574415766</v>
      </c>
      <c r="K199" s="17">
        <f>IF(OR($A199="",$B199="",$C199=""),"",'OddsRatio_working_3-way'!H198)</f>
        <v>2.6981049501282364</v>
      </c>
      <c r="L199" s="21">
        <f>IF(OR($A199="",$B199="",$C199=""),"",'OddsRatio_working_3-way'!I198)</f>
        <v>3.4670581350919667</v>
      </c>
      <c r="M199" s="22">
        <f>IF(OR($A199="",$B199="",$C199=""),"",'OddsRatio_working_3-way'!J198)</f>
        <v>2.9330628677560426</v>
      </c>
      <c r="N199" s="23">
        <f t="shared" si="54"/>
        <v>36.979711274297365</v>
      </c>
      <c r="O199" s="24">
        <f t="shared" si="55"/>
        <v>28.93578616327196</v>
      </c>
      <c r="P199" s="24">
        <f t="shared" si="56"/>
        <v>34.084502562430671</v>
      </c>
      <c r="Q199" t="s">
        <v>79</v>
      </c>
      <c r="R199" t="s">
        <v>80</v>
      </c>
      <c r="S199" s="48" t="s">
        <v>473</v>
      </c>
      <c r="T199" s="35">
        <v>100</v>
      </c>
      <c r="U199" s="35">
        <f t="shared" si="57"/>
        <v>46.524064171122987</v>
      </c>
      <c r="V199" s="35">
        <f t="shared" si="58"/>
        <v>71.671388101982998</v>
      </c>
      <c r="W199" s="35">
        <f t="shared" si="59"/>
        <v>77.220956719817764</v>
      </c>
      <c r="X199" s="35">
        <f t="shared" si="60"/>
        <v>51.107655178199231</v>
      </c>
      <c r="Y199" s="35">
        <f t="shared" si="61"/>
        <v>76.254979109059235</v>
      </c>
      <c r="Z199" s="35">
        <f t="shared" si="62"/>
        <v>81.804547726894</v>
      </c>
      <c r="AA199" s="35">
        <f t="shared" si="63"/>
        <v>-4.5835910070762438</v>
      </c>
      <c r="AB199" s="35">
        <f t="shared" si="64"/>
        <v>-4.5835910070762367</v>
      </c>
      <c r="AC199" s="35">
        <f t="shared" si="65"/>
        <v>-4.5835910070762367</v>
      </c>
      <c r="AD199" s="36"/>
      <c r="AE199" s="36"/>
      <c r="AF199">
        <v>2.0699999999999998</v>
      </c>
      <c r="AG199">
        <v>1.77</v>
      </c>
      <c r="AH199" s="41"/>
      <c r="AI199" s="36"/>
      <c r="AJ199" t="s">
        <v>71</v>
      </c>
      <c r="AK199" s="35"/>
      <c r="AL199" s="35"/>
    </row>
    <row r="200" spans="1:38" s="35" customFormat="1" ht="15" x14ac:dyDescent="0.25">
      <c r="A200">
        <v>1.87</v>
      </c>
      <c r="B200">
        <v>3.53</v>
      </c>
      <c r="C200">
        <v>4.3899999999999997</v>
      </c>
      <c r="D200" s="20">
        <f t="shared" si="66"/>
        <v>4.5835910070762376E-2</v>
      </c>
      <c r="E200" s="17">
        <f>IF(OR($A200="",$B200="",$C200=""),"",A200*'MPTO_working_3-way'!$I199)</f>
        <v>1.9557131518323259</v>
      </c>
      <c r="F200" s="21">
        <f>IF(OR($A200="",$B200="",$C200=""),"",B200*'MPTO_working_3-way'!$I199)</f>
        <v>3.6918007625497911</v>
      </c>
      <c r="G200" s="22">
        <f>IF(OR($A200="",$B200="",$C200=""),"",C200*'MPTO_working_3-way'!$I199)</f>
        <v>4.5912196452106464</v>
      </c>
      <c r="H200" s="17">
        <f>IF(OR($A200="",$B200="",$C200=""),"",'MPTO_working_3-way'!E199)</f>
        <v>1.9249992510267908</v>
      </c>
      <c r="I200" s="21">
        <f>IF(OR($A200="",$B200="",$C200=""),"",'MPTO_working_3-way'!F199)</f>
        <v>3.7312391111463623</v>
      </c>
      <c r="J200" s="22">
        <f>IF(OR($A200="",$B200="",$C200=""),"",'MPTO_working_3-way'!G199)</f>
        <v>4.7056211386731785</v>
      </c>
      <c r="K200" s="17">
        <f>IF(OR($A200="",$B200="",$C200=""),"",'OddsRatio_working_3-way'!H199)</f>
        <v>1.9365956507664941</v>
      </c>
      <c r="L200" s="21">
        <f>IF(OR($A200="",$B200="",$C200=""),"",'OddsRatio_working_3-way'!I199)</f>
        <v>3.723663214297964</v>
      </c>
      <c r="M200" s="22">
        <f>IF(OR($A200="",$B200="",$C200=""),"",'OddsRatio_working_3-way'!J199)</f>
        <v>4.6494933978142683</v>
      </c>
      <c r="N200" s="23">
        <f t="shared" si="54"/>
        <v>51.132242939773185</v>
      </c>
      <c r="O200" s="24">
        <f t="shared" si="55"/>
        <v>27.087052208888345</v>
      </c>
      <c r="P200" s="24">
        <f t="shared" si="56"/>
        <v>21.780704851338466</v>
      </c>
      <c r="Q200" t="s">
        <v>84</v>
      </c>
      <c r="R200" t="s">
        <v>90</v>
      </c>
      <c r="S200" s="48" t="s">
        <v>473</v>
      </c>
      <c r="T200" s="35">
        <v>100</v>
      </c>
      <c r="U200" s="35">
        <f t="shared" si="57"/>
        <v>47.643979057591622</v>
      </c>
      <c r="V200" s="35">
        <f t="shared" si="58"/>
        <v>74.683544303797461</v>
      </c>
      <c r="W200" s="35">
        <f t="shared" si="59"/>
        <v>72.972972972972968</v>
      </c>
      <c r="X200" s="35">
        <f t="shared" si="60"/>
        <v>52.343482723229549</v>
      </c>
      <c r="Y200" s="35">
        <f t="shared" si="61"/>
        <v>79.38304796943541</v>
      </c>
      <c r="Z200" s="35">
        <f t="shared" si="62"/>
        <v>77.672476638610902</v>
      </c>
      <c r="AA200" s="35">
        <f t="shared" si="63"/>
        <v>-4.699503665637927</v>
      </c>
      <c r="AB200" s="35">
        <f t="shared" si="64"/>
        <v>-4.6995036656379483</v>
      </c>
      <c r="AC200" s="35">
        <f t="shared" si="65"/>
        <v>-4.6995036656379341</v>
      </c>
      <c r="AD200" s="36"/>
      <c r="AE200" s="36"/>
      <c r="AF200">
        <v>2.2400000000000002</v>
      </c>
      <c r="AG200">
        <v>1.66</v>
      </c>
      <c r="AH200" s="41"/>
      <c r="AI200" s="36"/>
      <c r="AJ200" t="s">
        <v>71</v>
      </c>
    </row>
    <row r="201" spans="1:38" s="35" customFormat="1" ht="15" x14ac:dyDescent="0.25">
      <c r="A201">
        <v>1.91</v>
      </c>
      <c r="B201">
        <v>3.95</v>
      </c>
      <c r="C201">
        <v>3.7</v>
      </c>
      <c r="D201" s="20">
        <f t="shared" si="66"/>
        <v>4.6995036656379163E-2</v>
      </c>
      <c r="E201" s="17">
        <f>IF(OR($A201="",$B201="",$C201=""),"",A201*'MPTO_working_3-way'!$I200)</f>
        <v>1.9997605200136841</v>
      </c>
      <c r="F201" s="21">
        <f>IF(OR($A201="",$B201="",$C201=""),"",B201*'MPTO_working_3-way'!$I200)</f>
        <v>4.135630394792698</v>
      </c>
      <c r="G201" s="22">
        <f>IF(OR($A201="",$B201="",$C201=""),"",C201*'MPTO_working_3-way'!$I200)</f>
        <v>3.873881635628603</v>
      </c>
      <c r="H201" s="17">
        <f>IF(OR($A201="",$B201="",$C201=""),"",'MPTO_working_3-way'!E200)</f>
        <v>1.9689101324496301</v>
      </c>
      <c r="I201" s="21">
        <f>IF(OR($A201="",$B201="",$C201=""),"",'MPTO_working_3-way'!F200)</f>
        <v>4.210534386839055</v>
      </c>
      <c r="J201" s="22">
        <f>IF(OR($A201="",$B201="",$C201=""),"",'MPTO_working_3-way'!G200)</f>
        <v>3.9276486575851299</v>
      </c>
      <c r="K201" s="17">
        <f>IF(OR($A201="",$B201="",$C201=""),"",'OddsRatio_working_3-way'!H200)</f>
        <v>1.9805775261652447</v>
      </c>
      <c r="L201" s="21">
        <f>IF(OR($A201="",$B201="",$C201=""),"",'OddsRatio_working_3-way'!I200)</f>
        <v>4.1787952771290904</v>
      </c>
      <c r="M201" s="22">
        <f>IF(OR($A201="",$B201="",$C201=""),"",'OddsRatio_working_3-way'!J200)</f>
        <v>3.9094058468639128</v>
      </c>
      <c r="N201" s="23">
        <f t="shared" si="54"/>
        <v>50.00598771662704</v>
      </c>
      <c r="O201" s="24">
        <f t="shared" si="55"/>
        <v>24.180110516141177</v>
      </c>
      <c r="P201" s="24">
        <f t="shared" si="56"/>
        <v>25.813901767231794</v>
      </c>
      <c r="Q201" t="s">
        <v>400</v>
      </c>
      <c r="R201" t="s">
        <v>104</v>
      </c>
      <c r="S201" s="48" t="s">
        <v>473</v>
      </c>
      <c r="T201" s="35">
        <v>100</v>
      </c>
      <c r="U201" s="35">
        <f t="shared" si="57"/>
        <v>76.905311778290994</v>
      </c>
      <c r="V201" s="35">
        <f t="shared" si="58"/>
        <v>73.614775725593674</v>
      </c>
      <c r="W201" s="35">
        <f t="shared" si="59"/>
        <v>44.751381215469614</v>
      </c>
      <c r="X201" s="35">
        <f t="shared" si="60"/>
        <v>81.633843058936733</v>
      </c>
      <c r="Y201" s="35">
        <f t="shared" si="61"/>
        <v>78.343307006239399</v>
      </c>
      <c r="Z201" s="35">
        <f t="shared" si="62"/>
        <v>49.47991249611534</v>
      </c>
      <c r="AA201" s="35">
        <f t="shared" si="63"/>
        <v>-4.7285312806457398</v>
      </c>
      <c r="AB201" s="35">
        <f t="shared" si="64"/>
        <v>-4.7285312806457256</v>
      </c>
      <c r="AC201" s="35">
        <f t="shared" si="65"/>
        <v>-4.7285312806457256</v>
      </c>
      <c r="AD201" s="36"/>
      <c r="AE201" s="36"/>
      <c r="AF201">
        <v>1.7</v>
      </c>
      <c r="AG201">
        <v>2.17</v>
      </c>
      <c r="AH201" s="41"/>
      <c r="AI201" s="36"/>
      <c r="AJ201" t="s">
        <v>72</v>
      </c>
    </row>
    <row r="202" spans="1:38" s="35" customFormat="1" ht="15" x14ac:dyDescent="0.25">
      <c r="A202">
        <v>4.33</v>
      </c>
      <c r="B202">
        <v>3.79</v>
      </c>
      <c r="C202">
        <v>1.81</v>
      </c>
      <c r="D202" s="20">
        <f t="shared" si="66"/>
        <v>4.7285312806457203E-2</v>
      </c>
      <c r="E202" s="17">
        <f>IF(OR($A202="",$B202="",$C202=""),"",A202*'MPTO_working_3-way'!$I201)</f>
        <v>4.5347454044519599</v>
      </c>
      <c r="F202" s="21">
        <f>IF(OR($A202="",$B202="",$C202=""),"",B202*'MPTO_working_3-way'!$I201)</f>
        <v>3.9692113355364729</v>
      </c>
      <c r="G202" s="22">
        <f>IF(OR($A202="",$B202="",$C202=""),"",C202*'MPTO_working_3-way'!$I201)</f>
        <v>1.8955864161796876</v>
      </c>
      <c r="H202" s="17">
        <f>IF(OR($A202="",$B202="",$C202=""),"",'MPTO_working_3-way'!E201)</f>
        <v>4.6471616648762435</v>
      </c>
      <c r="I202" s="21">
        <f>IF(OR($A202="",$B202="",$C202=""),"",'MPTO_working_3-way'!F201)</f>
        <v>4.0307876103020321</v>
      </c>
      <c r="J202" s="22">
        <f>IF(OR($A202="",$B202="",$C202=""),"",'MPTO_working_3-way'!G201)</f>
        <v>1.8631535449001615</v>
      </c>
      <c r="K202" s="17">
        <f>IF(OR($A202="",$B202="",$C202=""),"",'OddsRatio_working_3-way'!H201)</f>
        <v>4.5971684571140417</v>
      </c>
      <c r="L202" s="21">
        <f>IF(OR($A202="",$B202="",$C202=""),"",'OddsRatio_working_3-way'!I201)</f>
        <v>4.0138438424468994</v>
      </c>
      <c r="M202" s="22">
        <f>IF(OR($A202="",$B202="",$C202=""),"",'OddsRatio_working_3-way'!J201)</f>
        <v>1.8749869220007125</v>
      </c>
      <c r="N202" s="23">
        <f t="shared" si="54"/>
        <v>22.051954648176185</v>
      </c>
      <c r="O202" s="24">
        <f t="shared" si="55"/>
        <v>25.193921801214486</v>
      </c>
      <c r="P202" s="24">
        <f t="shared" si="56"/>
        <v>52.754123550609336</v>
      </c>
      <c r="Q202" t="s">
        <v>237</v>
      </c>
      <c r="R202" t="s">
        <v>389</v>
      </c>
      <c r="S202" s="48" t="s">
        <v>473</v>
      </c>
      <c r="T202" s="35">
        <v>100</v>
      </c>
      <c r="U202" s="35">
        <f t="shared" si="57"/>
        <v>75.429975429975428</v>
      </c>
      <c r="V202" s="35">
        <f t="shared" si="58"/>
        <v>72.972972972972968</v>
      </c>
      <c r="W202" s="35">
        <f t="shared" si="59"/>
        <v>46.808510638297875</v>
      </c>
      <c r="X202" s="35">
        <f t="shared" si="60"/>
        <v>80.218516388729142</v>
      </c>
      <c r="Y202" s="35">
        <f t="shared" si="61"/>
        <v>77.761513931726697</v>
      </c>
      <c r="Z202" s="35">
        <f t="shared" si="62"/>
        <v>51.597051597051589</v>
      </c>
      <c r="AA202" s="35">
        <f t="shared" si="63"/>
        <v>-4.788540958753714</v>
      </c>
      <c r="AB202" s="35">
        <f t="shared" si="64"/>
        <v>-4.7885409587537282</v>
      </c>
      <c r="AC202" s="35">
        <f t="shared" si="65"/>
        <v>-4.788540958753714</v>
      </c>
      <c r="AD202" s="36"/>
      <c r="AE202" s="36"/>
      <c r="AF202">
        <v>1.91</v>
      </c>
      <c r="AG202">
        <v>1.93</v>
      </c>
      <c r="AH202" s="41"/>
      <c r="AI202" s="36"/>
      <c r="AJ202" t="s">
        <v>72</v>
      </c>
    </row>
    <row r="203" spans="1:38" ht="15" x14ac:dyDescent="0.25">
      <c r="A203">
        <v>4.07</v>
      </c>
      <c r="B203">
        <v>3.7</v>
      </c>
      <c r="C203">
        <v>1.88</v>
      </c>
      <c r="D203" s="20">
        <f t="shared" si="66"/>
        <v>4.7885409587537175E-2</v>
      </c>
      <c r="E203" s="17">
        <f>IF(OR($A203="",$B203="",$C203=""),"",A203*'MPTO_working_3-way'!$I202)</f>
        <v>4.2648936170212766</v>
      </c>
      <c r="F203" s="21">
        <f>IF(OR($A203="",$B203="",$C203=""),"",B203*'MPTO_working_3-way'!$I202)</f>
        <v>3.8771760154738879</v>
      </c>
      <c r="G203" s="22">
        <f>IF(OR($A203="",$B203="",$C203=""),"",C203*'MPTO_working_3-way'!$I202)</f>
        <v>1.9700245700245698</v>
      </c>
      <c r="H203" s="17">
        <f>IF(OR($A203="",$B203="",$C203=""),"",'MPTO_working_3-way'!E202)</f>
        <v>4.3527760922330092</v>
      </c>
      <c r="I203" s="21">
        <f>IF(OR($A203="",$B203="",$C203=""),"",'MPTO_working_3-way'!F202)</f>
        <v>3.9322324242839528</v>
      </c>
      <c r="J203" s="22">
        <f>IF(OR($A203="",$B203="",$C203=""),"",'MPTO_working_3-way'!G202)</f>
        <v>1.9381606943834642</v>
      </c>
      <c r="K203" s="17">
        <f>IF(OR($A203="",$B203="",$C203=""),"",'OddsRatio_working_3-way'!H202)</f>
        <v>4.31450281699522</v>
      </c>
      <c r="L203" s="21">
        <f>IF(OR($A203="",$B203="",$C203=""),"",'OddsRatio_working_3-way'!I202)</f>
        <v>3.9150350507775546</v>
      </c>
      <c r="M203" s="22">
        <f>IF(OR($A203="",$B203="",$C203=""),"",'OddsRatio_working_3-way'!J202)</f>
        <v>1.9500854980312028</v>
      </c>
      <c r="N203" s="23">
        <f t="shared" si="54"/>
        <v>23.447243701671241</v>
      </c>
      <c r="O203" s="24">
        <f t="shared" si="55"/>
        <v>25.791968071838362</v>
      </c>
      <c r="P203" s="24">
        <f t="shared" si="56"/>
        <v>50.760788226490405</v>
      </c>
      <c r="Q203" t="s">
        <v>408</v>
      </c>
      <c r="R203" t="s">
        <v>398</v>
      </c>
      <c r="S203" s="48" t="s">
        <v>473</v>
      </c>
      <c r="T203" s="35">
        <v>100</v>
      </c>
      <c r="U203" s="35">
        <f t="shared" si="57"/>
        <v>45.054945054945051</v>
      </c>
      <c r="V203" s="35">
        <f t="shared" si="58"/>
        <v>73.958333333333343</v>
      </c>
      <c r="W203" s="35">
        <f t="shared" si="59"/>
        <v>76.133651551312653</v>
      </c>
      <c r="X203" s="35">
        <f t="shared" si="60"/>
        <v>49.908015115354019</v>
      </c>
      <c r="Y203" s="35">
        <f t="shared" si="61"/>
        <v>78.811403393742282</v>
      </c>
      <c r="Z203" s="35">
        <f t="shared" si="62"/>
        <v>80.986721611721606</v>
      </c>
      <c r="AA203" s="35">
        <f t="shared" si="63"/>
        <v>-4.8530700604089674</v>
      </c>
      <c r="AB203" s="35">
        <f t="shared" si="64"/>
        <v>-4.853070060408939</v>
      </c>
      <c r="AC203" s="35">
        <f t="shared" si="65"/>
        <v>-4.8530700604089532</v>
      </c>
      <c r="AD203" s="36"/>
      <c r="AE203" s="36"/>
      <c r="AF203">
        <v>1.86</v>
      </c>
      <c r="AG203">
        <v>1.97</v>
      </c>
      <c r="AH203" s="41"/>
      <c r="AI203" s="36"/>
      <c r="AJ203" t="s">
        <v>72</v>
      </c>
      <c r="AK203" s="35"/>
      <c r="AL203" s="35"/>
    </row>
    <row r="204" spans="1:38" ht="15" x14ac:dyDescent="0.25">
      <c r="A204">
        <v>1.82</v>
      </c>
      <c r="B204">
        <v>3.84</v>
      </c>
      <c r="C204">
        <v>4.1900000000000004</v>
      </c>
      <c r="D204" s="20">
        <f t="shared" si="66"/>
        <v>4.8530700604089594E-2</v>
      </c>
      <c r="E204" s="17">
        <f>IF(OR($A204="",$B204="",$C204=""),"",A204*'MPTO_working_3-way'!$I203)</f>
        <v>1.9083258750994432</v>
      </c>
      <c r="F204" s="21">
        <f>IF(OR($A204="",$B204="",$C204=""),"",B204*'MPTO_working_3-way'!$I203)</f>
        <v>4.0263578903197041</v>
      </c>
      <c r="G204" s="22">
        <f>IF(OR($A204="",$B204="",$C204=""),"",C204*'MPTO_working_3-way'!$I203)</f>
        <v>4.3933436355311359</v>
      </c>
      <c r="H204" s="17">
        <f>IF(OR($A204="",$B204="",$C204=""),"",'MPTO_working_3-way'!E203)</f>
        <v>1.8752098503421897</v>
      </c>
      <c r="I204" s="21">
        <f>IF(OR($A204="",$B204="",$C204=""),"",'MPTO_working_3-way'!F203)</f>
        <v>4.0943373573936785</v>
      </c>
      <c r="J204" s="22">
        <f>IF(OR($A204="",$B204="",$C204=""),"",'MPTO_working_3-way'!G203)</f>
        <v>4.4946530291315465</v>
      </c>
      <c r="K204" s="17">
        <f>IF(OR($A204="",$B204="",$C204=""),"",'OddsRatio_working_3-way'!H203)</f>
        <v>1.8872985597336016</v>
      </c>
      <c r="L204" s="21">
        <f>IF(OR($A204="",$B204="",$C204=""),"",'OddsRatio_working_3-way'!I203)</f>
        <v>4.0730828166383279</v>
      </c>
      <c r="M204" s="22">
        <f>IF(OR($A204="",$B204="",$C204=""),"",'OddsRatio_working_3-way'!J203)</f>
        <v>4.4518078116465736</v>
      </c>
      <c r="N204" s="23">
        <f t="shared" si="54"/>
        <v>52.40195152454713</v>
      </c>
      <c r="O204" s="24">
        <f t="shared" si="55"/>
        <v>24.836341607988484</v>
      </c>
      <c r="P204" s="24">
        <f t="shared" si="56"/>
        <v>22.761706867464383</v>
      </c>
      <c r="Q204" t="s">
        <v>387</v>
      </c>
      <c r="R204" t="s">
        <v>396</v>
      </c>
      <c r="S204" s="48" t="s">
        <v>473</v>
      </c>
      <c r="T204" s="35">
        <v>100</v>
      </c>
      <c r="U204" s="35">
        <f t="shared" si="57"/>
        <v>72.14484679665739</v>
      </c>
      <c r="V204" s="35">
        <f t="shared" si="58"/>
        <v>71.014492753623188</v>
      </c>
      <c r="W204" s="35">
        <f t="shared" si="59"/>
        <v>52.153110047846894</v>
      </c>
      <c r="X204" s="35">
        <f t="shared" si="60"/>
        <v>76.832397198529918</v>
      </c>
      <c r="Y204" s="35">
        <f t="shared" si="61"/>
        <v>75.70204315549573</v>
      </c>
      <c r="Z204" s="35">
        <f t="shared" si="62"/>
        <v>56.840660449719429</v>
      </c>
      <c r="AA204" s="35">
        <f t="shared" si="63"/>
        <v>-4.687550401872528</v>
      </c>
      <c r="AB204" s="35">
        <f t="shared" si="64"/>
        <v>-4.6875504018725422</v>
      </c>
      <c r="AC204" s="35">
        <f t="shared" si="65"/>
        <v>-4.6875504018725351</v>
      </c>
      <c r="AD204" s="36"/>
      <c r="AE204" s="36"/>
      <c r="AF204">
        <v>1.83</v>
      </c>
      <c r="AG204">
        <v>2.0099999999999998</v>
      </c>
      <c r="AH204" s="41"/>
      <c r="AI204" s="36"/>
      <c r="AJ204" t="s">
        <v>72</v>
      </c>
      <c r="AK204" s="35"/>
      <c r="AL204" s="35"/>
    </row>
    <row r="205" spans="1:38" s="35" customFormat="1" ht="15" x14ac:dyDescent="0.25">
      <c r="A205">
        <v>3.59</v>
      </c>
      <c r="B205">
        <v>3.45</v>
      </c>
      <c r="C205">
        <v>2.09</v>
      </c>
      <c r="D205" s="20">
        <f t="shared" si="66"/>
        <v>4.6875504018725422E-2</v>
      </c>
      <c r="E205" s="17">
        <f>IF(OR($A205="",$B205="",$C205=""),"",A205*'MPTO_working_3-way'!$I204)</f>
        <v>3.7582830594272241</v>
      </c>
      <c r="F205" s="21">
        <f>IF(OR($A205="",$B205="",$C205=""),"",B205*'MPTO_working_3-way'!$I204)</f>
        <v>3.6117204888646031</v>
      </c>
      <c r="G205" s="22">
        <f>IF(OR($A205="",$B205="",$C205=""),"",C205*'MPTO_working_3-way'!$I204)</f>
        <v>2.1879698033991359</v>
      </c>
      <c r="H205" s="17">
        <f>IF(OR($A205="",$B205="",$C205=""),"",'MPTO_working_3-way'!E204)</f>
        <v>3.8033462475319073</v>
      </c>
      <c r="I205" s="21">
        <f>IF(OR($A205="",$B205="",$C205=""),"",'MPTO_working_3-way'!F204)</f>
        <v>3.6465753141626598</v>
      </c>
      <c r="J205" s="22">
        <f>IF(OR($A205="",$B205="",$C205=""),"",'MPTO_working_3-way'!G204)</f>
        <v>2.1605564295450903</v>
      </c>
      <c r="K205" s="17">
        <f>IF(OR($A205="",$B205="",$C205=""),"",'OddsRatio_working_3-way'!H204)</f>
        <v>3.7838560549363578</v>
      </c>
      <c r="L205" s="21">
        <f>IF(OR($A205="",$B205="",$C205=""),"",'OddsRatio_working_3-way'!I204)</f>
        <v>3.6333773492641219</v>
      </c>
      <c r="M205" s="22">
        <f>IF(OR($A205="",$B205="",$C205=""),"",'OddsRatio_working_3-way'!J204)</f>
        <v>2.1715842084481194</v>
      </c>
      <c r="N205" s="23">
        <f t="shared" si="54"/>
        <v>26.607894727131161</v>
      </c>
      <c r="O205" s="24">
        <f t="shared" si="55"/>
        <v>27.687635382724885</v>
      </c>
      <c r="P205" s="24">
        <f t="shared" si="56"/>
        <v>45.704469890143955</v>
      </c>
      <c r="Q205" t="s">
        <v>123</v>
      </c>
      <c r="R205" t="s">
        <v>103</v>
      </c>
      <c r="S205" s="48" t="s">
        <v>473</v>
      </c>
      <c r="T205" s="35">
        <v>100</v>
      </c>
      <c r="U205" s="35">
        <f t="shared" si="57"/>
        <v>50</v>
      </c>
      <c r="V205" s="35">
        <f t="shared" si="58"/>
        <v>72.527472527472526</v>
      </c>
      <c r="W205" s="35">
        <f t="shared" si="59"/>
        <v>72.826086956521735</v>
      </c>
      <c r="X205" s="35">
        <f t="shared" si="60"/>
        <v>54.646440516005732</v>
      </c>
      <c r="Y205" s="35">
        <f t="shared" si="61"/>
        <v>77.173913043478265</v>
      </c>
      <c r="Z205" s="35">
        <f t="shared" si="62"/>
        <v>77.47252747252746</v>
      </c>
      <c r="AA205" s="35">
        <f t="shared" si="63"/>
        <v>-4.6464405160057325</v>
      </c>
      <c r="AB205" s="35">
        <f t="shared" si="64"/>
        <v>-4.6464405160057396</v>
      </c>
      <c r="AC205" s="35">
        <f t="shared" si="65"/>
        <v>-4.6464405160057254</v>
      </c>
      <c r="AD205" s="36"/>
      <c r="AE205" s="36"/>
      <c r="AF205">
        <v>2.0699999999999998</v>
      </c>
      <c r="AG205">
        <v>1.78</v>
      </c>
      <c r="AH205" s="41"/>
      <c r="AI205" s="36"/>
      <c r="AJ205" t="s">
        <v>72</v>
      </c>
    </row>
    <row r="206" spans="1:38" ht="15" x14ac:dyDescent="0.25">
      <c r="A206">
        <v>2</v>
      </c>
      <c r="B206">
        <v>3.64</v>
      </c>
      <c r="C206">
        <v>3.68</v>
      </c>
      <c r="D206" s="20">
        <f t="shared" si="66"/>
        <v>4.6464405160057343E-2</v>
      </c>
      <c r="E206" s="17">
        <f>IF(OR($A206="",$B206="",$C206=""),"",A206*'MPTO_working_3-way'!$I205)</f>
        <v>2.0929288103201147</v>
      </c>
      <c r="F206" s="21">
        <f>IF(OR($A206="",$B206="",$C206=""),"",B206*'MPTO_working_3-way'!$I205)</f>
        <v>3.8091304347826087</v>
      </c>
      <c r="G206" s="22">
        <f>IF(OR($A206="",$B206="",$C206=""),"",C206*'MPTO_working_3-way'!$I205)</f>
        <v>3.8509890109890113</v>
      </c>
      <c r="H206" s="17">
        <f>IF(OR($A206="",$B206="",$C206=""),"",'MPTO_working_3-way'!E205)</f>
        <v>2.0639329443668339</v>
      </c>
      <c r="I206" s="21">
        <f>IF(OR($A206="",$B206="",$C206=""),"",'MPTO_working_3-way'!F205)</f>
        <v>3.8574719705114422</v>
      </c>
      <c r="J206" s="22">
        <f>IF(OR($A206="",$B206="",$C206=""),"",'MPTO_working_3-way'!G205)</f>
        <v>3.9024238657551278</v>
      </c>
      <c r="K206" s="17">
        <f>IF(OR($A206="",$B206="",$C206=""),"",'OddsRatio_working_3-way'!H205)</f>
        <v>2.075247119418671</v>
      </c>
      <c r="L206" s="21">
        <f>IF(OR($A206="",$B206="",$C206=""),"",'OddsRatio_working_3-way'!I205)</f>
        <v>3.8386523952652918</v>
      </c>
      <c r="M206" s="22">
        <f>IF(OR($A206="",$B206="",$C206=""),"",'OddsRatio_working_3-way'!J205)</f>
        <v>3.8816622800420384</v>
      </c>
      <c r="N206" s="23">
        <f t="shared" si="54"/>
        <v>47.779933797511696</v>
      </c>
      <c r="O206" s="24">
        <f t="shared" si="55"/>
        <v>26.252710877753682</v>
      </c>
      <c r="P206" s="24">
        <f t="shared" si="56"/>
        <v>25.967355324734619</v>
      </c>
      <c r="Q206" t="s">
        <v>459</v>
      </c>
      <c r="R206" t="s">
        <v>117</v>
      </c>
      <c r="S206" s="48" t="s">
        <v>473</v>
      </c>
      <c r="T206" s="35">
        <v>100</v>
      </c>
      <c r="U206" s="35">
        <f t="shared" si="57"/>
        <v>8.2568807339449659</v>
      </c>
      <c r="V206" s="35">
        <f t="shared" si="58"/>
        <v>90.867579908675808</v>
      </c>
      <c r="W206" s="35">
        <f t="shared" si="59"/>
        <v>95.648389904264576</v>
      </c>
      <c r="X206" s="35">
        <f t="shared" si="60"/>
        <v>13.484030187059624</v>
      </c>
      <c r="Y206" s="35">
        <f t="shared" si="61"/>
        <v>96.094729361790471</v>
      </c>
      <c r="Z206" s="35">
        <f t="shared" si="62"/>
        <v>100.87553935737925</v>
      </c>
      <c r="AA206" s="35">
        <f t="shared" si="63"/>
        <v>-5.2271494531146576</v>
      </c>
      <c r="AB206" s="35">
        <f t="shared" si="64"/>
        <v>-5.2271494531146629</v>
      </c>
      <c r="AC206" s="35">
        <f t="shared" si="65"/>
        <v>-5.2271494531146772</v>
      </c>
      <c r="AD206" s="36"/>
      <c r="AE206" s="36"/>
      <c r="AF206">
        <v>1.93</v>
      </c>
      <c r="AG206">
        <v>1.9</v>
      </c>
      <c r="AH206" s="41"/>
      <c r="AI206" s="36"/>
      <c r="AJ206" t="s">
        <v>72</v>
      </c>
      <c r="AK206" s="35"/>
      <c r="AL206" s="35"/>
    </row>
    <row r="207" spans="1:38" ht="15" x14ac:dyDescent="0.25">
      <c r="A207">
        <v>1.0900000000000001</v>
      </c>
      <c r="B207">
        <v>10.95</v>
      </c>
      <c r="C207">
        <v>22.98</v>
      </c>
      <c r="D207" s="20">
        <f t="shared" si="66"/>
        <v>5.2271494531146656E-2</v>
      </c>
      <c r="E207" s="17">
        <f>IF(OR($A207="",$B207="",$C207=""),"",A207*'MPTO_working_3-way'!$I206)</f>
        <v>1.1469759290389498</v>
      </c>
      <c r="F207" s="21">
        <f>IF(OR($A207="",$B207="",$C207=""),"",B207*'MPTO_working_3-way'!$I206)</f>
        <v>11.522372865116056</v>
      </c>
      <c r="G207" s="22">
        <f>IF(OR($A207="",$B207="",$C207=""),"",C207*'MPTO_working_3-way'!$I206)</f>
        <v>24.18119894432575</v>
      </c>
      <c r="H207" s="17">
        <f>IF(OR($A207="",$B207="",$C207=""),"",'MPTO_working_3-way'!E206)</f>
        <v>1.1111020233457267</v>
      </c>
      <c r="I207" s="21">
        <f>IF(OR($A207="",$B207="",$C207=""),"",'MPTO_working_3-way'!F206)</f>
        <v>13.531732088490777</v>
      </c>
      <c r="J207" s="22">
        <f>IF(OR($A207="",$B207="",$C207=""),"",'MPTO_working_3-way'!G206)</f>
        <v>38.325527874542537</v>
      </c>
      <c r="K207" s="17">
        <f>IF(OR($A207="",$B207="",$C207=""),"",'OddsRatio_working_3-way'!H206)</f>
        <v>1.1175044067609277</v>
      </c>
      <c r="L207" s="21">
        <f>IF(OR($A207="",$B207="",$C207=""),"",'OddsRatio_working_3-way'!I206)</f>
        <v>13.990764969680358</v>
      </c>
      <c r="M207" s="22">
        <f>IF(OR($A207="",$B207="",$C207=""),"",'OddsRatio_working_3-way'!J206)</f>
        <v>29.697187340057717</v>
      </c>
      <c r="N207" s="23">
        <f t="shared" si="54"/>
        <v>87.185787834091613</v>
      </c>
      <c r="O207" s="24">
        <f t="shared" si="55"/>
        <v>8.6787679213844608</v>
      </c>
      <c r="P207" s="24">
        <f t="shared" si="56"/>
        <v>4.135444244523927</v>
      </c>
      <c r="Q207" t="s">
        <v>106</v>
      </c>
      <c r="R207" t="s">
        <v>120</v>
      </c>
      <c r="S207" s="48" t="s">
        <v>473</v>
      </c>
      <c r="T207" s="35">
        <v>100</v>
      </c>
      <c r="U207" s="35">
        <f t="shared" si="57"/>
        <v>40.119760479041922</v>
      </c>
      <c r="V207" s="35">
        <f t="shared" si="58"/>
        <v>75.903614457831324</v>
      </c>
      <c r="W207" s="35">
        <f t="shared" si="59"/>
        <v>79.209979209979196</v>
      </c>
      <c r="X207" s="35">
        <f t="shared" si="60"/>
        <v>44.886406332189466</v>
      </c>
      <c r="Y207" s="35">
        <f t="shared" si="61"/>
        <v>80.670260310978875</v>
      </c>
      <c r="Z207" s="35">
        <f t="shared" si="62"/>
        <v>83.976625063126761</v>
      </c>
      <c r="AA207" s="35">
        <f t="shared" si="63"/>
        <v>-4.7666458531475442</v>
      </c>
      <c r="AB207" s="35">
        <f t="shared" si="64"/>
        <v>-4.7666458531475513</v>
      </c>
      <c r="AC207" s="35">
        <f t="shared" si="65"/>
        <v>-4.7666458531475655</v>
      </c>
      <c r="AD207" s="36"/>
      <c r="AE207" s="36"/>
      <c r="AF207">
        <v>1.31</v>
      </c>
      <c r="AG207">
        <v>3.38</v>
      </c>
      <c r="AH207" s="41"/>
      <c r="AI207" s="36"/>
      <c r="AJ207" t="s">
        <v>72</v>
      </c>
      <c r="AK207" s="35"/>
      <c r="AL207" s="35"/>
    </row>
    <row r="208" spans="1:38" ht="15" x14ac:dyDescent="0.25">
      <c r="A208">
        <v>1.67</v>
      </c>
      <c r="B208">
        <v>4.1500000000000004</v>
      </c>
      <c r="C208">
        <v>4.8099999999999996</v>
      </c>
      <c r="D208" s="20">
        <f t="shared" si="66"/>
        <v>4.7666458531475442E-2</v>
      </c>
      <c r="E208" s="17">
        <f>IF(OR($A208="",$B208="",$C208=""),"",A208*'MPTO_working_3-way'!$I207)</f>
        <v>1.7496029857475639</v>
      </c>
      <c r="F208" s="21">
        <f>IF(OR($A208="",$B208="",$C208=""),"",B208*'MPTO_working_3-way'!$I207)</f>
        <v>4.3478158029056235</v>
      </c>
      <c r="G208" s="22">
        <f>IF(OR($A208="",$B208="",$C208=""),"",C208*'MPTO_working_3-way'!$I207)</f>
        <v>5.0392756655363966</v>
      </c>
      <c r="H208" s="17">
        <f>IF(OR($A208="",$B208="",$C208=""),"",'MPTO_working_3-way'!E207)</f>
        <v>1.715520176041017</v>
      </c>
      <c r="I208" s="21">
        <f>IF(OR($A208="",$B208="",$C208=""),"",'MPTO_working_3-way'!F207)</f>
        <v>4.4429627477414142</v>
      </c>
      <c r="J208" s="22">
        <f>IF(OR($A208="",$B208="",$C208=""),"",'MPTO_working_3-way'!G207)</f>
        <v>5.2080244218137164</v>
      </c>
      <c r="K208" s="17">
        <f>IF(OR($A208="",$B208="",$C208=""),"",'OddsRatio_working_3-way'!H207)</f>
        <v>1.7272035060269366</v>
      </c>
      <c r="L208" s="21">
        <f>IF(OR($A208="",$B208="",$C208=""),"",'OddsRatio_working_3-way'!I207)</f>
        <v>4.4189418566938077</v>
      </c>
      <c r="M208" s="22">
        <f>IF(OR($A208="",$B208="",$C208=""),"",'OddsRatio_working_3-way'!J207)</f>
        <v>5.1352915790487002</v>
      </c>
      <c r="N208" s="23">
        <f t="shared" si="54"/>
        <v>57.155823815236786</v>
      </c>
      <c r="O208" s="24">
        <f t="shared" si="55"/>
        <v>23.000054402757932</v>
      </c>
      <c r="P208" s="24">
        <f t="shared" si="56"/>
        <v>19.844121782005285</v>
      </c>
      <c r="Q208" t="s">
        <v>122</v>
      </c>
      <c r="R208" t="s">
        <v>388</v>
      </c>
      <c r="S208" s="48" t="s">
        <v>473</v>
      </c>
      <c r="T208" s="35">
        <v>100</v>
      </c>
      <c r="U208" s="35">
        <f t="shared" si="57"/>
        <v>36.30573248407643</v>
      </c>
      <c r="V208" s="35">
        <f t="shared" si="58"/>
        <v>76.580796252927385</v>
      </c>
      <c r="W208" s="35">
        <f t="shared" si="59"/>
        <v>82.238010657193612</v>
      </c>
      <c r="X208" s="35">
        <f t="shared" si="60"/>
        <v>41.181193089878995</v>
      </c>
      <c r="Y208" s="35">
        <f t="shared" si="61"/>
        <v>81.456256858729958</v>
      </c>
      <c r="Z208" s="35">
        <f t="shared" si="62"/>
        <v>87.113471262996171</v>
      </c>
      <c r="AA208" s="35">
        <f t="shared" si="63"/>
        <v>-4.8754606058025658</v>
      </c>
      <c r="AB208" s="35">
        <f t="shared" si="64"/>
        <v>-4.8754606058025729</v>
      </c>
      <c r="AC208" s="35">
        <f t="shared" si="65"/>
        <v>-4.8754606058025587</v>
      </c>
      <c r="AD208" s="36"/>
      <c r="AE208" s="36"/>
      <c r="AF208">
        <v>1.74</v>
      </c>
      <c r="AG208">
        <v>2.13</v>
      </c>
      <c r="AH208" s="41"/>
      <c r="AI208" s="36"/>
      <c r="AJ208" t="s">
        <v>72</v>
      </c>
      <c r="AK208" s="35"/>
      <c r="AL208" s="35"/>
    </row>
    <row r="209" spans="1:38" ht="15" x14ac:dyDescent="0.25">
      <c r="A209">
        <v>1.57</v>
      </c>
      <c r="B209">
        <v>4.2699999999999996</v>
      </c>
      <c r="C209">
        <v>5.63</v>
      </c>
      <c r="D209" s="20">
        <f t="shared" si="66"/>
        <v>4.8754606058025729E-2</v>
      </c>
      <c r="E209" s="17">
        <f>IF(OR($A209="",$B209="",$C209=""),"",A209*'MPTO_working_3-way'!$I208)</f>
        <v>1.6465447315111004</v>
      </c>
      <c r="F209" s="21">
        <f>IF(OR($A209="",$B209="",$C209=""),"",B209*'MPTO_working_3-way'!$I208)</f>
        <v>4.4781821678677698</v>
      </c>
      <c r="G209" s="22">
        <f>IF(OR($A209="",$B209="",$C209=""),"",C209*'MPTO_working_3-way'!$I208)</f>
        <v>5.9044884321066844</v>
      </c>
      <c r="H209" s="17">
        <f>IF(OR($A209="",$B209="",$C209=""),"",'MPTO_working_3-way'!E208)</f>
        <v>1.6111072574866332</v>
      </c>
      <c r="I209" s="21">
        <f>IF(OR($A209="",$B209="",$C209=""),"",'MPTO_working_3-way'!F208)</f>
        <v>4.588408259508987</v>
      </c>
      <c r="J209" s="22">
        <f>IF(OR($A209="",$B209="",$C209=""),"",'MPTO_working_3-way'!G208)</f>
        <v>6.1970017661877437</v>
      </c>
      <c r="K209" s="17">
        <f>IF(OR($A209="",$B209="",$C209=""),"",'OddsRatio_working_3-way'!H208)</f>
        <v>1.6227373221108319</v>
      </c>
      <c r="L209" s="21">
        <f>IF(OR($A209="",$B209="",$C209=""),"",'OddsRatio_working_3-way'!I208)</f>
        <v>4.5725456900042474</v>
      </c>
      <c r="M209" s="22">
        <f>IF(OR($A209="",$B209="",$C209=""),"",'OddsRatio_working_3-way'!J208)</f>
        <v>6.0583750901283375</v>
      </c>
      <c r="N209" s="23">
        <f t="shared" si="54"/>
        <v>60.733242217006747</v>
      </c>
      <c r="O209" s="24">
        <f t="shared" si="55"/>
        <v>22.330489527096155</v>
      </c>
      <c r="P209" s="24">
        <f t="shared" si="56"/>
        <v>16.936268255897087</v>
      </c>
      <c r="Q209" t="s">
        <v>105</v>
      </c>
      <c r="R209" t="s">
        <v>397</v>
      </c>
      <c r="S209" s="48" t="s">
        <v>473</v>
      </c>
      <c r="T209" s="35">
        <v>100</v>
      </c>
      <c r="U209" s="35">
        <f t="shared" si="57"/>
        <v>41.176470588235297</v>
      </c>
      <c r="V209" s="35">
        <f t="shared" si="58"/>
        <v>75.903614457831324</v>
      </c>
      <c r="W209" s="35">
        <f t="shared" si="59"/>
        <v>77.876106194690252</v>
      </c>
      <c r="X209" s="35">
        <f t="shared" si="60"/>
        <v>46.22027934747841</v>
      </c>
      <c r="Y209" s="35">
        <f t="shared" si="61"/>
        <v>80.947423217074444</v>
      </c>
      <c r="Z209" s="35">
        <f t="shared" si="62"/>
        <v>82.919914953933386</v>
      </c>
      <c r="AA209" s="35">
        <f t="shared" si="63"/>
        <v>-5.0438087592431131</v>
      </c>
      <c r="AB209" s="35">
        <f t="shared" si="64"/>
        <v>-5.0438087592431202</v>
      </c>
      <c r="AC209" s="35">
        <f t="shared" si="65"/>
        <v>-5.0438087592431344</v>
      </c>
      <c r="AD209" s="36"/>
      <c r="AE209" s="36"/>
      <c r="AF209">
        <v>1.88</v>
      </c>
      <c r="AG209">
        <v>1.95</v>
      </c>
      <c r="AH209" s="41"/>
      <c r="AI209" s="36"/>
      <c r="AJ209" t="s">
        <v>72</v>
      </c>
      <c r="AK209" s="35"/>
      <c r="AL209" s="35"/>
    </row>
    <row r="210" spans="1:38" ht="15" x14ac:dyDescent="0.25">
      <c r="A210">
        <v>1.7</v>
      </c>
      <c r="B210">
        <v>4.1500000000000004</v>
      </c>
      <c r="C210">
        <v>4.5199999999999996</v>
      </c>
      <c r="D210" s="20">
        <f t="shared" si="66"/>
        <v>5.0438087592431291E-2</v>
      </c>
      <c r="E210" s="17">
        <f>IF(OR($A210="",$B210="",$C210=""),"",A210*'MPTO_working_3-way'!$I209)</f>
        <v>1.7857447489071332</v>
      </c>
      <c r="F210" s="21">
        <f>IF(OR($A210="",$B210="",$C210=""),"",B210*'MPTO_working_3-way'!$I209)</f>
        <v>4.3593180635085904</v>
      </c>
      <c r="G210" s="22">
        <f>IF(OR($A210="",$B210="",$C210=""),"",C210*'MPTO_working_3-way'!$I209)</f>
        <v>4.747980155917789</v>
      </c>
      <c r="H210" s="17">
        <f>IF(OR($A210="",$B210="",$C210=""),"",'MPTO_working_3-way'!E209)</f>
        <v>1.7500182930398642</v>
      </c>
      <c r="I210" s="21">
        <f>IF(OR($A210="",$B210="",$C210=""),"",'MPTO_working_3-way'!F209)</f>
        <v>4.4612751590218078</v>
      </c>
      <c r="J210" s="22">
        <f>IF(OR($A210="",$B210="",$C210=""),"",'MPTO_working_3-way'!G209)</f>
        <v>4.8917398729840569</v>
      </c>
      <c r="K210" s="17">
        <f>IF(OR($A210="",$B210="",$C210=""),"",'OddsRatio_working_3-way'!H209)</f>
        <v>1.762371644294735</v>
      </c>
      <c r="L210" s="21">
        <f>IF(OR($A210="",$B210="",$C210=""),"",'OddsRatio_working_3-way'!I209)</f>
        <v>4.4306723993263084</v>
      </c>
      <c r="M210" s="22">
        <f>IF(OR($A210="",$B210="",$C210=""),"",'OddsRatio_working_3-way'!J209)</f>
        <v>4.8336402684535269</v>
      </c>
      <c r="N210" s="23">
        <f t="shared" si="54"/>
        <v>55.999044690569299</v>
      </c>
      <c r="O210" s="24">
        <f t="shared" si="55"/>
        <v>22.93936770457055</v>
      </c>
      <c r="P210" s="24">
        <f t="shared" si="56"/>
        <v>21.061587604860136</v>
      </c>
      <c r="Q210" t="s">
        <v>477</v>
      </c>
      <c r="R210" t="s">
        <v>118</v>
      </c>
      <c r="S210" s="48" t="s">
        <v>473</v>
      </c>
      <c r="T210" s="35">
        <v>100</v>
      </c>
      <c r="U210" s="35">
        <f t="shared" si="57"/>
        <v>47.916666666666671</v>
      </c>
      <c r="V210" s="35">
        <f t="shared" si="58"/>
        <v>73.40425531914893</v>
      </c>
      <c r="W210" s="35">
        <f t="shared" si="59"/>
        <v>74.093264248704671</v>
      </c>
      <c r="X210" s="35">
        <f t="shared" si="60"/>
        <v>52.502480432146406</v>
      </c>
      <c r="Y210" s="35">
        <f t="shared" si="61"/>
        <v>77.990069084628672</v>
      </c>
      <c r="Z210" s="35">
        <f t="shared" si="62"/>
        <v>78.679078014184398</v>
      </c>
      <c r="AA210" s="35">
        <f t="shared" si="63"/>
        <v>-4.5858137654797346</v>
      </c>
      <c r="AB210" s="35">
        <f t="shared" si="64"/>
        <v>-4.5858137654797417</v>
      </c>
      <c r="AC210" s="35">
        <f t="shared" si="65"/>
        <v>-4.5858137654797275</v>
      </c>
      <c r="AD210" s="36"/>
      <c r="AE210" s="36"/>
      <c r="AF210">
        <v>1.71</v>
      </c>
      <c r="AG210">
        <v>2.15</v>
      </c>
      <c r="AH210" s="41"/>
      <c r="AI210" s="36"/>
      <c r="AJ210" t="s">
        <v>72</v>
      </c>
      <c r="AK210" s="35"/>
      <c r="AL210" s="35"/>
    </row>
    <row r="211" spans="1:38" ht="15" x14ac:dyDescent="0.25">
      <c r="A211">
        <v>1.92</v>
      </c>
      <c r="B211">
        <v>3.76</v>
      </c>
      <c r="C211">
        <v>3.86</v>
      </c>
      <c r="D211" s="20">
        <f t="shared" si="66"/>
        <v>4.5858137654797293E-2</v>
      </c>
      <c r="E211" s="17">
        <f>IF(OR($A211="",$B211="",$C211=""),"",A211*'MPTO_working_3-way'!$I210)</f>
        <v>2.0080476242972107</v>
      </c>
      <c r="F211" s="21">
        <f>IF(OR($A211="",$B211="",$C211=""),"",B211*'MPTO_working_3-way'!$I210)</f>
        <v>3.9324265975820376</v>
      </c>
      <c r="G211" s="22">
        <f>IF(OR($A211="",$B211="",$C211=""),"",C211*'MPTO_working_3-way'!$I210)</f>
        <v>4.0370124113475176</v>
      </c>
      <c r="H211" s="17">
        <f>IF(OR($A211="",$B211="",$C211=""),"",'MPTO_working_3-way'!E210)</f>
        <v>1.9780543281068752</v>
      </c>
      <c r="I211" s="21">
        <f>IF(OR($A211="",$B211="",$C211=""),"",'MPTO_working_3-way'!F210)</f>
        <v>3.989286357819767</v>
      </c>
      <c r="J211" s="22">
        <f>IF(OR($A211="",$B211="",$C211=""),"",'MPTO_working_3-way'!G210)</f>
        <v>4.1020371632337094</v>
      </c>
      <c r="K211" s="17">
        <f>IF(OR($A211="",$B211="",$C211=""),"",'OddsRatio_working_3-way'!H210)</f>
        <v>1.9894341981964538</v>
      </c>
      <c r="L211" s="21">
        <f>IF(OR($A211="",$B211="",$C211=""),"",'OddsRatio_working_3-way'!I210)</f>
        <v>3.9683025945893609</v>
      </c>
      <c r="M211" s="22">
        <f>IF(OR($A211="",$B211="",$C211=""),"",'OddsRatio_working_3-way'!J210)</f>
        <v>4.0758497900454964</v>
      </c>
      <c r="N211" s="23">
        <f t="shared" si="54"/>
        <v>49.799615701345054</v>
      </c>
      <c r="O211" s="24">
        <f t="shared" si="55"/>
        <v>25.429590996431518</v>
      </c>
      <c r="P211" s="24">
        <f t="shared" si="56"/>
        <v>24.770793302223442</v>
      </c>
      <c r="Q211" t="s">
        <v>121</v>
      </c>
      <c r="R211" t="s">
        <v>124</v>
      </c>
      <c r="S211" s="48" t="s">
        <v>473</v>
      </c>
      <c r="T211" s="35">
        <v>100</v>
      </c>
      <c r="U211" s="35">
        <f t="shared" si="57"/>
        <v>78.678038379530932</v>
      </c>
      <c r="V211" s="35">
        <f t="shared" si="58"/>
        <v>71.751412429378533</v>
      </c>
      <c r="W211" s="35">
        <f t="shared" si="59"/>
        <v>44.751381215469614</v>
      </c>
      <c r="X211" s="35">
        <f t="shared" si="60"/>
        <v>83.49720635515186</v>
      </c>
      <c r="Y211" s="35">
        <f t="shared" si="61"/>
        <v>76.570580404999461</v>
      </c>
      <c r="Z211" s="35">
        <f t="shared" si="62"/>
        <v>49.570549191090549</v>
      </c>
      <c r="AA211" s="35">
        <f t="shared" si="63"/>
        <v>-4.8191679756209282</v>
      </c>
      <c r="AB211" s="35">
        <f t="shared" si="64"/>
        <v>-4.8191679756209282</v>
      </c>
      <c r="AC211" s="35">
        <f t="shared" si="65"/>
        <v>-4.8191679756209354</v>
      </c>
      <c r="AD211" s="36"/>
      <c r="AE211" s="36"/>
      <c r="AF211">
        <v>1.93</v>
      </c>
      <c r="AG211">
        <v>1.91</v>
      </c>
      <c r="AH211" s="41"/>
      <c r="AI211" s="36"/>
      <c r="AJ211" t="s">
        <v>72</v>
      </c>
      <c r="AK211" s="35"/>
      <c r="AL211" s="35"/>
    </row>
    <row r="212" spans="1:38" ht="15" x14ac:dyDescent="0.25">
      <c r="A212">
        <v>4.6900000000000004</v>
      </c>
      <c r="B212">
        <v>3.54</v>
      </c>
      <c r="C212">
        <v>1.81</v>
      </c>
      <c r="D212" s="20">
        <f t="shared" si="66"/>
        <v>4.8191679756209416E-2</v>
      </c>
      <c r="E212" s="17">
        <f>IF(OR($A212="",$B212="",$C212=""),"",A212*'MPTO_working_3-way'!$I211)</f>
        <v>4.9160189780566226</v>
      </c>
      <c r="F212" s="21">
        <f>IF(OR($A212="",$B212="",$C212=""),"",B212*'MPTO_working_3-way'!$I211)</f>
        <v>3.7105985463369815</v>
      </c>
      <c r="G212" s="22">
        <f>IF(OR($A212="",$B212="",$C212=""),"",C212*'MPTO_working_3-way'!$I211)</f>
        <v>1.8972269403587392</v>
      </c>
      <c r="H212" s="17">
        <f>IF(OR($A212="",$B212="",$C212=""),"",'MPTO_working_3-way'!E211)</f>
        <v>5.0721327538653922</v>
      </c>
      <c r="I212" s="21">
        <f>IF(OR($A212="",$B212="",$C212=""),"",'MPTO_working_3-way'!F211)</f>
        <v>3.7534440318644307</v>
      </c>
      <c r="J212" s="22">
        <f>IF(OR($A212="",$B212="",$C212=""),"",'MPTO_working_3-way'!G211)</f>
        <v>1.8642029052097737</v>
      </c>
      <c r="K212" s="17">
        <f>IF(OR($A212="",$B212="",$C212=""),"",'OddsRatio_working_3-way'!H211)</f>
        <v>4.9926856610453205</v>
      </c>
      <c r="L212" s="21">
        <f>IF(OR($A212="",$B212="",$C212=""),"",'OddsRatio_working_3-way'!I211)</f>
        <v>3.7483527314512504</v>
      </c>
      <c r="M212" s="22">
        <f>IF(OR($A212="",$B212="",$C212=""),"",'OddsRatio_working_3-way'!J211)</f>
        <v>1.8764431938879966</v>
      </c>
      <c r="N212" s="23">
        <f t="shared" si="54"/>
        <v>20.341662724730067</v>
      </c>
      <c r="O212" s="24">
        <f t="shared" si="55"/>
        <v>26.949829994063286</v>
      </c>
      <c r="P212" s="24">
        <f t="shared" si="56"/>
        <v>52.708507281206643</v>
      </c>
      <c r="Q212" t="s">
        <v>258</v>
      </c>
      <c r="R212" t="s">
        <v>244</v>
      </c>
      <c r="S212" s="48" t="s">
        <v>473</v>
      </c>
      <c r="T212" s="35">
        <v>100</v>
      </c>
      <c r="U212" s="35">
        <f t="shared" si="57"/>
        <v>48.186528497409334</v>
      </c>
      <c r="V212" s="35">
        <f t="shared" si="58"/>
        <v>69.696969696969703</v>
      </c>
      <c r="W212" s="35">
        <f t="shared" si="59"/>
        <v>76.415094339622627</v>
      </c>
      <c r="X212" s="35">
        <f t="shared" si="60"/>
        <v>53.887935963407664</v>
      </c>
      <c r="Y212" s="35">
        <f t="shared" si="61"/>
        <v>75.398377162968032</v>
      </c>
      <c r="Z212" s="35">
        <f t="shared" si="62"/>
        <v>82.116501805620985</v>
      </c>
      <c r="AA212" s="35">
        <f t="shared" si="63"/>
        <v>-5.7014074659983294</v>
      </c>
      <c r="AB212" s="35">
        <f t="shared" si="64"/>
        <v>-5.7014074659983294</v>
      </c>
      <c r="AC212" s="35">
        <f t="shared" si="65"/>
        <v>-5.7014074659983578</v>
      </c>
      <c r="AD212" s="36"/>
      <c r="AE212" s="36"/>
      <c r="AF212">
        <v>2.15</v>
      </c>
      <c r="AG212">
        <v>1.72</v>
      </c>
      <c r="AH212" s="41"/>
      <c r="AI212" s="36"/>
      <c r="AJ212" t="s">
        <v>380</v>
      </c>
      <c r="AK212" s="35"/>
      <c r="AL212" s="35"/>
    </row>
    <row r="213" spans="1:38" ht="15" x14ac:dyDescent="0.25">
      <c r="A213">
        <v>1.93</v>
      </c>
      <c r="B213">
        <v>3.3</v>
      </c>
      <c r="C213">
        <v>4.24</v>
      </c>
      <c r="D213" s="20">
        <f t="shared" si="66"/>
        <v>5.7014074659983427E-2</v>
      </c>
      <c r="E213" s="17">
        <f>IF(OR($A213="",$B213="",$C213=""),"",A213*'MPTO_working_3-way'!$I212)</f>
        <v>2.0400371640937678</v>
      </c>
      <c r="F213" s="21">
        <f>IF(OR($A213="",$B213="",$C213=""),"",B213*'MPTO_working_3-way'!$I212)</f>
        <v>3.4881464463779452</v>
      </c>
      <c r="G213" s="22">
        <f>IF(OR($A213="",$B213="",$C213=""),"",C213*'MPTO_working_3-way'!$I212)</f>
        <v>4.4817396765583304</v>
      </c>
      <c r="H213" s="17">
        <f>IF(OR($A213="",$B213="",$C213=""),"",'MPTO_working_3-way'!E212)</f>
        <v>2.0034859715365085</v>
      </c>
      <c r="I213" s="21">
        <f>IF(OR($A213="",$B213="",$C213=""),"",'MPTO_working_3-way'!F212)</f>
        <v>3.5208092495597558</v>
      </c>
      <c r="J213" s="22">
        <f>IF(OR($A213="",$B213="",$C213=""),"",'MPTO_working_3-way'!G212)</f>
        <v>4.6116024263178996</v>
      </c>
      <c r="K213" s="17">
        <f>IF(OR($A213="",$B213="",$C213=""),"",'OddsRatio_working_3-way'!H212)</f>
        <v>2.0176215801944788</v>
      </c>
      <c r="L213" s="21">
        <f>IF(OR($A213="",$B213="",$C213=""),"",'OddsRatio_working_3-way'!I212)</f>
        <v>3.5166985316637649</v>
      </c>
      <c r="M213" s="22">
        <f>IF(OR($A213="",$B213="",$C213=""),"",'OddsRatio_working_3-way'!J212)</f>
        <v>4.5452622793872184</v>
      </c>
      <c r="N213" s="23">
        <f t="shared" si="54"/>
        <v>49.018714835237986</v>
      </c>
      <c r="O213" s="24">
        <f t="shared" si="55"/>
        <v>28.668521100608878</v>
      </c>
      <c r="P213" s="24">
        <f t="shared" si="56"/>
        <v>22.312764064153136</v>
      </c>
      <c r="Q213" t="s">
        <v>451</v>
      </c>
      <c r="R213" t="s">
        <v>452</v>
      </c>
      <c r="S213" s="48" t="s">
        <v>473</v>
      </c>
      <c r="T213" s="35">
        <v>100</v>
      </c>
      <c r="U213" s="35">
        <f t="shared" si="57"/>
        <v>61.240310077519375</v>
      </c>
      <c r="V213" s="35">
        <f t="shared" si="58"/>
        <v>71.910112359550567</v>
      </c>
      <c r="W213" s="35">
        <f t="shared" si="59"/>
        <v>61.240310077519375</v>
      </c>
      <c r="X213" s="35">
        <f t="shared" si="60"/>
        <v>66.849577562930065</v>
      </c>
      <c r="Y213" s="35">
        <f t="shared" si="61"/>
        <v>77.519379844961236</v>
      </c>
      <c r="Z213" s="35">
        <f t="shared" si="62"/>
        <v>66.849577562930065</v>
      </c>
      <c r="AA213" s="35">
        <f t="shared" si="63"/>
        <v>-5.6092674854106903</v>
      </c>
      <c r="AB213" s="35">
        <f t="shared" si="64"/>
        <v>-5.609267485410669</v>
      </c>
      <c r="AC213" s="35">
        <f t="shared" si="65"/>
        <v>-5.6092674854106903</v>
      </c>
      <c r="AD213" s="36"/>
      <c r="AE213" s="36"/>
      <c r="AF213">
        <v>2.44</v>
      </c>
      <c r="AG213">
        <v>1.55</v>
      </c>
      <c r="AH213" s="41"/>
      <c r="AI213" s="36"/>
      <c r="AJ213" t="s">
        <v>476</v>
      </c>
      <c r="AK213" s="35"/>
      <c r="AL213" s="35"/>
    </row>
    <row r="214" spans="1:38" ht="15" x14ac:dyDescent="0.25">
      <c r="A214">
        <v>2.58</v>
      </c>
      <c r="B214">
        <v>3.56</v>
      </c>
      <c r="C214">
        <v>2.58</v>
      </c>
      <c r="D214" s="20">
        <f t="shared" si="66"/>
        <v>5.609267485410685E-2</v>
      </c>
      <c r="E214" s="17">
        <f>IF(OR($A214="",$B214="",$C214=""),"",A214*'MPTO_working_3-way'!$I213)</f>
        <v>2.7247191011235956</v>
      </c>
      <c r="F214" s="21">
        <f>IF(OR($A214="",$B214="",$C214=""),"",B214*'MPTO_working_3-way'!$I213)</f>
        <v>3.7596899224806206</v>
      </c>
      <c r="G214" s="22">
        <f>IF(OR($A214="",$B214="",$C214=""),"",C214*'MPTO_working_3-way'!$I213)</f>
        <v>2.7247191011235956</v>
      </c>
      <c r="H214" s="17">
        <f>IF(OR($A214="",$B214="",$C214=""),"",'MPTO_working_3-way'!E213)</f>
        <v>2.7107665669762318</v>
      </c>
      <c r="I214" s="21">
        <f>IF(OR($A214="",$B214="",$C214=""),"",'MPTO_working_3-way'!F213)</f>
        <v>3.813863359539365</v>
      </c>
      <c r="J214" s="22">
        <f>IF(OR($A214="",$B214="",$C214=""),"",'MPTO_working_3-way'!G213)</f>
        <v>2.7107665669762318</v>
      </c>
      <c r="K214" s="17">
        <f>IF(OR($A214="",$B214="",$C214=""),"",'OddsRatio_working_3-way'!H213)</f>
        <v>2.7183492931011206</v>
      </c>
      <c r="L214" s="21">
        <f>IF(OR($A214="",$B214="",$C214=""),"",'OddsRatio_working_3-way'!I213)</f>
        <v>3.7841608799613082</v>
      </c>
      <c r="M214" s="22">
        <f>IF(OR($A214="",$B214="",$C214=""),"",'OddsRatio_working_3-way'!J213)</f>
        <v>2.7183492931011206</v>
      </c>
      <c r="N214" s="23">
        <f t="shared" si="54"/>
        <v>36.701030927835049</v>
      </c>
      <c r="O214" s="24">
        <f t="shared" si="55"/>
        <v>26.597938144329891</v>
      </c>
      <c r="P214" s="24">
        <f t="shared" si="56"/>
        <v>36.701030927835049</v>
      </c>
      <c r="Q214" t="s">
        <v>453</v>
      </c>
      <c r="R214" t="s">
        <v>454</v>
      </c>
      <c r="S214" s="48" t="s">
        <v>473</v>
      </c>
      <c r="T214" s="35">
        <v>100</v>
      </c>
      <c r="U214" s="35">
        <f t="shared" si="57"/>
        <v>21.259842519685037</v>
      </c>
      <c r="V214" s="35">
        <f t="shared" si="58"/>
        <v>83.766233766233768</v>
      </c>
      <c r="W214" s="35">
        <f t="shared" si="59"/>
        <v>91.708126036484245</v>
      </c>
      <c r="X214" s="35">
        <f t="shared" si="60"/>
        <v>24.525640197281991</v>
      </c>
      <c r="Y214" s="35">
        <f t="shared" si="61"/>
        <v>87.032031443830704</v>
      </c>
      <c r="Z214" s="35">
        <f t="shared" si="62"/>
        <v>94.973923714081181</v>
      </c>
      <c r="AA214" s="35">
        <f t="shared" si="63"/>
        <v>-3.2657976775969537</v>
      </c>
      <c r="AB214" s="35">
        <f t="shared" si="64"/>
        <v>-3.265797677596936</v>
      </c>
      <c r="AC214" s="35">
        <f t="shared" si="65"/>
        <v>-3.265797677596936</v>
      </c>
      <c r="AD214" s="36"/>
      <c r="AE214" s="36"/>
      <c r="AF214">
        <v>2.2000000000000002</v>
      </c>
      <c r="AG214">
        <v>1.66</v>
      </c>
      <c r="AH214" s="41"/>
      <c r="AI214" s="36"/>
      <c r="AJ214" t="s">
        <v>476</v>
      </c>
      <c r="AK214" s="35"/>
      <c r="AL214" s="35"/>
    </row>
    <row r="215" spans="1:38" ht="15" x14ac:dyDescent="0.25">
      <c r="A215">
        <v>1.27</v>
      </c>
      <c r="B215">
        <v>6.16</v>
      </c>
      <c r="C215">
        <v>12.06</v>
      </c>
      <c r="D215" s="20">
        <f t="shared" si="66"/>
        <v>3.2657976775969377E-2</v>
      </c>
      <c r="E215" s="17">
        <f>IF(OR($A215="",$B215="",$C215=""),"",A215*'MPTO_working_3-way'!$I214)</f>
        <v>1.3114756305054811</v>
      </c>
      <c r="F215" s="21">
        <f>IF(OR($A215="",$B215="",$C215=""),"",B215*'MPTO_working_3-way'!$I214)</f>
        <v>6.3611731369399713</v>
      </c>
      <c r="G215" s="22">
        <f>IF(OR($A215="",$B215="",$C215=""),"",C215*'MPTO_working_3-way'!$I214)</f>
        <v>12.453855199918191</v>
      </c>
      <c r="H215" s="17">
        <f>IF(OR($A215="",$B215="",$C215=""),"",'MPTO_working_3-way'!E214)</f>
        <v>1.287804163212271</v>
      </c>
      <c r="I215" s="21">
        <f>IF(OR($A215="",$B215="",$C215=""),"",'MPTO_working_3-way'!F214)</f>
        <v>6.6027664104221673</v>
      </c>
      <c r="J215" s="22">
        <f>IF(OR($A215="",$B215="",$C215=""),"",'MPTO_working_3-way'!G214)</f>
        <v>13.882574751358511</v>
      </c>
      <c r="K215" s="17">
        <f>IF(OR($A215="",$B215="",$C215=""),"",'OddsRatio_working_3-way'!H214)</f>
        <v>1.2944352745307455</v>
      </c>
      <c r="L215" s="21">
        <f>IF(OR($A215="",$B215="",$C215=""),"",'OddsRatio_working_3-way'!I214)</f>
        <v>6.626985246587572</v>
      </c>
      <c r="M215" s="22">
        <f>IF(OR($A215="",$B215="",$C215=""),"",'OddsRatio_working_3-way'!J214)</f>
        <v>13.060941245592744</v>
      </c>
      <c r="N215" s="23">
        <f t="shared" si="54"/>
        <v>76.249987170144422</v>
      </c>
      <c r="O215" s="24">
        <f t="shared" si="55"/>
        <v>15.720370731507046</v>
      </c>
      <c r="P215" s="24">
        <f t="shared" si="56"/>
        <v>8.0296420983485408</v>
      </c>
      <c r="Q215" t="s">
        <v>329</v>
      </c>
      <c r="R215" t="s">
        <v>266</v>
      </c>
      <c r="S215" s="48" t="s">
        <v>473</v>
      </c>
      <c r="T215" s="35">
        <v>100</v>
      </c>
      <c r="U215" s="35">
        <f t="shared" si="57"/>
        <v>56.331877729257641</v>
      </c>
      <c r="V215" s="35">
        <f t="shared" si="58"/>
        <v>70.149253731343279</v>
      </c>
      <c r="W215" s="35">
        <f t="shared" si="59"/>
        <v>70.238095238095241</v>
      </c>
      <c r="X215" s="35">
        <f t="shared" si="60"/>
        <v>59.61265103056148</v>
      </c>
      <c r="Y215" s="35">
        <f t="shared" si="61"/>
        <v>73.430027032647118</v>
      </c>
      <c r="Z215" s="35">
        <f t="shared" si="62"/>
        <v>73.51886853939908</v>
      </c>
      <c r="AA215" s="35">
        <f t="shared" si="63"/>
        <v>-3.2807733013038387</v>
      </c>
      <c r="AB215" s="35">
        <f t="shared" si="64"/>
        <v>-3.2807733013038387</v>
      </c>
      <c r="AC215" s="35">
        <f t="shared" si="65"/>
        <v>-3.2807733013038387</v>
      </c>
      <c r="AD215" s="36"/>
      <c r="AE215" s="36"/>
      <c r="AF215">
        <v>1.53</v>
      </c>
      <c r="AG215">
        <v>2.59</v>
      </c>
      <c r="AH215" s="41"/>
      <c r="AI215" s="36"/>
      <c r="AJ215" t="s">
        <v>381</v>
      </c>
      <c r="AK215" s="35"/>
      <c r="AL215" s="35"/>
    </row>
    <row r="216" spans="1:38" ht="15" x14ac:dyDescent="0.25">
      <c r="A216">
        <v>2.29</v>
      </c>
      <c r="B216">
        <v>3.35</v>
      </c>
      <c r="C216">
        <v>3.36</v>
      </c>
      <c r="D216" s="20">
        <f t="shared" si="66"/>
        <v>3.2807733013038298E-2</v>
      </c>
      <c r="E216" s="17">
        <f>IF(OR($A216="",$B216="",$C216=""),"",A216*'MPTO_working_3-way'!$I215)</f>
        <v>2.3651297085998579</v>
      </c>
      <c r="F216" s="21">
        <f>IF(OR($A216="",$B216="",$C216=""),"",B216*'MPTO_working_3-way'!$I215)</f>
        <v>3.4599059055936783</v>
      </c>
      <c r="G216" s="22">
        <f>IF(OR($A216="",$B216="",$C216=""),"",C216*'MPTO_working_3-way'!$I215)</f>
        <v>3.4702339829238085</v>
      </c>
      <c r="H216" s="17">
        <f>IF(OR($A216="",$B216="",$C216=""),"",'MPTO_working_3-way'!E215)</f>
        <v>2.3488221068125776</v>
      </c>
      <c r="I216" s="21">
        <f>IF(OR($A216="",$B216="",$C216=""),"",'MPTO_working_3-way'!F215)</f>
        <v>3.4773954313291848</v>
      </c>
      <c r="J216" s="22">
        <f>IF(OR($A216="",$B216="",$C216=""),"",'MPTO_working_3-way'!G215)</f>
        <v>3.4881716860241667</v>
      </c>
      <c r="K216" s="17">
        <f>IF(OR($A216="",$B216="",$C216=""),"",'OddsRatio_working_3-way'!H215)</f>
        <v>2.3558097876873365</v>
      </c>
      <c r="L216" s="21">
        <f>IF(OR($A216="",$B216="",$C216=""),"",'OddsRatio_working_3-way'!I215)</f>
        <v>3.4698860473373956</v>
      </c>
      <c r="M216" s="22">
        <f>IF(OR($A216="",$B216="",$C216=""),"",'OddsRatio_working_3-way'!J215)</f>
        <v>3.4803962007303211</v>
      </c>
      <c r="N216" s="23">
        <f t="shared" si="54"/>
        <v>42.280979193821629</v>
      </c>
      <c r="O216" s="24">
        <f t="shared" si="55"/>
        <v>28.902520105627321</v>
      </c>
      <c r="P216" s="24">
        <f t="shared" si="56"/>
        <v>28.81650070055105</v>
      </c>
      <c r="Q216" t="s">
        <v>350</v>
      </c>
      <c r="R216" t="s">
        <v>346</v>
      </c>
      <c r="S216" s="48" t="s">
        <v>473</v>
      </c>
      <c r="T216" s="35">
        <v>100</v>
      </c>
      <c r="U216" s="35">
        <f t="shared" si="57"/>
        <v>65.397923875432525</v>
      </c>
      <c r="V216" s="35">
        <f t="shared" si="58"/>
        <v>68.454258675078862</v>
      </c>
      <c r="W216" s="35">
        <f t="shared" si="59"/>
        <v>63.898916967509031</v>
      </c>
      <c r="X216" s="35">
        <f t="shared" si="60"/>
        <v>67.646824357412115</v>
      </c>
      <c r="Y216" s="35">
        <f t="shared" si="61"/>
        <v>70.703159157058451</v>
      </c>
      <c r="Z216" s="35">
        <f t="shared" si="62"/>
        <v>66.147817449488613</v>
      </c>
      <c r="AA216" s="35">
        <f t="shared" si="63"/>
        <v>-2.2489004819795895</v>
      </c>
      <c r="AB216" s="35">
        <f t="shared" si="64"/>
        <v>-2.2489004819795895</v>
      </c>
      <c r="AC216" s="35">
        <f t="shared" si="65"/>
        <v>-2.2489004819795824</v>
      </c>
      <c r="AD216" s="36"/>
      <c r="AE216" s="36"/>
      <c r="AF216">
        <v>2.11</v>
      </c>
      <c r="AG216">
        <v>1.77</v>
      </c>
      <c r="AH216" s="41"/>
      <c r="AI216" s="36"/>
      <c r="AJ216" t="s">
        <v>377</v>
      </c>
      <c r="AK216" s="35"/>
      <c r="AL216" s="35"/>
    </row>
    <row r="217" spans="1:38" ht="15" x14ac:dyDescent="0.25">
      <c r="A217">
        <v>2.89</v>
      </c>
      <c r="B217">
        <v>3.17</v>
      </c>
      <c r="C217">
        <v>2.77</v>
      </c>
      <c r="D217" s="20">
        <f t="shared" si="66"/>
        <v>2.2489004819795877E-2</v>
      </c>
      <c r="E217" s="17">
        <f>IF(OR($A217="",$B217="",$C217=""),"",A217*'MPTO_working_3-way'!$I216)</f>
        <v>2.9549932239292103</v>
      </c>
      <c r="F217" s="21">
        <f>IF(OR($A217="",$B217="",$C217=""),"",B217*'MPTO_working_3-way'!$I216)</f>
        <v>3.2412901452787528</v>
      </c>
      <c r="G217" s="22">
        <f>IF(OR($A217="",$B217="",$C217=""),"",C217*'MPTO_working_3-way'!$I216)</f>
        <v>2.8322945433508346</v>
      </c>
      <c r="H217" s="17">
        <f>IF(OR($A217="",$B217="",$C217=""),"",'MPTO_working_3-way'!E216)</f>
        <v>2.9539965872265799</v>
      </c>
      <c r="I217" s="21">
        <f>IF(OR($A217="",$B217="",$C217=""),"",'MPTO_working_3-way'!F216)</f>
        <v>3.247163587976917</v>
      </c>
      <c r="J217" s="22">
        <f>IF(OR($A217="",$B217="",$C217=""),"",'MPTO_working_3-way'!G216)</f>
        <v>2.8287383206479233</v>
      </c>
      <c r="K217" s="17">
        <f>IF(OR($A217="",$B217="",$C217=""),"",'OddsRatio_working_3-way'!H216)</f>
        <v>2.9545858346837881</v>
      </c>
      <c r="L217" s="21">
        <f>IF(OR($A217="",$B217="",$C217=""),"",'OddsRatio_working_3-way'!I216)</f>
        <v>3.2441541064887942</v>
      </c>
      <c r="M217" s="22">
        <f>IF(OR($A217="",$B217="",$C217=""),"",'OddsRatio_working_3-way'!J216)</f>
        <v>2.8304851467673569</v>
      </c>
      <c r="N217" s="23">
        <f t="shared" si="54"/>
        <v>33.841025146931301</v>
      </c>
      <c r="O217" s="24">
        <f t="shared" si="55"/>
        <v>30.851912515656615</v>
      </c>
      <c r="P217" s="24">
        <f t="shared" si="56"/>
        <v>35.307062337412084</v>
      </c>
      <c r="Q217" t="s">
        <v>455</v>
      </c>
      <c r="R217" t="s">
        <v>456</v>
      </c>
      <c r="S217" s="48" t="s">
        <v>473</v>
      </c>
      <c r="T217" s="35">
        <v>100</v>
      </c>
      <c r="U217" s="35">
        <f t="shared" si="57"/>
        <v>61.389961389961393</v>
      </c>
      <c r="V217" s="35">
        <f t="shared" si="58"/>
        <v>67.741935483870961</v>
      </c>
      <c r="W217" s="35">
        <f t="shared" si="59"/>
        <v>67.10526315789474</v>
      </c>
      <c r="X217" s="35">
        <f t="shared" si="60"/>
        <v>65.152801358234285</v>
      </c>
      <c r="Y217" s="35">
        <f t="shared" si="61"/>
        <v>71.504775452143875</v>
      </c>
      <c r="Z217" s="35">
        <f t="shared" si="62"/>
        <v>70.868103126167654</v>
      </c>
      <c r="AA217" s="35">
        <f t="shared" si="63"/>
        <v>-3.7628399682728926</v>
      </c>
      <c r="AB217" s="35">
        <f t="shared" si="64"/>
        <v>-3.7628399682729139</v>
      </c>
      <c r="AC217" s="35">
        <f t="shared" si="65"/>
        <v>-3.7628399682729139</v>
      </c>
      <c r="AD217" s="36"/>
      <c r="AE217" s="36"/>
      <c r="AF217">
        <v>2.46</v>
      </c>
      <c r="AG217">
        <v>1.61</v>
      </c>
      <c r="AH217" s="41"/>
      <c r="AI217" s="36"/>
      <c r="AJ217" t="s">
        <v>384</v>
      </c>
      <c r="AK217" s="35"/>
      <c r="AL217" s="35"/>
    </row>
    <row r="218" spans="1:38" ht="15" x14ac:dyDescent="0.25">
      <c r="A218">
        <v>2.59</v>
      </c>
      <c r="B218">
        <v>3.1</v>
      </c>
      <c r="C218">
        <v>3.04</v>
      </c>
      <c r="D218" s="20">
        <f t="shared" si="66"/>
        <v>3.762839968272913E-2</v>
      </c>
      <c r="E218" s="17">
        <f>IF(OR($A218="",$B218="",$C218=""),"",A218*'MPTO_working_3-way'!$I217)</f>
        <v>2.6874575551782685</v>
      </c>
      <c r="F218" s="21">
        <f>IF(OR($A218="",$B218="",$C218=""),"",B218*'MPTO_working_3-way'!$I217)</f>
        <v>3.2166480390164605</v>
      </c>
      <c r="G218" s="22">
        <f>IF(OR($A218="",$B218="",$C218=""),"",C218*'MPTO_working_3-way'!$I217)</f>
        <v>3.1543903350354965</v>
      </c>
      <c r="H218" s="17">
        <f>IF(OR($A218="",$B218="",$C218=""),"",'MPTO_working_3-way'!E217)</f>
        <v>2.6769634373003002</v>
      </c>
      <c r="I218" s="21">
        <f>IF(OR($A218="",$B218="",$C218=""),"",'MPTO_working_3-way'!F217)</f>
        <v>3.225412688372487</v>
      </c>
      <c r="J218" s="22">
        <f>IF(OR($A218="",$B218="",$C218=""),"",'MPTO_working_3-way'!G217)</f>
        <v>3.1605106230167093</v>
      </c>
      <c r="K218" s="17">
        <f>IF(OR($A218="",$B218="",$C218=""),"",'OddsRatio_working_3-way'!H217)</f>
        <v>2.6818022583335144</v>
      </c>
      <c r="L218" s="21">
        <f>IF(OR($A218="",$B218="",$C218=""),"",'OddsRatio_working_3-way'!I217)</f>
        <v>3.2212482657235104</v>
      </c>
      <c r="M218" s="22">
        <f>IF(OR($A218="",$B218="",$C218=""),"",'OddsRatio_working_3-way'!J217)</f>
        <v>3.1577840295599811</v>
      </c>
      <c r="N218" s="23">
        <f t="shared" si="54"/>
        <v>37.209889997078164</v>
      </c>
      <c r="O218" s="24">
        <f t="shared" si="55"/>
        <v>31.088262933042728</v>
      </c>
      <c r="P218" s="24">
        <f t="shared" si="56"/>
        <v>31.701847069879097</v>
      </c>
      <c r="Q218" t="s">
        <v>160</v>
      </c>
      <c r="R218" t="s">
        <v>110</v>
      </c>
      <c r="S218" s="48" t="s">
        <v>473</v>
      </c>
      <c r="T218" s="35">
        <v>100</v>
      </c>
      <c r="U218" s="35">
        <f t="shared" si="57"/>
        <v>27.536231884057976</v>
      </c>
      <c r="V218" s="35">
        <f t="shared" si="58"/>
        <v>80</v>
      </c>
      <c r="W218" s="35">
        <f t="shared" si="59"/>
        <v>88.249118683901287</v>
      </c>
      <c r="X218" s="35">
        <f t="shared" si="60"/>
        <v>31.750881316098713</v>
      </c>
      <c r="Y218" s="35">
        <f t="shared" si="61"/>
        <v>84.214649432040744</v>
      </c>
      <c r="Z218" s="35">
        <f t="shared" si="62"/>
        <v>92.463768115942031</v>
      </c>
      <c r="AA218" s="35">
        <f t="shared" si="63"/>
        <v>-4.2146494320407371</v>
      </c>
      <c r="AB218" s="35">
        <f t="shared" si="64"/>
        <v>-4.2146494320407442</v>
      </c>
      <c r="AC218" s="35">
        <f t="shared" si="65"/>
        <v>-4.2146494320407442</v>
      </c>
      <c r="AD218" s="36"/>
      <c r="AE218" s="36"/>
      <c r="AF218">
        <v>2.42</v>
      </c>
      <c r="AG218">
        <v>1.59</v>
      </c>
      <c r="AH218" s="41"/>
      <c r="AI218" s="36"/>
      <c r="AJ218" t="s">
        <v>165</v>
      </c>
      <c r="AK218" s="35"/>
      <c r="AL218" s="35"/>
    </row>
    <row r="219" spans="1:38" ht="15" x14ac:dyDescent="0.25">
      <c r="A219">
        <v>1.38</v>
      </c>
      <c r="B219">
        <v>5</v>
      </c>
      <c r="C219">
        <v>8.51</v>
      </c>
      <c r="D219" s="20">
        <f t="shared" si="66"/>
        <v>4.2146494320407513E-2</v>
      </c>
      <c r="E219" s="17">
        <f>IF(OR($A219="",$B219="",$C219=""),"",A219*'MPTO_working_3-way'!$I218)</f>
        <v>1.4381621621621623</v>
      </c>
      <c r="F219" s="21">
        <f>IF(OR($A219="",$B219="",$C219=""),"",B219*'MPTO_working_3-way'!$I218)</f>
        <v>5.2107324716020376</v>
      </c>
      <c r="G219" s="22">
        <f>IF(OR($A219="",$B219="",$C219=""),"",C219*'MPTO_working_3-way'!$I218)</f>
        <v>8.8686666666666678</v>
      </c>
      <c r="H219" s="17">
        <f>IF(OR($A219="",$B219="",$C219=""),"",'MPTO_working_3-way'!E218)</f>
        <v>1.4072835513743935</v>
      </c>
      <c r="I219" s="21">
        <f>IF(OR($A219="",$B219="",$C219=""),"",'MPTO_working_3-way'!F218)</f>
        <v>5.3777559331554574</v>
      </c>
      <c r="J219" s="22">
        <f>IF(OR($A219="",$B219="",$C219=""),"",'MPTO_working_3-way'!G218)</f>
        <v>9.6655729429581072</v>
      </c>
      <c r="K219" s="17">
        <f>IF(OR($A219="",$B219="",$C219=""),"",'OddsRatio_working_3-way'!H218)</f>
        <v>1.4165183961916288</v>
      </c>
      <c r="L219" s="21">
        <f>IF(OR($A219="",$B219="",$C219=""),"",'OddsRatio_working_3-way'!I218)</f>
        <v>5.3844041704382013</v>
      </c>
      <c r="M219" s="22">
        <f>IF(OR($A219="",$B219="",$C219=""),"",'OddsRatio_working_3-way'!J218)</f>
        <v>9.2317188299977246</v>
      </c>
      <c r="N219" s="23">
        <f t="shared" si="54"/>
        <v>69.533188002706154</v>
      </c>
      <c r="O219" s="24">
        <f t="shared" si="55"/>
        <v>19.191159888746899</v>
      </c>
      <c r="P219" s="24">
        <f t="shared" si="56"/>
        <v>11.275652108546943</v>
      </c>
      <c r="Q219" t="s">
        <v>152</v>
      </c>
      <c r="R219" t="s">
        <v>144</v>
      </c>
      <c r="S219" s="48" t="s">
        <v>473</v>
      </c>
      <c r="T219" s="35">
        <v>100</v>
      </c>
      <c r="U219" s="35" t="e">
        <f t="shared" si="57"/>
        <v>#DIV/0!</v>
      </c>
      <c r="V219" s="35" t="e">
        <f t="shared" si="58"/>
        <v>#DIV/0!</v>
      </c>
      <c r="W219" s="35" t="e">
        <f t="shared" si="59"/>
        <v>#DIV/0!</v>
      </c>
      <c r="X219" s="35" t="e">
        <f t="shared" si="60"/>
        <v>#DIV/0!</v>
      </c>
      <c r="Y219" s="35" t="e">
        <f t="shared" si="61"/>
        <v>#DIV/0!</v>
      </c>
      <c r="Z219" s="35" t="e">
        <f t="shared" si="62"/>
        <v>#DIV/0!</v>
      </c>
      <c r="AA219" s="35" t="e">
        <f t="shared" si="63"/>
        <v>#DIV/0!</v>
      </c>
      <c r="AB219" s="35" t="e">
        <f t="shared" si="64"/>
        <v>#DIV/0!</v>
      </c>
      <c r="AC219" s="35" t="e">
        <f t="shared" si="65"/>
        <v>#DIV/0!</v>
      </c>
      <c r="AD219" s="36"/>
      <c r="AE219" s="36"/>
      <c r="AF219">
        <v>1.68</v>
      </c>
      <c r="AG219">
        <v>2.2400000000000002</v>
      </c>
      <c r="AH219" s="41"/>
      <c r="AI219" s="36"/>
      <c r="AJ219" t="s">
        <v>165</v>
      </c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2022-05-04T05:37:14Z</dcterms:modified>
</cp:coreProperties>
</file>