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E25" i="2"/>
  <c r="F25" i="2"/>
  <c r="G25" i="2"/>
  <c r="N25" i="2"/>
  <c r="O25" i="2"/>
  <c r="P25" i="2"/>
  <c r="E26" i="2"/>
  <c r="N26" i="2" s="1"/>
  <c r="F26" i="2"/>
  <c r="O26" i="2" s="1"/>
  <c r="G26" i="2"/>
  <c r="P26" i="2"/>
  <c r="E27" i="2"/>
  <c r="F27" i="2"/>
  <c r="G27" i="2"/>
  <c r="N27" i="2"/>
  <c r="O27" i="2"/>
  <c r="P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/>
  <c r="E83" i="2"/>
  <c r="F83" i="2"/>
  <c r="G83" i="2"/>
  <c r="P83" i="2" s="1"/>
  <c r="N83" i="2"/>
  <c r="O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G86" i="2"/>
  <c r="O86" i="2"/>
  <c r="P86" i="2"/>
  <c r="E87" i="2"/>
  <c r="F87" i="2"/>
  <c r="G87" i="2"/>
  <c r="P87" i="2" s="1"/>
  <c r="N87" i="2"/>
  <c r="O87" i="2"/>
  <c r="E88" i="2"/>
  <c r="N88" i="2" s="1"/>
  <c r="F88" i="2"/>
  <c r="O88" i="2" s="1"/>
  <c r="G88" i="2"/>
  <c r="P88" i="2" s="1"/>
  <c r="E89" i="2"/>
  <c r="F89" i="2"/>
  <c r="G89" i="2"/>
  <c r="P89" i="2" s="1"/>
  <c r="N89" i="2"/>
  <c r="O89" i="2"/>
  <c r="E90" i="2"/>
  <c r="N90" i="2" s="1"/>
  <c r="F90" i="2"/>
  <c r="G90" i="2"/>
  <c r="O90" i="2"/>
  <c r="P90" i="2"/>
  <c r="E91" i="2"/>
  <c r="F91" i="2"/>
  <c r="G91" i="2"/>
  <c r="P91" i="2" s="1"/>
  <c r="N91" i="2"/>
  <c r="O91" i="2"/>
  <c r="E92" i="2"/>
  <c r="N92" i="2" s="1"/>
  <c r="F92" i="2"/>
  <c r="O92" i="2" s="1"/>
  <c r="G92" i="2"/>
  <c r="P92" i="2" s="1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G95" i="2"/>
  <c r="P95" i="2" s="1"/>
  <c r="N95" i="2"/>
  <c r="O95" i="2"/>
  <c r="E96" i="2"/>
  <c r="N96" i="2" s="1"/>
  <c r="F96" i="2"/>
  <c r="O96" i="2" s="1"/>
  <c r="G96" i="2"/>
  <c r="P96" i="2" s="1"/>
  <c r="E97" i="2"/>
  <c r="F97" i="2"/>
  <c r="G97" i="2"/>
  <c r="P97" i="2" s="1"/>
  <c r="N97" i="2"/>
  <c r="O97" i="2"/>
  <c r="E98" i="2"/>
  <c r="N98" i="2" s="1"/>
  <c r="F98" i="2"/>
  <c r="G98" i="2"/>
  <c r="O98" i="2"/>
  <c r="P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 s="1"/>
  <c r="E101" i="2"/>
  <c r="F101" i="2"/>
  <c r="G101" i="2"/>
  <c r="P101" i="2" s="1"/>
  <c r="N101" i="2"/>
  <c r="O101" i="2"/>
  <c r="E102" i="2"/>
  <c r="N102" i="2" s="1"/>
  <c r="F102" i="2"/>
  <c r="G102" i="2"/>
  <c r="O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 s="1"/>
  <c r="E105" i="2"/>
  <c r="F105" i="2"/>
  <c r="G105" i="2"/>
  <c r="P105" i="2" s="1"/>
  <c r="N105" i="2"/>
  <c r="O105" i="2"/>
  <c r="E106" i="2"/>
  <c r="N106" i="2" s="1"/>
  <c r="F106" i="2"/>
  <c r="G106" i="2"/>
  <c r="O106" i="2"/>
  <c r="P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 s="1"/>
  <c r="E109" i="2"/>
  <c r="N109" i="2" s="1"/>
  <c r="F109" i="2"/>
  <c r="G109" i="2"/>
  <c r="P109" i="2" s="1"/>
  <c r="O109" i="2"/>
  <c r="E110" i="2"/>
  <c r="N110" i="2" s="1"/>
  <c r="F110" i="2"/>
  <c r="G110" i="2"/>
  <c r="O110" i="2"/>
  <c r="P110" i="2"/>
  <c r="E111" i="2"/>
  <c r="F111" i="2"/>
  <c r="G111" i="2"/>
  <c r="P111" i="2" s="1"/>
  <c r="N111" i="2"/>
  <c r="O111" i="2"/>
  <c r="E112" i="2"/>
  <c r="N112" i="2" s="1"/>
  <c r="F112" i="2"/>
  <c r="O112" i="2" s="1"/>
  <c r="G112" i="2"/>
  <c r="P112" i="2" s="1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938" i="4" l="1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V44" i="4" s="1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" i="4" l="1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O409" i="4" l="1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J380" i="4" l="1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M31" i="4" s="1"/>
  <c r="AS31" i="4" s="1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5" i="4" l="1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118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119" i="3"/>
  <c r="D459" i="3"/>
  <c r="D325" i="3"/>
  <c r="D561" i="3"/>
  <c r="D731" i="3"/>
  <c r="D398" i="3"/>
  <c r="D901" i="3"/>
  <c r="D161" i="3"/>
  <c r="D856" i="3"/>
  <c r="D661" i="3"/>
  <c r="D124" i="3"/>
  <c r="D263" i="3"/>
  <c r="D416" i="3"/>
  <c r="D174" i="3"/>
  <c r="D341" i="3"/>
  <c r="D941" i="3"/>
  <c r="D257" i="3"/>
  <c r="D812" i="3"/>
  <c r="D948" i="3"/>
  <c r="D129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133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128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127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22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125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131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30" i="3"/>
  <c r="D167" i="3"/>
  <c r="D126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123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121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132" i="3"/>
  <c r="D278" i="3"/>
  <c r="D214" i="3"/>
  <c r="D120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103" i="3"/>
  <c r="D99" i="3"/>
  <c r="D117" i="3"/>
  <c r="D113" i="3"/>
  <c r="D106" i="3"/>
  <c r="D88" i="3"/>
  <c r="D64" i="3"/>
  <c r="D69" i="3"/>
  <c r="D45" i="3"/>
  <c r="D26" i="3"/>
  <c r="D60" i="3"/>
  <c r="D77" i="3"/>
  <c r="D25" i="3"/>
  <c r="D82" i="3"/>
  <c r="D33" i="3"/>
  <c r="D54" i="3"/>
  <c r="D56" i="3"/>
  <c r="D37" i="3"/>
  <c r="D62" i="3"/>
  <c r="D32" i="3"/>
  <c r="D36" i="3"/>
  <c r="D30" i="3"/>
  <c r="D63" i="3"/>
  <c r="D109" i="3"/>
  <c r="D110" i="3"/>
  <c r="D94" i="3"/>
  <c r="D104" i="3"/>
  <c r="D95" i="3"/>
  <c r="D112" i="3"/>
  <c r="D91" i="3"/>
  <c r="D87" i="3"/>
  <c r="D111" i="3"/>
  <c r="D89" i="3"/>
  <c r="D96" i="3"/>
  <c r="D115" i="3"/>
  <c r="D2" i="3"/>
  <c r="D50" i="3"/>
  <c r="D48" i="3"/>
  <c r="D59" i="3"/>
  <c r="D44" i="3"/>
  <c r="D78" i="3"/>
  <c r="D22" i="3"/>
  <c r="D40" i="3"/>
  <c r="D68" i="3"/>
  <c r="D15" i="3"/>
  <c r="D79" i="3"/>
  <c r="D52" i="3"/>
  <c r="D35" i="3"/>
  <c r="D27" i="3"/>
  <c r="D46" i="3"/>
  <c r="D51" i="3"/>
  <c r="D55" i="3"/>
  <c r="D66" i="3"/>
  <c r="D98" i="3"/>
  <c r="D90" i="3"/>
  <c r="D114" i="3"/>
  <c r="D100" i="3"/>
  <c r="D108" i="3"/>
  <c r="D93" i="3"/>
  <c r="D97" i="3"/>
  <c r="D92" i="3"/>
  <c r="D3" i="3"/>
  <c r="D71" i="3"/>
  <c r="D29" i="3"/>
  <c r="D76" i="3"/>
  <c r="D19" i="3"/>
  <c r="D81" i="3"/>
  <c r="D58" i="3"/>
  <c r="D20" i="3"/>
  <c r="D70" i="3"/>
  <c r="D16" i="3"/>
  <c r="D61" i="3"/>
  <c r="D72" i="3"/>
  <c r="D74" i="3"/>
  <c r="D43" i="3"/>
  <c r="D67" i="3"/>
  <c r="D31" i="3"/>
  <c r="D34" i="3"/>
  <c r="D80" i="3"/>
  <c r="D107" i="3"/>
  <c r="D105" i="3"/>
  <c r="D102" i="3"/>
  <c r="D86" i="3"/>
  <c r="D116" i="3"/>
  <c r="D101" i="3"/>
  <c r="D75" i="3"/>
  <c r="D42" i="3"/>
  <c r="D57" i="3"/>
  <c r="D53" i="3"/>
  <c r="D18" i="3"/>
  <c r="D23" i="3"/>
  <c r="D73" i="3"/>
  <c r="D83" i="3"/>
  <c r="D41" i="3"/>
  <c r="D24" i="3"/>
  <c r="D65" i="3"/>
  <c r="D84" i="3"/>
  <c r="D49" i="3"/>
  <c r="D47" i="3"/>
  <c r="D28" i="3"/>
  <c r="D85" i="3"/>
  <c r="D21" i="3"/>
  <c r="D17" i="3"/>
  <c r="D4" i="3"/>
  <c r="D14" i="3"/>
  <c r="D9" i="3"/>
  <c r="D8" i="3"/>
  <c r="D7" i="3"/>
  <c r="D5" i="3"/>
  <c r="D13" i="3"/>
  <c r="D6" i="3"/>
  <c r="D12" i="3"/>
  <c r="D10" i="3"/>
  <c r="D11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<sst xmlns="http://schemas.openxmlformats.org/spreadsheetml/2006/main" count="590" uniqueCount="317">
  <si>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</si>
  <si>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</si>
  <si>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</si>
  <si>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</si>
  <si>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</si>
  <si>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</si>
  <si>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</si>
  <si>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</si>
  <si>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</si>
  <si>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</si>
  <si>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</si>
  <si>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</si>
  <si>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</si>
  <si>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</si>
  <si>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</si>
  <si>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</si>
  <si>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</si>
  <si>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</si>
  <si>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</si>
  <si>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</si>
  <si>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</si>
  <si>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</si>
  <si>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</si>
  <si>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</si>
  <si>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</si>
  <si>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</si>
  <si>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</si>
  <si>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</si>
  <si>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</si>
  <si>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</si>
  <si>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</si>
  <si>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</si>
  <si>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</si>
  <si>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</si>
  <si>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</si>
  <si>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</si>
  <si>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</si>
  <si>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</si>
  <si>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</si>
  <si>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</si>
  <si>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</si>
  <si>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</si>
  <si>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</si>
  <si>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</si>
  <si>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</si>
  <si>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</si>
  <si>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</si>
  <si>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</si>
  <si>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</si>
  <si>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</si>
  <si>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</si>
  <si>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</si>
  <si>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</si>
  <si>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</si>
  <si>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</si>
  <si>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</si>
  <si>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</si>
  <si>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</si>
  <si>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</si>
  <si>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</si>
  <si>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</si>
  <si>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</si>
  <si>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</si>
  <si>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</si>
  <si>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</si>
  <si>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</si>
  <si>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</si>
  <si>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</si>
  <si>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</si>
  <si>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</si>
  <si>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</si>
  <si>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</si>
  <si>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Philadelphia Union</t>
  </si>
  <si>
    <t>DC United</t>
  </si>
  <si>
    <t>Los Angeles Galaxy</t>
  </si>
  <si>
    <t>Vancouver Whitecaps</t>
  </si>
  <si>
    <t>Minnesota United</t>
  </si>
  <si>
    <t>New York City</t>
  </si>
  <si>
    <t>Seattle Sounders</t>
  </si>
  <si>
    <t>Atlanta Utd</t>
  </si>
  <si>
    <t>Austin FC</t>
  </si>
  <si>
    <t>Nashville SC</t>
  </si>
  <si>
    <t>Sporting Kansas City</t>
  </si>
  <si>
    <t>FC Cincinnati</t>
  </si>
  <si>
    <t>Toronto FC</t>
  </si>
  <si>
    <t>San Jose Earthquakes</t>
  </si>
  <si>
    <t>Chicago Fire</t>
  </si>
  <si>
    <t>Columbus Crew</t>
  </si>
  <si>
    <t>Orlando City</t>
  </si>
  <si>
    <t>Inter Miami</t>
  </si>
  <si>
    <t>Houston Dynamo</t>
  </si>
  <si>
    <t>FC Dallas</t>
  </si>
  <si>
    <t>Real Salt Lake</t>
  </si>
  <si>
    <t>Colorado Rapids</t>
  </si>
  <si>
    <t>Liga Profesional</t>
  </si>
  <si>
    <t>Liga MX</t>
  </si>
  <si>
    <t>MLS</t>
  </si>
  <si>
    <t>15/07/2022</t>
  </si>
  <si>
    <t>Sarmiento Junin</t>
  </si>
  <si>
    <t>Defensa y Justicia</t>
  </si>
  <si>
    <t>Midtjylland</t>
  </si>
  <si>
    <t>Randers FC</t>
  </si>
  <si>
    <t>Honka</t>
  </si>
  <si>
    <t>Lahti</t>
  </si>
  <si>
    <t>Drogheda</t>
  </si>
  <si>
    <t>Bohemians</t>
  </si>
  <si>
    <t>St. Patricks</t>
  </si>
  <si>
    <t>Dundalk</t>
  </si>
  <si>
    <t>Rakow</t>
  </si>
  <si>
    <t>Warta Poznan</t>
  </si>
  <si>
    <t>Zaglebie</t>
  </si>
  <si>
    <t>Slask Wroclaw</t>
  </si>
  <si>
    <t>FC Hermannstadt</t>
  </si>
  <si>
    <t>Mioveni</t>
  </si>
  <si>
    <t>Univ. Craiova</t>
  </si>
  <si>
    <t>Sepsi Sf. Gheorghe</t>
  </si>
  <si>
    <t>Khimki</t>
  </si>
  <si>
    <t>Zenit</t>
  </si>
  <si>
    <t>Aldosivi</t>
  </si>
  <si>
    <t>Atl. Tucuman</t>
  </si>
  <si>
    <t>Arsenal Sarandi</t>
  </si>
  <si>
    <t>Platense</t>
  </si>
  <si>
    <t>Barracas Central</t>
  </si>
  <si>
    <t>Argentinos Jrs</t>
  </si>
  <si>
    <t>Gimnasia L.P.</t>
  </si>
  <si>
    <t>Colon Santa Fe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</si>
  <si>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</si>
  <si>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</si>
  <si>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</si>
  <si>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</si>
  <si>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</si>
  <si>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</si>
  <si>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</si>
  <si>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</si>
  <si>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</si>
  <si>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</si>
  <si>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HJK</t>
  </si>
  <si>
    <t>VPS</t>
  </si>
  <si>
    <t>Mariehamn</t>
  </si>
  <si>
    <t>HIFK</t>
  </si>
  <si>
    <t>Kashima Antlers</t>
  </si>
  <si>
    <t>Vissel Kobe</t>
  </si>
  <si>
    <t>Shimizu S-Pulse</t>
  </si>
  <si>
    <t>Urawa Reds</t>
  </si>
  <si>
    <t>Gamba Osaka</t>
  </si>
  <si>
    <t>Cerezo Osaka</t>
  </si>
  <si>
    <t>Kashiwa Reysol</t>
  </si>
  <si>
    <t>Hokkaido Consadole Sapporo</t>
  </si>
  <si>
    <t>Sagan Tosu</t>
  </si>
  <si>
    <t>Yokohama F. Marinos</t>
  </si>
  <si>
    <t>Shonan Bellmare</t>
  </si>
  <si>
    <t>Avispa Fukuoka</t>
  </si>
  <si>
    <t>Puebla</t>
  </si>
  <si>
    <t>Club Leon</t>
  </si>
  <si>
    <t>Juarez</t>
  </si>
  <si>
    <t>Queretaro</t>
  </si>
  <si>
    <t>Atlas</t>
  </si>
  <si>
    <t>Cruz Azul</t>
  </si>
  <si>
    <t>Jerv</t>
  </si>
  <si>
    <t>Sandefjord</t>
  </si>
  <si>
    <t>Ham-Kam</t>
  </si>
  <si>
    <t>Bodo/Glimt</t>
  </si>
  <si>
    <t>Lech Poznan</t>
  </si>
  <si>
    <t>Stal Mielec</t>
  </si>
  <si>
    <t>Jagiellonia</t>
  </si>
  <si>
    <t>Piast Gliwice</t>
  </si>
  <si>
    <t>Korona Kielce</t>
  </si>
  <si>
    <t>Legia</t>
  </si>
  <si>
    <t>FC Arges</t>
  </si>
  <si>
    <t>UTA Arad</t>
  </si>
  <si>
    <t>CFR Cluj</t>
  </si>
  <si>
    <t>FC Rapid Bucuresti</t>
  </si>
  <si>
    <t>CSKA Moscow</t>
  </si>
  <si>
    <t>Ural</t>
  </si>
  <si>
    <t>Orenburg</t>
  </si>
  <si>
    <t>samara</t>
  </si>
  <si>
    <t>Akhmat Grozny</t>
  </si>
  <si>
    <t>Spartak Moscow</t>
  </si>
  <si>
    <t>Norrkoping</t>
  </si>
  <si>
    <t>Malmo FF</t>
  </si>
  <si>
    <t>Djurgarden</t>
  </si>
  <si>
    <t>Varnamo</t>
  </si>
  <si>
    <t>Young Boys</t>
  </si>
  <si>
    <t>Zurich</t>
  </si>
  <si>
    <t>Winterthur</t>
  </si>
  <si>
    <t>Basel</t>
  </si>
  <si>
    <t>Boca Juniors</t>
  </si>
  <si>
    <t>Talleres Cordoba</t>
  </si>
  <si>
    <t>Godoy Cruz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</si>
  <si>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</si>
  <si>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</si>
  <si>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</si>
  <si>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</si>
  <si>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</si>
  <si>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</si>
  <si>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</si>
  <si>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</si>
  <si>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</si>
  <si>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</si>
  <si>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</si>
  <si>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</si>
  <si>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</si>
  <si>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</si>
  <si>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</si>
  <si>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</si>
  <si>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</si>
  <si>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</si>
  <si>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</si>
  <si>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Lyngby</t>
  </si>
  <si>
    <t>Silkeborg</t>
  </si>
  <si>
    <t>Viborg</t>
  </si>
  <si>
    <t>Aalborg</t>
  </si>
  <si>
    <t>FC Copenhagen</t>
  </si>
  <si>
    <t>Horsens</t>
  </si>
  <si>
    <t>Brondby</t>
  </si>
  <si>
    <t>Aarhus</t>
  </si>
  <si>
    <t>SJK</t>
  </si>
  <si>
    <t>Ilves</t>
  </si>
  <si>
    <t>Finn Harps</t>
  </si>
  <si>
    <t>Derry City</t>
  </si>
  <si>
    <t>Sligo Rovers</t>
  </si>
  <si>
    <t>UC Dublin</t>
  </si>
  <si>
    <t>FC Tokyo</t>
  </si>
  <si>
    <t>Iwata</t>
  </si>
  <si>
    <t>Kyoto</t>
  </si>
  <si>
    <t>Sanfrecce Hiroshima</t>
  </si>
  <si>
    <t>Santos Laguna</t>
  </si>
  <si>
    <t>Guadalajara Chivas</t>
  </si>
  <si>
    <t>U.N.A.M.- Pumas</t>
  </si>
  <si>
    <t>Necaxa</t>
  </si>
  <si>
    <t>Atl. San Luis</t>
  </si>
  <si>
    <t>Monterrey</t>
  </si>
  <si>
    <t>Molde</t>
  </si>
  <si>
    <t>Haugesund</t>
  </si>
  <si>
    <t>Odd</t>
  </si>
  <si>
    <t>Lillestrom</t>
  </si>
  <si>
    <t>Sarpsborg 08</t>
  </si>
  <si>
    <t>Valerenga</t>
  </si>
  <si>
    <t>Tromso</t>
  </si>
  <si>
    <t>Stromsgodset</t>
  </si>
  <si>
    <t>Viking</t>
  </si>
  <si>
    <t>Kristiansund</t>
  </si>
  <si>
    <t>Aalesund</t>
  </si>
  <si>
    <t>Rosenborg</t>
  </si>
  <si>
    <t>Radomiak Radom</t>
  </si>
  <si>
    <t>Legnica</t>
  </si>
  <si>
    <t>Wisla Plock</t>
  </si>
  <si>
    <t>Lechia Gdansk</t>
  </si>
  <si>
    <t>Pogon Szczecin</t>
  </si>
  <si>
    <t>Widzew Lodz</t>
  </si>
  <si>
    <t>Farul Constanta</t>
  </si>
  <si>
    <t>U Craiova 1948</t>
  </si>
  <si>
    <t>FCSB</t>
  </si>
  <si>
    <t>U. Cluj</t>
  </si>
  <si>
    <t>Torpedo Moscow</t>
  </si>
  <si>
    <t>Sochi</t>
  </si>
  <si>
    <t>Lokomotiv Moscow</t>
  </si>
  <si>
    <t>Nizhny Novgorod</t>
  </si>
  <si>
    <t>Dynamo Moscow</t>
  </si>
  <si>
    <t>FK Rostov</t>
  </si>
  <si>
    <t>Krasnodar</t>
  </si>
  <si>
    <t>Fakel Voronezh</t>
  </si>
  <si>
    <t>AIK</t>
  </si>
  <si>
    <t>Kalmar</t>
  </si>
  <si>
    <t>Goteborg</t>
  </si>
  <si>
    <t>Mjallby</t>
  </si>
  <si>
    <t>Hammarby</t>
  </si>
  <si>
    <t>Elfsborg</t>
  </si>
  <si>
    <t>Sirius</t>
  </si>
  <si>
    <t>Degerfors</t>
  </si>
  <si>
    <t>Lugano</t>
  </si>
  <si>
    <t>Sion</t>
  </si>
  <si>
    <t>Servette</t>
  </si>
  <si>
    <t>St. Gallen</t>
  </si>
  <si>
    <t>CF Montreal</t>
  </si>
  <si>
    <t>New England Revolution</t>
  </si>
  <si>
    <t>Charlotte</t>
  </si>
  <si>
    <t>New York Red Bulls</t>
  </si>
  <si>
    <t>Velez Sarsfield</t>
  </si>
  <si>
    <t>River Plate</t>
  </si>
  <si>
    <t>Odense</t>
  </si>
  <si>
    <t>Nordsjaelland</t>
  </si>
  <si>
    <t>Haka</t>
  </si>
  <si>
    <t>Inter Turku</t>
  </si>
  <si>
    <t>U.A.N.L.- Tigres</t>
  </si>
  <si>
    <t>Club Tijuana</t>
  </si>
  <si>
    <t>Gornik Z.</t>
  </si>
  <si>
    <t>Cracovia</t>
  </si>
  <si>
    <t>FC Botosani</t>
  </si>
  <si>
    <t>Chindia Targoviste</t>
  </si>
  <si>
    <t>Petrolul</t>
  </si>
  <si>
    <t>FC Voluntari</t>
  </si>
  <si>
    <t>Sundsvall</t>
  </si>
  <si>
    <t>Hacken</t>
  </si>
  <si>
    <t>Varberg</t>
  </si>
  <si>
    <t>Helsingborg</t>
  </si>
  <si>
    <t>Los Angeles FC</t>
  </si>
  <si>
    <t>Portland Timbers</t>
  </si>
  <si>
    <t>Palmeiras</t>
  </si>
  <si>
    <t>Cuiaba</t>
  </si>
  <si>
    <t>Pachuca</t>
  </si>
  <si>
    <t>Mazatlan FC</t>
  </si>
  <si>
    <t>16/07/2022</t>
  </si>
  <si>
    <t>17/07/2022</t>
  </si>
  <si>
    <t>18/07/2022</t>
  </si>
  <si>
    <t>19/07/2022</t>
  </si>
  <si>
    <t>Superliga</t>
  </si>
  <si>
    <t>Veikkausliiga</t>
  </si>
  <si>
    <t>Premier Division</t>
  </si>
  <si>
    <t>Ekstraklasa</t>
  </si>
  <si>
    <t>Liga 1</t>
  </si>
  <si>
    <t>Premier League</t>
  </si>
  <si>
    <t>Serie A</t>
  </si>
  <si>
    <t>J1 League</t>
  </si>
  <si>
    <t>Eliteserien</t>
  </si>
  <si>
    <t>Allsvenskan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</si>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</sst>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1.0310749407993247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9.2663732009008388</v>
      </c>
      <c r="I2" s="6">
        <f>IF('Log_working_3-way'!$D2="","",'True_Odds_Calculator_3-way'!O3/'True_Odds_Calculator_3-way'!B3-1)</f>
        <v>8.4491739044111611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3.3489816018848817E-2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1.0359913574890292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42.692015838407222</v>
      </c>
      <c r="I3" s="6">
        <f>IF('Log_working_3-way'!$D3="","",'True_Odds_Calculator_3-way'!O4/'True_Odds_Calculator_3-way'!B4-1)</f>
        <v>3.2991975340874404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3.0920986730072819E-2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1.0353778483476686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41.55477574118153</v>
      </c>
      <c r="I4" s="6">
        <f>IF('Log_working_3-way'!$D4="","",'True_Odds_Calculator_3-way'!O5/'True_Odds_Calculator_3-way'!B5-1)</f>
        <v>4.0577106486242984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3.0618180321207777E-2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1.0307841977540526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3.2838173318500647</v>
      </c>
      <c r="I5" s="6">
        <f>IF('Log_working_3-way'!$D5="","",'True_Odds_Calculator_3-way'!O6/'True_Odds_Calculator_3-way'!B6-1)</f>
        <v>5.4807149395486396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3.0279719238971659E-2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1.0240732434416704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13.417148819121692</v>
      </c>
      <c r="I6" s="6">
        <f>IF('Log_working_3-way'!$D6="","",'True_Odds_Calculator_3-way'!O7/'True_Odds_Calculator_3-way'!B7-1)</f>
        <v>8.5175709001233031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2.6062753036437236E-2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1.0404099377606835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45.687165589604618</v>
      </c>
      <c r="I7" s="6">
        <f>IF('Log_working_3-way'!$D7="","",'True_Odds_Calculator_3-way'!O8/'True_Odds_Calculator_3-way'!B8-1)</f>
        <v>3.7807657563755122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3.2945736434108586E-2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1.0258768160847307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18.571461812174896</v>
      </c>
      <c r="I8" s="6">
        <f>IF('Log_working_3-way'!$D8="","",'True_Odds_Calculator_3-way'!O9/'True_Odds_Calculator_3-way'!B9-1)</f>
        <v>6.2655888833471103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2.7464934542906327E-2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1.0425314024951253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16.930982926216039</v>
      </c>
      <c r="I9" s="6">
        <f>IF('Log_working_3-way'!$D9="","",'True_Odds_Calculator_3-way'!O10/'True_Odds_Calculator_3-way'!B10-1)</f>
        <v>9.3533498520365956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4.5133920301655639E-2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1.0437708668079291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21.323369318661484</v>
      </c>
      <c r="I10" s="6">
        <f>IF('Log_working_3-way'!$D10="","",'True_Odds_Calculator_3-way'!O11/'True_Odds_Calculator_3-way'!B11-1)</f>
        <v>7.8370770034952155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4.5441088037306177E-2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1.0513187680067817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0.67642107192702294</v>
      </c>
      <c r="I11" s="6">
        <f>IF('Log_working_3-way'!$D11="","",'True_Odds_Calculator_3-way'!O12/'True_Odds_Calculator_3-way'!B12-1)</f>
        <v>2.6362072811348729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4.0938639769782625E-2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1.0302381640142715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8.6379085032848373</v>
      </c>
      <c r="I12" s="6">
        <f>IF('Log_working_3-way'!$D12="","",'True_Odds_Calculator_3-way'!O13/'True_Odds_Calculator_3-way'!B13-1)</f>
        <v>8.3409184405172425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3.2520484501041835E-2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1.0299378704334472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15.544590403036626</v>
      </c>
      <c r="I13" s="6">
        <f>IF('Log_working_3-way'!$D13="","",'True_Odds_Calculator_3-way'!O14/'True_Odds_Calculator_3-way'!B14-1)</f>
        <v>9.9107404211909049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3.207972927469549E-2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1.034011958466337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3.7315698781620759</v>
      </c>
      <c r="I14" s="6">
        <f>IF('Log_working_3-way'!$D14="","",'True_Odds_Calculator_3-way'!O15/'True_Odds_Calculator_3-way'!B15-1)</f>
        <v>7.2647537053112465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3.4469932205144271E-2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1.0336366963426875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21.992482030607189</v>
      </c>
      <c r="I15" s="6">
        <f>IF('Log_working_3-way'!$D15="","",'True_Odds_Calculator_3-way'!O16/'True_Odds_Calculator_3-way'!B16-1)</f>
        <v>7.4578538683542845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3.4919147621496283E-2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1.0347747402996892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24.661177227615859</v>
      </c>
      <c r="I16" s="6">
        <f>IF('Log_working_3-way'!$D16="","",'True_Odds_Calculator_3-way'!O17/'True_Odds_Calculator_3-way'!B17-1)</f>
        <v>7.0672931449309235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3.5428140783325901E-2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1.0313716947308462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8.1598264786568233</v>
      </c>
      <c r="I17" s="6">
        <f>IF('Log_working_3-way'!$D17="","",'True_Odds_Calculator_3-way'!O18/'True_Odds_Calculator_3-way'!B18-1)</f>
        <v>7.938449125637483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3.3584603743504804E-2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1.0305556731097272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16.534683868018142</v>
      </c>
      <c r="I18" s="6">
        <f>IF('Log_working_3-way'!$D18="","",'True_Odds_Calculator_3-way'!O19/'True_Odds_Calculator_3-way'!B19-1)</f>
        <v>8.2245171907036063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3.2681352888826121E-2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1.0306631270950521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9.9729261768467268</v>
      </c>
      <c r="I19" s="6">
        <f>IF('Log_working_3-way'!$D19="","",'True_Odds_Calculator_3-way'!O20/'True_Odds_Calculator_3-way'!B20-1)</f>
        <v>8.9431998390601688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3.3153006837217447E-2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1.0507667072994871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54.369464728344596</v>
      </c>
      <c r="I20" s="6">
        <f>IF('Log_working_3-way'!$D20="","",'True_Odds_Calculator_3-way'!O21/'True_Odds_Calculator_3-way'!B21-1)</f>
        <v>2.1777153350175933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3.6529847782116542E-2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1.0342680683987613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39.390379442754224</v>
      </c>
      <c r="I21" s="6">
        <f>IF('Log_working_3-way'!$D21="","",'True_Odds_Calculator_3-way'!O22/'True_Odds_Calculator_3-way'!B22-1)</f>
        <v>4.1046779843456465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3.0525328737328161E-2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1.0321419482120371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33.797362179423565</v>
      </c>
      <c r="I22" s="6">
        <f>IF('Log_working_3-way'!$D22="","",'True_Odds_Calculator_3-way'!O23/'True_Odds_Calculator_3-way'!B23-1)</f>
        <v>4.7450739329150524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3.0435314780147271E-2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1.0266368480008017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21.059739447824931</v>
      </c>
      <c r="I23" s="6">
        <f>IF('Log_working_3-way'!$D23="","",'True_Odds_Calculator_3-way'!O24/'True_Odds_Calculator_3-way'!B24-1)</f>
        <v>6.4649097969558209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2.7924061165058411E-2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1.0302536568772191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3.9221749875294529</v>
      </c>
      <c r="I24" s="6">
        <f>IF('Log_working_3-way'!$D24="","",'True_Odds_Calculator_3-way'!O25/'True_Odds_Calculator_3-way'!B25-1)</f>
        <v>6.4046723874546432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3.0568848248406333E-2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1.0271818004963436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6.4206734332705757</v>
      </c>
      <c r="I25" s="6">
        <f>IF('Log_working_3-way'!$D25="","",'True_Odds_Calculator_3-way'!O26/'True_Odds_Calculator_3-way'!B26-1)</f>
        <v>5.9150914089920663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2.8346653793202226E-2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1.0256698813077776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16.182060485246495</v>
      </c>
      <c r="I26" s="6">
        <f>IF('Log_working_3-way'!$D26="","",'True_Odds_Calculator_3-way'!O27/'True_Odds_Calculator_3-way'!B27-1)</f>
        <v>6.3053903856355973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2.7474003299950089E-2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1.0273638927071329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5.9157643711729122</v>
      </c>
      <c r="I27" s="6">
        <f>IF('Log_working_3-way'!$D27="","",'True_Odds_Calculator_3-way'!O28/'True_Odds_Calculator_3-way'!B28-1)</f>
        <v>5.5272179434091564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2.8246586993690315E-2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1.0248066797509885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15.770641175591873</v>
      </c>
      <c r="I28" s="6">
        <f>IF('Log_working_3-way'!$D28="","",'True_Odds_Calculator_3-way'!O29/'True_Odds_Calculator_3-way'!B29-1)</f>
        <v>9.402576040407018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2.6635429857299497E-2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1.0255840255784998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15.619054424353305</v>
      </c>
      <c r="I29" s="6">
        <f>IF('Log_working_3-way'!$D29="","",'True_Odds_Calculator_3-way'!O30/'True_Odds_Calculator_3-way'!B30-1)</f>
        <v>6.6795725232595844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2.7455350233695386E-2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1.0245448888794757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13.521812596293701</v>
      </c>
      <c r="I30" s="6">
        <f>IF('Log_working_3-way'!$D30="","",'True_Odds_Calculator_3-way'!O31/'True_Odds_Calculator_3-way'!B31-1)</f>
        <v>8.0546708690137727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2.6548904679531526E-2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1.0254179134212749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16.932180579607127</v>
      </c>
      <c r="I31" s="6">
        <f>IF('Log_working_3-way'!$D31="","",'True_Odds_Calculator_3-way'!O32/'True_Odds_Calculator_3-way'!B32-1)</f>
        <v>7.939578985181738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2.7200103123989239E-2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1.0248667366770856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14.5841428196377</v>
      </c>
      <c r="I32" s="6">
        <f>IF('Log_working_3-way'!$D32="","",'True_Odds_Calculator_3-way'!O33/'True_Odds_Calculator_3-way'!B33-1)</f>
        <v>6.0764447092607305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2.6684636118598393E-2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1.0283347643525445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4.8980144704492057</v>
      </c>
      <c r="I33" s="6">
        <f>IF('Log_working_3-way'!$D33="","",'True_Odds_Calculator_3-way'!O34/'True_Odds_Calculator_3-way'!B34-1)</f>
        <v>4.9565551983320573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2.8589529483229459E-2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1.0445567215174902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52.092360610735824</v>
      </c>
      <c r="I34" s="6">
        <f>IF('Log_working_3-way'!$D34="","",'True_Odds_Calculator_3-way'!O35/'True_Odds_Calculator_3-way'!B35-1)</f>
        <v>2.2220958499742274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3.3476075807013617E-2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1.0251265229993778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10.819384775701401</v>
      </c>
      <c r="I35" s="6">
        <f>IF('Log_working_3-way'!$D35="","",'True_Odds_Calculator_3-way'!O36/'True_Odds_Calculator_3-way'!B36-1)</f>
        <v>7.6749913529939739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2.7167655317825279E-2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1.0298938115045246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4.2236608953951773</v>
      </c>
      <c r="I36" s="6">
        <f>IF('Log_working_3-way'!$D36="","",'True_Odds_Calculator_3-way'!O37/'True_Odds_Calculator_3-way'!B37-1)</f>
        <v>6.9212446660367615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3.0553360019717424E-2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1.039570448845625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10.404356158993391</v>
      </c>
      <c r="I37" s="6">
        <f>IF('Log_working_3-way'!$D37="","",'True_Odds_Calculator_3-way'!O38/'True_Odds_Calculator_3-way'!B38-1)</f>
        <v>9.1103300827642126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4.2637239240430169E-2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1.0428436550474158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4.451324689419911E-2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1.0398265781335883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3.7346375028911361E-2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1.029962153748283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12.429613841649763</v>
      </c>
      <c r="I42" s="6">
        <f>IF('Log_working_3-way'!$D42="","",'True_Odds_Calculator_3-way'!O41/'True_Odds_Calculator_3-way'!B41-1)</f>
        <v>6.9054675415954057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3.2258527415443439E-2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1.0311703844966575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12.936852680747636</v>
      </c>
      <c r="I43" s="6">
        <f>IF('Log_working_3-way'!$D43="","",'True_Odds_Calculator_3-way'!O42/'True_Odds_Calculator_3-way'!B42-1)</f>
        <v>6.5637954246375658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3.3474510058265405E-2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1.0273111672599897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8.4015932063939349</v>
      </c>
      <c r="I44" s="6">
        <f>IF('Log_working_3-way'!$D44="","",'True_Odds_Calculator_3-way'!O43/'True_Odds_Calculator_3-way'!B43-1)</f>
        <v>6.4335645489217965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2.9063424361319701E-2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1.0398773672966866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45.66327826436325</v>
      </c>
      <c r="I45" s="6">
        <f>IF('Log_working_3-way'!$D45="","",'True_Odds_Calculator_3-way'!O44/'True_Odds_Calculator_3-way'!B44-1)</f>
        <v>3.1996950437926923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3.2816789481288744E-2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1.0402467067907661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36.027793104800182</v>
      </c>
      <c r="I46" s="6">
        <f>IF('Log_working_3-way'!$D46="","",'True_Odds_Calculator_3-way'!O45/'True_Odds_Calculator_3-way'!B45-1)</f>
        <v>4.0423015771108295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3.7382075726798636E-2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1.0330392828863943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7.1346434225930402</v>
      </c>
      <c r="I47" s="6">
        <f>IF('Log_working_3-way'!$D47="","",'True_Odds_Calculator_3-way'!O46/'True_Odds_Calculator_3-way'!B46-1)</f>
        <v>5.7405958840034303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3.4476545977062178E-2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1.0348841790615548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29.424346289201683</v>
      </c>
      <c r="I48" s="6">
        <f>IF('Log_working_3-way'!$D48="","",'True_Odds_Calculator_3-way'!O47/'True_Odds_Calculator_3-way'!B47-1)</f>
        <v>7.0520981976266004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3.3965276999634364E-2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1.0466078653717326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28.183446204318749</v>
      </c>
      <c r="I49" s="6">
        <f>IF('Log_working_3-way'!$D49="","",'True_Odds_Calculator_3-way'!O48/'True_Odds_Calculator_3-way'!B48-1)</f>
        <v>6.0231433371731846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4.6265055699017843E-2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1.0415750431418478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13.306959563681028</v>
      </c>
      <c r="I50" s="6">
        <f>IF('Log_working_3-way'!$D50="","",'True_Odds_Calculator_3-way'!O49/'True_Odds_Calculator_3-way'!B49-1)</f>
        <v>9.6748321376677708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4.4710150695663309E-2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1.0451065313264469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22.423702341658956</v>
      </c>
      <c r="I51" s="6">
        <f>IF('Log_working_3-way'!$D51="","",'True_Odds_Calculator_3-way'!O50/'True_Odds_Calculator_3-way'!B50-1)</f>
        <v>8.1047548996823267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4.6409926861078699E-2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1.0415856477994341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17.740764671720321</v>
      </c>
      <c r="I52" s="6">
        <f>IF('Log_working_3-way'!$D52="","",'True_Odds_Calculator_3-way'!O51/'True_Odds_Calculator_3-way'!B51-1)</f>
        <v>8.6467956298592803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4.4029102657421326E-2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1.0315580829899647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16.013805238204764</v>
      </c>
      <c r="I53" s="6">
        <f>IF('Log_working_3-way'!$D53="","",'True_Odds_Calculator_3-way'!O52/'True_Odds_Calculator_3-way'!B52-1)</f>
        <v>9.0087810813117137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3.3749961779643733E-2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1.0320588530991628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22.473867895821165</v>
      </c>
      <c r="I54" s="6">
        <f>IF('Log_working_3-way'!$D54="","",'True_Odds_Calculator_3-way'!O53/'True_Odds_Calculator_3-way'!B53-1)</f>
        <v>7.1890813038292709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3.3147411469454102E-2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1.0328595482551906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20.321869779137895</v>
      </c>
      <c r="I55" s="6">
        <f>IF('Log_working_3-way'!$D55="","",'True_Odds_Calculator_3-way'!O54/'True_Odds_Calculator_3-way'!B54-1)</f>
        <v>7.5685224455224915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3.4482294838549921E-2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1.0306157775825342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17.139017019733679</v>
      </c>
      <c r="I56" s="6">
        <f>IF('Log_working_3-way'!$D56="","",'True_Odds_Calculator_3-way'!O55/'True_Odds_Calculator_3-way'!B55-1)</f>
        <v>7.8881183396695036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3.2666640975246297E-2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1.0348573019510221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3.9257173287278144</v>
      </c>
      <c r="I57" s="6">
        <f>IF('Log_working_3-way'!$D57="","",'True_Odds_Calculator_3-way'!O56/'True_Odds_Calculator_3-way'!B56-1)</f>
        <v>7.9852310756757969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3.5662188142505435E-2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1.0305570370003887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11.351616228031206</v>
      </c>
      <c r="I58" s="6">
        <f>IF('Log_working_3-way'!$D58="","",'True_Odds_Calculator_3-way'!O57/'True_Odds_Calculator_3-way'!B57-1)</f>
        <v>9.6175903718877063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3.3096271164323232E-2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1.0396248334244533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5.4470338348079608</v>
      </c>
      <c r="I59" s="6">
        <f>IF('Log_working_3-way'!$D59="","",'True_Odds_Calculator_3-way'!O58/'True_Odds_Calculator_3-way'!B58-1)</f>
        <v>5.7220766383229957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4.0384890586507627E-2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1.0368654867767049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16.983873382642383</v>
      </c>
      <c r="I60" s="6">
        <f>IF('Log_working_3-way'!$D60="","",'True_Odds_Calculator_3-way'!O59/'True_Odds_Calculator_3-way'!B59-1)</f>
        <v>6.070591679673802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3.9142590866728888E-2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1.064822446975612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55.874718355222015</v>
      </c>
      <c r="I61" s="6">
        <f>IF('Log_working_3-way'!$D61="","",'True_Odds_Calculator_3-way'!O60/'True_Odds_Calculator_3-way'!B60-1)</f>
        <v>2.1890496056856215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4.5365094114015569E-2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1.0388956099031315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23.546776822901293</v>
      </c>
      <c r="I62" s="6">
        <f>IF('Log_working_3-way'!$D62="","",'True_Odds_Calculator_3-way'!O61/'True_Odds_Calculator_3-way'!B61-1)</f>
        <v>6.9463257907667977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3.9931579364833159E-2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1.0248808371136011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16.772807450057055</v>
      </c>
      <c r="I63" s="6">
        <f>IF('Log_working_3-way'!$D63="","",'True_Odds_Calculator_3-way'!O62/'True_Odds_Calculator_3-way'!B62-1)</f>
        <v>7.0837918147636447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2.6610205957713129E-2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1.0442696336522928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3.0880081812044224</v>
      </c>
      <c r="I64" s="6">
        <f>IF('Log_working_3-way'!$D64="","",'True_Odds_Calculator_3-way'!O63/'True_Odds_Calculator_3-way'!B63-1)</f>
        <v>5.2578204681891041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4.268295666384514E-2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1.0588706340456597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49.415586292028031</v>
      </c>
      <c r="I65" s="6">
        <f>IF('Log_working_3-way'!$D65="","",'True_Odds_Calculator_3-way'!O64/'True_Odds_Calculator_3-way'!B64-1)</f>
        <v>3.1410544914370231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4.62372892031222E-2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1.0285879783648268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25.016284180864975</v>
      </c>
      <c r="I66" s="6">
        <f>IF('Log_working_3-way'!$D66="","",'True_Odds_Calculator_3-way'!O65/'True_Odds_Calculator_3-way'!B65-1)</f>
        <v>6.6531671936816235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2.9052843351060398E-2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1.0326519108275076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2.7627791799882377</v>
      </c>
      <c r="I67" s="6">
        <f>IF('Log_working_3-way'!$D67="","",'True_Odds_Calculator_3-way'!O66/'True_Odds_Calculator_3-way'!B66-1)</f>
        <v>5.7249197291467064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3.1846505984437057E-2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1.0252386728996856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15.870961703555963</v>
      </c>
      <c r="I68" s="6">
        <f>IF('Log_working_3-way'!$D68="","",'True_Odds_Calculator_3-way'!O67/'True_Odds_Calculator_3-way'!B67-1)</f>
        <v>7.4559601302183509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2.7109330653341202E-2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1.027919337850653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19.771956277640243</v>
      </c>
      <c r="I69" s="6">
        <f>IF('Log_working_3-way'!$D69="","",'True_Odds_Calculator_3-way'!O68/'True_Odds_Calculator_3-way'!B68-1)</f>
        <v>7.7924262600666214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2.9419771629991764E-2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1.0311426979996596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7.6239210239990047</v>
      </c>
      <c r="I70" s="6">
        <f>IF('Log_working_3-way'!$D70="","",'True_Odds_Calculator_3-way'!O69/'True_Odds_Calculator_3-way'!B69-1)</f>
        <v>7.471960633177499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3.313293271774409E-2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1.0373552017321614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44.572387669613839</v>
      </c>
      <c r="I71" s="6">
        <f>IF('Log_working_3-way'!$D71="","",'True_Odds_Calculator_3-way'!O70/'True_Odds_Calculator_3-way'!B70-1)</f>
        <v>2.6343471507076188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3.14944613429331E-2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1.0257366302005873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9.7547739107322702</v>
      </c>
      <c r="I72" s="6">
        <f>IF('Log_working_3-way'!$D72="","",'True_Odds_Calculator_3-way'!O71/'True_Odds_Calculator_3-way'!B71-1)</f>
        <v>6.552274054850848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2.7600701607980227E-2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1.0278830569055903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20.983382181159786</v>
      </c>
      <c r="I73" s="6">
        <f>IF('Log_working_3-way'!$D73="","",'True_Odds_Calculator_3-way'!O72/'True_Odds_Calculator_3-way'!B72-1)</f>
        <v>5.7137614556035095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2.9203443391086381E-2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1.0297186642249738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27.128703771871717</v>
      </c>
      <c r="I74" s="6">
        <f>IF('Log_working_3-way'!$D74="","",'True_Odds_Calculator_3-way'!O73/'True_Odds_Calculator_3-way'!B73-1)</f>
        <v>5.1743976276207189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2.9908192752508889E-2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1.0496720304641656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54.763613321724876</v>
      </c>
      <c r="I75" s="6">
        <f>IF('Log_working_3-way'!$D75="","",'True_Odds_Calculator_3-way'!O74/'True_Odds_Calculator_3-way'!B74-1)</f>
        <v>1.9905361604116165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3.5895012503199597E-2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1.0253336921628631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10.953959141369092</v>
      </c>
      <c r="I76" s="6">
        <f>IF('Log_working_3-way'!$D76="","",'True_Odds_Calculator_3-way'!O75/'True_Odds_Calculator_3-way'!B75-1)</f>
        <v>6.3282237294537547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2.720889341054189E-2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1.0253336921628631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10.884872797847116</v>
      </c>
      <c r="I77" s="6">
        <f>IF('Log_working_3-way'!$D77="","",'True_Odds_Calculator_3-way'!O76/'True_Odds_Calculator_3-way'!B76-1)</f>
        <v>6.285871218792507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2.720889341054189E-2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1.0262484374255383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18.753100816458655</v>
      </c>
      <c r="I78" s="6">
        <f>IF('Log_working_3-way'!$D78="","",'True_Odds_Calculator_3-way'!O77/'True_Odds_Calculator_3-way'!B77-1)</f>
        <v>6.8125321657211657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2.7854216489443973E-2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1.0363272647897888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13.074394897112127</v>
      </c>
      <c r="I79" s="6">
        <f>IF('Log_working_3-way'!$D79="","",'True_Odds_Calculator_3-way'!O78/'True_Odds_Calculator_3-way'!B78-1)</f>
        <v>6.3880185828104388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3.8851992998148344E-2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1.0526332924777095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40.56096439957031</v>
      </c>
      <c r="I80" s="6">
        <f>IF('Log_working_3-way'!$D80="","",'True_Odds_Calculator_3-way'!O79/'True_Odds_Calculator_3-way'!B79-1)</f>
        <v>4.2373782205605144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4.6385036906813282E-2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1.0607796253432438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29.042789908726075</v>
      </c>
      <c r="I81" s="6">
        <f>IF('Log_working_3-way'!$D81="","",'True_Odds_Calculator_3-way'!O80/'True_Odds_Calculator_3-way'!B80-1)</f>
        <v>7.6288593304303873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5.9267658942649959E-2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1.1112060728979778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65.36605264322877</v>
      </c>
      <c r="I82" s="6">
        <f>IF('Log_working_3-way'!$D82="","",'True_Odds_Calculator_3-way'!O81/'True_Odds_Calculator_3-way'!B81-1)</f>
        <v>1.6195977097015875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6.3747090301577991E-2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1.0467141719941795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5.050623028154642</v>
      </c>
      <c r="I83" s="6">
        <f>IF('Log_working_3-way'!$D83="","",'True_Odds_Calculator_3-way'!O82/'True_Odds_Calculator_3-way'!B82-1)</f>
        <v>6.4909617771698338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4.76752106276086E-2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1.0529282209841246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32.307577830575063</v>
      </c>
      <c r="I84" s="6">
        <f>IF('Log_working_3-way'!$D84="","",'True_Odds_Calculator_3-way'!O83/'True_Odds_Calculator_3-way'!B83-1)</f>
        <v>5.2445070988558209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5.0208712778102127E-2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1.0479059360356955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30.526432949165436</v>
      </c>
      <c r="I85" s="6">
        <f>IF('Log_working_3-way'!$D85="","",'True_Odds_Calculator_3-way'!O84/'True_Odds_Calculator_3-way'!B84-1)</f>
        <v>5.0867149013425461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4.6536141817448584E-2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1.0522465586739631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31.56358131940955</v>
      </c>
      <c r="I86" s="6">
        <f>IF('Log_working_3-way'!$D86="","",'True_Odds_Calculator_3-way'!O85/'True_Odds_Calculator_3-way'!B85-1)</f>
        <v>5.5595558129308476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5.0102269830768931E-2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1.0283030028855018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26.325150068949991</v>
      </c>
      <c r="I87" s="6">
        <f>IF('Log_working_3-way'!$D87="","",'True_Odds_Calculator_3-way'!O86/'True_Odds_Calculator_3-way'!B86-1)</f>
        <v>6.5395560279724174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2.8424192140072968E-2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1.0270501799226477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20.593836727070016</v>
      </c>
      <c r="I88" s="6">
        <f>IF('Log_working_3-way'!$D88="","",'True_Odds_Calculator_3-way'!O87/'True_Odds_Calculator_3-way'!B87-1)</f>
        <v>7.1417205265191654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2.8328396749449425E-2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1.0296668221692802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24.571634776720114</v>
      </c>
      <c r="I89" s="6">
        <f>IF('Log_working_3-way'!$D89="","",'True_Odds_Calculator_3-way'!O88/'True_Odds_Calculator_3-way'!B88-1)</f>
        <v>5.016939013791629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3.0393936027060864E-2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1.0276634326552805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24.057383444344879</v>
      </c>
      <c r="I90" s="6">
        <f>IF('Log_working_3-way'!$D90="","",'True_Odds_Calculator_3-way'!O89/'True_Odds_Calculator_3-way'!B89-1)</f>
        <v>5.6640990796002058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2.8461675422964738E-2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1.0465188400807715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25.054460680359348</v>
      </c>
      <c r="I91" s="6">
        <f>IF('Log_working_3-way'!$D91="","",'True_Odds_Calculator_3-way'!O90/'True_Odds_Calculator_3-way'!B90-1)</f>
        <v>6.5302224989153199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4.7312813475373083E-2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1.0423981813109398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17.869490456449146</v>
      </c>
      <c r="I92" s="6">
        <f>IF('Log_working_3-way'!$D92="","",'True_Odds_Calculator_3-way'!O91/'True_Odds_Calculator_3-way'!B91-1)</f>
        <v>4.986897116110363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4.4539478298607049E-2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1.0309416804704388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30.902989191896545</v>
      </c>
      <c r="I93" s="6">
        <f>IF('Log_working_3-way'!$D93="","",'True_Odds_Calculator_3-way'!O92/'True_Odds_Calculator_3-way'!B92-1)</f>
        <v>4.7079080321391649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3.0002339255087218E-2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1.0303894671787661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25.801032963392704</v>
      </c>
      <c r="I94" s="6">
        <f>IF('Log_working_3-way'!$D94="","",'True_Odds_Calculator_3-way'!O93/'True_Odds_Calculator_3-way'!B93-1)</f>
        <v>5.7358505194953233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3.075913787579232E-2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1.0277656194473128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19.617799941398186</v>
      </c>
      <c r="I95" s="6">
        <f>IF('Log_working_3-way'!$D95="","",'True_Odds_Calculator_3-way'!O94/'True_Odds_Calculator_3-way'!B94-1)</f>
        <v>6.1691249811000946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2.9304528566850507E-2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1.0254816301743526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17.827432186738317</v>
      </c>
      <c r="I96" s="6">
        <f>IF('Log_working_3-way'!$D96="","",'True_Odds_Calculator_3-way'!O95/'True_Odds_Calculator_3-way'!B95-1)</f>
        <v>6.4443777530132431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2.7134467830355113E-2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1.0312817880644609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31.461150652238238</v>
      </c>
      <c r="I97" s="6">
        <f>IF('Log_working_3-way'!$D97="","",'True_Odds_Calculator_3-way'!O96/'True_Odds_Calculator_3-way'!B96-1)</f>
        <v>4.2543525033576977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3.0373041396028366E-2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1.0263106311731967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21.72123878624879</v>
      </c>
      <c r="I98" s="6">
        <f>IF('Log_working_3-way'!$D98="","",'True_Odds_Calculator_3-way'!O97/'True_Odds_Calculator_3-way'!B97-1)</f>
        <v>5.9603245785694048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2.7479776833306158E-2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1.0269664979069428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21.43256024451814</v>
      </c>
      <c r="I99" s="6">
        <f>IF('Log_working_3-way'!$D99="","",'True_Odds_Calculator_3-way'!O98/'True_Odds_Calculator_3-way'!B98-1)</f>
        <v>5.9757008705505879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2.819535445308663E-2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1.0301792911856398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26.831941584171076</v>
      </c>
      <c r="I100" s="6">
        <f>IF('Log_working_3-way'!$D100="","",'True_Odds_Calculator_3-way'!O99/'True_Odds_Calculator_3-way'!B99-1)</f>
        <v>5.0525442332875947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3.0441335611472997E-2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1.0261772056299681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17.709176352960441</v>
      </c>
      <c r="I101" s="6">
        <f>IF('Log_working_3-way'!$D101="","",'True_Odds_Calculator_3-way'!O100/'True_Odds_Calculator_3-way'!B100-1)</f>
        <v>5.916108967340767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2.7843803056027072E-2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1.0407651002552631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8.0204673876984742</v>
      </c>
      <c r="I102" s="6">
        <f>IF('Log_working_3-way'!$D102="","",'True_Odds_Calculator_3-way'!O101/'True_Odds_Calculator_3-way'!B101-1)</f>
        <v>8.8427721554439582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4.3517453586996435E-2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1.0364385641174305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19.101456041630829</v>
      </c>
      <c r="I103" s="6">
        <f>IF('Log_working_3-way'!$D103="","",'True_Odds_Calculator_3-way'!O102/'True_Odds_Calculator_3-way'!B102-1)</f>
        <v>6.6766701838067508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3.8474633980251971E-2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1.0302927275558447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12.749674873517487</v>
      </c>
      <c r="I104" s="6">
        <f>IF('Log_working_3-way'!$D104="","",'True_Odds_Calculator_3-way'!O103/'True_Odds_Calculator_3-way'!B103-1)</f>
        <v>7.4380186493204548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3.2666640975246297E-2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1.0376908801536089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42.374209255084502</v>
      </c>
      <c r="I105" s="6">
        <f>IF('Log_working_3-way'!$D105="","",'True_Odds_Calculator_3-way'!O104/'True_Odds_Calculator_3-way'!B104-1)</f>
        <v>4.0656027463604234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3.2077685130874167E-2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1.0370350497127723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18.128231353632522</v>
      </c>
      <c r="I106" s="6">
        <f>IF('Log_working_3-way'!$D106="","",'True_Odds_Calculator_3-way'!O105/'True_Odds_Calculator_3-way'!B105-1)</f>
        <v>8.6365444205599271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3.9231466632203338E-2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1.0555121129298748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20.970959442433653</v>
      </c>
      <c r="I107" s="6">
        <f>IF('Log_working_3-way'!$D107="","",'True_Odds_Calculator_3-way'!O106/'True_Odds_Calculator_3-way'!B106-1)</f>
        <v>10.133804210414523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5.7304277643260626E-2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1.0657375715275559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12.397325953815312</v>
      </c>
      <c r="I108" s="6">
        <f>IF('Log_working_3-way'!$D108="","",'True_Odds_Calculator_3-way'!O107/'True_Odds_Calculator_3-way'!B107-1)</f>
        <v>10.441730550616303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7.00745906214435E-2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1.0406717216290822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1.6272264631043258</v>
      </c>
      <c r="I109" s="6">
        <f>IF('Log_working_3-way'!$D109="","",'True_Odds_Calculator_3-way'!O108/'True_Odds_Calculator_3-way'!B108-1)</f>
        <v>3.9526442863373497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3.652525963738773E-2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1.0328080793751628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19.598080042676084</v>
      </c>
      <c r="I110" s="6">
        <f>IF('Log_working_3-way'!$D110="","",'True_Odds_Calculator_3-way'!O109/'True_Odds_Calculator_3-way'!B109-1)</f>
        <v>6.4572623883316673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3.4455319487546765E-2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1.030652083943042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28.125764517993922</v>
      </c>
      <c r="I111" s="6">
        <f>IF('Log_working_3-way'!$D111="","",'True_Odds_Calculator_3-way'!O110/'True_Odds_Calculator_3-way'!B110-1)</f>
        <v>5.2148072862868844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3.0530383322261434E-2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1.0258360649619065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15.104828116489919</v>
      </c>
      <c r="I112" s="6">
        <f>IF('Log_working_3-way'!$D112="","",'True_Odds_Calculator_3-way'!O111/'True_Odds_Calculator_3-way'!B111-1)</f>
        <v>6.2960112583950281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2.771612623829367E-2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1.0302045928461179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28.295197034195894</v>
      </c>
      <c r="I113" s="6">
        <f>IF('Log_working_3-way'!$D113="","",'True_Odds_Calculator_3-way'!O112/'True_Odds_Calculator_3-way'!B112-1)</f>
        <v>5.3798429096693283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3.0076052497577166E-2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1.0319882772855804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22.15363094662699</v>
      </c>
      <c r="I114" s="6">
        <f>IF('Log_working_3-way'!$D114="","",'True_Odds_Calculator_3-way'!O113/'True_Odds_Calculator_3-way'!B113-1)</f>
        <v>5.5645561850699883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3.3259423503325891E-2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1.038779038752381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32.990480197732708</v>
      </c>
      <c r="I115" s="6">
        <f>IF('Log_working_3-way'!$D115="","",'True_Odds_Calculator_3-way'!O114/'True_Odds_Calculator_3-way'!B114-1)</f>
        <v>4.7470776571737296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3.704518078465302E-2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1.0611631231232561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52.103492938177403</v>
      </c>
      <c r="I116" s="6">
        <f>IF('Log_working_3-way'!$D116="","",'True_Odds_Calculator_3-way'!O115/'True_Odds_Calculator_3-way'!B115-1)</f>
        <v>2.902401408034883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4.5710620258812895E-2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1.0456303380617507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41.856806306950602</v>
      </c>
      <c r="I117" s="6">
        <f>IF('Log_working_3-way'!$D117="","",'True_Odds_Calculator_3-way'!O116/'True_Odds_Calculator_3-way'!B116-1)</f>
        <v>4.3637757092514491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3.9127745128363589E-2</v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3.07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2.5299999999999998</v>
      </c>
      <c r="D2" s="9">
        <f>(K2/(AR2+K2-(AR2*K2)))</f>
        <v>0.31482293022792479</v>
      </c>
      <c r="E2" s="9">
        <f>(L2/(AR2+L2-(AR2*L2)))</f>
        <v>0.30183484292365392</v>
      </c>
      <c r="F2" s="9">
        <f>(M2/(AR2+M2-(AR2*M2)))</f>
        <v>0.38334222684842145</v>
      </c>
      <c r="G2" s="9">
        <f>AR2</f>
        <v>1.0513955101973975</v>
      </c>
      <c r="H2" s="9">
        <f>IF(A2="","",1/D2)</f>
        <v>3.1763887061086122</v>
      </c>
      <c r="I2" s="9">
        <f>IF(B2="","",1/E2)</f>
        <v>3.313070122434274</v>
      </c>
      <c r="J2" s="9">
        <f>IF(C2="","",1/F2)</f>
        <v>2.6086351306020172</v>
      </c>
      <c r="K2" s="11">
        <f>1/A2</f>
        <v>0.32573289902280134</v>
      </c>
      <c r="L2" s="11">
        <f>1/B2</f>
        <v>0.3125</v>
      </c>
      <c r="M2" s="11">
        <f>1/C2</f>
        <v>0.39525691699604748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-0.2803338762214983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0.23335607884538634</v>
      </c>
      <c r="Q2" s="11">
        <f>2*'OddsRatio_working_3-way'!K2*'OddsRatio_working_3-way'!L2*'OddsRatio_working_3-way'!M2</f>
        <v>8.0467613394960821E-2</v>
      </c>
      <c r="R2" s="11">
        <f>O2/N2</f>
        <v>0</v>
      </c>
      <c r="S2" s="11">
        <f>P2/N2</f>
        <v>-0.83242197479196656</v>
      </c>
      <c r="T2" s="11">
        <f>Q2/N2</f>
        <v>-0.28704206027309198</v>
      </c>
      <c r="U2" s="11">
        <f>'OddsRatio_working_3-way'!S2-'OddsRatio_working_3-way'!R2^2/3</f>
        <v>-0.83242197479196656</v>
      </c>
      <c r="V2" s="11">
        <f>'OddsRatio_working_3-way'!S2*'OddsRatio_working_3-way'!R2/3-2*'OddsRatio_working_3-way'!R2^3/27-'OddsRatio_working_3-way'!T2</f>
        <v>0.28704206027309198</v>
      </c>
      <c r="W2" s="11">
        <f>'OddsRatio_working_3-way'!V2^2+4*'OddsRatio_working_3-way'!U2^3/27</f>
        <v>-3.0597616719389986E-3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0.14616164513797761</v>
      </c>
      <c r="Y2" s="11">
        <f>IF('OddsRatio_working_3-way'!W2&gt;=0,IF('OddsRatio_working_3-way'!V2+SQRT('OddsRatio_working_3-way'!W2)&gt;0,0,PI()),ACOS('OddsRatio_working_3-way'!V2/(2*'OddsRatio_working_3-way'!X2)))</f>
        <v>0.19037365629609893</v>
      </c>
      <c r="Z2" s="11">
        <f>'OddsRatio_working_3-way'!X2^(1/3)*COS('OddsRatio_working_3-way'!Y2/3)</f>
        <v>0.52569775509869887</v>
      </c>
      <c r="AA2" s="11">
        <f>'OddsRatio_working_3-way'!X2^(1/3)*COS(('OddsRatio_working_3-way'!Y2+2*PI())/3)</f>
        <v>-0.291778039499413</v>
      </c>
      <c r="AB2" s="11">
        <f>'OddsRatio_working_3-way'!X2^(1/3)*COS(('OddsRatio_working_3-way'!Y2+4*PI())/3)</f>
        <v>-0.23391971559928593</v>
      </c>
      <c r="AC2" s="11">
        <f>'OddsRatio_working_3-way'!X2^(1/3)*SIN('OddsRatio_working_3-way'!Y2/3)</f>
        <v>3.3404518878599042E-2</v>
      </c>
      <c r="AD2" s="11">
        <f>'OddsRatio_working_3-way'!X2^(1/3)*SIN(('OddsRatio_working_3-way'!Y2+2*PI())/3)</f>
        <v>0.43856535118862416</v>
      </c>
      <c r="AE2" s="11">
        <f>'OddsRatio_working_3-way'!X2^(1/3)*SIN(('OddsRatio_working_3-way'!Y2+4*PI())/3)</f>
        <v>-0.47196987006722307</v>
      </c>
      <c r="AF2" s="11">
        <f>-'OddsRatio_working_3-way'!U2/(3*'OddsRatio_working_3-way'!X2^(1/3))*COS(('OddsRatio_working_3-way'!Y2)/3)</f>
        <v>0.52569775509869876</v>
      </c>
      <c r="AG2" s="11">
        <f>-'OddsRatio_working_3-way'!U2/(3*'OddsRatio_working_3-way'!X2^(1/3))*COS(('OddsRatio_working_3-way'!Y2+2*PI())/3)</f>
        <v>-0.29177803949941294</v>
      </c>
      <c r="AH2" s="11">
        <f>-'OddsRatio_working_3-way'!U2/(3*'OddsRatio_working_3-way'!X2^(1/3))*COS(('OddsRatio_working_3-way'!Y2+4*PI())/3)</f>
        <v>-0.23391971559928587</v>
      </c>
      <c r="AI2" s="11">
        <f>'OddsRatio_working_3-way'!U2/(3*'OddsRatio_working_3-way'!X2^(1/3))*SIN(('OddsRatio_working_3-way'!Y2)/3)</f>
        <v>-3.3404518878599035E-2</v>
      </c>
      <c r="AJ2" s="11">
        <f>'OddsRatio_working_3-way'!U2/(3*'OddsRatio_working_3-way'!X2^(1/3))*SIN(('OddsRatio_working_3-way'!Y2+2*PI())/3)</f>
        <v>-0.43856535118862405</v>
      </c>
      <c r="AK2" s="11">
        <f>'OddsRatio_working_3-way'!U2/(3*'OddsRatio_working_3-way'!X2^(1/3))*SIN(('OddsRatio_working_3-way'!Y2+4*PI())/3)</f>
        <v>0.47196987006722296</v>
      </c>
      <c r="AL2" s="11">
        <f>'OddsRatio_working_3-way'!Z2+'OddsRatio_working_3-way'!AF2</f>
        <v>1.0513955101973975</v>
      </c>
      <c r="AM2" s="11">
        <f>'OddsRatio_working_3-way'!AA2+'OddsRatio_working_3-way'!AG2</f>
        <v>-0.58355607899882589</v>
      </c>
      <c r="AN2" s="11">
        <f>'OddsRatio_working_3-way'!AB2+'OddsRatio_working_3-way'!AH2</f>
        <v>-0.4678394311985718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1.0513955101973975</v>
      </c>
      <c r="AS2" s="11">
        <f>IF(('OddsRatio_working_3-way'!X2=0),IF(Q2&gt;0,-Q2^(1/3),(-Q2)^(1/3)),'OddsRatio_working_3-way'!AM2-'OddsRatio_working_3-way'!R2/3)</f>
        <v>-0.58355607899882589</v>
      </c>
      <c r="AT2" s="11">
        <f>IF(('OddsRatio_working_3-way'!X2=0),IF(Q2&gt;0,-Q2^(1/3),(-Q2)^(1/3)),'OddsRatio_working_3-way'!AN2-'OddsRatio_working_3-way'!R2/3)</f>
        <v>-0.4678394311985718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1.49</v>
      </c>
      <c r="B3" s="4">
        <f>IF('True_Odds_Calculator_3-way'!B4="","",'True_Odds_Calculator_3-way'!B4)</f>
        <v>4.75</v>
      </c>
      <c r="C3" s="4">
        <f>IF('True_Odds_Calculator_3-way'!C4="","",'True_Odds_Calculator_3-way'!C4)</f>
        <v>6.7</v>
      </c>
      <c r="D3" s="9">
        <f t="shared" ref="D3" si="0">(K3/(AR3+K3-(AR3*K3)))</f>
        <v>0.65763781628189133</v>
      </c>
      <c r="E3" s="9">
        <f t="shared" ref="E3" si="1">(L3/(AR3+L3-(AR3*L3)))</f>
        <v>0.20063656418422307</v>
      </c>
      <c r="F3" s="9">
        <f t="shared" ref="F3" si="2">(M3/(AR3+M3-(AR3*M3)))</f>
        <v>0.14172561953388543</v>
      </c>
      <c r="G3" s="9">
        <f t="shared" ref="G3" si="3">AR3</f>
        <v>1.0624363697161494</v>
      </c>
      <c r="H3" s="9">
        <f t="shared" ref="H3" si="4">IF(A3="","",1/D3)</f>
        <v>1.5205938211609136</v>
      </c>
      <c r="I3" s="9">
        <f t="shared" ref="I3" si="5">IF(B3="","",1/E3)</f>
        <v>4.9841363864355603</v>
      </c>
      <c r="J3" s="9">
        <f t="shared" ref="J3" si="6">IF(C3="","",1/F3)</f>
        <v>7.0558873073820516</v>
      </c>
      <c r="K3" s="11">
        <f t="shared" ref="K3" si="7">1/A3</f>
        <v>0.67114093959731547</v>
      </c>
      <c r="L3" s="11">
        <f t="shared" ref="L3" si="8">1/B3</f>
        <v>0.21052631578947367</v>
      </c>
      <c r="M3" s="11">
        <f t="shared" ref="M3" si="9">1/C3</f>
        <v>0.14925373134328357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-0.22087548833016124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0.20961951106354487</v>
      </c>
      <c r="Q3" s="11">
        <f>2*'OddsRatio_working_3-way'!K3*'OddsRatio_working_3-way'!L3*'OddsRatio_working_3-way'!M3</f>
        <v>4.2176963996689111E-2</v>
      </c>
      <c r="R3" s="11">
        <f t="shared" ref="R3" si="10">O3/N3</f>
        <v>0</v>
      </c>
      <c r="S3" s="11">
        <f t="shared" ref="S3" si="11">P3/N3</f>
        <v>-0.94903926482873868</v>
      </c>
      <c r="T3" s="11">
        <f t="shared" ref="T3" si="12">Q3/N3</f>
        <v>-0.19095357441222108</v>
      </c>
      <c r="U3" s="11">
        <f>'OddsRatio_working_3-way'!S3-'OddsRatio_working_3-way'!R3^2/3</f>
        <v>-0.94903926482873868</v>
      </c>
      <c r="V3" s="11">
        <f>'OddsRatio_working_3-way'!S3*'OddsRatio_working_3-way'!R3/3-2*'OddsRatio_working_3-way'!R3^3/27-'OddsRatio_working_3-way'!T3</f>
        <v>0.19095357441222108</v>
      </c>
      <c r="W3" s="11">
        <f>'OddsRatio_working_3-way'!V3^2+4*'OddsRatio_working_3-way'!U3^3/27</f>
        <v>-9.0170278970520407E-2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0.17792803780694882</v>
      </c>
      <c r="Y3" s="11">
        <f>IF('OddsRatio_working_3-way'!W3&gt;=0,IF('OddsRatio_working_3-way'!V3+SQRT('OddsRatio_working_3-way'!W3)&gt;0,0,PI()),ACOS('OddsRatio_working_3-way'!V3/(2*'OddsRatio_working_3-way'!X3)))</f>
        <v>1.0043896085488617</v>
      </c>
      <c r="Z3" s="11">
        <f>'OddsRatio_working_3-way'!X3^(1/3)*COS('OddsRatio_working_3-way'!Y3/3)</f>
        <v>0.5312181848580747</v>
      </c>
      <c r="AA3" s="11">
        <f>'OddsRatio_working_3-way'!X3^(1/3)*COS(('OddsRatio_working_3-way'!Y3+2*PI())/3)</f>
        <v>-0.42565672991317482</v>
      </c>
      <c r="AB3" s="11">
        <f>'OddsRatio_working_3-way'!X3^(1/3)*COS(('OddsRatio_working_3-way'!Y3+4*PI())/3)</f>
        <v>-0.10556145494489963</v>
      </c>
      <c r="AC3" s="11">
        <f>'OddsRatio_working_3-way'!X3^(1/3)*SIN('OddsRatio_working_3-way'!Y3/3)</f>
        <v>0.18480709316926089</v>
      </c>
      <c r="AD3" s="11">
        <f>'OddsRatio_working_3-way'!X3^(1/3)*SIN(('OddsRatio_working_3-way'!Y3+2*PI())/3)</f>
        <v>0.36764489645472043</v>
      </c>
      <c r="AE3" s="11">
        <f>'OddsRatio_working_3-way'!X3^(1/3)*SIN(('OddsRatio_working_3-way'!Y3+4*PI())/3)</f>
        <v>-0.55245198962398123</v>
      </c>
      <c r="AF3" s="11">
        <f>-'OddsRatio_working_3-way'!U3/(3*'OddsRatio_working_3-way'!X3^(1/3))*COS(('OddsRatio_working_3-way'!Y3)/3)</f>
        <v>0.5312181848580747</v>
      </c>
      <c r="AG3" s="11">
        <f>-'OddsRatio_working_3-way'!U3/(3*'OddsRatio_working_3-way'!X3^(1/3))*COS(('OddsRatio_working_3-way'!Y3+2*PI())/3)</f>
        <v>-0.42565672991317482</v>
      </c>
      <c r="AH3" s="11">
        <f>-'OddsRatio_working_3-way'!U3/(3*'OddsRatio_working_3-way'!X3^(1/3))*COS(('OddsRatio_working_3-way'!Y3+4*PI())/3)</f>
        <v>-0.10556145494489963</v>
      </c>
      <c r="AI3" s="11">
        <f>'OddsRatio_working_3-way'!U3/(3*'OddsRatio_working_3-way'!X3^(1/3))*SIN(('OddsRatio_working_3-way'!Y3)/3)</f>
        <v>-0.18480709316926089</v>
      </c>
      <c r="AJ3" s="11">
        <f>'OddsRatio_working_3-way'!U3/(3*'OddsRatio_working_3-way'!X3^(1/3))*SIN(('OddsRatio_working_3-way'!Y3+2*PI())/3)</f>
        <v>-0.36764489645472043</v>
      </c>
      <c r="AK3" s="11">
        <f>'OddsRatio_working_3-way'!U3/(3*'OddsRatio_working_3-way'!X3^(1/3))*SIN(('OddsRatio_working_3-way'!Y3+4*PI())/3)</f>
        <v>0.55245198962398123</v>
      </c>
      <c r="AL3" s="11">
        <f>'OddsRatio_working_3-way'!Z3+'OddsRatio_working_3-way'!AF3</f>
        <v>1.0624363697161494</v>
      </c>
      <c r="AM3" s="11">
        <f>'OddsRatio_working_3-way'!AA3+'OddsRatio_working_3-way'!AG3</f>
        <v>-0.85131345982634965</v>
      </c>
      <c r="AN3" s="11">
        <f>'OddsRatio_working_3-way'!AB3+'OddsRatio_working_3-way'!AH3</f>
        <v>-0.21112290988979926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1.0624363697161494</v>
      </c>
      <c r="AS3" s="11">
        <f>IF(('OddsRatio_working_3-way'!X3=0),IF(Q3&gt;0,-Q3^(1/3),(-Q3)^(1/3)),'OddsRatio_working_3-way'!AM3-'OddsRatio_working_3-way'!R3/3)</f>
        <v>-0.85131345982634965</v>
      </c>
      <c r="AT3" s="11">
        <f>IF(('OddsRatio_working_3-way'!X3=0),IF(Q3&gt;0,-Q3^(1/3),(-Q3)^(1/3)),'OddsRatio_working_3-way'!AN3-'OddsRatio_working_3-way'!R3/3)</f>
        <v>-0.21112290988979926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4.38</v>
      </c>
      <c r="C4" s="4">
        <f>IF('True_Odds_Calculator_3-way'!C5="","",'True_Odds_Calculator_3-way'!C5)</f>
        <v>7.14</v>
      </c>
      <c r="D4" s="9">
        <f t="shared" ref="D4:D67" si="13">(K4/(AR4+K4-(AR4*K4)))</f>
        <v>0.6488808705150757</v>
      </c>
      <c r="E4" s="9">
        <f t="shared" ref="E4:E67" si="14">(L4/(AR4+L4-(AR4*L4)))</f>
        <v>0.21804483684227433</v>
      </c>
      <c r="F4" s="9">
        <f t="shared" ref="F4:F67" si="15">(M4/(AR4+M4-(AR4*M4)))</f>
        <v>0.13307429264264983</v>
      </c>
      <c r="G4" s="9">
        <f t="shared" ref="G4:G67" si="16">AR4</f>
        <v>1.0610096746980513</v>
      </c>
      <c r="H4" s="9">
        <f t="shared" ref="H4:H67" si="17">IF(A4="","",1/D4)</f>
        <v>1.5411149340960062</v>
      </c>
      <c r="I4" s="9">
        <f t="shared" ref="I4:I67" si="18">IF(B4="","",1/E4)</f>
        <v>4.5862127004794129</v>
      </c>
      <c r="J4" s="9">
        <f t="shared" ref="J4:J67" si="19">IF(C4="","",1/F4)</f>
        <v>7.5145994026460343</v>
      </c>
      <c r="K4" s="11">
        <f t="shared" ref="K4:K67" si="20">1/A4</f>
        <v>0.66225165562913912</v>
      </c>
      <c r="L4" s="11">
        <f t="shared" ref="L4:L67" si="21">1/B4</f>
        <v>0.22831050228310504</v>
      </c>
      <c r="M4" s="11">
        <f t="shared" ref="M4:M67" si="22">1/C4</f>
        <v>0.14005602240896359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-0.22413308968693157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0.21239860666514032</v>
      </c>
      <c r="Q4" s="11">
        <f>2*'OddsRatio_working_3-way'!K4*'OddsRatio_working_3-way'!L4*'OddsRatio_working_3-way'!M4</f>
        <v>4.2352663342999065E-2</v>
      </c>
      <c r="R4" s="11">
        <f t="shared" ref="R4:R67" si="23">O4/N4</f>
        <v>0</v>
      </c>
      <c r="S4" s="11">
        <f t="shared" ref="S4:S67" si="24">P4/N4</f>
        <v>-0.9476450218118978</v>
      </c>
      <c r="T4" s="11">
        <f t="shared" ref="T4:T67" si="25">Q4/N4</f>
        <v>-0.1889621180083545</v>
      </c>
      <c r="U4" s="11">
        <f>'OddsRatio_working_3-way'!S4-'OddsRatio_working_3-way'!R4^2/3</f>
        <v>-0.9476450218118978</v>
      </c>
      <c r="V4" s="11">
        <f>'OddsRatio_working_3-way'!S4*'OddsRatio_working_3-way'!R4/3-2*'OddsRatio_working_3-way'!R4^3/27-'OddsRatio_working_3-way'!T4</f>
        <v>0.1889621180083545</v>
      </c>
      <c r="W4" s="11">
        <f>'OddsRatio_working_3-way'!V4^2+4*'OddsRatio_working_3-way'!U4^3/27</f>
        <v>-9.0369568235374009E-2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0.17753608807618332</v>
      </c>
      <c r="Y4" s="11">
        <f>IF('OddsRatio_working_3-way'!W4&gt;=0,IF('OddsRatio_working_3-way'!V4+SQRT('OddsRatio_working_3-way'!W4)&gt;0,0,PI()),ACOS('OddsRatio_working_3-way'!V4/(2*'OddsRatio_working_3-way'!X4)))</f>
        <v>1.00962356916415</v>
      </c>
      <c r="Z4" s="11">
        <f>'OddsRatio_working_3-way'!X4^(1/3)*COS('OddsRatio_working_3-way'!Y4/3)</f>
        <v>0.53050483734902565</v>
      </c>
      <c r="AA4" s="11">
        <f>'OddsRatio_working_3-way'!X4^(1/3)*COS(('OddsRatio_working_3-way'!Y4+2*PI())/3)</f>
        <v>-0.4259842407102794</v>
      </c>
      <c r="AB4" s="11">
        <f>'OddsRatio_working_3-way'!X4^(1/3)*COS(('OddsRatio_working_3-way'!Y4+4*PI())/3)</f>
        <v>-0.10452059663874615</v>
      </c>
      <c r="AC4" s="11">
        <f>'OddsRatio_working_3-way'!X4^(1/3)*SIN('OddsRatio_working_3-way'!Y4/3)</f>
        <v>0.18559712143937773</v>
      </c>
      <c r="AD4" s="11">
        <f>'OddsRatio_working_3-way'!X4^(1/3)*SIN(('OddsRatio_working_3-way'!Y4+2*PI())/3)</f>
        <v>0.36663210525509898</v>
      </c>
      <c r="AE4" s="11">
        <f>'OddsRatio_working_3-way'!X4^(1/3)*SIN(('OddsRatio_working_3-way'!Y4+4*PI())/3)</f>
        <v>-0.55222922669447672</v>
      </c>
      <c r="AF4" s="11">
        <f>-'OddsRatio_working_3-way'!U4/(3*'OddsRatio_working_3-way'!X4^(1/3))*COS(('OddsRatio_working_3-way'!Y4)/3)</f>
        <v>0.53050483734902565</v>
      </c>
      <c r="AG4" s="11">
        <f>-'OddsRatio_working_3-way'!U4/(3*'OddsRatio_working_3-way'!X4^(1/3))*COS(('OddsRatio_working_3-way'!Y4+2*PI())/3)</f>
        <v>-0.4259842407102794</v>
      </c>
      <c r="AH4" s="11">
        <f>-'OddsRatio_working_3-way'!U4/(3*'OddsRatio_working_3-way'!X4^(1/3))*COS(('OddsRatio_working_3-way'!Y4+4*PI())/3)</f>
        <v>-0.10452059663874615</v>
      </c>
      <c r="AI4" s="11">
        <f>'OddsRatio_working_3-way'!U4/(3*'OddsRatio_working_3-way'!X4^(1/3))*SIN(('OddsRatio_working_3-way'!Y4)/3)</f>
        <v>-0.18559712143937773</v>
      </c>
      <c r="AJ4" s="11">
        <f>'OddsRatio_working_3-way'!U4/(3*'OddsRatio_working_3-way'!X4^(1/3))*SIN(('OddsRatio_working_3-way'!Y4+2*PI())/3)</f>
        <v>-0.36663210525509898</v>
      </c>
      <c r="AK4" s="11">
        <f>'OddsRatio_working_3-way'!U4/(3*'OddsRatio_working_3-way'!X4^(1/3))*SIN(('OddsRatio_working_3-way'!Y4+4*PI())/3)</f>
        <v>0.55222922669447672</v>
      </c>
      <c r="AL4" s="11">
        <f>'OddsRatio_working_3-way'!Z4+'OddsRatio_working_3-way'!AF4</f>
        <v>1.0610096746980513</v>
      </c>
      <c r="AM4" s="11">
        <f>'OddsRatio_working_3-way'!AA4+'OddsRatio_working_3-way'!AG4</f>
        <v>-0.85196848142055881</v>
      </c>
      <c r="AN4" s="11">
        <f>'OddsRatio_working_3-way'!AB4+'OddsRatio_working_3-way'!AH4</f>
        <v>-0.20904119327749229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1.0610096746980513</v>
      </c>
      <c r="AS4" s="11">
        <f>IF(('OddsRatio_working_3-way'!X4=0),IF(Q4&gt;0,-Q4^(1/3),(-Q4)^(1/3)),'OddsRatio_working_3-way'!AM4-'OddsRatio_working_3-way'!R4/3)</f>
        <v>-0.85196848142055881</v>
      </c>
      <c r="AT4" s="11">
        <f>IF(('OddsRatio_working_3-way'!X4=0),IF(Q4&gt;0,-Q4^(1/3),(-Q4)^(1/3)),'OddsRatio_working_3-way'!AN4-'OddsRatio_working_3-way'!R4/3)</f>
        <v>-0.20904119327749229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4.76</v>
      </c>
      <c r="B5" s="4">
        <f>IF('True_Odds_Calculator_3-way'!B6="","",'True_Odds_Calculator_3-way'!B6)</f>
        <v>3.87</v>
      </c>
      <c r="C5" s="4">
        <f>IF('True_Odds_Calculator_3-way'!C6="","",'True_Odds_Calculator_3-way'!C6)</f>
        <v>1.78</v>
      </c>
      <c r="D5" s="9">
        <f t="shared" si="13"/>
        <v>0.20182763582944371</v>
      </c>
      <c r="E5" s="9">
        <f t="shared" si="14"/>
        <v>0.24884092752269774</v>
      </c>
      <c r="F5" s="9">
        <f t="shared" si="15"/>
        <v>0.54933143664785844</v>
      </c>
      <c r="G5" s="9">
        <f t="shared" si="16"/>
        <v>1.0517879933316119</v>
      </c>
      <c r="H5" s="9">
        <f t="shared" si="17"/>
        <v>4.9547228549268603</v>
      </c>
      <c r="I5" s="9">
        <f t="shared" si="18"/>
        <v>4.0186315408617261</v>
      </c>
      <c r="J5" s="9">
        <f t="shared" si="19"/>
        <v>1.8203946347986573</v>
      </c>
      <c r="K5" s="11">
        <f t="shared" si="20"/>
        <v>0.21008403361344538</v>
      </c>
      <c r="L5" s="11">
        <f t="shared" si="21"/>
        <v>0.25839793281653745</v>
      </c>
      <c r="M5" s="11">
        <f t="shared" si="22"/>
        <v>0.5617977528089888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-0.25670032841984447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0.225985351025699</v>
      </c>
      <c r="Q5" s="11">
        <f>2*'OddsRatio_working_3-way'!K5*'OddsRatio_working_3-way'!L5*'OddsRatio_working_3-way'!M5</f>
        <v>6.0994696633117143E-2</v>
      </c>
      <c r="R5" s="11">
        <f t="shared" si="23"/>
        <v>0</v>
      </c>
      <c r="S5" s="11">
        <f t="shared" si="24"/>
        <v>-0.88034694936615043</v>
      </c>
      <c r="T5" s="11">
        <f t="shared" si="25"/>
        <v>-0.23761051264943334</v>
      </c>
      <c r="U5" s="11">
        <f>'OddsRatio_working_3-way'!S5-'OddsRatio_working_3-way'!R5^2/3</f>
        <v>-0.88034694936615043</v>
      </c>
      <c r="V5" s="11">
        <f>'OddsRatio_working_3-way'!S5*'OddsRatio_working_3-way'!R5/3-2*'OddsRatio_working_3-way'!R5^3/27-'OddsRatio_working_3-way'!T5</f>
        <v>0.23761051264943334</v>
      </c>
      <c r="W5" s="11">
        <f>'OddsRatio_working_3-way'!V5^2+4*'OddsRatio_working_3-way'!U5^3/27</f>
        <v>-4.4619518440873751E-2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0.15896404794984326</v>
      </c>
      <c r="Y5" s="11">
        <f>IF('OddsRatio_working_3-way'!W5&gt;=0,IF('OddsRatio_working_3-way'!V5+SQRT('OddsRatio_working_3-way'!W5)&gt;0,0,PI()),ACOS('OddsRatio_working_3-way'!V5/(2*'OddsRatio_working_3-way'!X5)))</f>
        <v>0.72669872039775951</v>
      </c>
      <c r="Z5" s="11">
        <f>'OddsRatio_working_3-way'!X5^(1/3)*COS('OddsRatio_working_3-way'!Y5/3)</f>
        <v>0.52589399666580594</v>
      </c>
      <c r="AA5" s="11">
        <f>'OddsRatio_working_3-way'!X5^(1/3)*COS(('OddsRatio_working_3-way'!Y5+2*PI())/3)</f>
        <v>-0.37547861853223446</v>
      </c>
      <c r="AB5" s="11">
        <f>'OddsRatio_working_3-way'!X5^(1/3)*COS(('OddsRatio_working_3-way'!Y5+4*PI())/3)</f>
        <v>-0.15041537813357131</v>
      </c>
      <c r="AC5" s="11">
        <f>'OddsRatio_working_3-way'!X5^(1/3)*SIN('OddsRatio_working_3-way'!Y5/3)</f>
        <v>0.12994032242885756</v>
      </c>
      <c r="AD5" s="11">
        <f>'OddsRatio_working_3-way'!X5^(1/3)*SIN(('OddsRatio_working_3-way'!Y5+2*PI())/3)</f>
        <v>0.390467399595888</v>
      </c>
      <c r="AE5" s="11">
        <f>'OddsRatio_working_3-way'!X5^(1/3)*SIN(('OddsRatio_working_3-way'!Y5+4*PI())/3)</f>
        <v>-0.52040772202474561</v>
      </c>
      <c r="AF5" s="11">
        <f>-'OddsRatio_working_3-way'!U5/(3*'OddsRatio_working_3-way'!X5^(1/3))*COS(('OddsRatio_working_3-way'!Y5)/3)</f>
        <v>0.52589399666580594</v>
      </c>
      <c r="AG5" s="11">
        <f>-'OddsRatio_working_3-way'!U5/(3*'OddsRatio_working_3-way'!X5^(1/3))*COS(('OddsRatio_working_3-way'!Y5+2*PI())/3)</f>
        <v>-0.37547861853223446</v>
      </c>
      <c r="AH5" s="11">
        <f>-'OddsRatio_working_3-way'!U5/(3*'OddsRatio_working_3-way'!X5^(1/3))*COS(('OddsRatio_working_3-way'!Y5+4*PI())/3)</f>
        <v>-0.15041537813357131</v>
      </c>
      <c r="AI5" s="11">
        <f>'OddsRatio_working_3-way'!U5/(3*'OddsRatio_working_3-way'!X5^(1/3))*SIN(('OddsRatio_working_3-way'!Y5)/3)</f>
        <v>-0.12994032242885756</v>
      </c>
      <c r="AJ5" s="11">
        <f>'OddsRatio_working_3-way'!U5/(3*'OddsRatio_working_3-way'!X5^(1/3))*SIN(('OddsRatio_working_3-way'!Y5+2*PI())/3)</f>
        <v>-0.390467399595888</v>
      </c>
      <c r="AK5" s="11">
        <f>'OddsRatio_working_3-way'!U5/(3*'OddsRatio_working_3-way'!X5^(1/3))*SIN(('OddsRatio_working_3-way'!Y5+4*PI())/3)</f>
        <v>0.52040772202474561</v>
      </c>
      <c r="AL5" s="11">
        <f>'OddsRatio_working_3-way'!Z5+'OddsRatio_working_3-way'!AF5</f>
        <v>1.0517879933316119</v>
      </c>
      <c r="AM5" s="11">
        <f>'OddsRatio_working_3-way'!AA5+'OddsRatio_working_3-way'!AG5</f>
        <v>-0.75095723706446893</v>
      </c>
      <c r="AN5" s="11">
        <f>'OddsRatio_working_3-way'!AB5+'OddsRatio_working_3-way'!AH5</f>
        <v>-0.30083075626714262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1.0517879933316119</v>
      </c>
      <c r="AS5" s="11">
        <f>IF(('OddsRatio_working_3-way'!X5=0),IF(Q5&gt;0,-Q5^(1/3),(-Q5)^(1/3)),'OddsRatio_working_3-way'!AM5-'OddsRatio_working_3-way'!R5/3)</f>
        <v>-0.75095723706446893</v>
      </c>
      <c r="AT5" s="11">
        <f>IF(('OddsRatio_working_3-way'!X5=0),IF(Q5&gt;0,-Q5^(1/3),(-Q5)^(1/3)),'OddsRatio_working_3-way'!AN5-'OddsRatio_working_3-way'!R5/3)</f>
        <v>-0.30083075626714262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3.04</v>
      </c>
      <c r="D6" s="9">
        <f t="shared" si="13"/>
        <v>0.37542476446898515</v>
      </c>
      <c r="E6" s="9">
        <f t="shared" si="14"/>
        <v>0.30418083355773234</v>
      </c>
      <c r="F6" s="9">
        <f t="shared" si="15"/>
        <v>0.32039440197328278</v>
      </c>
      <c r="G6" s="9">
        <f t="shared" si="16"/>
        <v>1.0397809605315285</v>
      </c>
      <c r="H6" s="9">
        <f t="shared" si="17"/>
        <v>2.6636495368504458</v>
      </c>
      <c r="I6" s="9">
        <f t="shared" si="18"/>
        <v>3.2875181131693618</v>
      </c>
      <c r="J6" s="9">
        <f t="shared" si="19"/>
        <v>3.1211531594843174</v>
      </c>
      <c r="K6" s="11">
        <f t="shared" si="20"/>
        <v>0.38461538461538458</v>
      </c>
      <c r="L6" s="11">
        <f t="shared" si="21"/>
        <v>0.3125</v>
      </c>
      <c r="M6" s="11">
        <f t="shared" si="22"/>
        <v>0.32894736842105265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-0.2839068825910932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0.23089574898785425</v>
      </c>
      <c r="Q6" s="11">
        <f>2*'OddsRatio_working_3-way'!K6*'OddsRatio_working_3-way'!L6*'OddsRatio_working_3-way'!M6</f>
        <v>7.9073886639676114E-2</v>
      </c>
      <c r="R6" s="11">
        <f t="shared" si="23"/>
        <v>0</v>
      </c>
      <c r="S6" s="11">
        <f t="shared" si="24"/>
        <v>-0.81327985739750419</v>
      </c>
      <c r="T6" s="11">
        <f t="shared" si="25"/>
        <v>-0.27852049910873433</v>
      </c>
      <c r="U6" s="11">
        <f>'OddsRatio_working_3-way'!S6-'OddsRatio_working_3-way'!R6^2/3</f>
        <v>-0.81327985739750419</v>
      </c>
      <c r="V6" s="11">
        <f>'OddsRatio_working_3-way'!S6*'OddsRatio_working_3-way'!R6/3-2*'OddsRatio_working_3-way'!R6^3/27-'OddsRatio_working_3-way'!T6</f>
        <v>0.27852049910873433</v>
      </c>
      <c r="W6" s="11">
        <f>'OddsRatio_working_3-way'!V6^2+4*'OddsRatio_working_3-way'!U6^3/27</f>
        <v>-2.1186159076746619E-3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0.14114910939450978</v>
      </c>
      <c r="Y6" s="11">
        <f>IF('OddsRatio_working_3-way'!W6&gt;=0,IF('OddsRatio_working_3-way'!V6+SQRT('OddsRatio_working_3-way'!W6)&gt;0,0,PI()),ACOS('OddsRatio_working_3-way'!V6/(2*'OddsRatio_working_3-way'!X6)))</f>
        <v>0.16378016230596293</v>
      </c>
      <c r="Z6" s="11">
        <f>'OddsRatio_working_3-way'!X6^(1/3)*COS('OddsRatio_working_3-way'!Y6/3)</f>
        <v>0.51989048026576434</v>
      </c>
      <c r="AA6" s="11">
        <f>'OddsRatio_working_3-way'!X6^(1/3)*COS(('OddsRatio_working_3-way'!Y6+2*PI())/3)</f>
        <v>-0.28454972643417992</v>
      </c>
      <c r="AB6" s="11">
        <f>'OddsRatio_working_3-way'!X6^(1/3)*COS(('OddsRatio_working_3-way'!Y6+4*PI())/3)</f>
        <v>-0.23534075383158437</v>
      </c>
      <c r="AC6" s="11">
        <f>'OddsRatio_working_3-way'!X6^(1/3)*SIN('OddsRatio_working_3-way'!Y6/3)</f>
        <v>2.8410813578653337E-2</v>
      </c>
      <c r="AD6" s="11">
        <f>'OddsRatio_working_3-way'!X6^(1/3)*SIN(('OddsRatio_working_3-way'!Y6+2*PI())/3)</f>
        <v>0.43603295630651762</v>
      </c>
      <c r="AE6" s="11">
        <f>'OddsRatio_working_3-way'!X6^(1/3)*SIN(('OddsRatio_working_3-way'!Y6+4*PI())/3)</f>
        <v>-0.46444376988517105</v>
      </c>
      <c r="AF6" s="11">
        <f>-'OddsRatio_working_3-way'!U6/(3*'OddsRatio_working_3-way'!X6^(1/3))*COS(('OddsRatio_working_3-way'!Y6)/3)</f>
        <v>0.51989048026576423</v>
      </c>
      <c r="AG6" s="11">
        <f>-'OddsRatio_working_3-way'!U6/(3*'OddsRatio_working_3-way'!X6^(1/3))*COS(('OddsRatio_working_3-way'!Y6+2*PI())/3)</f>
        <v>-0.28454972643417986</v>
      </c>
      <c r="AH6" s="11">
        <f>-'OddsRatio_working_3-way'!U6/(3*'OddsRatio_working_3-way'!X6^(1/3))*COS(('OddsRatio_working_3-way'!Y6+4*PI())/3)</f>
        <v>-0.23534075383158434</v>
      </c>
      <c r="AI6" s="11">
        <f>'OddsRatio_working_3-way'!U6/(3*'OddsRatio_working_3-way'!X6^(1/3))*SIN(('OddsRatio_working_3-way'!Y6)/3)</f>
        <v>-2.841081357865333E-2</v>
      </c>
      <c r="AJ6" s="11">
        <f>'OddsRatio_working_3-way'!U6/(3*'OddsRatio_working_3-way'!X6^(1/3))*SIN(('OddsRatio_working_3-way'!Y6+2*PI())/3)</f>
        <v>-0.43603295630651756</v>
      </c>
      <c r="AK6" s="11">
        <f>'OddsRatio_working_3-way'!U6/(3*'OddsRatio_working_3-way'!X6^(1/3))*SIN(('OddsRatio_working_3-way'!Y6+4*PI())/3)</f>
        <v>0.46444376988517094</v>
      </c>
      <c r="AL6" s="11">
        <f>'OddsRatio_working_3-way'!Z6+'OddsRatio_working_3-way'!AF6</f>
        <v>1.0397809605315285</v>
      </c>
      <c r="AM6" s="11">
        <f>'OddsRatio_working_3-way'!AA6+'OddsRatio_working_3-way'!AG6</f>
        <v>-0.56909945286835972</v>
      </c>
      <c r="AN6" s="11">
        <f>'OddsRatio_working_3-way'!AB6+'OddsRatio_working_3-way'!AH6</f>
        <v>-0.47068150766316874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1.0397809605315285</v>
      </c>
      <c r="AS6" s="11">
        <f>IF(('OddsRatio_working_3-way'!X6=0),IF(Q6&gt;0,-Q6^(1/3),(-Q6)^(1/3)),'OddsRatio_working_3-way'!AM6-'OddsRatio_working_3-way'!R6/3)</f>
        <v>-0.56909945286835972</v>
      </c>
      <c r="AT6" s="11">
        <f>IF(('OddsRatio_working_3-way'!X6=0),IF(Q6&gt;0,-Q6^(1/3),(-Q6)^(1/3)),'OddsRatio_working_3-way'!AN6-'OddsRatio_working_3-way'!R6/3)</f>
        <v>-0.47068150766316874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1.44</v>
      </c>
      <c r="B7" s="4">
        <f>IF('True_Odds_Calculator_3-way'!B8="","",'True_Odds_Calculator_3-way'!B8)</f>
        <v>4.5</v>
      </c>
      <c r="C7" s="4">
        <f>IF('True_Odds_Calculator_3-way'!C8="","",'True_Odds_Calculator_3-way'!C8)</f>
        <v>8.6</v>
      </c>
      <c r="D7" s="9">
        <f t="shared" si="13"/>
        <v>0.67983189627155605</v>
      </c>
      <c r="E7" s="9">
        <f t="shared" si="14"/>
        <v>0.21069451356229527</v>
      </c>
      <c r="F7" s="9">
        <f t="shared" si="15"/>
        <v>0.10947359016614872</v>
      </c>
      <c r="G7" s="9">
        <f t="shared" si="16"/>
        <v>1.0703451620786422</v>
      </c>
      <c r="H7" s="9">
        <f t="shared" si="17"/>
        <v>1.4709518713146024</v>
      </c>
      <c r="I7" s="9">
        <f t="shared" si="18"/>
        <v>4.7462080672752487</v>
      </c>
      <c r="J7" s="9">
        <f t="shared" si="19"/>
        <v>9.1346232317976792</v>
      </c>
      <c r="K7" s="11">
        <f t="shared" si="20"/>
        <v>0.69444444444444442</v>
      </c>
      <c r="L7" s="11">
        <f t="shared" si="21"/>
        <v>0.22222222222222221</v>
      </c>
      <c r="M7" s="11">
        <f t="shared" si="22"/>
        <v>0.11627906976744186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-0.2100200976169968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0.20707723227103073</v>
      </c>
      <c r="Q7" s="11">
        <f>2*'OddsRatio_working_3-way'!K7*'OddsRatio_working_3-way'!L7*'OddsRatio_working_3-way'!M7</f>
        <v>3.5888601780074643E-2</v>
      </c>
      <c r="R7" s="11">
        <f t="shared" si="23"/>
        <v>0</v>
      </c>
      <c r="S7" s="11">
        <f t="shared" si="24"/>
        <v>-0.98598769651401252</v>
      </c>
      <c r="T7" s="11">
        <f t="shared" si="25"/>
        <v>-0.17088174982911825</v>
      </c>
      <c r="U7" s="11">
        <f>'OddsRatio_working_3-way'!S7-'OddsRatio_working_3-way'!R7^2/3</f>
        <v>-0.98598769651401252</v>
      </c>
      <c r="V7" s="11">
        <f>'OddsRatio_working_3-way'!S7*'OddsRatio_working_3-way'!R7/3-2*'OddsRatio_working_3-way'!R7^3/27-'OddsRatio_working_3-way'!T7</f>
        <v>0.17088174982911825</v>
      </c>
      <c r="W7" s="11">
        <f>'OddsRatio_working_3-way'!V7^2+4*'OddsRatio_working_3-way'!U7^3/27</f>
        <v>-0.11280674198247619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0.18841928935696681</v>
      </c>
      <c r="Y7" s="11">
        <f>IF('OddsRatio_working_3-way'!W7&gt;=0,IF('OddsRatio_working_3-way'!V7+SQRT('OddsRatio_working_3-way'!W7)&gt;0,0,PI()),ACOS('OddsRatio_working_3-way'!V7/(2*'OddsRatio_working_3-way'!X7)))</f>
        <v>1.1001511604562322</v>
      </c>
      <c r="Z7" s="11">
        <f>'OddsRatio_working_3-way'!X7^(1/3)*COS('OddsRatio_working_3-way'!Y7/3)</f>
        <v>0.53517258103932119</v>
      </c>
      <c r="AA7" s="11">
        <f>'OddsRatio_working_3-way'!X7^(1/3)*COS(('OddsRatio_working_3-way'!Y7+2*PI())/3)</f>
        <v>-0.44560217606442482</v>
      </c>
      <c r="AB7" s="11">
        <f>'OddsRatio_working_3-way'!X7^(1/3)*COS(('OddsRatio_working_3-way'!Y7+4*PI())/3)</f>
        <v>-8.9570404974896267E-2</v>
      </c>
      <c r="AC7" s="11">
        <f>'OddsRatio_working_3-way'!X7^(1/3)*SIN('OddsRatio_working_3-way'!Y7/3)</f>
        <v>0.20555503887859858</v>
      </c>
      <c r="AD7" s="11">
        <f>'OddsRatio_working_3-way'!X7^(1/3)*SIN(('OddsRatio_working_3-way'!Y7+2*PI())/3)</f>
        <v>0.36069553114963915</v>
      </c>
      <c r="AE7" s="11">
        <f>'OddsRatio_working_3-way'!X7^(1/3)*SIN(('OddsRatio_working_3-way'!Y7+4*PI())/3)</f>
        <v>-0.56625057002823764</v>
      </c>
      <c r="AF7" s="11">
        <f>-'OddsRatio_working_3-way'!U7/(3*'OddsRatio_working_3-way'!X7^(1/3))*COS(('OddsRatio_working_3-way'!Y7)/3)</f>
        <v>0.53517258103932108</v>
      </c>
      <c r="AG7" s="11">
        <f>-'OddsRatio_working_3-way'!U7/(3*'OddsRatio_working_3-way'!X7^(1/3))*COS(('OddsRatio_working_3-way'!Y7+2*PI())/3)</f>
        <v>-0.44560217606442476</v>
      </c>
      <c r="AH7" s="11">
        <f>-'OddsRatio_working_3-way'!U7/(3*'OddsRatio_working_3-way'!X7^(1/3))*COS(('OddsRatio_working_3-way'!Y7+4*PI())/3)</f>
        <v>-8.9570404974896239E-2</v>
      </c>
      <c r="AI7" s="11">
        <f>'OddsRatio_working_3-way'!U7/(3*'OddsRatio_working_3-way'!X7^(1/3))*SIN(('OddsRatio_working_3-way'!Y7)/3)</f>
        <v>-0.20555503887859855</v>
      </c>
      <c r="AJ7" s="11">
        <f>'OddsRatio_working_3-way'!U7/(3*'OddsRatio_working_3-way'!X7^(1/3))*SIN(('OddsRatio_working_3-way'!Y7+2*PI())/3)</f>
        <v>-0.36069553114963909</v>
      </c>
      <c r="AK7" s="11">
        <f>'OddsRatio_working_3-way'!U7/(3*'OddsRatio_working_3-way'!X7^(1/3))*SIN(('OddsRatio_working_3-way'!Y7+4*PI())/3)</f>
        <v>0.56625057002823753</v>
      </c>
      <c r="AL7" s="11">
        <f>'OddsRatio_working_3-way'!Z7+'OddsRatio_working_3-way'!AF7</f>
        <v>1.0703451620786422</v>
      </c>
      <c r="AM7" s="11">
        <f>'OddsRatio_working_3-way'!AA7+'OddsRatio_working_3-way'!AG7</f>
        <v>-0.89120435212884952</v>
      </c>
      <c r="AN7" s="11">
        <f>'OddsRatio_working_3-way'!AB7+'OddsRatio_working_3-way'!AH7</f>
        <v>-0.17914080994979251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1.0703451620786422</v>
      </c>
      <c r="AS7" s="11">
        <f>IF(('OddsRatio_working_3-way'!X7=0),IF(Q7&gt;0,-Q7^(1/3),(-Q7)^(1/3)),'OddsRatio_working_3-way'!AM7-'OddsRatio_working_3-way'!R7/3)</f>
        <v>-0.89120435212884952</v>
      </c>
      <c r="AT7" s="11">
        <f>IF(('OddsRatio_working_3-way'!X7=0),IF(Q7&gt;0,-Q7^(1/3),(-Q7)^(1/3)),'OddsRatio_working_3-way'!AN7-'OddsRatio_working_3-way'!R7/3)</f>
        <v>-0.17914080994979251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3.27</v>
      </c>
      <c r="D8" s="9">
        <f t="shared" si="13"/>
        <v>0.43806704589120693</v>
      </c>
      <c r="E8" s="9">
        <f t="shared" si="14"/>
        <v>0.26496458114475996</v>
      </c>
      <c r="F8" s="9">
        <f t="shared" si="15"/>
        <v>0.29696837296403328</v>
      </c>
      <c r="G8" s="9">
        <f t="shared" si="16"/>
        <v>1.0428907276547585</v>
      </c>
      <c r="H8" s="9">
        <f t="shared" si="17"/>
        <v>2.2827555950153529</v>
      </c>
      <c r="I8" s="9">
        <f t="shared" si="18"/>
        <v>3.7740893355616576</v>
      </c>
      <c r="J8" s="9">
        <f t="shared" si="19"/>
        <v>3.3673619517763025</v>
      </c>
      <c r="K8" s="11">
        <f t="shared" si="20"/>
        <v>0.44843049327354262</v>
      </c>
      <c r="L8" s="11">
        <f t="shared" si="21"/>
        <v>0.27322404371584696</v>
      </c>
      <c r="M8" s="11">
        <f t="shared" si="22"/>
        <v>0.3058103975535168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-0.27827801971187782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0.23080595566292531</v>
      </c>
      <c r="Q8" s="11">
        <f>2*'OddsRatio_working_3-way'!K8*'OddsRatio_working_3-way'!L8*'OddsRatio_working_3-way'!M8</f>
        <v>7.4936998591858844E-2</v>
      </c>
      <c r="R8" s="11">
        <f t="shared" si="23"/>
        <v>0</v>
      </c>
      <c r="S8" s="11">
        <f t="shared" si="24"/>
        <v>-0.82940778399205251</v>
      </c>
      <c r="T8" s="11">
        <f t="shared" si="25"/>
        <v>-0.26928824155586112</v>
      </c>
      <c r="U8" s="11">
        <f>'OddsRatio_working_3-way'!S8-'OddsRatio_working_3-way'!R8^2/3</f>
        <v>-0.82940778399205251</v>
      </c>
      <c r="V8" s="11">
        <f>'OddsRatio_working_3-way'!S8*'OddsRatio_working_3-way'!R8/3-2*'OddsRatio_working_3-way'!R8^3/27-'OddsRatio_working_3-way'!T8</f>
        <v>0.26928824155586112</v>
      </c>
      <c r="W8" s="11">
        <f>'OddsRatio_working_3-way'!V8^2+4*'OddsRatio_working_3-way'!U8^3/27</f>
        <v>-1.2011834109526304E-2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0.14536848966486351</v>
      </c>
      <c r="Y8" s="11">
        <f>IF('OddsRatio_working_3-way'!W8&gt;=0,IF('OddsRatio_working_3-way'!V8+SQRT('OddsRatio_working_3-way'!W8)&gt;0,0,PI()),ACOS('OddsRatio_working_3-way'!V8/(2*'OddsRatio_working_3-way'!X8)))</f>
        <v>0.38652051848419955</v>
      </c>
      <c r="Z8" s="11">
        <f>'OddsRatio_working_3-way'!X8^(1/3)*COS('OddsRatio_working_3-way'!Y8/3)</f>
        <v>0.52144536382737927</v>
      </c>
      <c r="AA8" s="11">
        <f>'OddsRatio_working_3-way'!X8^(1/3)*COS(('OddsRatio_working_3-way'!Y8+2*PI())/3)</f>
        <v>-0.31922905255152823</v>
      </c>
      <c r="AB8" s="11">
        <f>'OddsRatio_working_3-way'!X8^(1/3)*COS(('OddsRatio_working_3-way'!Y8+4*PI())/3)</f>
        <v>-0.20221631127585124</v>
      </c>
      <c r="AC8" s="11">
        <f>'OddsRatio_working_3-way'!X8^(1/3)*SIN('OddsRatio_working_3-way'!Y8/3)</f>
        <v>6.7557337674128151E-2</v>
      </c>
      <c r="AD8" s="11">
        <f>'OddsRatio_working_3-way'!X8^(1/3)*SIN(('OddsRatio_working_3-way'!Y8+2*PI())/3)</f>
        <v>0.41780626292306561</v>
      </c>
      <c r="AE8" s="11">
        <f>'OddsRatio_working_3-way'!X8^(1/3)*SIN(('OddsRatio_working_3-way'!Y8+4*PI())/3)</f>
        <v>-0.48536360059719375</v>
      </c>
      <c r="AF8" s="11">
        <f>-'OddsRatio_working_3-way'!U8/(3*'OddsRatio_working_3-way'!X8^(1/3))*COS(('OddsRatio_working_3-way'!Y8)/3)</f>
        <v>0.52144536382737927</v>
      </c>
      <c r="AG8" s="11">
        <f>-'OddsRatio_working_3-way'!U8/(3*'OddsRatio_working_3-way'!X8^(1/3))*COS(('OddsRatio_working_3-way'!Y8+2*PI())/3)</f>
        <v>-0.31922905255152817</v>
      </c>
      <c r="AH8" s="11">
        <f>-'OddsRatio_working_3-way'!U8/(3*'OddsRatio_working_3-way'!X8^(1/3))*COS(('OddsRatio_working_3-way'!Y8+4*PI())/3)</f>
        <v>-0.20221631127585121</v>
      </c>
      <c r="AI8" s="11">
        <f>'OddsRatio_working_3-way'!U8/(3*'OddsRatio_working_3-way'!X8^(1/3))*SIN(('OddsRatio_working_3-way'!Y8)/3)</f>
        <v>-6.7557337674128137E-2</v>
      </c>
      <c r="AJ8" s="11">
        <f>'OddsRatio_working_3-way'!U8/(3*'OddsRatio_working_3-way'!X8^(1/3))*SIN(('OddsRatio_working_3-way'!Y8+2*PI())/3)</f>
        <v>-0.41780626292306555</v>
      </c>
      <c r="AK8" s="11">
        <f>'OddsRatio_working_3-way'!U8/(3*'OddsRatio_working_3-way'!X8^(1/3))*SIN(('OddsRatio_working_3-way'!Y8+4*PI())/3)</f>
        <v>0.48536360059719363</v>
      </c>
      <c r="AL8" s="11">
        <f>'OddsRatio_working_3-way'!Z8+'OddsRatio_working_3-way'!AF8</f>
        <v>1.0428907276547585</v>
      </c>
      <c r="AM8" s="11">
        <f>'OddsRatio_working_3-way'!AA8+'OddsRatio_working_3-way'!AG8</f>
        <v>-0.63845810510305645</v>
      </c>
      <c r="AN8" s="11">
        <f>'OddsRatio_working_3-way'!AB8+'OddsRatio_working_3-way'!AH8</f>
        <v>-0.40443262255170243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1.0428907276547585</v>
      </c>
      <c r="AS8" s="11">
        <f>IF(('OddsRatio_working_3-way'!X8=0),IF(Q8&gt;0,-Q8^(1/3),(-Q8)^(1/3)),'OddsRatio_working_3-way'!AM8-'OddsRatio_working_3-way'!R8/3)</f>
        <v>-0.63845810510305645</v>
      </c>
      <c r="AT8" s="11">
        <f>IF(('OddsRatio_working_3-way'!X8=0),IF(Q8&gt;0,-Q8^(1/3),(-Q8)^(1/3)),'OddsRatio_working_3-way'!AN8-'OddsRatio_working_3-way'!R8/3)</f>
        <v>-0.40443262255170243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2.31</v>
      </c>
      <c r="B9" s="4">
        <f>IF('True_Odds_Calculator_3-way'!B10="","",'True_Odds_Calculator_3-way'!B10)</f>
        <v>3.04</v>
      </c>
      <c r="C9" s="4">
        <f>IF('True_Odds_Calculator_3-way'!C10="","",'True_Odds_Calculator_3-way'!C10)</f>
        <v>3.53</v>
      </c>
      <c r="D9" s="9">
        <f t="shared" si="13"/>
        <v>0.41625564021512551</v>
      </c>
      <c r="E9" s="9">
        <f t="shared" si="14"/>
        <v>0.31408582666137019</v>
      </c>
      <c r="F9" s="9">
        <f t="shared" si="15"/>
        <v>0.26965853312350407</v>
      </c>
      <c r="G9" s="9">
        <f t="shared" si="16"/>
        <v>1.0705113359782392</v>
      </c>
      <c r="H9" s="9">
        <f t="shared" si="17"/>
        <v>2.4023698501314934</v>
      </c>
      <c r="I9" s="9">
        <f t="shared" si="18"/>
        <v>3.1838431253956077</v>
      </c>
      <c r="J9" s="9">
        <f t="shared" si="19"/>
        <v>3.7083936800249457</v>
      </c>
      <c r="K9" s="11">
        <f t="shared" si="20"/>
        <v>0.4329004329004329</v>
      </c>
      <c r="L9" s="11">
        <f t="shared" si="21"/>
        <v>0.32894736842105265</v>
      </c>
      <c r="M9" s="11">
        <f t="shared" si="22"/>
        <v>0.28328611898016998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-0.27274808835118947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0.23720129579679305</v>
      </c>
      <c r="Q9" s="11">
        <f>2*'OddsRatio_working_3-way'!K9*'OddsRatio_working_3-way'!L9*'OddsRatio_working_3-way'!M9</f>
        <v>8.0680712856052064E-2</v>
      </c>
      <c r="R9" s="11">
        <f t="shared" si="23"/>
        <v>0</v>
      </c>
      <c r="S9" s="11">
        <f t="shared" si="24"/>
        <v>-0.86967170780450531</v>
      </c>
      <c r="T9" s="11">
        <f t="shared" si="25"/>
        <v>-0.29580670333486581</v>
      </c>
      <c r="U9" s="11">
        <f>'OddsRatio_working_3-way'!S9-'OddsRatio_working_3-way'!R9^2/3</f>
        <v>-0.86967170780450531</v>
      </c>
      <c r="V9" s="11">
        <f>'OddsRatio_working_3-way'!S9*'OddsRatio_working_3-way'!R9/3-2*'OddsRatio_working_3-way'!R9^3/27-'OddsRatio_working_3-way'!T9</f>
        <v>0.29580670333486581</v>
      </c>
      <c r="W9" s="11">
        <f>'OddsRatio_working_3-way'!V9^2+4*'OddsRatio_working_3-way'!U9^3/27</f>
        <v>-9.9439984356485406E-3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0.15608139236748392</v>
      </c>
      <c r="Y9" s="11">
        <f>IF('OddsRatio_working_3-way'!W9&gt;=0,IF('OddsRatio_working_3-way'!V9+SQRT('OddsRatio_working_3-way'!W9)&gt;0,0,PI()),ACOS('OddsRatio_working_3-way'!V9/(2*'OddsRatio_working_3-way'!X9)))</f>
        <v>0.32514630569128178</v>
      </c>
      <c r="Z9" s="11">
        <f>'OddsRatio_working_3-way'!X9^(1/3)*COS('OddsRatio_working_3-way'!Y9/3)</f>
        <v>0.53525566798911961</v>
      </c>
      <c r="AA9" s="11">
        <f>'OddsRatio_working_3-way'!X9^(1/3)*COS(('OddsRatio_working_3-way'!Y9+2*PI())/3)</f>
        <v>-0.31806546246049139</v>
      </c>
      <c r="AB9" s="11">
        <f>'OddsRatio_working_3-way'!X9^(1/3)*COS(('OddsRatio_working_3-way'!Y9+4*PI())/3)</f>
        <v>-0.21719020552862833</v>
      </c>
      <c r="AC9" s="11">
        <f>'OddsRatio_working_3-way'!X9^(1/3)*SIN('OddsRatio_working_3-way'!Y9/3)</f>
        <v>5.8240356744183909E-2</v>
      </c>
      <c r="AD9" s="11">
        <f>'OddsRatio_working_3-way'!X9^(1/3)*SIN(('OddsRatio_working_3-way'!Y9+2*PI())/3)</f>
        <v>0.4344248276260948</v>
      </c>
      <c r="AE9" s="11">
        <f>'OddsRatio_working_3-way'!X9^(1/3)*SIN(('OddsRatio_working_3-way'!Y9+4*PI())/3)</f>
        <v>-0.49266518437027867</v>
      </c>
      <c r="AF9" s="11">
        <f>-'OddsRatio_working_3-way'!U9/(3*'OddsRatio_working_3-way'!X9^(1/3))*COS(('OddsRatio_working_3-way'!Y9)/3)</f>
        <v>0.5352556679891195</v>
      </c>
      <c r="AG9" s="11">
        <f>-'OddsRatio_working_3-way'!U9/(3*'OddsRatio_working_3-way'!X9^(1/3))*COS(('OddsRatio_working_3-way'!Y9+2*PI())/3)</f>
        <v>-0.31806546246049133</v>
      </c>
      <c r="AH9" s="11">
        <f>-'OddsRatio_working_3-way'!U9/(3*'OddsRatio_working_3-way'!X9^(1/3))*COS(('OddsRatio_working_3-way'!Y9+4*PI())/3)</f>
        <v>-0.21719020552862831</v>
      </c>
      <c r="AI9" s="11">
        <f>'OddsRatio_working_3-way'!U9/(3*'OddsRatio_working_3-way'!X9^(1/3))*SIN(('OddsRatio_working_3-way'!Y9)/3)</f>
        <v>-5.8240356744183895E-2</v>
      </c>
      <c r="AJ9" s="11">
        <f>'OddsRatio_working_3-way'!U9/(3*'OddsRatio_working_3-way'!X9^(1/3))*SIN(('OddsRatio_working_3-way'!Y9+2*PI())/3)</f>
        <v>-0.43442482762609469</v>
      </c>
      <c r="AK9" s="11">
        <f>'OddsRatio_working_3-way'!U9/(3*'OddsRatio_working_3-way'!X9^(1/3))*SIN(('OddsRatio_working_3-way'!Y9+4*PI())/3)</f>
        <v>0.49266518437027856</v>
      </c>
      <c r="AL9" s="11">
        <f>'OddsRatio_working_3-way'!Z9+'OddsRatio_working_3-way'!AF9</f>
        <v>1.0705113359782392</v>
      </c>
      <c r="AM9" s="11">
        <f>'OddsRatio_working_3-way'!AA9+'OddsRatio_working_3-way'!AG9</f>
        <v>-0.63613092492098278</v>
      </c>
      <c r="AN9" s="11">
        <f>'OddsRatio_working_3-way'!AB9+'OddsRatio_working_3-way'!AH9</f>
        <v>-0.43438041105725667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1.0705113359782392</v>
      </c>
      <c r="AS9" s="11">
        <f>IF(('OddsRatio_working_3-way'!X9=0),IF(Q9&gt;0,-Q9^(1/3),(-Q9)^(1/3)),'OddsRatio_working_3-way'!AM9-'OddsRatio_working_3-way'!R9/3)</f>
        <v>-0.63613092492098278</v>
      </c>
      <c r="AT9" s="11">
        <f>IF(('OddsRatio_working_3-way'!X9=0),IF(Q9&gt;0,-Q9^(1/3),(-Q9)^(1/3)),'OddsRatio_working_3-way'!AN9-'OddsRatio_working_3-way'!R9/3)</f>
        <v>-0.43438041105725667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2.0699999999999998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3.87</v>
      </c>
      <c r="D10" s="9">
        <f t="shared" si="13"/>
        <v>0.46556172838022375</v>
      </c>
      <c r="E10" s="9">
        <f t="shared" si="14"/>
        <v>0.28928385562654407</v>
      </c>
      <c r="F10" s="9">
        <f t="shared" si="15"/>
        <v>0.24515441599323184</v>
      </c>
      <c r="G10" s="9">
        <f t="shared" si="16"/>
        <v>1.0728438137369352</v>
      </c>
      <c r="H10" s="9">
        <f t="shared" si="17"/>
        <v>2.1479428806985208</v>
      </c>
      <c r="I10" s="9">
        <f t="shared" si="18"/>
        <v>3.4568123334575818</v>
      </c>
      <c r="J10" s="9">
        <f t="shared" si="19"/>
        <v>4.0790617454250047</v>
      </c>
      <c r="K10" s="11">
        <f t="shared" si="20"/>
        <v>0.48309178743961356</v>
      </c>
      <c r="L10" s="11">
        <f t="shared" si="21"/>
        <v>0.303951367781155</v>
      </c>
      <c r="M10" s="11">
        <f t="shared" si="22"/>
        <v>0.25839793281653745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-0.26682342117375701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0.23638005982805879</v>
      </c>
      <c r="Q10" s="11">
        <f>2*'OddsRatio_working_3-way'!K10*'OddsRatio_working_3-way'!L10*'OddsRatio_working_3-way'!M10</f>
        <v>7.5884449383004413E-2</v>
      </c>
      <c r="R10" s="11">
        <f t="shared" si="23"/>
        <v>0</v>
      </c>
      <c r="S10" s="11">
        <f t="shared" si="24"/>
        <v>-0.88590446366447972</v>
      </c>
      <c r="T10" s="11">
        <f t="shared" si="25"/>
        <v>-0.28439950679437548</v>
      </c>
      <c r="U10" s="11">
        <f>'OddsRatio_working_3-way'!S10-'OddsRatio_working_3-way'!R10^2/3</f>
        <v>-0.88590446366447972</v>
      </c>
      <c r="V10" s="11">
        <f>'OddsRatio_working_3-way'!S10*'OddsRatio_working_3-way'!R10/3-2*'OddsRatio_working_3-way'!R10^3/27-'OddsRatio_working_3-way'!T10</f>
        <v>0.28439950679437548</v>
      </c>
      <c r="W10" s="11">
        <f>'OddsRatio_working_3-way'!V10^2+4*'OddsRatio_working_3-way'!U10^3/27</f>
        <v>-2.2121586214447597E-2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0.16047169974744116</v>
      </c>
      <c r="Y10" s="11">
        <f>IF('OddsRatio_working_3-way'!W10&gt;=0,IF('OddsRatio_working_3-way'!V10+SQRT('OddsRatio_working_3-way'!W10)&gt;0,0,PI()),ACOS('OddsRatio_working_3-way'!V10/(2*'OddsRatio_working_3-way'!X10)))</f>
        <v>0.48185667543665933</v>
      </c>
      <c r="Z10" s="11">
        <f>'OddsRatio_working_3-way'!X10^(1/3)*COS('OddsRatio_working_3-way'!Y10/3)</f>
        <v>0.53642190686846758</v>
      </c>
      <c r="AA10" s="11">
        <f>'OddsRatio_working_3-way'!X10^(1/3)*COS(('OddsRatio_working_3-way'!Y10+2*PI())/3)</f>
        <v>-0.34347561506117397</v>
      </c>
      <c r="AB10" s="11">
        <f>'OddsRatio_working_3-way'!X10^(1/3)*COS(('OddsRatio_working_3-way'!Y10+4*PI())/3)</f>
        <v>-0.1929462918072937</v>
      </c>
      <c r="AC10" s="11">
        <f>'OddsRatio_working_3-way'!X10^(1/3)*SIN('OddsRatio_working_3-way'!Y10/3)</f>
        <v>8.6908145301560019E-2</v>
      </c>
      <c r="AD10" s="11">
        <f>'OddsRatio_working_3-way'!X10^(1/3)*SIN(('OddsRatio_working_3-way'!Y10+2*PI())/3)</f>
        <v>0.42110092584380315</v>
      </c>
      <c r="AE10" s="11">
        <f>'OddsRatio_working_3-way'!X10^(1/3)*SIN(('OddsRatio_working_3-way'!Y10+4*PI())/3)</f>
        <v>-0.50800907114536309</v>
      </c>
      <c r="AF10" s="11">
        <f>-'OddsRatio_working_3-way'!U10/(3*'OddsRatio_working_3-way'!X10^(1/3))*COS(('OddsRatio_working_3-way'!Y10)/3)</f>
        <v>0.53642190686846758</v>
      </c>
      <c r="AG10" s="11">
        <f>-'OddsRatio_working_3-way'!U10/(3*'OddsRatio_working_3-way'!X10^(1/3))*COS(('OddsRatio_working_3-way'!Y10+2*PI())/3)</f>
        <v>-0.34347561506117397</v>
      </c>
      <c r="AH10" s="11">
        <f>-'OddsRatio_working_3-way'!U10/(3*'OddsRatio_working_3-way'!X10^(1/3))*COS(('OddsRatio_working_3-way'!Y10+4*PI())/3)</f>
        <v>-0.1929462918072937</v>
      </c>
      <c r="AI10" s="11">
        <f>'OddsRatio_working_3-way'!U10/(3*'OddsRatio_working_3-way'!X10^(1/3))*SIN(('OddsRatio_working_3-way'!Y10)/3)</f>
        <v>-8.6908145301560019E-2</v>
      </c>
      <c r="AJ10" s="11">
        <f>'OddsRatio_working_3-way'!U10/(3*'OddsRatio_working_3-way'!X10^(1/3))*SIN(('OddsRatio_working_3-way'!Y10+2*PI())/3)</f>
        <v>-0.42110092584380315</v>
      </c>
      <c r="AK10" s="11">
        <f>'OddsRatio_working_3-way'!U10/(3*'OddsRatio_working_3-way'!X10^(1/3))*SIN(('OddsRatio_working_3-way'!Y10+4*PI())/3)</f>
        <v>0.50800907114536309</v>
      </c>
      <c r="AL10" s="11">
        <f>'OddsRatio_working_3-way'!Z10+'OddsRatio_working_3-way'!AF10</f>
        <v>1.0728438137369352</v>
      </c>
      <c r="AM10" s="11">
        <f>'OddsRatio_working_3-way'!AA10+'OddsRatio_working_3-way'!AG10</f>
        <v>-0.68695123012234793</v>
      </c>
      <c r="AN10" s="11">
        <f>'OddsRatio_working_3-way'!AB10+'OddsRatio_working_3-way'!AH10</f>
        <v>-0.38589258361458739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1.0728438137369352</v>
      </c>
      <c r="AS10" s="11">
        <f>IF(('OddsRatio_working_3-way'!X10=0),IF(Q10&gt;0,-Q10^(1/3),(-Q10)^(1/3)),'OddsRatio_working_3-way'!AM10-'OddsRatio_working_3-way'!R10/3)</f>
        <v>-0.68695123012234793</v>
      </c>
      <c r="AT10" s="11">
        <f>IF(('OddsRatio_working_3-way'!X10=0),IF(Q10&gt;0,-Q10^(1/3),(-Q10)^(1/3)),'OddsRatio_working_3-way'!AN10-'OddsRatio_working_3-way'!R10/3)</f>
        <v>-0.38589258361458739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7.57</v>
      </c>
      <c r="B11" s="4">
        <f>IF('True_Odds_Calculator_3-way'!B12="","",'True_Odds_Calculator_3-way'!B12)</f>
        <v>5.14</v>
      </c>
      <c r="C11" s="4">
        <f>IF('True_Odds_Calculator_3-way'!C12="","",'True_Odds_Calculator_3-way'!C12)</f>
        <v>1.4</v>
      </c>
      <c r="D11" s="9">
        <f t="shared" si="13"/>
        <v>0.12245799526956498</v>
      </c>
      <c r="E11" s="9">
        <f t="shared" si="14"/>
        <v>0.18130384376400177</v>
      </c>
      <c r="F11" s="9">
        <f t="shared" si="15"/>
        <v>0.6962381609664331</v>
      </c>
      <c r="G11" s="9">
        <f t="shared" si="16"/>
        <v>1.0907253295765975</v>
      </c>
      <c r="H11" s="9">
        <f t="shared" si="17"/>
        <v>8.166065415318247</v>
      </c>
      <c r="I11" s="9">
        <f t="shared" si="18"/>
        <v>5.5156028644471133</v>
      </c>
      <c r="J11" s="9">
        <f t="shared" si="19"/>
        <v>1.4362901318306391</v>
      </c>
      <c r="K11" s="11">
        <f t="shared" si="20"/>
        <v>0.13210039630118889</v>
      </c>
      <c r="L11" s="11">
        <f t="shared" si="21"/>
        <v>0.19455252918287938</v>
      </c>
      <c r="M11" s="11">
        <f t="shared" si="22"/>
        <v>0.7142857142857143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-0.19972786877782533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0.20395155682409793</v>
      </c>
      <c r="Q11" s="11">
        <f>2*'OddsRatio_working_3-way'!K11*'OddsRatio_working_3-way'!L11*'OddsRatio_working_3-way'!M11</f>
        <v>3.6714951723509977E-2</v>
      </c>
      <c r="R11" s="11">
        <f t="shared" si="23"/>
        <v>0</v>
      </c>
      <c r="S11" s="11">
        <f t="shared" si="24"/>
        <v>-1.0211472143177525</v>
      </c>
      <c r="T11" s="11">
        <f t="shared" si="25"/>
        <v>-0.18382488106530195</v>
      </c>
      <c r="U11" s="11">
        <f>'OddsRatio_working_3-way'!S11-'OddsRatio_working_3-way'!R11^2/3</f>
        <v>-1.0211472143177525</v>
      </c>
      <c r="V11" s="11">
        <f>'OddsRatio_working_3-way'!S11*'OddsRatio_working_3-way'!R11/3-2*'OddsRatio_working_3-way'!R11^3/27-'OddsRatio_working_3-way'!T11</f>
        <v>0.18382488106530195</v>
      </c>
      <c r="W11" s="11">
        <f>'OddsRatio_working_3-way'!V11^2+4*'OddsRatio_working_3-way'!U11^3/27</f>
        <v>-0.12395548185785094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0.19858692602769909</v>
      </c>
      <c r="Y11" s="11">
        <f>IF('OddsRatio_working_3-way'!W11&gt;=0,IF('OddsRatio_working_3-way'!V11+SQRT('OddsRatio_working_3-way'!W11)&gt;0,0,PI()),ACOS('OddsRatio_working_3-way'!V11/(2*'OddsRatio_working_3-way'!X11)))</f>
        <v>1.0896086826702354</v>
      </c>
      <c r="Z11" s="11">
        <f>'OddsRatio_working_3-way'!X11^(1/3)*COS('OddsRatio_working_3-way'!Y11/3)</f>
        <v>0.54536266478829876</v>
      </c>
      <c r="AA11" s="11">
        <f>'OddsRatio_working_3-way'!X11^(1/3)*COS(('OddsRatio_working_3-way'!Y11+2*PI())/3)</f>
        <v>-0.45218474871454256</v>
      </c>
      <c r="AB11" s="11">
        <f>'OddsRatio_working_3-way'!X11^(1/3)*COS(('OddsRatio_working_3-way'!Y11+4*PI())/3)</f>
        <v>-9.3177916073756292E-2</v>
      </c>
      <c r="AC11" s="11">
        <f>'OddsRatio_working_3-way'!X11^(1/3)*SIN('OddsRatio_working_3-way'!Y11/3)</f>
        <v>0.20727269146607299</v>
      </c>
      <c r="AD11" s="11">
        <f>'OddsRatio_working_3-way'!X11^(1/3)*SIN(('OddsRatio_working_3-way'!Y11+2*PI())/3)</f>
        <v>0.36866157624920737</v>
      </c>
      <c r="AE11" s="11">
        <f>'OddsRatio_working_3-way'!X11^(1/3)*SIN(('OddsRatio_working_3-way'!Y11+4*PI())/3)</f>
        <v>-0.57593426771528033</v>
      </c>
      <c r="AF11" s="11">
        <f>-'OddsRatio_working_3-way'!U11/(3*'OddsRatio_working_3-way'!X11^(1/3))*COS(('OddsRatio_working_3-way'!Y11)/3)</f>
        <v>0.54536266478829865</v>
      </c>
      <c r="AG11" s="11">
        <f>-'OddsRatio_working_3-way'!U11/(3*'OddsRatio_working_3-way'!X11^(1/3))*COS(('OddsRatio_working_3-way'!Y11+2*PI())/3)</f>
        <v>-0.45218474871454251</v>
      </c>
      <c r="AH11" s="11">
        <f>-'OddsRatio_working_3-way'!U11/(3*'OddsRatio_working_3-way'!X11^(1/3))*COS(('OddsRatio_working_3-way'!Y11+4*PI())/3)</f>
        <v>-9.3177916073756265E-2</v>
      </c>
      <c r="AI11" s="11">
        <f>'OddsRatio_working_3-way'!U11/(3*'OddsRatio_working_3-way'!X11^(1/3))*SIN(('OddsRatio_working_3-way'!Y11)/3)</f>
        <v>-0.20727269146607297</v>
      </c>
      <c r="AJ11" s="11">
        <f>'OddsRatio_working_3-way'!U11/(3*'OddsRatio_working_3-way'!X11^(1/3))*SIN(('OddsRatio_working_3-way'!Y11+2*PI())/3)</f>
        <v>-0.36866157624920731</v>
      </c>
      <c r="AK11" s="11">
        <f>'OddsRatio_working_3-way'!U11/(3*'OddsRatio_working_3-way'!X11^(1/3))*SIN(('OddsRatio_working_3-way'!Y11+4*PI())/3)</f>
        <v>0.57593426771528022</v>
      </c>
      <c r="AL11" s="11">
        <f>'OddsRatio_working_3-way'!Z11+'OddsRatio_working_3-way'!AF11</f>
        <v>1.0907253295765975</v>
      </c>
      <c r="AM11" s="11">
        <f>'OddsRatio_working_3-way'!AA11+'OddsRatio_working_3-way'!AG11</f>
        <v>-0.90436949742908501</v>
      </c>
      <c r="AN11" s="11">
        <f>'OddsRatio_working_3-way'!AB11+'OddsRatio_working_3-way'!AH11</f>
        <v>-0.18635583214751256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1.0907253295765975</v>
      </c>
      <c r="AS11" s="11">
        <f>IF(('OddsRatio_working_3-way'!X11=0),IF(Q11&gt;0,-Q11^(1/3),(-Q11)^(1/3)),'OddsRatio_working_3-way'!AM11-'OddsRatio_working_3-way'!R11/3)</f>
        <v>-0.90436949742908501</v>
      </c>
      <c r="AT11" s="11">
        <f>IF(('OddsRatio_working_3-way'!X11=0),IF(Q11&gt;0,-Q11^(1/3),(-Q11)^(1/3)),'OddsRatio_working_3-way'!AN11-'OddsRatio_working_3-way'!R11/3)</f>
        <v>-0.18635583214751256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3.17</v>
      </c>
      <c r="B12" s="4">
        <f>IF('True_Odds_Calculator_3-way'!B13="","",'True_Odds_Calculator_3-way'!B13)</f>
        <v>3.22</v>
      </c>
      <c r="C12" s="4">
        <f>IF('True_Odds_Calculator_3-way'!C13="","",'True_Odds_Calculator_3-way'!C13)</f>
        <v>2.46</v>
      </c>
      <c r="D12" s="9">
        <f t="shared" si="13"/>
        <v>0.30501225541896315</v>
      </c>
      <c r="E12" s="9">
        <f t="shared" si="14"/>
        <v>0.30020491131239285</v>
      </c>
      <c r="F12" s="9">
        <f t="shared" si="15"/>
        <v>0.39478283326864394</v>
      </c>
      <c r="G12" s="9">
        <f t="shared" si="16"/>
        <v>1.0500261689400705</v>
      </c>
      <c r="H12" s="9">
        <f t="shared" si="17"/>
        <v>3.2785567865999532</v>
      </c>
      <c r="I12" s="9">
        <f t="shared" si="18"/>
        <v>3.331058095046957</v>
      </c>
      <c r="J12" s="9">
        <f t="shared" si="19"/>
        <v>2.533038206652503</v>
      </c>
      <c r="K12" s="11">
        <f t="shared" si="20"/>
        <v>0.31545741324921134</v>
      </c>
      <c r="L12" s="11">
        <f t="shared" si="21"/>
        <v>0.3105590062111801</v>
      </c>
      <c r="M12" s="11">
        <f t="shared" si="22"/>
        <v>0.4065040650406504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-0.28010142808875627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0.23297301766246101</v>
      </c>
      <c r="Q12" s="11">
        <f>2*'OddsRatio_working_3-way'!K12*'OddsRatio_working_3-way'!L12*'OddsRatio_working_3-way'!M12</f>
        <v>7.9648894927337094E-2</v>
      </c>
      <c r="R12" s="11">
        <f t="shared" si="23"/>
        <v>0</v>
      </c>
      <c r="S12" s="11">
        <f t="shared" si="24"/>
        <v>-0.83174519763118959</v>
      </c>
      <c r="T12" s="11">
        <f t="shared" si="25"/>
        <v>-0.28435733252348361</v>
      </c>
      <c r="U12" s="11">
        <f>'OddsRatio_working_3-way'!S12-'OddsRatio_working_3-way'!R12^2/3</f>
        <v>-0.83174519763118959</v>
      </c>
      <c r="V12" s="11">
        <f>'OddsRatio_working_3-way'!S12*'OddsRatio_working_3-way'!R12/3-2*'OddsRatio_working_3-way'!R12^3/27-'OddsRatio_working_3-way'!T12</f>
        <v>0.28435733252348361</v>
      </c>
      <c r="W12" s="11">
        <f>'OddsRatio_working_3-way'!V12^2+4*'OddsRatio_working_3-way'!U12^3/27</f>
        <v>-4.3855576756157422E-3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0.14598343248078424</v>
      </c>
      <c r="Y12" s="11">
        <f>IF('OddsRatio_working_3-way'!W12&gt;=0,IF('OddsRatio_working_3-way'!V12+SQRT('OddsRatio_working_3-way'!W12)&gt;0,0,PI()),ACOS('OddsRatio_working_3-way'!V12/(2*'OddsRatio_working_3-way'!X12)))</f>
        <v>0.2288099952176339</v>
      </c>
      <c r="Z12" s="11">
        <f>'OddsRatio_working_3-way'!X12^(1/3)*COS('OddsRatio_working_3-way'!Y12/3)</f>
        <v>0.52501308447003525</v>
      </c>
      <c r="AA12" s="11">
        <f>'OddsRatio_working_3-way'!X12^(1/3)*COS(('OddsRatio_working_3-way'!Y12+2*PI())/3)</f>
        <v>-0.29725197731996228</v>
      </c>
      <c r="AB12" s="11">
        <f>'OddsRatio_working_3-way'!X12^(1/3)*COS(('OddsRatio_working_3-way'!Y12+4*PI())/3)</f>
        <v>-0.22776110715007272</v>
      </c>
      <c r="AC12" s="11">
        <f>'OddsRatio_working_3-way'!X12^(1/3)*SIN('OddsRatio_working_3-way'!Y12/3)</f>
        <v>4.0120572598807046E-2</v>
      </c>
      <c r="AD12" s="11">
        <f>'OddsRatio_working_3-way'!X12^(1/3)*SIN(('OddsRatio_working_3-way'!Y12+2*PI())/3)</f>
        <v>0.43461438217087245</v>
      </c>
      <c r="AE12" s="11">
        <f>'OddsRatio_working_3-way'!X12^(1/3)*SIN(('OddsRatio_working_3-way'!Y12+4*PI())/3)</f>
        <v>-0.47473495476967947</v>
      </c>
      <c r="AF12" s="11">
        <f>-'OddsRatio_working_3-way'!U12/(3*'OddsRatio_working_3-way'!X12^(1/3))*COS(('OddsRatio_working_3-way'!Y12)/3)</f>
        <v>0.52501308447003525</v>
      </c>
      <c r="AG12" s="11">
        <f>-'OddsRatio_working_3-way'!U12/(3*'OddsRatio_working_3-way'!X12^(1/3))*COS(('OddsRatio_working_3-way'!Y12+2*PI())/3)</f>
        <v>-0.29725197731996228</v>
      </c>
      <c r="AH12" s="11">
        <f>-'OddsRatio_working_3-way'!U12/(3*'OddsRatio_working_3-way'!X12^(1/3))*COS(('OddsRatio_working_3-way'!Y12+4*PI())/3)</f>
        <v>-0.22776110715007272</v>
      </c>
      <c r="AI12" s="11">
        <f>'OddsRatio_working_3-way'!U12/(3*'OddsRatio_working_3-way'!X12^(1/3))*SIN(('OddsRatio_working_3-way'!Y12)/3)</f>
        <v>-4.0120572598807046E-2</v>
      </c>
      <c r="AJ12" s="11">
        <f>'OddsRatio_working_3-way'!U12/(3*'OddsRatio_working_3-way'!X12^(1/3))*SIN(('OddsRatio_working_3-way'!Y12+2*PI())/3)</f>
        <v>-0.43461438217087245</v>
      </c>
      <c r="AK12" s="11">
        <f>'OddsRatio_working_3-way'!U12/(3*'OddsRatio_working_3-way'!X12^(1/3))*SIN(('OddsRatio_working_3-way'!Y12+4*PI())/3)</f>
        <v>0.47473495476967947</v>
      </c>
      <c r="AL12" s="11">
        <f>'OddsRatio_working_3-way'!Z12+'OddsRatio_working_3-way'!AF12</f>
        <v>1.0500261689400705</v>
      </c>
      <c r="AM12" s="11">
        <f>'OddsRatio_working_3-way'!AA12+'OddsRatio_working_3-way'!AG12</f>
        <v>-0.59450395463992456</v>
      </c>
      <c r="AN12" s="11">
        <f>'OddsRatio_working_3-way'!AB12+'OddsRatio_working_3-way'!AH12</f>
        <v>-0.45552221430014544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1.0500261689400705</v>
      </c>
      <c r="AS12" s="11">
        <f>IF(('OddsRatio_working_3-way'!X12=0),IF(Q12&gt;0,-Q12^(1/3),(-Q12)^(1/3)),'OddsRatio_working_3-way'!AM12-'OddsRatio_working_3-way'!R12/3)</f>
        <v>-0.59450395463992456</v>
      </c>
      <c r="AT12" s="11">
        <f>IF(('OddsRatio_working_3-way'!X12=0),IF(Q12&gt;0,-Q12^(1/3),(-Q12)^(1/3)),'OddsRatio_working_3-way'!AN12-'OddsRatio_working_3-way'!R12/3)</f>
        <v>-0.45552221430014544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2.42</v>
      </c>
      <c r="B13" s="4">
        <f>IF('True_Odds_Calculator_3-way'!B14="","",'True_Odds_Calculator_3-way'!B14)</f>
        <v>2.98</v>
      </c>
      <c r="C13" s="4">
        <f>IF('True_Odds_Calculator_3-way'!C14="","",'True_Odds_Calculator_3-way'!C14)</f>
        <v>3.53</v>
      </c>
      <c r="D13" s="9">
        <f t="shared" si="13"/>
        <v>0.40155049130063986</v>
      </c>
      <c r="E13" s="9">
        <f t="shared" si="14"/>
        <v>0.32487686796762177</v>
      </c>
      <c r="F13" s="9">
        <f t="shared" si="15"/>
        <v>0.27357264073173837</v>
      </c>
      <c r="G13" s="9">
        <f t="shared" si="16"/>
        <v>1.0495400332356497</v>
      </c>
      <c r="H13" s="9">
        <f t="shared" si="17"/>
        <v>2.4903468471946222</v>
      </c>
      <c r="I13" s="9">
        <f t="shared" si="18"/>
        <v>3.0780892658065859</v>
      </c>
      <c r="J13" s="9">
        <f t="shared" si="19"/>
        <v>3.6553362840861943</v>
      </c>
      <c r="K13" s="11">
        <f t="shared" si="20"/>
        <v>0.41322314049586778</v>
      </c>
      <c r="L13" s="11">
        <f t="shared" si="21"/>
        <v>0.33557046979865773</v>
      </c>
      <c r="M13" s="11">
        <f t="shared" si="22"/>
        <v>0.28328611898016998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-0.2794265832652052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0.23294229928897997</v>
      </c>
      <c r="Q13" s="11">
        <f>2*'OddsRatio_working_3-way'!K13*'OddsRatio_working_3-way'!L13*'OddsRatio_working_3-way'!M13</f>
        <v>7.8564013250920731E-2</v>
      </c>
      <c r="R13" s="11">
        <f t="shared" si="23"/>
        <v>0</v>
      </c>
      <c r="S13" s="11">
        <f t="shared" si="24"/>
        <v>-0.83364401685394851</v>
      </c>
      <c r="T13" s="11">
        <f t="shared" si="25"/>
        <v>-0.2811615571176892</v>
      </c>
      <c r="U13" s="11">
        <f>'OddsRatio_working_3-way'!S13-'OddsRatio_working_3-way'!R13^2/3</f>
        <v>-0.83364401685394851</v>
      </c>
      <c r="V13" s="11">
        <f>'OddsRatio_working_3-way'!S13*'OddsRatio_working_3-way'!R13/3-2*'OddsRatio_working_3-way'!R13^3/27-'OddsRatio_working_3-way'!T13</f>
        <v>0.2811615571176892</v>
      </c>
      <c r="W13" s="11">
        <f>'OddsRatio_working_3-way'!V13^2+4*'OddsRatio_working_3-way'!U13^3/27</f>
        <v>-6.7779865589981947E-3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0.14648362345313706</v>
      </c>
      <c r="Y13" s="11">
        <f>IF('OddsRatio_working_3-way'!W13&gt;=0,IF('OddsRatio_working_3-way'!V13+SQRT('OddsRatio_working_3-way'!W13)&gt;0,0,PI()),ACOS('OddsRatio_working_3-way'!V13/(2*'OddsRatio_working_3-way'!X13)))</f>
        <v>0.28485276392210679</v>
      </c>
      <c r="Z13" s="11">
        <f>'OddsRatio_working_3-way'!X13^(1/3)*COS('OddsRatio_working_3-way'!Y13/3)</f>
        <v>0.52477001661782485</v>
      </c>
      <c r="AA13" s="11">
        <f>'OddsRatio_working_3-way'!X13^(1/3)*COS(('OddsRatio_working_3-way'!Y13+2*PI())/3)</f>
        <v>-0.30566694978203751</v>
      </c>
      <c r="AB13" s="11">
        <f>'OddsRatio_working_3-way'!X13^(1/3)*COS(('OddsRatio_working_3-way'!Y13+4*PI())/3)</f>
        <v>-0.21910306683578751</v>
      </c>
      <c r="AC13" s="11">
        <f>'OddsRatio_working_3-way'!X13^(1/3)*SIN('OddsRatio_working_3-way'!Y13/3)</f>
        <v>4.997768112111687E-2</v>
      </c>
      <c r="AD13" s="11">
        <f>'OddsRatio_working_3-way'!X13^(1/3)*SIN(('OddsRatio_working_3-way'!Y13+2*PI())/3)</f>
        <v>0.42947532497485996</v>
      </c>
      <c r="AE13" s="11">
        <f>'OddsRatio_working_3-way'!X13^(1/3)*SIN(('OddsRatio_working_3-way'!Y13+4*PI())/3)</f>
        <v>-0.47945300609597669</v>
      </c>
      <c r="AF13" s="11">
        <f>-'OddsRatio_working_3-way'!U13/(3*'OddsRatio_working_3-way'!X13^(1/3))*COS(('OddsRatio_working_3-way'!Y13)/3)</f>
        <v>0.52477001661782474</v>
      </c>
      <c r="AG13" s="11">
        <f>-'OddsRatio_working_3-way'!U13/(3*'OddsRatio_working_3-way'!X13^(1/3))*COS(('OddsRatio_working_3-way'!Y13+2*PI())/3)</f>
        <v>-0.30566694978203746</v>
      </c>
      <c r="AH13" s="11">
        <f>-'OddsRatio_working_3-way'!U13/(3*'OddsRatio_working_3-way'!X13^(1/3))*COS(('OddsRatio_working_3-way'!Y13+4*PI())/3)</f>
        <v>-0.21910306683578745</v>
      </c>
      <c r="AI13" s="11">
        <f>'OddsRatio_working_3-way'!U13/(3*'OddsRatio_working_3-way'!X13^(1/3))*SIN(('OddsRatio_working_3-way'!Y13)/3)</f>
        <v>-4.9977681121116856E-2</v>
      </c>
      <c r="AJ13" s="11">
        <f>'OddsRatio_working_3-way'!U13/(3*'OddsRatio_working_3-way'!X13^(1/3))*SIN(('OddsRatio_working_3-way'!Y13+2*PI())/3)</f>
        <v>-0.42947532497485991</v>
      </c>
      <c r="AK13" s="11">
        <f>'OddsRatio_working_3-way'!U13/(3*'OddsRatio_working_3-way'!X13^(1/3))*SIN(('OddsRatio_working_3-way'!Y13+4*PI())/3)</f>
        <v>0.47945300609597657</v>
      </c>
      <c r="AL13" s="11">
        <f>'OddsRatio_working_3-way'!Z13+'OddsRatio_working_3-way'!AF13</f>
        <v>1.0495400332356497</v>
      </c>
      <c r="AM13" s="11">
        <f>'OddsRatio_working_3-way'!AA13+'OddsRatio_working_3-way'!AG13</f>
        <v>-0.61133389956407491</v>
      </c>
      <c r="AN13" s="11">
        <f>'OddsRatio_working_3-way'!AB13+'OddsRatio_working_3-way'!AH13</f>
        <v>-0.43820613367157496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1.0495400332356497</v>
      </c>
      <c r="AS13" s="11">
        <f>IF(('OddsRatio_working_3-way'!X13=0),IF(Q13&gt;0,-Q13^(1/3),(-Q13)^(1/3)),'OddsRatio_working_3-way'!AM13-'OddsRatio_working_3-way'!R13/3)</f>
        <v>-0.61133389956407491</v>
      </c>
      <c r="AT13" s="11">
        <f>IF(('OddsRatio_working_3-way'!X13=0),IF(Q13&gt;0,-Q13^(1/3),(-Q13)^(1/3)),'OddsRatio_working_3-way'!AN13-'OddsRatio_working_3-way'!R13/3)</f>
        <v>-0.43820613367157496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4.5199999999999996</v>
      </c>
      <c r="B14" s="4">
        <f>IF('True_Odds_Calculator_3-way'!B15="","",'True_Odds_Calculator_3-way'!B15)</f>
        <v>3.42</v>
      </c>
      <c r="C14" s="4">
        <f>IF('True_Odds_Calculator_3-way'!C15="","",'True_Odds_Calculator_3-way'!C15)</f>
        <v>1.92</v>
      </c>
      <c r="D14" s="9">
        <f t="shared" si="13"/>
        <v>0.21186711732319588</v>
      </c>
      <c r="E14" s="9">
        <f t="shared" si="14"/>
        <v>0.28109955584397001</v>
      </c>
      <c r="F14" s="9">
        <f t="shared" si="15"/>
        <v>0.50703332683283409</v>
      </c>
      <c r="G14" s="9">
        <f t="shared" si="16"/>
        <v>1.0568010267612145</v>
      </c>
      <c r="H14" s="9">
        <f t="shared" si="17"/>
        <v>4.7199396141994745</v>
      </c>
      <c r="I14" s="9">
        <f t="shared" si="18"/>
        <v>3.5574584847621398</v>
      </c>
      <c r="J14" s="9">
        <f t="shared" si="19"/>
        <v>1.9722569446203171</v>
      </c>
      <c r="K14" s="11">
        <f t="shared" si="20"/>
        <v>0.22123893805309736</v>
      </c>
      <c r="L14" s="11">
        <f t="shared" si="21"/>
        <v>0.29239766081871343</v>
      </c>
      <c r="M14" s="11">
        <f t="shared" si="22"/>
        <v>0.52083333333333337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-0.26404630060894607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0.23113107867998411</v>
      </c>
      <c r="Q14" s="11">
        <f>2*'OddsRatio_working_3-way'!K14*'OddsRatio_working_3-way'!L14*'OddsRatio_working_3-way'!M14</f>
        <v>6.7385154134106159E-2</v>
      </c>
      <c r="R14" s="11">
        <f t="shared" si="23"/>
        <v>0</v>
      </c>
      <c r="S14" s="11">
        <f t="shared" si="24"/>
        <v>-0.87534299153954231</v>
      </c>
      <c r="T14" s="11">
        <f t="shared" si="25"/>
        <v>-0.25520203834972077</v>
      </c>
      <c r="U14" s="11">
        <f>'OddsRatio_working_3-way'!S14-'OddsRatio_working_3-way'!R14^2/3</f>
        <v>-0.87534299153954231</v>
      </c>
      <c r="V14" s="11">
        <f>'OddsRatio_working_3-way'!S14*'OddsRatio_working_3-way'!R14/3-2*'OddsRatio_working_3-way'!R14^3/27-'OddsRatio_working_3-way'!T14</f>
        <v>0.25520203834972077</v>
      </c>
      <c r="W14" s="11">
        <f>'OddsRatio_working_3-way'!V14^2+4*'OddsRatio_working_3-way'!U14^3/27</f>
        <v>-3.4236362962314582E-2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0.15761063046330895</v>
      </c>
      <c r="Y14" s="11">
        <f>IF('OddsRatio_working_3-way'!W14&gt;=0,IF('OddsRatio_working_3-way'!V14+SQRT('OddsRatio_working_3-way'!W14)&gt;0,0,PI()),ACOS('OddsRatio_working_3-way'!V14/(2*'OddsRatio_working_3-way'!X14)))</f>
        <v>0.62733189941159795</v>
      </c>
      <c r="Z14" s="11">
        <f>'OddsRatio_working_3-way'!X14^(1/3)*COS('OddsRatio_working_3-way'!Y14/3)</f>
        <v>0.52840051338060723</v>
      </c>
      <c r="AA14" s="11">
        <f>'OddsRatio_working_3-way'!X14^(1/3)*COS(('OddsRatio_working_3-way'!Y14+2*PI())/3)</f>
        <v>-0.36131061133499931</v>
      </c>
      <c r="AB14" s="11">
        <f>'OddsRatio_working_3-way'!X14^(1/3)*COS(('OddsRatio_working_3-way'!Y14+4*PI())/3)</f>
        <v>-0.16708990204560806</v>
      </c>
      <c r="AC14" s="11">
        <f>'OddsRatio_working_3-way'!X14^(1/3)*SIN('OddsRatio_working_3-way'!Y14/3)</f>
        <v>0.11213337879043021</v>
      </c>
      <c r="AD14" s="11">
        <f>'OddsRatio_working_3-way'!X14^(1/3)*SIN(('OddsRatio_working_3-way'!Y14+2*PI())/3)</f>
        <v>0.40154157856513001</v>
      </c>
      <c r="AE14" s="11">
        <f>'OddsRatio_working_3-way'!X14^(1/3)*SIN(('OddsRatio_working_3-way'!Y14+4*PI())/3)</f>
        <v>-0.51367495735556012</v>
      </c>
      <c r="AF14" s="11">
        <f>-'OddsRatio_working_3-way'!U14/(3*'OddsRatio_working_3-way'!X14^(1/3))*COS(('OddsRatio_working_3-way'!Y14)/3)</f>
        <v>0.52840051338060723</v>
      </c>
      <c r="AG14" s="11">
        <f>-'OddsRatio_working_3-way'!U14/(3*'OddsRatio_working_3-way'!X14^(1/3))*COS(('OddsRatio_working_3-way'!Y14+2*PI())/3)</f>
        <v>-0.36131061133499931</v>
      </c>
      <c r="AH14" s="11">
        <f>-'OddsRatio_working_3-way'!U14/(3*'OddsRatio_working_3-way'!X14^(1/3))*COS(('OddsRatio_working_3-way'!Y14+4*PI())/3)</f>
        <v>-0.16708990204560806</v>
      </c>
      <c r="AI14" s="11">
        <f>'OddsRatio_working_3-way'!U14/(3*'OddsRatio_working_3-way'!X14^(1/3))*SIN(('OddsRatio_working_3-way'!Y14)/3)</f>
        <v>-0.11213337879043021</v>
      </c>
      <c r="AJ14" s="11">
        <f>'OddsRatio_working_3-way'!U14/(3*'OddsRatio_working_3-way'!X14^(1/3))*SIN(('OddsRatio_working_3-way'!Y14+2*PI())/3)</f>
        <v>-0.40154157856513001</v>
      </c>
      <c r="AK14" s="11">
        <f>'OddsRatio_working_3-way'!U14/(3*'OddsRatio_working_3-way'!X14^(1/3))*SIN(('OddsRatio_working_3-way'!Y14+4*PI())/3)</f>
        <v>0.51367495735556012</v>
      </c>
      <c r="AL14" s="11">
        <f>'OddsRatio_working_3-way'!Z14+'OddsRatio_working_3-way'!AF14</f>
        <v>1.0568010267612145</v>
      </c>
      <c r="AM14" s="11">
        <f>'OddsRatio_working_3-way'!AA14+'OddsRatio_working_3-way'!AG14</f>
        <v>-0.72262122266999862</v>
      </c>
      <c r="AN14" s="11">
        <f>'OddsRatio_working_3-way'!AB14+'OddsRatio_working_3-way'!AH14</f>
        <v>-0.33417980409121611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1.0568010267612145</v>
      </c>
      <c r="AS14" s="11">
        <f>IF(('OddsRatio_working_3-way'!X14=0),IF(Q14&gt;0,-Q14^(1/3),(-Q14)^(1/3)),'OddsRatio_working_3-way'!AM14-'OddsRatio_working_3-way'!R14/3)</f>
        <v>-0.72262122266999862</v>
      </c>
      <c r="AT14" s="11">
        <f>IF(('OddsRatio_working_3-way'!X14=0),IF(Q14&gt;0,-Q14^(1/3),(-Q14)^(1/3)),'OddsRatio_working_3-way'!AN14-'OddsRatio_working_3-way'!R14/3)</f>
        <v>-0.33417980409121611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3.98</v>
      </c>
      <c r="D15" s="9">
        <f t="shared" si="13"/>
        <v>0.47421008573837031</v>
      </c>
      <c r="E15" s="9">
        <f t="shared" si="14"/>
        <v>0.28463981205938188</v>
      </c>
      <c r="F15" s="9">
        <f t="shared" si="15"/>
        <v>0.24115010220224758</v>
      </c>
      <c r="G15" s="9">
        <f t="shared" si="16"/>
        <v>1.0559714235455204</v>
      </c>
      <c r="H15" s="9">
        <f t="shared" si="17"/>
        <v>2.1087699947227962</v>
      </c>
      <c r="I15" s="9">
        <f t="shared" si="18"/>
        <v>3.5132119880383383</v>
      </c>
      <c r="J15" s="9">
        <f t="shared" si="19"/>
        <v>4.1467948421656518</v>
      </c>
      <c r="K15" s="11">
        <f t="shared" si="20"/>
        <v>0.48780487804878053</v>
      </c>
      <c r="L15" s="11">
        <f t="shared" si="21"/>
        <v>0.29585798816568049</v>
      </c>
      <c r="M15" s="11">
        <f t="shared" si="22"/>
        <v>0.25125628140703515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-0.2700404896469647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0.2324365368478995</v>
      </c>
      <c r="Q15" s="11">
        <f>2*'OddsRatio_working_3-way'!K15*'OddsRatio_working_3-way'!L15*'OddsRatio_working_3-way'!M15</f>
        <v>7.2523100420561468E-2</v>
      </c>
      <c r="R15" s="11">
        <f t="shared" si="23"/>
        <v>0</v>
      </c>
      <c r="S15" s="11">
        <f t="shared" si="24"/>
        <v>-0.86074698335710165</v>
      </c>
      <c r="T15" s="11">
        <f t="shared" si="25"/>
        <v>-0.26856380135947011</v>
      </c>
      <c r="U15" s="11">
        <f>'OddsRatio_working_3-way'!S15-'OddsRatio_working_3-way'!R15^2/3</f>
        <v>-0.86074698335710165</v>
      </c>
      <c r="V15" s="11">
        <f>'OddsRatio_working_3-way'!S15*'OddsRatio_working_3-way'!R15/3-2*'OddsRatio_working_3-way'!R15^3/27-'OddsRatio_working_3-way'!T15</f>
        <v>0.26856380135947011</v>
      </c>
      <c r="W15" s="11">
        <f>'OddsRatio_working_3-way'!V15^2+4*'OddsRatio_working_3-way'!U15^3/27</f>
        <v>-2.2349758182849205E-2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0.15368496476843313</v>
      </c>
      <c r="Y15" s="11">
        <f>IF('OddsRatio_working_3-way'!W15&gt;=0,IF('OddsRatio_working_3-way'!V15+SQRT('OddsRatio_working_3-way'!W15)&gt;0,0,PI()),ACOS('OddsRatio_working_3-way'!V15/(2*'OddsRatio_working_3-way'!X15)))</f>
        <v>0.50794101759632637</v>
      </c>
      <c r="Z15" s="11">
        <f>'OddsRatio_working_3-way'!X15^(1/3)*COS('OddsRatio_working_3-way'!Y15/3)</f>
        <v>0.52798571177276021</v>
      </c>
      <c r="AA15" s="11">
        <f>'OddsRatio_working_3-way'!X15^(1/3)*COS(('OddsRatio_working_3-way'!Y15+2*PI())/3)</f>
        <v>-0.34215974121600218</v>
      </c>
      <c r="AB15" s="11">
        <f>'OddsRatio_working_3-way'!X15^(1/3)*COS(('OddsRatio_working_3-way'!Y15+4*PI())/3)</f>
        <v>-0.18582597055675812</v>
      </c>
      <c r="AC15" s="11">
        <f>'OddsRatio_working_3-way'!X15^(1/3)*SIN('OddsRatio_working_3-way'!Y15/3)</f>
        <v>9.025934457354387E-2</v>
      </c>
      <c r="AD15" s="11">
        <f>'OddsRatio_working_3-way'!X15^(1/3)*SIN(('OddsRatio_working_3-way'!Y15+2*PI())/3)</f>
        <v>0.41211936694364693</v>
      </c>
      <c r="AE15" s="11">
        <f>'OddsRatio_working_3-way'!X15^(1/3)*SIN(('OddsRatio_working_3-way'!Y15+4*PI())/3)</f>
        <v>-0.50237871151719071</v>
      </c>
      <c r="AF15" s="11">
        <f>-'OddsRatio_working_3-way'!U15/(3*'OddsRatio_working_3-way'!X15^(1/3))*COS(('OddsRatio_working_3-way'!Y15)/3)</f>
        <v>0.52798571177276021</v>
      </c>
      <c r="AG15" s="11">
        <f>-'OddsRatio_working_3-way'!U15/(3*'OddsRatio_working_3-way'!X15^(1/3))*COS(('OddsRatio_working_3-way'!Y15+2*PI())/3)</f>
        <v>-0.34215974121600218</v>
      </c>
      <c r="AH15" s="11">
        <f>-'OddsRatio_working_3-way'!U15/(3*'OddsRatio_working_3-way'!X15^(1/3))*COS(('OddsRatio_working_3-way'!Y15+4*PI())/3)</f>
        <v>-0.18582597055675812</v>
      </c>
      <c r="AI15" s="11">
        <f>'OddsRatio_working_3-way'!U15/(3*'OddsRatio_working_3-way'!X15^(1/3))*SIN(('OddsRatio_working_3-way'!Y15)/3)</f>
        <v>-9.025934457354387E-2</v>
      </c>
      <c r="AJ15" s="11">
        <f>'OddsRatio_working_3-way'!U15/(3*'OddsRatio_working_3-way'!X15^(1/3))*SIN(('OddsRatio_working_3-way'!Y15+2*PI())/3)</f>
        <v>-0.41211936694364693</v>
      </c>
      <c r="AK15" s="11">
        <f>'OddsRatio_working_3-way'!U15/(3*'OddsRatio_working_3-way'!X15^(1/3))*SIN(('OddsRatio_working_3-way'!Y15+4*PI())/3)</f>
        <v>0.50237871151719071</v>
      </c>
      <c r="AL15" s="11">
        <f>'OddsRatio_working_3-way'!Z15+'OddsRatio_working_3-way'!AF15</f>
        <v>1.0559714235455204</v>
      </c>
      <c r="AM15" s="11">
        <f>'OddsRatio_working_3-way'!AA15+'OddsRatio_working_3-way'!AG15</f>
        <v>-0.68431948243200436</v>
      </c>
      <c r="AN15" s="11">
        <f>'OddsRatio_working_3-way'!AB15+'OddsRatio_working_3-way'!AH15</f>
        <v>-0.37165194111351624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1.0559714235455204</v>
      </c>
      <c r="AS15" s="11">
        <f>IF(('OddsRatio_working_3-way'!X15=0),IF(Q15&gt;0,-Q15^(1/3),(-Q15)^(1/3)),'OddsRatio_working_3-way'!AM15-'OddsRatio_working_3-way'!R15/3)</f>
        <v>-0.68431948243200436</v>
      </c>
      <c r="AT15" s="11">
        <f>IF(('OddsRatio_working_3-way'!X15=0),IF(Q15&gt;0,-Q15^(1/3),(-Q15)^(1/3)),'OddsRatio_working_3-way'!AN15-'OddsRatio_working_3-way'!R15/3)</f>
        <v>-0.37165194111351624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4.33</v>
      </c>
      <c r="D16" s="9">
        <f t="shared" si="13"/>
        <v>0.50136161687761238</v>
      </c>
      <c r="E16" s="9">
        <f t="shared" si="14"/>
        <v>0.2775613981983433</v>
      </c>
      <c r="F16" s="9">
        <f t="shared" si="15"/>
        <v>0.22107698492404421</v>
      </c>
      <c r="G16" s="9">
        <f t="shared" si="16"/>
        <v>1.0580514087365991</v>
      </c>
      <c r="H16" s="9">
        <f t="shared" si="17"/>
        <v>1.9945683242124026</v>
      </c>
      <c r="I16" s="9">
        <f t="shared" si="18"/>
        <v>3.6028064654920331</v>
      </c>
      <c r="J16" s="9">
        <f t="shared" si="19"/>
        <v>4.5233111910928754</v>
      </c>
      <c r="K16" s="11">
        <f t="shared" si="20"/>
        <v>0.51546391752577325</v>
      </c>
      <c r="L16" s="11">
        <f t="shared" si="21"/>
        <v>0.28901734104046245</v>
      </c>
      <c r="M16" s="11">
        <f t="shared" si="22"/>
        <v>0.23094688221709006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-0.26493630140653124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0.23155242794246711</v>
      </c>
      <c r="Q16" s="11">
        <f>2*'OddsRatio_working_3-way'!K16*'OddsRatio_working_3-way'!L16*'OddsRatio_working_3-way'!M16</f>
        <v>6.8812014247389933E-2</v>
      </c>
      <c r="R16" s="11">
        <f t="shared" si="23"/>
        <v>0</v>
      </c>
      <c r="S16" s="11">
        <f t="shared" si="24"/>
        <v>-0.87399283040175657</v>
      </c>
      <c r="T16" s="11">
        <f t="shared" si="25"/>
        <v>-0.25973041022340465</v>
      </c>
      <c r="U16" s="11">
        <f>'OddsRatio_working_3-way'!S16-'OddsRatio_working_3-way'!R16^2/3</f>
        <v>-0.87399283040175657</v>
      </c>
      <c r="V16" s="11">
        <f>'OddsRatio_working_3-way'!S16*'OddsRatio_working_3-way'!R16/3-2*'OddsRatio_working_3-way'!R16^3/27-'OddsRatio_working_3-way'!T16</f>
        <v>0.25973041022340465</v>
      </c>
      <c r="W16" s="11">
        <f>'OddsRatio_working_3-way'!V16^2+4*'OddsRatio_working_3-way'!U16^3/27</f>
        <v>-3.1445476091507177E-2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0.15724611448802578</v>
      </c>
      <c r="Y16" s="11">
        <f>IF('OddsRatio_working_3-way'!W16&gt;=0,IF('OddsRatio_working_3-way'!V16+SQRT('OddsRatio_working_3-way'!W16)&gt;0,0,PI()),ACOS('OddsRatio_working_3-way'!V16/(2*'OddsRatio_working_3-way'!X16)))</f>
        <v>0.59904890991709736</v>
      </c>
      <c r="Z16" s="11">
        <f>'OddsRatio_working_3-way'!X16^(1/3)*COS('OddsRatio_working_3-way'!Y16/3)</f>
        <v>0.52902570436829954</v>
      </c>
      <c r="AA16" s="11">
        <f>'OddsRatio_working_3-way'!X16^(1/3)*COS(('OddsRatio_working_3-way'!Y16+2*PI())/3)</f>
        <v>-0.35723318808009874</v>
      </c>
      <c r="AB16" s="11">
        <f>'OddsRatio_working_3-way'!X16^(1/3)*COS(('OddsRatio_working_3-way'!Y16+4*PI())/3)</f>
        <v>-0.17179251628820044</v>
      </c>
      <c r="AC16" s="11">
        <f>'OddsRatio_working_3-way'!X16^(1/3)*SIN('OddsRatio_working_3-way'!Y16/3)</f>
        <v>0.10706422177775753</v>
      </c>
      <c r="AD16" s="11">
        <f>'OddsRatio_working_3-way'!X16^(1/3)*SIN(('OddsRatio_working_3-way'!Y16+2*PI())/3)</f>
        <v>0.404617588349025</v>
      </c>
      <c r="AE16" s="11">
        <f>'OddsRatio_working_3-way'!X16^(1/3)*SIN(('OddsRatio_working_3-way'!Y16+4*PI())/3)</f>
        <v>-0.51168181012678249</v>
      </c>
      <c r="AF16" s="11">
        <f>-'OddsRatio_working_3-way'!U16/(3*'OddsRatio_working_3-way'!X16^(1/3))*COS(('OddsRatio_working_3-way'!Y16)/3)</f>
        <v>0.52902570436829943</v>
      </c>
      <c r="AG16" s="11">
        <f>-'OddsRatio_working_3-way'!U16/(3*'OddsRatio_working_3-way'!X16^(1/3))*COS(('OddsRatio_working_3-way'!Y16+2*PI())/3)</f>
        <v>-0.35723318808009868</v>
      </c>
      <c r="AH16" s="11">
        <f>-'OddsRatio_working_3-way'!U16/(3*'OddsRatio_working_3-way'!X16^(1/3))*COS(('OddsRatio_working_3-way'!Y16+4*PI())/3)</f>
        <v>-0.17179251628820041</v>
      </c>
      <c r="AI16" s="11">
        <f>'OddsRatio_working_3-way'!U16/(3*'OddsRatio_working_3-way'!X16^(1/3))*SIN(('OddsRatio_working_3-way'!Y16)/3)</f>
        <v>-0.1070642217777575</v>
      </c>
      <c r="AJ16" s="11">
        <f>'OddsRatio_working_3-way'!U16/(3*'OddsRatio_working_3-way'!X16^(1/3))*SIN(('OddsRatio_working_3-way'!Y16+2*PI())/3)</f>
        <v>-0.40461758834902495</v>
      </c>
      <c r="AK16" s="11">
        <f>'OddsRatio_working_3-way'!U16/(3*'OddsRatio_working_3-way'!X16^(1/3))*SIN(('OddsRatio_working_3-way'!Y16+4*PI())/3)</f>
        <v>0.51168181012678238</v>
      </c>
      <c r="AL16" s="11">
        <f>'OddsRatio_working_3-way'!Z16+'OddsRatio_working_3-way'!AF16</f>
        <v>1.0580514087365991</v>
      </c>
      <c r="AM16" s="11">
        <f>'OddsRatio_working_3-way'!AA16+'OddsRatio_working_3-way'!AG16</f>
        <v>-0.71446637616019748</v>
      </c>
      <c r="AN16" s="11">
        <f>'OddsRatio_working_3-way'!AB16+'OddsRatio_working_3-way'!AH16</f>
        <v>-0.34358503257640083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1.0580514087365991</v>
      </c>
      <c r="AS16" s="11">
        <f>IF(('OddsRatio_working_3-way'!X16=0),IF(Q16&gt;0,-Q16^(1/3),(-Q16)^(1/3)),'OddsRatio_working_3-way'!AM16-'OddsRatio_working_3-way'!R16/3)</f>
        <v>-0.71446637616019748</v>
      </c>
      <c r="AT16" s="11">
        <f>IF(('OddsRatio_working_3-way'!X16=0),IF(Q16&gt;0,-Q16^(1/3),(-Q16)^(1/3)),'OddsRatio_working_3-way'!AN16-'OddsRatio_working_3-way'!R16/3)</f>
        <v>-0.34358503257640083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3.25</v>
      </c>
      <c r="B17" s="4">
        <f>IF('True_Odds_Calculator_3-way'!B18="","",'True_Odds_Calculator_3-way'!B18)</f>
        <v>3.29</v>
      </c>
      <c r="C17" s="4">
        <f>IF('True_Odds_Calculator_3-way'!C18="","",'True_Odds_Calculator_3-way'!C18)</f>
        <v>2.37</v>
      </c>
      <c r="D17" s="9">
        <f t="shared" si="13"/>
        <v>0.29701220952044122</v>
      </c>
      <c r="E17" s="9">
        <f t="shared" si="14"/>
        <v>0.29334609883834051</v>
      </c>
      <c r="F17" s="9">
        <f t="shared" si="15"/>
        <v>0.40964169164121833</v>
      </c>
      <c r="G17" s="9">
        <f t="shared" si="16"/>
        <v>1.0519399808357444</v>
      </c>
      <c r="H17" s="9">
        <f t="shared" si="17"/>
        <v>3.3668649568804248</v>
      </c>
      <c r="I17" s="9">
        <f t="shared" si="18"/>
        <v>3.4089425561138547</v>
      </c>
      <c r="J17" s="9">
        <f t="shared" si="19"/>
        <v>2.4411577737449699</v>
      </c>
      <c r="K17" s="11">
        <f t="shared" si="20"/>
        <v>0.30769230769230771</v>
      </c>
      <c r="L17" s="11">
        <f t="shared" si="21"/>
        <v>0.303951367781155</v>
      </c>
      <c r="M17" s="11">
        <f t="shared" si="22"/>
        <v>0.42194092827004215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-0.27855500276723022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0.23321682357502452</v>
      </c>
      <c r="Q17" s="11">
        <f>2*'OddsRatio_working_3-way'!K17*'OddsRatio_working_3-way'!L17*'OddsRatio_working_3-way'!M17</f>
        <v>7.8922782935710478E-2</v>
      </c>
      <c r="R17" s="11">
        <f t="shared" si="23"/>
        <v>0</v>
      </c>
      <c r="S17" s="11">
        <f t="shared" si="24"/>
        <v>-0.83723796470425704</v>
      </c>
      <c r="T17" s="11">
        <f t="shared" si="25"/>
        <v>-0.28332926047521384</v>
      </c>
      <c r="U17" s="11">
        <f>'OddsRatio_working_3-way'!S17-'OddsRatio_working_3-way'!R17^2/3</f>
        <v>-0.83723796470425704</v>
      </c>
      <c r="V17" s="11">
        <f>'OddsRatio_working_3-way'!S17*'OddsRatio_working_3-way'!R17/3-2*'OddsRatio_working_3-way'!R17^3/27-'OddsRatio_working_3-way'!T17</f>
        <v>0.28332926047521384</v>
      </c>
      <c r="W17" s="11">
        <f>'OddsRatio_working_3-way'!V17^2+4*'OddsRatio_working_3-way'!U17^3/27</f>
        <v>-6.6692008680596382E-3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0.14743190861334191</v>
      </c>
      <c r="Y17" s="11">
        <f>IF('OddsRatio_working_3-way'!W17&gt;=0,IF('OddsRatio_working_3-way'!V17+SQRT('OddsRatio_working_3-way'!W17)&gt;0,0,PI()),ACOS('OddsRatio_working_3-way'!V17/(2*'OddsRatio_working_3-way'!X17)))</f>
        <v>0.280627813161761</v>
      </c>
      <c r="Z17" s="11">
        <f>'OddsRatio_working_3-way'!X17^(1/3)*COS('OddsRatio_working_3-way'!Y17/3)</f>
        <v>0.52596999041787218</v>
      </c>
      <c r="AA17" s="11">
        <f>'OddsRatio_working_3-way'!X17^(1/3)*COS(('OddsRatio_working_3-way'!Y17+2*PI())/3)</f>
        <v>-0.30571868286787623</v>
      </c>
      <c r="AB17" s="11">
        <f>'OddsRatio_working_3-way'!X17^(1/3)*COS(('OddsRatio_working_3-way'!Y17+4*PI())/3)</f>
        <v>-0.22025130754999581</v>
      </c>
      <c r="AC17" s="11">
        <f>'OddsRatio_working_3-way'!X17^(1/3)*SIN('OddsRatio_working_3-way'!Y17/3)</f>
        <v>4.9344612146709051E-2</v>
      </c>
      <c r="AD17" s="11">
        <f>'OddsRatio_working_3-way'!X17^(1/3)*SIN(('OddsRatio_working_3-way'!Y17+2*PI())/3)</f>
        <v>0.43083106725678055</v>
      </c>
      <c r="AE17" s="11">
        <f>'OddsRatio_working_3-way'!X17^(1/3)*SIN(('OddsRatio_working_3-way'!Y17+4*PI())/3)</f>
        <v>-0.48017567940348965</v>
      </c>
      <c r="AF17" s="11">
        <f>-'OddsRatio_working_3-way'!U17/(3*'OddsRatio_working_3-way'!X17^(1/3))*COS(('OddsRatio_working_3-way'!Y17)/3)</f>
        <v>0.52596999041787218</v>
      </c>
      <c r="AG17" s="11">
        <f>-'OddsRatio_working_3-way'!U17/(3*'OddsRatio_working_3-way'!X17^(1/3))*COS(('OddsRatio_working_3-way'!Y17+2*PI())/3)</f>
        <v>-0.30571868286787623</v>
      </c>
      <c r="AH17" s="11">
        <f>-'OddsRatio_working_3-way'!U17/(3*'OddsRatio_working_3-way'!X17^(1/3))*COS(('OddsRatio_working_3-way'!Y17+4*PI())/3)</f>
        <v>-0.22025130754999581</v>
      </c>
      <c r="AI17" s="11">
        <f>'OddsRatio_working_3-way'!U17/(3*'OddsRatio_working_3-way'!X17^(1/3))*SIN(('OddsRatio_working_3-way'!Y17)/3)</f>
        <v>-4.9344612146709051E-2</v>
      </c>
      <c r="AJ17" s="11">
        <f>'OddsRatio_working_3-way'!U17/(3*'OddsRatio_working_3-way'!X17^(1/3))*SIN(('OddsRatio_working_3-way'!Y17+2*PI())/3)</f>
        <v>-0.43083106725678055</v>
      </c>
      <c r="AK17" s="11">
        <f>'OddsRatio_working_3-way'!U17/(3*'OddsRatio_working_3-way'!X17^(1/3))*SIN(('OddsRatio_working_3-way'!Y17+4*PI())/3)</f>
        <v>0.48017567940348965</v>
      </c>
      <c r="AL17" s="11">
        <f>'OddsRatio_working_3-way'!Z17+'OddsRatio_working_3-way'!AF17</f>
        <v>1.0519399808357444</v>
      </c>
      <c r="AM17" s="11">
        <f>'OddsRatio_working_3-way'!AA17+'OddsRatio_working_3-way'!AG17</f>
        <v>-0.61143736573575247</v>
      </c>
      <c r="AN17" s="11">
        <f>'OddsRatio_working_3-way'!AB17+'OddsRatio_working_3-way'!AH17</f>
        <v>-0.44050261509999161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1.0519399808357444</v>
      </c>
      <c r="AS17" s="11">
        <f>IF(('OddsRatio_working_3-way'!X17=0),IF(Q17&gt;0,-Q17^(1/3),(-Q17)^(1/3)),'OddsRatio_working_3-way'!AM17-'OddsRatio_working_3-way'!R17/3)</f>
        <v>-0.61143736573575247</v>
      </c>
      <c r="AT17" s="11">
        <f>IF(('OddsRatio_working_3-way'!X17=0),IF(Q17&gt;0,-Q17^(1/3),(-Q17)^(1/3)),'OddsRatio_working_3-way'!AN17-'OddsRatio_working_3-way'!R17/3)</f>
        <v>-0.44050261509999161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2.35</v>
      </c>
      <c r="B18" s="4">
        <f>IF('True_Odds_Calculator_3-way'!B19="","",'True_Odds_Calculator_3-way'!B19)</f>
        <v>3.24</v>
      </c>
      <c r="C18" s="4">
        <f>IF('True_Odds_Calculator_3-way'!C19="","",'True_Odds_Calculator_3-way'!C19)</f>
        <v>3.35</v>
      </c>
      <c r="D18" s="9">
        <f t="shared" si="13"/>
        <v>0.41351313588206717</v>
      </c>
      <c r="E18" s="9">
        <f t="shared" si="14"/>
        <v>0.29821084026012612</v>
      </c>
      <c r="F18" s="9">
        <f t="shared" si="15"/>
        <v>0.28827602385780676</v>
      </c>
      <c r="G18" s="9">
        <f t="shared" si="16"/>
        <v>1.0505947126316475</v>
      </c>
      <c r="H18" s="9">
        <f t="shared" si="17"/>
        <v>2.418302862052724</v>
      </c>
      <c r="I18" s="9">
        <f t="shared" si="18"/>
        <v>3.3533321562948908</v>
      </c>
      <c r="J18" s="9">
        <f t="shared" si="19"/>
        <v>3.4688975746843718</v>
      </c>
      <c r="K18" s="11">
        <f t="shared" si="20"/>
        <v>0.42553191489361702</v>
      </c>
      <c r="L18" s="11">
        <f t="shared" si="21"/>
        <v>0.30864197530864196</v>
      </c>
      <c r="M18" s="11">
        <f t="shared" si="22"/>
        <v>0.29850746268656714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-0.27860696517412942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0.23287816237959136</v>
      </c>
      <c r="Q18" s="11">
        <f>2*'OddsRatio_working_3-way'!K18*'OddsRatio_working_3-way'!L18*'OddsRatio_working_3-way'!M18</f>
        <v>7.8410155683364111E-2</v>
      </c>
      <c r="R18" s="11">
        <f t="shared" si="23"/>
        <v>0</v>
      </c>
      <c r="S18" s="11">
        <f t="shared" si="24"/>
        <v>-0.83586626139817588</v>
      </c>
      <c r="T18" s="11">
        <f t="shared" si="25"/>
        <v>-0.28143645164921754</v>
      </c>
      <c r="U18" s="11">
        <f>'OddsRatio_working_3-way'!S18-'OddsRatio_working_3-way'!R18^2/3</f>
        <v>-0.83586626139817588</v>
      </c>
      <c r="V18" s="11">
        <f>'OddsRatio_working_3-way'!S18*'OddsRatio_working_3-way'!R18/3-2*'OddsRatio_working_3-way'!R18^3/27-'OddsRatio_working_3-way'!T18</f>
        <v>0.28143645164921754</v>
      </c>
      <c r="W18" s="11">
        <f>'OddsRatio_working_3-way'!V18^2+4*'OddsRatio_working_3-way'!U18^3/27</f>
        <v>-7.3115522363048496E-3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0.14706973563008061</v>
      </c>
      <c r="Y18" s="11">
        <f>IF('OddsRatio_working_3-way'!W18&gt;=0,IF('OddsRatio_working_3-way'!V18+SQRT('OddsRatio_working_3-way'!W18)&gt;0,0,PI()),ACOS('OddsRatio_working_3-way'!V18/(2*'OddsRatio_working_3-way'!X18)))</f>
        <v>0.29496286632149582</v>
      </c>
      <c r="Z18" s="11">
        <f>'OddsRatio_working_3-way'!X18^(1/3)*COS('OddsRatio_working_3-way'!Y18/3)</f>
        <v>0.52529735631582375</v>
      </c>
      <c r="AA18" s="11">
        <f>'OddsRatio_working_3-way'!X18^(1/3)*COS(('OddsRatio_working_3-way'!Y18+2*PI())/3)</f>
        <v>-0.30752162028620184</v>
      </c>
      <c r="AB18" s="11">
        <f>'OddsRatio_working_3-way'!X18^(1/3)*COS(('OddsRatio_working_3-way'!Y18+4*PI())/3)</f>
        <v>-0.21777573602962183</v>
      </c>
      <c r="AC18" s="11">
        <f>'OddsRatio_working_3-way'!X18^(1/3)*SIN('OddsRatio_working_3-way'!Y18/3)</f>
        <v>5.1814810434197382E-2</v>
      </c>
      <c r="AD18" s="11">
        <f>'OddsRatio_working_3-way'!X18^(1/3)*SIN(('OddsRatio_working_3-way'!Y18+2*PI())/3)</f>
        <v>0.42901344989321072</v>
      </c>
      <c r="AE18" s="11">
        <f>'OddsRatio_working_3-way'!X18^(1/3)*SIN(('OddsRatio_working_3-way'!Y18+4*PI())/3)</f>
        <v>-0.48082826032740816</v>
      </c>
      <c r="AF18" s="11">
        <f>-'OddsRatio_working_3-way'!U18/(3*'OddsRatio_working_3-way'!X18^(1/3))*COS(('OddsRatio_working_3-way'!Y18)/3)</f>
        <v>0.52529735631582375</v>
      </c>
      <c r="AG18" s="11">
        <f>-'OddsRatio_working_3-way'!U18/(3*'OddsRatio_working_3-way'!X18^(1/3))*COS(('OddsRatio_working_3-way'!Y18+2*PI())/3)</f>
        <v>-0.30752162028620184</v>
      </c>
      <c r="AH18" s="11">
        <f>-'OddsRatio_working_3-way'!U18/(3*'OddsRatio_working_3-way'!X18^(1/3))*COS(('OddsRatio_working_3-way'!Y18+4*PI())/3)</f>
        <v>-0.21777573602962183</v>
      </c>
      <c r="AI18" s="11">
        <f>'OddsRatio_working_3-way'!U18/(3*'OddsRatio_working_3-way'!X18^(1/3))*SIN(('OddsRatio_working_3-way'!Y18)/3)</f>
        <v>-5.1814810434197382E-2</v>
      </c>
      <c r="AJ18" s="11">
        <f>'OddsRatio_working_3-way'!U18/(3*'OddsRatio_working_3-way'!X18^(1/3))*SIN(('OddsRatio_working_3-way'!Y18+2*PI())/3)</f>
        <v>-0.42901344989321072</v>
      </c>
      <c r="AK18" s="11">
        <f>'OddsRatio_working_3-way'!U18/(3*'OddsRatio_working_3-way'!X18^(1/3))*SIN(('OddsRatio_working_3-way'!Y18+4*PI())/3)</f>
        <v>0.48082826032740816</v>
      </c>
      <c r="AL18" s="11">
        <f>'OddsRatio_working_3-way'!Z18+'OddsRatio_working_3-way'!AF18</f>
        <v>1.0505947126316475</v>
      </c>
      <c r="AM18" s="11">
        <f>'OddsRatio_working_3-way'!AA18+'OddsRatio_working_3-way'!AG18</f>
        <v>-0.61504324057240367</v>
      </c>
      <c r="AN18" s="11">
        <f>'OddsRatio_working_3-way'!AB18+'OddsRatio_working_3-way'!AH18</f>
        <v>-0.43555147205924366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1.0505947126316475</v>
      </c>
      <c r="AS18" s="11">
        <f>IF(('OddsRatio_working_3-way'!X18=0),IF(Q18&gt;0,-Q18^(1/3),(-Q18)^(1/3)),'OddsRatio_working_3-way'!AM18-'OddsRatio_working_3-way'!R18/3)</f>
        <v>-0.61504324057240367</v>
      </c>
      <c r="AT18" s="11">
        <f>IF(('OddsRatio_working_3-way'!X18=0),IF(Q18&gt;0,-Q18^(1/3),(-Q18)^(1/3)),'OddsRatio_working_3-way'!AN18-'OddsRatio_working_3-way'!R18/3)</f>
        <v>-0.43555147205924366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2.97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2.66</v>
      </c>
      <c r="D19" s="9">
        <f t="shared" si="13"/>
        <v>0.32574752702681442</v>
      </c>
      <c r="E19" s="9">
        <f t="shared" si="14"/>
        <v>0.30984061333865814</v>
      </c>
      <c r="F19" s="9">
        <f t="shared" si="15"/>
        <v>0.36441185963452744</v>
      </c>
      <c r="G19" s="9">
        <f t="shared" si="16"/>
        <v>1.0506914409726129</v>
      </c>
      <c r="H19" s="9">
        <f t="shared" si="17"/>
        <v>3.0698621387160476</v>
      </c>
      <c r="I19" s="9">
        <f t="shared" si="18"/>
        <v>3.2274658548619395</v>
      </c>
      <c r="J19" s="9">
        <f t="shared" si="19"/>
        <v>2.7441477920145374</v>
      </c>
      <c r="K19" s="11">
        <f t="shared" si="20"/>
        <v>0.33670033670033667</v>
      </c>
      <c r="L19" s="11">
        <f t="shared" si="21"/>
        <v>0.32051282051282048</v>
      </c>
      <c r="M19" s="11">
        <f t="shared" si="22"/>
        <v>0.37593984962406013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-0.28126616723107944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0.23327874205067187</v>
      </c>
      <c r="Q19" s="11">
        <f>2*'OddsRatio_working_3-way'!K19*'OddsRatio_working_3-way'!L19*'OddsRatio_working_3-way'!M19</f>
        <v>8.1140432017624983E-2</v>
      </c>
      <c r="R19" s="11">
        <f t="shared" si="23"/>
        <v>0</v>
      </c>
      <c r="S19" s="11">
        <f t="shared" si="24"/>
        <v>-0.82938785118445257</v>
      </c>
      <c r="T19" s="11">
        <f t="shared" si="25"/>
        <v>-0.28848273084676607</v>
      </c>
      <c r="U19" s="11">
        <f>'OddsRatio_working_3-way'!S19-'OddsRatio_working_3-way'!R19^2/3</f>
        <v>-0.82938785118445257</v>
      </c>
      <c r="V19" s="11">
        <f>'OddsRatio_working_3-way'!S19*'OddsRatio_working_3-way'!R19/3-2*'OddsRatio_working_3-way'!R19^3/27-'OddsRatio_working_3-way'!T19</f>
        <v>0.28848273084676607</v>
      </c>
      <c r="W19" s="11">
        <f>'OddsRatio_working_3-way'!V19^2+4*'OddsRatio_working_3-way'!U19^3/27</f>
        <v>-1.2996110227018326E-3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0.14536324932690992</v>
      </c>
      <c r="Y19" s="11">
        <f>IF('OddsRatio_working_3-way'!W19&gt;=0,IF('OddsRatio_working_3-way'!V19+SQRT('OddsRatio_working_3-way'!W19)&gt;0,0,PI()),ACOS('OddsRatio_working_3-way'!V19/(2*'OddsRatio_working_3-way'!X19)))</f>
        <v>0.12432010194155985</v>
      </c>
      <c r="Z19" s="11">
        <f>'OddsRatio_working_3-way'!X19^(1/3)*COS('OddsRatio_working_3-way'!Y19/3)</f>
        <v>0.52534572048630646</v>
      </c>
      <c r="AA19" s="11">
        <f>'OddsRatio_working_3-way'!X19^(1/3)*COS(('OddsRatio_working_3-way'!Y19+2*PI())/3)</f>
        <v>-0.28153733137689485</v>
      </c>
      <c r="AB19" s="11">
        <f>'OddsRatio_working_3-way'!X19^(1/3)*COS(('OddsRatio_working_3-way'!Y19+4*PI())/3)</f>
        <v>-0.24380838910941174</v>
      </c>
      <c r="AC19" s="11">
        <f>'OddsRatio_working_3-way'!X19^(1/3)*SIN('OddsRatio_working_3-way'!Y19/3)</f>
        <v>2.1782814974371217E-2</v>
      </c>
      <c r="AD19" s="11">
        <f>'OddsRatio_working_3-way'!X19^(1/3)*SIN(('OddsRatio_working_3-way'!Y19+2*PI())/3)</f>
        <v>0.44407133222339479</v>
      </c>
      <c r="AE19" s="11">
        <f>'OddsRatio_working_3-way'!X19^(1/3)*SIN(('OddsRatio_working_3-way'!Y19+4*PI())/3)</f>
        <v>-0.46585414719776602</v>
      </c>
      <c r="AF19" s="11">
        <f>-'OddsRatio_working_3-way'!U19/(3*'OddsRatio_working_3-way'!X19^(1/3))*COS(('OddsRatio_working_3-way'!Y19)/3)</f>
        <v>0.52534572048630646</v>
      </c>
      <c r="AG19" s="11">
        <f>-'OddsRatio_working_3-way'!U19/(3*'OddsRatio_working_3-way'!X19^(1/3))*COS(('OddsRatio_working_3-way'!Y19+2*PI())/3)</f>
        <v>-0.28153733137689485</v>
      </c>
      <c r="AH19" s="11">
        <f>-'OddsRatio_working_3-way'!U19/(3*'OddsRatio_working_3-way'!X19^(1/3))*COS(('OddsRatio_working_3-way'!Y19+4*PI())/3)</f>
        <v>-0.24380838910941174</v>
      </c>
      <c r="AI19" s="11">
        <f>'OddsRatio_working_3-way'!U19/(3*'OddsRatio_working_3-way'!X19^(1/3))*SIN(('OddsRatio_working_3-way'!Y19)/3)</f>
        <v>-2.1782814974371217E-2</v>
      </c>
      <c r="AJ19" s="11">
        <f>'OddsRatio_working_3-way'!U19/(3*'OddsRatio_working_3-way'!X19^(1/3))*SIN(('OddsRatio_working_3-way'!Y19+2*PI())/3)</f>
        <v>-0.44407133222339479</v>
      </c>
      <c r="AK19" s="11">
        <f>'OddsRatio_working_3-way'!U19/(3*'OddsRatio_working_3-way'!X19^(1/3))*SIN(('OddsRatio_working_3-way'!Y19+4*PI())/3)</f>
        <v>0.46585414719776602</v>
      </c>
      <c r="AL19" s="11">
        <f>'OddsRatio_working_3-way'!Z19+'OddsRatio_working_3-way'!AF19</f>
        <v>1.0506914409726129</v>
      </c>
      <c r="AM19" s="11">
        <f>'OddsRatio_working_3-way'!AA19+'OddsRatio_working_3-way'!AG19</f>
        <v>-0.5630746627537897</v>
      </c>
      <c r="AN19" s="11">
        <f>'OddsRatio_working_3-way'!AB19+'OddsRatio_working_3-way'!AH19</f>
        <v>-0.48761677821882349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1.0506914409726129</v>
      </c>
      <c r="AS19" s="11">
        <f>IF(('OddsRatio_working_3-way'!X19=0),IF(Q19&gt;0,-Q19^(1/3),(-Q19)^(1/3)),'OddsRatio_working_3-way'!AM19-'OddsRatio_working_3-way'!R19/3)</f>
        <v>-0.5630746627537897</v>
      </c>
      <c r="AT19" s="11">
        <f>IF(('OddsRatio_working_3-way'!X19=0),IF(Q19&gt;0,-Q19^(1/3),(-Q19)^(1/3)),'OddsRatio_working_3-way'!AN19-'OddsRatio_working_3-way'!R19/3)</f>
        <v>-0.48761677821882349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1.32</v>
      </c>
      <c r="B20" s="4">
        <f>IF('True_Odds_Calculator_3-way'!B21="","",'True_Odds_Calculator_3-way'!B21)</f>
        <v>5.51</v>
      </c>
      <c r="C20" s="4">
        <f>IF('True_Odds_Calculator_3-way'!C21="","",'True_Odds_Calculator_3-way'!C21)</f>
        <v>10.26</v>
      </c>
      <c r="D20" s="9">
        <f t="shared" si="13"/>
        <v>0.74113143318541064</v>
      </c>
      <c r="E20" s="9">
        <f t="shared" si="14"/>
        <v>0.16883956093227936</v>
      </c>
      <c r="F20" s="9">
        <f t="shared" si="15"/>
        <v>9.0029005882309845E-2</v>
      </c>
      <c r="G20" s="9">
        <f t="shared" si="16"/>
        <v>1.0915260574209258</v>
      </c>
      <c r="H20" s="9">
        <f t="shared" si="17"/>
        <v>1.3492883383746963</v>
      </c>
      <c r="I20" s="9">
        <f t="shared" si="18"/>
        <v>5.9227825189683747</v>
      </c>
      <c r="J20" s="9">
        <f t="shared" si="19"/>
        <v>11.107531291717772</v>
      </c>
      <c r="K20" s="11">
        <f t="shared" si="20"/>
        <v>0.75757575757575757</v>
      </c>
      <c r="L20" s="11">
        <f t="shared" si="21"/>
        <v>0.18148820326678766</v>
      </c>
      <c r="M20" s="11">
        <f t="shared" si="22"/>
        <v>9.7465886939571159E-2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-0.17908722872584426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0.18881569968907191</v>
      </c>
      <c r="Q20" s="11">
        <f>2*'OddsRatio_working_3-way'!K20*'OddsRatio_working_3-way'!L20*'OddsRatio_working_3-way'!M20</f>
        <v>2.6801376818888844E-2</v>
      </c>
      <c r="R20" s="11">
        <f t="shared" si="23"/>
        <v>0</v>
      </c>
      <c r="S20" s="11">
        <f t="shared" si="24"/>
        <v>-1.0543225278119663</v>
      </c>
      <c r="T20" s="11">
        <f t="shared" si="25"/>
        <v>-0.1496554333303004</v>
      </c>
      <c r="U20" s="11">
        <f>'OddsRatio_working_3-way'!S20-'OddsRatio_working_3-way'!R20^2/3</f>
        <v>-1.0543225278119663</v>
      </c>
      <c r="V20" s="11">
        <f>'OddsRatio_working_3-way'!S20*'OddsRatio_working_3-way'!R20/3-2*'OddsRatio_working_3-way'!R20^3/27-'OddsRatio_working_3-way'!T20</f>
        <v>0.1496554333303004</v>
      </c>
      <c r="W20" s="11">
        <f>'OddsRatio_working_3-way'!V20^2+4*'OddsRatio_working_3-way'!U20^3/27</f>
        <v>-0.15123002118261825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0.20834272839956416</v>
      </c>
      <c r="Y20" s="11">
        <f>IF('OddsRatio_working_3-way'!W20&gt;=0,IF('OddsRatio_working_3-way'!V20+SQRT('OddsRatio_working_3-way'!W20)&gt;0,0,PI()),ACOS('OddsRatio_working_3-way'!V20/(2*'OddsRatio_working_3-way'!X20)))</f>
        <v>1.2034320270399974</v>
      </c>
      <c r="Z20" s="11">
        <f>'OddsRatio_working_3-way'!X20^(1/3)*COS('OddsRatio_working_3-way'!Y20/3)</f>
        <v>0.54576302871046301</v>
      </c>
      <c r="AA20" s="11">
        <f>'OddsRatio_working_3-way'!X20^(1/3)*COS(('OddsRatio_working_3-way'!Y20+2*PI())/3)</f>
        <v>-0.47335013863987724</v>
      </c>
      <c r="AB20" s="11">
        <f>'OddsRatio_working_3-way'!X20^(1/3)*COS(('OddsRatio_working_3-way'!Y20+4*PI())/3)</f>
        <v>-7.2412890070585906E-2</v>
      </c>
      <c r="AC20" s="11">
        <f>'OddsRatio_working_3-way'!X20^(1/3)*SIN('OddsRatio_working_3-way'!Y20/3)</f>
        <v>0.23148122838962829</v>
      </c>
      <c r="AD20" s="11">
        <f>'OddsRatio_working_3-way'!X20^(1/3)*SIN(('OddsRatio_working_3-way'!Y20+2*PI())/3)</f>
        <v>0.35690403311478275</v>
      </c>
      <c r="AE20" s="11">
        <f>'OddsRatio_working_3-way'!X20^(1/3)*SIN(('OddsRatio_working_3-way'!Y20+4*PI())/3)</f>
        <v>-0.58838526150441095</v>
      </c>
      <c r="AF20" s="11">
        <f>-'OddsRatio_working_3-way'!U20/(3*'OddsRatio_working_3-way'!X20^(1/3))*COS(('OddsRatio_working_3-way'!Y20)/3)</f>
        <v>0.54576302871046289</v>
      </c>
      <c r="AG20" s="11">
        <f>-'OddsRatio_working_3-way'!U20/(3*'OddsRatio_working_3-way'!X20^(1/3))*COS(('OddsRatio_working_3-way'!Y20+2*PI())/3)</f>
        <v>-0.47335013863987713</v>
      </c>
      <c r="AH20" s="11">
        <f>-'OddsRatio_working_3-way'!U20/(3*'OddsRatio_working_3-way'!X20^(1/3))*COS(('OddsRatio_working_3-way'!Y20+4*PI())/3)</f>
        <v>-7.2412890070585892E-2</v>
      </c>
      <c r="AI20" s="11">
        <f>'OddsRatio_working_3-way'!U20/(3*'OddsRatio_working_3-way'!X20^(1/3))*SIN(('OddsRatio_working_3-way'!Y20)/3)</f>
        <v>-0.23148122838962823</v>
      </c>
      <c r="AJ20" s="11">
        <f>'OddsRatio_working_3-way'!U20/(3*'OddsRatio_working_3-way'!X20^(1/3))*SIN(('OddsRatio_working_3-way'!Y20+2*PI())/3)</f>
        <v>-0.35690403311478264</v>
      </c>
      <c r="AK20" s="11">
        <f>'OddsRatio_working_3-way'!U20/(3*'OddsRatio_working_3-way'!X20^(1/3))*SIN(('OddsRatio_working_3-way'!Y20+4*PI())/3)</f>
        <v>0.58838526150441084</v>
      </c>
      <c r="AL20" s="11">
        <f>'OddsRatio_working_3-way'!Z20+'OddsRatio_working_3-way'!AF20</f>
        <v>1.0915260574209258</v>
      </c>
      <c r="AM20" s="11">
        <f>'OddsRatio_working_3-way'!AA20+'OddsRatio_working_3-way'!AG20</f>
        <v>-0.94670027727975437</v>
      </c>
      <c r="AN20" s="11">
        <f>'OddsRatio_working_3-way'!AB20+'OddsRatio_working_3-way'!AH20</f>
        <v>-0.14482578014117181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1.0915260574209258</v>
      </c>
      <c r="AS20" s="11">
        <f>IF(('OddsRatio_working_3-way'!X20=0),IF(Q20&gt;0,-Q20^(1/3),(-Q20)^(1/3)),'OddsRatio_working_3-way'!AM20-'OddsRatio_working_3-way'!R20/3)</f>
        <v>-0.94670027727975437</v>
      </c>
      <c r="AT20" s="11">
        <f>IF(('OddsRatio_working_3-way'!X20=0),IF(Q20&gt;0,-Q20^(1/3),(-Q20)^(1/3)),'OddsRatio_working_3-way'!AN20-'OddsRatio_working_3-way'!R20/3)</f>
        <v>-0.14482578014117181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1.55</v>
      </c>
      <c r="B21" s="4">
        <f>IF('True_Odds_Calculator_3-way'!B22="","",'True_Odds_Calculator_3-way'!B22)</f>
        <v>4.3600000000000003</v>
      </c>
      <c r="C21" s="4">
        <f>IF('True_Odds_Calculator_3-way'!C22="","",'True_Odds_Calculator_3-way'!C22)</f>
        <v>6.41</v>
      </c>
      <c r="D21" s="9">
        <f t="shared" si="13"/>
        <v>0.63196626812799483</v>
      </c>
      <c r="E21" s="9">
        <f t="shared" si="14"/>
        <v>0.2194085213444717</v>
      </c>
      <c r="F21" s="9">
        <f t="shared" si="15"/>
        <v>0.14862521052753355</v>
      </c>
      <c r="G21" s="9">
        <f t="shared" si="16"/>
        <v>1.058841703291284</v>
      </c>
      <c r="H21" s="9">
        <f t="shared" si="17"/>
        <v>1.5823629368102061</v>
      </c>
      <c r="I21" s="9">
        <f t="shared" si="18"/>
        <v>4.5577081230587142</v>
      </c>
      <c r="J21" s="9">
        <f t="shared" si="19"/>
        <v>6.7283336148058481</v>
      </c>
      <c r="K21" s="11">
        <f t="shared" si="20"/>
        <v>0.64516129032258063</v>
      </c>
      <c r="L21" s="11">
        <f t="shared" si="21"/>
        <v>0.2293577981651376</v>
      </c>
      <c r="M21" s="11">
        <f t="shared" si="22"/>
        <v>0.15600624024960999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-0.23079320331736031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0.21514918010156336</v>
      </c>
      <c r="Q21" s="11">
        <f>2*'OddsRatio_working_3-way'!K21*'OddsRatio_working_3-way'!L21*'OddsRatio_working_3-way'!M21</f>
        <v>4.616935195312518E-2</v>
      </c>
      <c r="R21" s="11">
        <f t="shared" si="23"/>
        <v>0</v>
      </c>
      <c r="S21" s="11">
        <f t="shared" si="24"/>
        <v>-0.93221627417560871</v>
      </c>
      <c r="T21" s="11">
        <f t="shared" si="25"/>
        <v>-0.20004641076729798</v>
      </c>
      <c r="U21" s="11">
        <f>'OddsRatio_working_3-way'!S21-'OddsRatio_working_3-way'!R21^2/3</f>
        <v>-0.93221627417560871</v>
      </c>
      <c r="V21" s="11">
        <f>'OddsRatio_working_3-way'!S21*'OddsRatio_working_3-way'!R21/3-2*'OddsRatio_working_3-way'!R21^3/27-'OddsRatio_working_3-way'!T21</f>
        <v>0.20004641076729798</v>
      </c>
      <c r="W21" s="11">
        <f>'OddsRatio_working_3-way'!V21^2+4*'OddsRatio_working_3-way'!U21^3/27</f>
        <v>-7.9999401185078978E-2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0.17321804730307225</v>
      </c>
      <c r="Y21" s="11">
        <f>IF('OddsRatio_working_3-way'!W21&gt;=0,IF('OddsRatio_working_3-way'!V21+SQRT('OddsRatio_working_3-way'!W21)&gt;0,0,PI()),ACOS('OddsRatio_working_3-way'!V21/(2*'OddsRatio_working_3-way'!X21)))</f>
        <v>0.95520547093875385</v>
      </c>
      <c r="Z21" s="11">
        <f>'OddsRatio_working_3-way'!X21^(1/3)*COS('OddsRatio_working_3-way'!Y21/3)</f>
        <v>0.52942085164564212</v>
      </c>
      <c r="AA21" s="11">
        <f>'OddsRatio_working_3-way'!X21^(1/3)*COS(('OddsRatio_working_3-way'!Y21+2*PI())/3)</f>
        <v>-0.41583699504876642</v>
      </c>
      <c r="AB21" s="11">
        <f>'OddsRatio_working_3-way'!X21^(1/3)*COS(('OddsRatio_working_3-way'!Y21+4*PI())/3)</f>
        <v>-0.11358385659687582</v>
      </c>
      <c r="AC21" s="11">
        <f>'OddsRatio_working_3-way'!X21^(1/3)*SIN('OddsRatio_working_3-way'!Y21/3)</f>
        <v>0.17450593084860844</v>
      </c>
      <c r="AD21" s="11">
        <f>'OddsRatio_working_3-way'!X21^(1/3)*SIN(('OddsRatio_working_3-way'!Y21+2*PI())/3)</f>
        <v>0.37123894139401448</v>
      </c>
      <c r="AE21" s="11">
        <f>'OddsRatio_working_3-way'!X21^(1/3)*SIN(('OddsRatio_working_3-way'!Y21+4*PI())/3)</f>
        <v>-0.54574487224262269</v>
      </c>
      <c r="AF21" s="11">
        <f>-'OddsRatio_working_3-way'!U21/(3*'OddsRatio_working_3-way'!X21^(1/3))*COS(('OddsRatio_working_3-way'!Y21)/3)</f>
        <v>0.52942085164564201</v>
      </c>
      <c r="AG21" s="11">
        <f>-'OddsRatio_working_3-way'!U21/(3*'OddsRatio_working_3-way'!X21^(1/3))*COS(('OddsRatio_working_3-way'!Y21+2*PI())/3)</f>
        <v>-0.41583699504876637</v>
      </c>
      <c r="AH21" s="11">
        <f>-'OddsRatio_working_3-way'!U21/(3*'OddsRatio_working_3-way'!X21^(1/3))*COS(('OddsRatio_working_3-way'!Y21+4*PI())/3)</f>
        <v>-0.1135838565968758</v>
      </c>
      <c r="AI21" s="11">
        <f>'OddsRatio_working_3-way'!U21/(3*'OddsRatio_working_3-way'!X21^(1/3))*SIN(('OddsRatio_working_3-way'!Y21)/3)</f>
        <v>-0.17450593084860841</v>
      </c>
      <c r="AJ21" s="11">
        <f>'OddsRatio_working_3-way'!U21/(3*'OddsRatio_working_3-way'!X21^(1/3))*SIN(('OddsRatio_working_3-way'!Y21+2*PI())/3)</f>
        <v>-0.37123894139401437</v>
      </c>
      <c r="AK21" s="11">
        <f>'OddsRatio_working_3-way'!U21/(3*'OddsRatio_working_3-way'!X21^(1/3))*SIN(('OddsRatio_working_3-way'!Y21+4*PI())/3)</f>
        <v>0.54574487224262258</v>
      </c>
      <c r="AL21" s="11">
        <f>'OddsRatio_working_3-way'!Z21+'OddsRatio_working_3-way'!AF21</f>
        <v>1.058841703291284</v>
      </c>
      <c r="AM21" s="11">
        <f>'OddsRatio_working_3-way'!AA21+'OddsRatio_working_3-way'!AG21</f>
        <v>-0.83167399009753273</v>
      </c>
      <c r="AN21" s="11">
        <f>'OddsRatio_working_3-way'!AB21+'OddsRatio_working_3-way'!AH21</f>
        <v>-0.22716771319375162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1.058841703291284</v>
      </c>
      <c r="AS21" s="11">
        <f>IF(('OddsRatio_working_3-way'!X21=0),IF(Q21&gt;0,-Q21^(1/3),(-Q21)^(1/3)),'OddsRatio_working_3-way'!AM21-'OddsRatio_working_3-way'!R21/3)</f>
        <v>-0.83167399009753273</v>
      </c>
      <c r="AT21" s="11">
        <f>IF(('OddsRatio_working_3-way'!X21=0),IF(Q21&gt;0,-Q21^(1/3),(-Q21)^(1/3)),'OddsRatio_working_3-way'!AN21-'OddsRatio_working_3-way'!R21/3)</f>
        <v>-0.22716771319375162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1.67</v>
      </c>
      <c r="B22" s="4">
        <f>IF('True_Odds_Calculator_3-way'!B23="","",'True_Odds_Calculator_3-way'!B23)</f>
        <v>4.1100000000000003</v>
      </c>
      <c r="C22" s="4">
        <f>IF('True_Odds_Calculator_3-way'!C23="","",'True_Odds_Calculator_3-way'!C23)</f>
        <v>5.31</v>
      </c>
      <c r="D22" s="9">
        <f t="shared" si="13"/>
        <v>0.58598613643803243</v>
      </c>
      <c r="E22" s="9">
        <f t="shared" si="14"/>
        <v>0.23366989277253825</v>
      </c>
      <c r="F22" s="9">
        <f t="shared" si="15"/>
        <v>0.18034397078942965</v>
      </c>
      <c r="G22" s="9">
        <f t="shared" si="16"/>
        <v>1.0545149470615058</v>
      </c>
      <c r="H22" s="9">
        <f t="shared" si="17"/>
        <v>1.7065250145312085</v>
      </c>
      <c r="I22" s="9">
        <f t="shared" si="18"/>
        <v>4.2795414853612828</v>
      </c>
      <c r="J22" s="9">
        <f t="shared" si="19"/>
        <v>5.5449594218350891</v>
      </c>
      <c r="K22" s="11">
        <f t="shared" si="20"/>
        <v>0.5988023952095809</v>
      </c>
      <c r="L22" s="11">
        <f t="shared" si="21"/>
        <v>0.24330900243309</v>
      </c>
      <c r="M22" s="11">
        <f t="shared" si="22"/>
        <v>0.18832391713747648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-0.24641074840984323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0.22197072856362959</v>
      </c>
      <c r="Q22" s="11">
        <f>2*'OddsRatio_working_3-way'!K22*'OddsRatio_working_3-way'!L22*'OddsRatio_working_3-way'!M22</f>
        <v>5.487533462636085E-2</v>
      </c>
      <c r="R22" s="11">
        <f t="shared" si="23"/>
        <v>0</v>
      </c>
      <c r="S22" s="11">
        <f t="shared" si="24"/>
        <v>-0.90081593435378993</v>
      </c>
      <c r="T22" s="11">
        <f t="shared" si="25"/>
        <v>-0.22269862406768606</v>
      </c>
      <c r="U22" s="11">
        <f>'OddsRatio_working_3-way'!S22-'OddsRatio_working_3-way'!R22^2/3</f>
        <v>-0.90081593435378993</v>
      </c>
      <c r="V22" s="11">
        <f>'OddsRatio_working_3-way'!S22*'OddsRatio_working_3-way'!R22/3-2*'OddsRatio_working_3-way'!R22^3/27-'OddsRatio_working_3-way'!T22</f>
        <v>0.22269862406768606</v>
      </c>
      <c r="W22" s="11">
        <f>'OddsRatio_working_3-way'!V22^2+4*'OddsRatio_working_3-way'!U22^3/27</f>
        <v>-5.8699325585746857E-2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0.1645402707146395</v>
      </c>
      <c r="Y22" s="11">
        <f>IF('OddsRatio_working_3-way'!W22&gt;=0,IF('OddsRatio_working_3-way'!V22+SQRT('OddsRatio_working_3-way'!W22)&gt;0,0,PI()),ACOS('OddsRatio_working_3-way'!V22/(2*'OddsRatio_working_3-way'!X22)))</f>
        <v>0.82748455898646589</v>
      </c>
      <c r="Z22" s="11">
        <f>'OddsRatio_working_3-way'!X22^(1/3)*COS('OddsRatio_working_3-way'!Y22/3)</f>
        <v>0.52725747353075292</v>
      </c>
      <c r="AA22" s="11">
        <f>'OddsRatio_working_3-way'!X22^(1/3)*COS(('OddsRatio_working_3-way'!Y22+2*PI())/3)</f>
        <v>-0.39287134213575359</v>
      </c>
      <c r="AB22" s="11">
        <f>'OddsRatio_working_3-way'!X22^(1/3)*COS(('OddsRatio_working_3-way'!Y22+4*PI())/3)</f>
        <v>-0.13438613139499941</v>
      </c>
      <c r="AC22" s="11">
        <f>'OddsRatio_working_3-way'!X22^(1/3)*SIN('OddsRatio_working_3-way'!Y22/3)</f>
        <v>0.14923650600271157</v>
      </c>
      <c r="AD22" s="11">
        <f>'OddsRatio_working_3-way'!X22^(1/3)*SIN(('OddsRatio_working_3-way'!Y22+2*PI())/3)</f>
        <v>0.38200011341147738</v>
      </c>
      <c r="AE22" s="11">
        <f>'OddsRatio_working_3-way'!X22^(1/3)*SIN(('OddsRatio_working_3-way'!Y22+4*PI())/3)</f>
        <v>-0.53123661941418898</v>
      </c>
      <c r="AF22" s="11">
        <f>-'OddsRatio_working_3-way'!U22/(3*'OddsRatio_working_3-way'!X22^(1/3))*COS(('OddsRatio_working_3-way'!Y22)/3)</f>
        <v>0.52725747353075292</v>
      </c>
      <c r="AG22" s="11">
        <f>-'OddsRatio_working_3-way'!U22/(3*'OddsRatio_working_3-way'!X22^(1/3))*COS(('OddsRatio_working_3-way'!Y22+2*PI())/3)</f>
        <v>-0.39287134213575359</v>
      </c>
      <c r="AH22" s="11">
        <f>-'OddsRatio_working_3-way'!U22/(3*'OddsRatio_working_3-way'!X22^(1/3))*COS(('OddsRatio_working_3-way'!Y22+4*PI())/3)</f>
        <v>-0.13438613139499941</v>
      </c>
      <c r="AI22" s="11">
        <f>'OddsRatio_working_3-way'!U22/(3*'OddsRatio_working_3-way'!X22^(1/3))*SIN(('OddsRatio_working_3-way'!Y22)/3)</f>
        <v>-0.14923650600271157</v>
      </c>
      <c r="AJ22" s="11">
        <f>'OddsRatio_working_3-way'!U22/(3*'OddsRatio_working_3-way'!X22^(1/3))*SIN(('OddsRatio_working_3-way'!Y22+2*PI())/3)</f>
        <v>-0.38200011341147738</v>
      </c>
      <c r="AK22" s="11">
        <f>'OddsRatio_working_3-way'!U22/(3*'OddsRatio_working_3-way'!X22^(1/3))*SIN(('OddsRatio_working_3-way'!Y22+4*PI())/3)</f>
        <v>0.53123661941418898</v>
      </c>
      <c r="AL22" s="11">
        <f>'OddsRatio_working_3-way'!Z22+'OddsRatio_working_3-way'!AF22</f>
        <v>1.0545149470615058</v>
      </c>
      <c r="AM22" s="11">
        <f>'OddsRatio_working_3-way'!AA22+'OddsRatio_working_3-way'!AG22</f>
        <v>-0.78574268427150717</v>
      </c>
      <c r="AN22" s="11">
        <f>'OddsRatio_working_3-way'!AB22+'OddsRatio_working_3-way'!AH22</f>
        <v>-0.26877226278999883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1.0545149470615058</v>
      </c>
      <c r="AS22" s="11">
        <f>IF(('OddsRatio_working_3-way'!X22=0),IF(Q22&gt;0,-Q22^(1/3),(-Q22)^(1/3)),'OddsRatio_working_3-way'!AM22-'OddsRatio_working_3-way'!R22/3)</f>
        <v>-0.78574268427150717</v>
      </c>
      <c r="AT22" s="11">
        <f>IF(('OddsRatio_working_3-way'!X22=0),IF(Q22&gt;0,-Q22^(1/3),(-Q22)^(1/3)),'OddsRatio_working_3-way'!AN22-'OddsRatio_working_3-way'!R22/3)</f>
        <v>-0.26877226278999883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</v>
      </c>
      <c r="B23" s="4">
        <f>IF('True_Odds_Calculator_3-way'!B24="","",'True_Odds_Calculator_3-way'!B24)</f>
        <v>3.61</v>
      </c>
      <c r="C23" s="4">
        <f>IF('True_Odds_Calculator_3-way'!C24="","",'True_Odds_Calculator_3-way'!C24)</f>
        <v>3.64</v>
      </c>
      <c r="D23" s="9">
        <f t="shared" si="13"/>
        <v>0.46540055167248806</v>
      </c>
      <c r="E23" s="9">
        <f t="shared" si="14"/>
        <v>0.26841887750164117</v>
      </c>
      <c r="F23" s="9">
        <f t="shared" si="15"/>
        <v>0.26618057082587054</v>
      </c>
      <c r="G23" s="9">
        <f t="shared" si="16"/>
        <v>1.0442606841204691</v>
      </c>
      <c r="H23" s="9">
        <f t="shared" si="17"/>
        <v>2.1486867525325164</v>
      </c>
      <c r="I23" s="9">
        <f t="shared" si="18"/>
        <v>3.7255203855544243</v>
      </c>
      <c r="J23" s="9">
        <f t="shared" si="19"/>
        <v>3.7568482060780384</v>
      </c>
      <c r="K23" s="11">
        <f t="shared" si="20"/>
        <v>0.47619047619047616</v>
      </c>
      <c r="L23" s="11">
        <f t="shared" si="21"/>
        <v>0.2770083102493075</v>
      </c>
      <c r="M23" s="11">
        <f t="shared" si="22"/>
        <v>0.27472527472527469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-0.27466874241706052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0.23011548535885695</v>
      </c>
      <c r="Q23" s="11">
        <f>2*'OddsRatio_working_3-way'!K23*'OddsRatio_working_3-way'!L23*'OddsRatio_working_3-way'!M23</f>
        <v>7.2477318223262019E-2</v>
      </c>
      <c r="R23" s="11">
        <f t="shared" si="23"/>
        <v>0</v>
      </c>
      <c r="S23" s="11">
        <f t="shared" si="24"/>
        <v>-0.83779276569245242</v>
      </c>
      <c r="T23" s="11">
        <f t="shared" si="25"/>
        <v>-0.26387173722596924</v>
      </c>
      <c r="U23" s="11">
        <f>'OddsRatio_working_3-way'!S23-'OddsRatio_working_3-way'!R23^2/3</f>
        <v>-0.83779276569245242</v>
      </c>
      <c r="V23" s="11">
        <f>'OddsRatio_working_3-way'!S23*'OddsRatio_working_3-way'!R23/3-2*'OddsRatio_working_3-way'!R23^3/27-'OddsRatio_working_3-way'!T23</f>
        <v>0.26387173722596924</v>
      </c>
      <c r="W23" s="11">
        <f>'OddsRatio_working_3-way'!V23^2+4*'OddsRatio_working_3-way'!U23^3/27</f>
        <v>-1.7489334857835298E-2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0.1475784779062366</v>
      </c>
      <c r="Y23" s="11">
        <f>IF('OddsRatio_working_3-way'!W23&gt;=0,IF('OddsRatio_working_3-way'!V23+SQRT('OddsRatio_working_3-way'!W23)&gt;0,0,PI()),ACOS('OddsRatio_working_3-way'!V23/(2*'OddsRatio_working_3-way'!X23)))</f>
        <v>0.46459119879644306</v>
      </c>
      <c r="Z23" s="11">
        <f>'OddsRatio_working_3-way'!X23^(1/3)*COS('OddsRatio_working_3-way'!Y23/3)</f>
        <v>0.52213034206023456</v>
      </c>
      <c r="AA23" s="11">
        <f>'OddsRatio_working_3-way'!X23^(1/3)*COS(('OddsRatio_working_3-way'!Y23+2*PI())/3)</f>
        <v>-0.33165639462172236</v>
      </c>
      <c r="AB23" s="11">
        <f>'OddsRatio_working_3-way'!X23^(1/3)*COS(('OddsRatio_working_3-way'!Y23+4*PI())/3)</f>
        <v>-0.19047394743851231</v>
      </c>
      <c r="AC23" s="11">
        <f>'OddsRatio_working_3-way'!X23^(1/3)*SIN('OddsRatio_working_3-way'!Y23/3)</f>
        <v>8.1511723886076651E-2</v>
      </c>
      <c r="AD23" s="11">
        <f>'OddsRatio_working_3-way'!X23^(1/3)*SIN(('OddsRatio_working_3-way'!Y23+2*PI())/3)</f>
        <v>0.41142227836778344</v>
      </c>
      <c r="AE23" s="11">
        <f>'OddsRatio_working_3-way'!X23^(1/3)*SIN(('OddsRatio_working_3-way'!Y23+4*PI())/3)</f>
        <v>-0.49293400225385992</v>
      </c>
      <c r="AF23" s="11">
        <f>-'OddsRatio_working_3-way'!U23/(3*'OddsRatio_working_3-way'!X23^(1/3))*COS(('OddsRatio_working_3-way'!Y23)/3)</f>
        <v>0.52213034206023456</v>
      </c>
      <c r="AG23" s="11">
        <f>-'OddsRatio_working_3-way'!U23/(3*'OddsRatio_working_3-way'!X23^(1/3))*COS(('OddsRatio_working_3-way'!Y23+2*PI())/3)</f>
        <v>-0.33165639462172236</v>
      </c>
      <c r="AH23" s="11">
        <f>-'OddsRatio_working_3-way'!U23/(3*'OddsRatio_working_3-way'!X23^(1/3))*COS(('OddsRatio_working_3-way'!Y23+4*PI())/3)</f>
        <v>-0.19047394743851231</v>
      </c>
      <c r="AI23" s="11">
        <f>'OddsRatio_working_3-way'!U23/(3*'OddsRatio_working_3-way'!X23^(1/3))*SIN(('OddsRatio_working_3-way'!Y23)/3)</f>
        <v>-8.1511723886076651E-2</v>
      </c>
      <c r="AJ23" s="11">
        <f>'OddsRatio_working_3-way'!U23/(3*'OddsRatio_working_3-way'!X23^(1/3))*SIN(('OddsRatio_working_3-way'!Y23+2*PI())/3)</f>
        <v>-0.41142227836778344</v>
      </c>
      <c r="AK23" s="11">
        <f>'OddsRatio_working_3-way'!U23/(3*'OddsRatio_working_3-way'!X23^(1/3))*SIN(('OddsRatio_working_3-way'!Y23+4*PI())/3)</f>
        <v>0.49293400225385992</v>
      </c>
      <c r="AL23" s="11">
        <f>'OddsRatio_working_3-way'!Z23+'OddsRatio_working_3-way'!AF23</f>
        <v>1.0442606841204691</v>
      </c>
      <c r="AM23" s="11">
        <f>'OddsRatio_working_3-way'!AA23+'OddsRatio_working_3-way'!AG23</f>
        <v>-0.66331278924344472</v>
      </c>
      <c r="AN23" s="11">
        <f>'OddsRatio_working_3-way'!AB23+'OddsRatio_working_3-way'!AH23</f>
        <v>-0.38094789487702463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1.0442606841204691</v>
      </c>
      <c r="AS23" s="11">
        <f>IF(('OddsRatio_working_3-way'!X23=0),IF(Q23&gt;0,-Q23^(1/3),(-Q23)^(1/3)),'OddsRatio_working_3-way'!AM23-'OddsRatio_working_3-way'!R23/3)</f>
        <v>-0.66331278924344472</v>
      </c>
      <c r="AT23" s="11">
        <f>IF(('OddsRatio_working_3-way'!X23=0),IF(Q23&gt;0,-Q23^(1/3),(-Q23)^(1/3)),'OddsRatio_working_3-way'!AN23-'OddsRatio_working_3-way'!R23/3)</f>
        <v>-0.38094789487702463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4.4400000000000004</v>
      </c>
      <c r="B24" s="4">
        <f>IF('True_Odds_Calculator_3-way'!B25="","",'True_Odds_Calculator_3-way'!B25)</f>
        <v>3.62</v>
      </c>
      <c r="C24" s="4">
        <f>IF('True_Odds_Calculator_3-way'!C25="","",'True_Odds_Calculator_3-way'!C25)</f>
        <v>1.89</v>
      </c>
      <c r="D24" s="9">
        <f t="shared" si="13"/>
        <v>0.21672885681816206</v>
      </c>
      <c r="E24" s="9">
        <f t="shared" si="14"/>
        <v>0.26648409788571936</v>
      </c>
      <c r="F24" s="9">
        <f t="shared" si="15"/>
        <v>0.51678704529611863</v>
      </c>
      <c r="G24" s="9">
        <f t="shared" si="16"/>
        <v>1.0505989054941629</v>
      </c>
      <c r="H24" s="9">
        <f t="shared" si="17"/>
        <v>4.6140602348999202</v>
      </c>
      <c r="I24" s="9">
        <f t="shared" si="18"/>
        <v>3.7525691323947066</v>
      </c>
      <c r="J24" s="9">
        <f t="shared" si="19"/>
        <v>1.9350330258898047</v>
      </c>
      <c r="K24" s="11">
        <f t="shared" si="20"/>
        <v>0.2252252252252252</v>
      </c>
      <c r="L24" s="11">
        <f t="shared" si="21"/>
        <v>0.27624309392265195</v>
      </c>
      <c r="M24" s="11">
        <f t="shared" si="22"/>
        <v>0.52910052910052918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-0.26405621617407993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0.22878706119958425</v>
      </c>
      <c r="Q24" s="11">
        <f>2*'OddsRatio_working_3-way'!K24*'OddsRatio_working_3-way'!L24*'OddsRatio_working_3-way'!M24</f>
        <v>6.5838003222901939E-2</v>
      </c>
      <c r="R24" s="11">
        <f t="shared" si="23"/>
        <v>0</v>
      </c>
      <c r="S24" s="11">
        <f t="shared" si="24"/>
        <v>-0.86643315773621343</v>
      </c>
      <c r="T24" s="11">
        <f t="shared" si="25"/>
        <v>-0.24933328280178801</v>
      </c>
      <c r="U24" s="11">
        <f>'OddsRatio_working_3-way'!S24-'OddsRatio_working_3-way'!R24^2/3</f>
        <v>-0.86643315773621343</v>
      </c>
      <c r="V24" s="11">
        <f>'OddsRatio_working_3-way'!S24*'OddsRatio_working_3-way'!R24/3-2*'OddsRatio_working_3-way'!R24^3/27-'OddsRatio_working_3-way'!T24</f>
        <v>0.24933328280178801</v>
      </c>
      <c r="W24" s="11">
        <f>'OddsRatio_working_3-way'!V24^2+4*'OddsRatio_working_3-way'!U24^3/27</f>
        <v>-3.4193940940958095E-2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0.15521036277716324</v>
      </c>
      <c r="Y24" s="11">
        <f>IF('OddsRatio_working_3-way'!W24&gt;=0,IF('OddsRatio_working_3-way'!V24+SQRT('OddsRatio_working_3-way'!W24)&gt;0,0,PI()),ACOS('OddsRatio_working_3-way'!V24/(2*'OddsRatio_working_3-way'!X24)))</f>
        <v>0.63813050199088317</v>
      </c>
      <c r="Z24" s="11">
        <f>'OddsRatio_working_3-way'!X24^(1/3)*COS('OddsRatio_working_3-way'!Y24/3)</f>
        <v>0.52529945274708145</v>
      </c>
      <c r="AA24" s="11">
        <f>'OddsRatio_working_3-way'!X24^(1/3)*COS(('OddsRatio_working_3-way'!Y24+2*PI())/3)</f>
        <v>-0.36090273213807655</v>
      </c>
      <c r="AB24" s="11">
        <f>'OddsRatio_working_3-way'!X24^(1/3)*COS(('OddsRatio_working_3-way'!Y24+4*PI())/3)</f>
        <v>-0.16439672060900476</v>
      </c>
      <c r="AC24" s="11">
        <f>'OddsRatio_working_3-way'!X24^(1/3)*SIN('OddsRatio_working_3-way'!Y24/3)</f>
        <v>0.11345279865368929</v>
      </c>
      <c r="AD24" s="11">
        <f>'OddsRatio_working_3-way'!X24^(1/3)*SIN(('OddsRatio_working_3-way'!Y24+2*PI())/3)</f>
        <v>0.39819627134619123</v>
      </c>
      <c r="AE24" s="11">
        <f>'OddsRatio_working_3-way'!X24^(1/3)*SIN(('OddsRatio_working_3-way'!Y24+4*PI())/3)</f>
        <v>-0.51164906999988047</v>
      </c>
      <c r="AF24" s="11">
        <f>-'OddsRatio_working_3-way'!U24/(3*'OddsRatio_working_3-way'!X24^(1/3))*COS(('OddsRatio_working_3-way'!Y24)/3)</f>
        <v>0.52529945274708145</v>
      </c>
      <c r="AG24" s="11">
        <f>-'OddsRatio_working_3-way'!U24/(3*'OddsRatio_working_3-way'!X24^(1/3))*COS(('OddsRatio_working_3-way'!Y24+2*PI())/3)</f>
        <v>-0.36090273213807655</v>
      </c>
      <c r="AH24" s="11">
        <f>-'OddsRatio_working_3-way'!U24/(3*'OddsRatio_working_3-way'!X24^(1/3))*COS(('OddsRatio_working_3-way'!Y24+4*PI())/3)</f>
        <v>-0.16439672060900476</v>
      </c>
      <c r="AI24" s="11">
        <f>'OddsRatio_working_3-way'!U24/(3*'OddsRatio_working_3-way'!X24^(1/3))*SIN(('OddsRatio_working_3-way'!Y24)/3)</f>
        <v>-0.11345279865368929</v>
      </c>
      <c r="AJ24" s="11">
        <f>'OddsRatio_working_3-way'!U24/(3*'OddsRatio_working_3-way'!X24^(1/3))*SIN(('OddsRatio_working_3-way'!Y24+2*PI())/3)</f>
        <v>-0.39819627134619123</v>
      </c>
      <c r="AK24" s="11">
        <f>'OddsRatio_working_3-way'!U24/(3*'OddsRatio_working_3-way'!X24^(1/3))*SIN(('OddsRatio_working_3-way'!Y24+4*PI())/3)</f>
        <v>0.51164906999988047</v>
      </c>
      <c r="AL24" s="11">
        <f>'OddsRatio_working_3-way'!Z24+'OddsRatio_working_3-way'!AF24</f>
        <v>1.0505989054941629</v>
      </c>
      <c r="AM24" s="11">
        <f>'OddsRatio_working_3-way'!AA24+'OddsRatio_working_3-way'!AG24</f>
        <v>-0.72180546427615311</v>
      </c>
      <c r="AN24" s="11">
        <f>'OddsRatio_working_3-way'!AB24+'OddsRatio_working_3-way'!AH24</f>
        <v>-0.32879344121800952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1.0505989054941629</v>
      </c>
      <c r="AS24" s="11">
        <f>IF(('OddsRatio_working_3-way'!X24=0),IF(Q24&gt;0,-Q24^(1/3),(-Q24)^(1/3)),'OddsRatio_working_3-way'!AM24-'OddsRatio_working_3-way'!R24/3)</f>
        <v>-0.72180546427615311</v>
      </c>
      <c r="AT24" s="11">
        <f>IF(('OddsRatio_working_3-way'!X24=0),IF(Q24&gt;0,-Q24^(1/3),(-Q24)^(1/3)),'OddsRatio_working_3-way'!AN24-'OddsRatio_working_3-way'!R24/3)</f>
        <v>-0.32879344121800952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3.62</v>
      </c>
      <c r="B25" s="4">
        <f>IF('True_Odds_Calculator_3-way'!B26="","",'True_Odds_Calculator_3-way'!B26)</f>
        <v>3.75</v>
      </c>
      <c r="C25" s="4">
        <f>IF('True_Odds_Calculator_3-way'!C26="","",'True_Odds_Calculator_3-way'!C26)</f>
        <v>2.06</v>
      </c>
      <c r="D25" s="9">
        <f t="shared" si="13"/>
        <v>0.26749035268044014</v>
      </c>
      <c r="E25" s="9">
        <f t="shared" si="14"/>
        <v>0.25810914392537343</v>
      </c>
      <c r="F25" s="9">
        <f t="shared" si="15"/>
        <v>0.4744005033941866</v>
      </c>
      <c r="G25" s="9">
        <f t="shared" si="16"/>
        <v>1.0452109096764373</v>
      </c>
      <c r="H25" s="9">
        <f t="shared" si="17"/>
        <v>3.7384525833522653</v>
      </c>
      <c r="I25" s="9">
        <f t="shared" si="18"/>
        <v>3.8743300016102022</v>
      </c>
      <c r="J25" s="9">
        <f t="shared" si="19"/>
        <v>2.1079235642570233</v>
      </c>
      <c r="K25" s="11">
        <f t="shared" si="20"/>
        <v>0.27624309392265195</v>
      </c>
      <c r="L25" s="11">
        <f t="shared" si="21"/>
        <v>0.26666666666666666</v>
      </c>
      <c r="M25" s="11">
        <f t="shared" si="22"/>
        <v>0.4854368932038835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-0.27310697491462388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0.22993438109031089</v>
      </c>
      <c r="Q25" s="11">
        <f>2*'OddsRatio_working_3-way'!K25*'OddsRatio_working_3-way'!L25*'OddsRatio_working_3-way'!M25</f>
        <v>7.1519247617515075E-2</v>
      </c>
      <c r="R25" s="11">
        <f t="shared" si="23"/>
        <v>0</v>
      </c>
      <c r="S25" s="11">
        <f t="shared" si="24"/>
        <v>-0.84192057402485165</v>
      </c>
      <c r="T25" s="11">
        <f t="shared" si="25"/>
        <v>-0.26187265132965842</v>
      </c>
      <c r="U25" s="11">
        <f>'OddsRatio_working_3-way'!S25-'OddsRatio_working_3-way'!R25^2/3</f>
        <v>-0.84192057402485165</v>
      </c>
      <c r="V25" s="11">
        <f>'OddsRatio_working_3-way'!S25*'OddsRatio_working_3-way'!R25/3-2*'OddsRatio_working_3-way'!R25^3/27-'OddsRatio_working_3-way'!T25</f>
        <v>0.26187265132965842</v>
      </c>
      <c r="W25" s="11">
        <f>'OddsRatio_working_3-way'!V25^2+4*'OddsRatio_working_3-way'!U25^3/27</f>
        <v>-1.983438462833044E-2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0.14867049988376585</v>
      </c>
      <c r="Y25" s="11">
        <f>IF('OddsRatio_working_3-way'!W25&gt;=0,IF('OddsRatio_working_3-way'!V25+SQRT('OddsRatio_working_3-way'!W25)&gt;0,0,PI()),ACOS('OddsRatio_working_3-way'!V25/(2*'OddsRatio_working_3-way'!X25)))</f>
        <v>0.49342686783026202</v>
      </c>
      <c r="Z25" s="11">
        <f>'OddsRatio_working_3-way'!X25^(1/3)*COS('OddsRatio_working_3-way'!Y25/3)</f>
        <v>0.52260545483821874</v>
      </c>
      <c r="AA25" s="11">
        <f>'OddsRatio_working_3-way'!X25^(1/3)*COS(('OddsRatio_working_3-way'!Y25+2*PI())/3)</f>
        <v>-0.33642128329059018</v>
      </c>
      <c r="AB25" s="11">
        <f>'OddsRatio_working_3-way'!X25^(1/3)*COS(('OddsRatio_working_3-way'!Y25+4*PI())/3)</f>
        <v>-0.18618417154762873</v>
      </c>
      <c r="AC25" s="11">
        <f>'OddsRatio_working_3-way'!X25^(1/3)*SIN('OddsRatio_working_3-way'!Y25/3)</f>
        <v>8.6739436907070838E-2</v>
      </c>
      <c r="AD25" s="11">
        <f>'OddsRatio_working_3-way'!X25^(1/3)*SIN(('OddsRatio_working_3-way'!Y25+2*PI())/3)</f>
        <v>0.4092198815926833</v>
      </c>
      <c r="AE25" s="11">
        <f>'OddsRatio_working_3-way'!X25^(1/3)*SIN(('OddsRatio_working_3-way'!Y25+4*PI())/3)</f>
        <v>-0.495959318499754</v>
      </c>
      <c r="AF25" s="11">
        <f>-'OddsRatio_working_3-way'!U25/(3*'OddsRatio_working_3-way'!X25^(1/3))*COS(('OddsRatio_working_3-way'!Y25)/3)</f>
        <v>0.52260545483821863</v>
      </c>
      <c r="AG25" s="11">
        <f>-'OddsRatio_working_3-way'!U25/(3*'OddsRatio_working_3-way'!X25^(1/3))*COS(('OddsRatio_working_3-way'!Y25+2*PI())/3)</f>
        <v>-0.33642128329059012</v>
      </c>
      <c r="AH25" s="11">
        <f>-'OddsRatio_working_3-way'!U25/(3*'OddsRatio_working_3-way'!X25^(1/3))*COS(('OddsRatio_working_3-way'!Y25+4*PI())/3)</f>
        <v>-0.18618417154762867</v>
      </c>
      <c r="AI25" s="11">
        <f>'OddsRatio_working_3-way'!U25/(3*'OddsRatio_working_3-way'!X25^(1/3))*SIN(('OddsRatio_working_3-way'!Y25)/3)</f>
        <v>-8.6739436907070824E-2</v>
      </c>
      <c r="AJ25" s="11">
        <f>'OddsRatio_working_3-way'!U25/(3*'OddsRatio_working_3-way'!X25^(1/3))*SIN(('OddsRatio_working_3-way'!Y25+2*PI())/3)</f>
        <v>-0.40921988159268319</v>
      </c>
      <c r="AK25" s="11">
        <f>'OddsRatio_working_3-way'!U25/(3*'OddsRatio_working_3-way'!X25^(1/3))*SIN(('OddsRatio_working_3-way'!Y25+4*PI())/3)</f>
        <v>0.49595931849975389</v>
      </c>
      <c r="AL25" s="11">
        <f>'OddsRatio_working_3-way'!Z25+'OddsRatio_working_3-way'!AF25</f>
        <v>1.0452109096764373</v>
      </c>
      <c r="AM25" s="11">
        <f>'OddsRatio_working_3-way'!AA25+'OddsRatio_working_3-way'!AG25</f>
        <v>-0.67284256658118036</v>
      </c>
      <c r="AN25" s="11">
        <f>'OddsRatio_working_3-way'!AB25+'OddsRatio_working_3-way'!AH25</f>
        <v>-0.3723683430952574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1.0452109096764373</v>
      </c>
      <c r="AS25" s="11">
        <f>IF(('OddsRatio_working_3-way'!X25=0),IF(Q25&gt;0,-Q25^(1/3),(-Q25)^(1/3)),'OddsRatio_working_3-way'!AM25-'OddsRatio_working_3-way'!R25/3)</f>
        <v>-0.67284256658118036</v>
      </c>
      <c r="AT25" s="11">
        <f>IF(('OddsRatio_working_3-way'!X25=0),IF(Q25&gt;0,-Q25^(1/3),(-Q25)^(1/3)),'OddsRatio_working_3-way'!AN25-'OddsRatio_working_3-way'!R25/3)</f>
        <v>-0.3723683430952574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2.38</v>
      </c>
      <c r="B26" s="4">
        <f>IF('True_Odds_Calculator_3-way'!B27="","",'True_Odds_Calculator_3-way'!B27)</f>
        <v>3.65</v>
      </c>
      <c r="C26" s="4">
        <f>IF('True_Odds_Calculator_3-way'!C27="","",'True_Odds_Calculator_3-way'!C27)</f>
        <v>3</v>
      </c>
      <c r="D26" s="9">
        <f t="shared" si="13"/>
        <v>0.41006886057311603</v>
      </c>
      <c r="E26" s="9">
        <f t="shared" si="14"/>
        <v>0.26577667333825183</v>
      </c>
      <c r="F26" s="9">
        <f t="shared" si="15"/>
        <v>0.32415446608863224</v>
      </c>
      <c r="G26" s="9">
        <f t="shared" si="16"/>
        <v>1.0424745061611678</v>
      </c>
      <c r="H26" s="9">
        <f t="shared" si="17"/>
        <v>2.4386148185024115</v>
      </c>
      <c r="I26" s="9">
        <f t="shared" si="18"/>
        <v>3.762557441327095</v>
      </c>
      <c r="J26" s="9">
        <f t="shared" si="19"/>
        <v>3.0849490123223355</v>
      </c>
      <c r="K26" s="11">
        <f t="shared" si="20"/>
        <v>0.42016806722689076</v>
      </c>
      <c r="L26" s="11">
        <f t="shared" si="21"/>
        <v>0.27397260273972601</v>
      </c>
      <c r="M26" s="11">
        <f t="shared" si="22"/>
        <v>0.33333333333333331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-0.28064924599976981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0.23138022332220562</v>
      </c>
      <c r="Q26" s="11">
        <f>2*'OddsRatio_working_3-way'!K26*'OddsRatio_working_3-way'!L26*'OddsRatio_working_3-way'!M26</f>
        <v>7.6743025977514284E-2</v>
      </c>
      <c r="R26" s="11">
        <f t="shared" si="23"/>
        <v>0</v>
      </c>
      <c r="S26" s="11">
        <f t="shared" si="24"/>
        <v>-0.82444626743232152</v>
      </c>
      <c r="T26" s="11">
        <f t="shared" si="25"/>
        <v>-0.2734481815695925</v>
      </c>
      <c r="U26" s="11">
        <f>'OddsRatio_working_3-way'!S26-'OddsRatio_working_3-way'!R26^2/3</f>
        <v>-0.82444626743232152</v>
      </c>
      <c r="V26" s="11">
        <f>'OddsRatio_working_3-way'!S26*'OddsRatio_working_3-way'!R26/3-2*'OddsRatio_working_3-way'!R26^3/27-'OddsRatio_working_3-way'!T26</f>
        <v>0.2734481815695925</v>
      </c>
      <c r="W26" s="11">
        <f>'OddsRatio_working_3-way'!V26^2+4*'OddsRatio_working_3-way'!U26^3/27</f>
        <v>-8.2462002966511017E-3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0.14406605108453546</v>
      </c>
      <c r="Y26" s="11">
        <f>IF('OddsRatio_working_3-way'!W26&gt;=0,IF('OddsRatio_working_3-way'!V26+SQRT('OddsRatio_working_3-way'!W26)&gt;0,0,PI()),ACOS('OddsRatio_working_3-way'!V26/(2*'OddsRatio_working_3-way'!X26)))</f>
        <v>0.32062845264065576</v>
      </c>
      <c r="Z26" s="11">
        <f>'OddsRatio_working_3-way'!X26^(1/3)*COS('OddsRatio_working_3-way'!Y26/3)</f>
        <v>0.521237253080584</v>
      </c>
      <c r="AA26" s="11">
        <f>'OddsRatio_working_3-way'!X26^(1/3)*COS(('OddsRatio_working_3-way'!Y26+2*PI())/3)</f>
        <v>-0.30904755755095792</v>
      </c>
      <c r="AB26" s="11">
        <f>'OddsRatio_working_3-way'!X26^(1/3)*COS(('OddsRatio_working_3-way'!Y26+4*PI())/3)</f>
        <v>-0.21218969552962647</v>
      </c>
      <c r="AC26" s="11">
        <f>'OddsRatio_working_3-way'!X26^(1/3)*SIN('OddsRatio_working_3-way'!Y26/3)</f>
        <v>5.5920912711147581E-2</v>
      </c>
      <c r="AD26" s="11">
        <f>'OddsRatio_working_3-way'!X26^(1/3)*SIN(('OddsRatio_working_3-way'!Y26+2*PI())/3)</f>
        <v>0.42344424621103066</v>
      </c>
      <c r="AE26" s="11">
        <f>'OddsRatio_working_3-way'!X26^(1/3)*SIN(('OddsRatio_working_3-way'!Y26+4*PI())/3)</f>
        <v>-0.47936515892217807</v>
      </c>
      <c r="AF26" s="11">
        <f>-'OddsRatio_working_3-way'!U26/(3*'OddsRatio_working_3-way'!X26^(1/3))*COS(('OddsRatio_working_3-way'!Y26)/3)</f>
        <v>0.52123725308058377</v>
      </c>
      <c r="AG26" s="11">
        <f>-'OddsRatio_working_3-way'!U26/(3*'OddsRatio_working_3-way'!X26^(1/3))*COS(('OddsRatio_working_3-way'!Y26+2*PI())/3)</f>
        <v>-0.30904755755095775</v>
      </c>
      <c r="AH26" s="11">
        <f>-'OddsRatio_working_3-way'!U26/(3*'OddsRatio_working_3-way'!X26^(1/3))*COS(('OddsRatio_working_3-way'!Y26+4*PI())/3)</f>
        <v>-0.21218969552962635</v>
      </c>
      <c r="AI26" s="11">
        <f>'OddsRatio_working_3-way'!U26/(3*'OddsRatio_working_3-way'!X26^(1/3))*SIN(('OddsRatio_working_3-way'!Y26)/3)</f>
        <v>-5.5920912711147561E-2</v>
      </c>
      <c r="AJ26" s="11">
        <f>'OddsRatio_working_3-way'!U26/(3*'OddsRatio_working_3-way'!X26^(1/3))*SIN(('OddsRatio_working_3-way'!Y26+2*PI())/3)</f>
        <v>-0.42344424621103049</v>
      </c>
      <c r="AK26" s="11">
        <f>'OddsRatio_working_3-way'!U26/(3*'OddsRatio_working_3-way'!X26^(1/3))*SIN(('OddsRatio_working_3-way'!Y26+4*PI())/3)</f>
        <v>0.47936515892217785</v>
      </c>
      <c r="AL26" s="11">
        <f>'OddsRatio_working_3-way'!Z26+'OddsRatio_working_3-way'!AF26</f>
        <v>1.0424745061611678</v>
      </c>
      <c r="AM26" s="11">
        <f>'OddsRatio_working_3-way'!AA26+'OddsRatio_working_3-way'!AG26</f>
        <v>-0.61809511510191562</v>
      </c>
      <c r="AN26" s="11">
        <f>'OddsRatio_working_3-way'!AB26+'OddsRatio_working_3-way'!AH26</f>
        <v>-0.42437939105925282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1.0424745061611678</v>
      </c>
      <c r="AS26" s="11">
        <f>IF(('OddsRatio_working_3-way'!X26=0),IF(Q26&gt;0,-Q26^(1/3),(-Q26)^(1/3)),'OddsRatio_working_3-way'!AM26-'OddsRatio_working_3-way'!R26/3)</f>
        <v>-0.61809511510191562</v>
      </c>
      <c r="AT26" s="11">
        <f>IF(('OddsRatio_working_3-way'!X26=0),IF(Q26&gt;0,-Q26^(1/3),(-Q26)^(1/3)),'OddsRatio_working_3-way'!AN26-'OddsRatio_working_3-way'!R26/3)</f>
        <v>-0.42437939105925282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3.75</v>
      </c>
      <c r="B27" s="4">
        <f>IF('True_Odds_Calculator_3-way'!B28="","",'True_Odds_Calculator_3-way'!B28)</f>
        <v>3.86</v>
      </c>
      <c r="C27" s="4">
        <f>IF('True_Odds_Calculator_3-way'!C28="","",'True_Odds_Calculator_3-way'!C28)</f>
        <v>1.99</v>
      </c>
      <c r="D27" s="9">
        <f t="shared" si="13"/>
        <v>0.25803665057528807</v>
      </c>
      <c r="E27" s="9">
        <f t="shared" si="14"/>
        <v>0.25059923273204293</v>
      </c>
      <c r="F27" s="9">
        <f t="shared" si="15"/>
        <v>0.49136411669266894</v>
      </c>
      <c r="G27" s="9">
        <f t="shared" si="16"/>
        <v>1.0456067141420951</v>
      </c>
      <c r="H27" s="9">
        <f t="shared" si="17"/>
        <v>3.8754184638907612</v>
      </c>
      <c r="I27" s="9">
        <f t="shared" si="18"/>
        <v>3.9904352024463909</v>
      </c>
      <c r="J27" s="9">
        <f t="shared" si="19"/>
        <v>2.0351506470006742</v>
      </c>
      <c r="K27" s="11">
        <f t="shared" si="20"/>
        <v>0.26666666666666666</v>
      </c>
      <c r="L27" s="11">
        <f t="shared" si="21"/>
        <v>0.2590673575129534</v>
      </c>
      <c r="M27" s="11">
        <f t="shared" si="22"/>
        <v>0.50251256281407031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-0.27031009972140496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0.22912489910693362</v>
      </c>
      <c r="Q27" s="11">
        <f>2*'OddsRatio_working_3-way'!K27*'OddsRatio_working_3-way'!L27*'OddsRatio_working_3-way'!M27</f>
        <v>6.943178760816171E-2</v>
      </c>
      <c r="R27" s="11">
        <f t="shared" si="23"/>
        <v>0</v>
      </c>
      <c r="S27" s="11">
        <f t="shared" si="24"/>
        <v>-0.84763721127357483</v>
      </c>
      <c r="T27" s="11">
        <f t="shared" si="25"/>
        <v>-0.25685976099199243</v>
      </c>
      <c r="U27" s="11">
        <f>'OddsRatio_working_3-way'!S27-'OddsRatio_working_3-way'!R27^2/3</f>
        <v>-0.84763721127357483</v>
      </c>
      <c r="V27" s="11">
        <f>'OddsRatio_working_3-way'!S27*'OddsRatio_working_3-way'!R27/3-2*'OddsRatio_working_3-way'!R27^3/27-'OddsRatio_working_3-way'!T27</f>
        <v>0.25685976099199243</v>
      </c>
      <c r="W27" s="11">
        <f>'OddsRatio_working_3-way'!V27^2+4*'OddsRatio_working_3-way'!U27^3/27</f>
        <v>-2.4247934043804459E-2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0.15018727547687583</v>
      </c>
      <c r="Y27" s="11">
        <f>IF('OddsRatio_working_3-way'!W27&gt;=0,IF('OddsRatio_working_3-way'!V27+SQRT('OddsRatio_working_3-way'!W27)&gt;0,0,PI()),ACOS('OddsRatio_working_3-way'!V27/(2*'OddsRatio_working_3-way'!X27)))</f>
        <v>0.54499174783245863</v>
      </c>
      <c r="Z27" s="11">
        <f>'OddsRatio_working_3-way'!X27^(1/3)*COS('OddsRatio_working_3-way'!Y27/3)</f>
        <v>0.52280335707104741</v>
      </c>
      <c r="AA27" s="11">
        <f>'OddsRatio_working_3-way'!X27^(1/3)*COS(('OddsRatio_working_3-way'!Y27+2*PI())/3)</f>
        <v>-0.3445689208537937</v>
      </c>
      <c r="AB27" s="11">
        <f>'OddsRatio_working_3-way'!X27^(1/3)*COS(('OddsRatio_working_3-way'!Y27+4*PI())/3)</f>
        <v>-0.17823443621725385</v>
      </c>
      <c r="AC27" s="11">
        <f>'OddsRatio_working_3-way'!X27^(1/3)*SIN('OddsRatio_working_3-way'!Y27/3)</f>
        <v>9.6033259480424141E-2</v>
      </c>
      <c r="AD27" s="11">
        <f>'OddsRatio_working_3-way'!X27^(1/3)*SIN(('OddsRatio_working_3-way'!Y27+2*PI())/3)</f>
        <v>0.40474435866710196</v>
      </c>
      <c r="AE27" s="11">
        <f>'OddsRatio_working_3-way'!X27^(1/3)*SIN(('OddsRatio_working_3-way'!Y27+4*PI())/3)</f>
        <v>-0.50077761814752586</v>
      </c>
      <c r="AF27" s="11">
        <f>-'OddsRatio_working_3-way'!U27/(3*'OddsRatio_working_3-way'!X27^(1/3))*COS(('OddsRatio_working_3-way'!Y27)/3)</f>
        <v>0.52280335707104753</v>
      </c>
      <c r="AG27" s="11">
        <f>-'OddsRatio_working_3-way'!U27/(3*'OddsRatio_working_3-way'!X27^(1/3))*COS(('OddsRatio_working_3-way'!Y27+2*PI())/3)</f>
        <v>-0.34456892085379376</v>
      </c>
      <c r="AH27" s="11">
        <f>-'OddsRatio_working_3-way'!U27/(3*'OddsRatio_working_3-way'!X27^(1/3))*COS(('OddsRatio_working_3-way'!Y27+4*PI())/3)</f>
        <v>-0.17823443621725388</v>
      </c>
      <c r="AI27" s="11">
        <f>'OddsRatio_working_3-way'!U27/(3*'OddsRatio_working_3-way'!X27^(1/3))*SIN(('OddsRatio_working_3-way'!Y27)/3)</f>
        <v>-9.6033259480424168E-2</v>
      </c>
      <c r="AJ27" s="11">
        <f>'OddsRatio_working_3-way'!U27/(3*'OddsRatio_working_3-way'!X27^(1/3))*SIN(('OddsRatio_working_3-way'!Y27+2*PI())/3)</f>
        <v>-0.40474435866710201</v>
      </c>
      <c r="AK27" s="11">
        <f>'OddsRatio_working_3-way'!U27/(3*'OddsRatio_working_3-way'!X27^(1/3))*SIN(('OddsRatio_working_3-way'!Y27+4*PI())/3)</f>
        <v>0.50077761814752597</v>
      </c>
      <c r="AL27" s="11">
        <f>'OddsRatio_working_3-way'!Z27+'OddsRatio_working_3-way'!AF27</f>
        <v>1.0456067141420951</v>
      </c>
      <c r="AM27" s="11">
        <f>'OddsRatio_working_3-way'!AA27+'OddsRatio_working_3-way'!AG27</f>
        <v>-0.68913784170758752</v>
      </c>
      <c r="AN27" s="11">
        <f>'OddsRatio_working_3-way'!AB27+'OddsRatio_working_3-way'!AH27</f>
        <v>-0.35646887243450776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1.0456067141420951</v>
      </c>
      <c r="AS27" s="11">
        <f>IF(('OddsRatio_working_3-way'!X27=0),IF(Q27&gt;0,-Q27^(1/3),(-Q27)^(1/3)),'OddsRatio_working_3-way'!AM27-'OddsRatio_working_3-way'!R27/3)</f>
        <v>-0.68913784170758752</v>
      </c>
      <c r="AT27" s="11">
        <f>IF(('OddsRatio_working_3-way'!X27=0),IF(Q27&gt;0,-Q27^(1/3),(-Q27)^(1/3)),'OddsRatio_working_3-way'!AN27-'OddsRatio_working_3-way'!R27/3)</f>
        <v>-0.35646887243450776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2.41</v>
      </c>
      <c r="B28" s="4">
        <f>IF('True_Odds_Calculator_3-way'!B29="","",'True_Odds_Calculator_3-way'!B29)</f>
        <v>3.06</v>
      </c>
      <c r="C28" s="4">
        <f>IF('True_Odds_Calculator_3-way'!C29="","",'True_Odds_Calculator_3-way'!C29)</f>
        <v>3.51</v>
      </c>
      <c r="D28" s="9">
        <f t="shared" si="13"/>
        <v>0.405209375826309</v>
      </c>
      <c r="E28" s="9">
        <f t="shared" si="14"/>
        <v>0.31801224408779416</v>
      </c>
      <c r="F28" s="9">
        <f t="shared" si="15"/>
        <v>0.27677838008589689</v>
      </c>
      <c r="G28" s="9">
        <f t="shared" si="16"/>
        <v>1.0410354430935458</v>
      </c>
      <c r="H28" s="9">
        <f t="shared" si="17"/>
        <v>2.4678599747618994</v>
      </c>
      <c r="I28" s="9">
        <f t="shared" si="18"/>
        <v>3.1445330127727043</v>
      </c>
      <c r="J28" s="9">
        <f t="shared" si="19"/>
        <v>3.6129989621648</v>
      </c>
      <c r="K28" s="11">
        <f t="shared" si="20"/>
        <v>0.41493775933609955</v>
      </c>
      <c r="L28" s="11">
        <f t="shared" si="21"/>
        <v>0.32679738562091504</v>
      </c>
      <c r="M28" s="11">
        <f t="shared" si="22"/>
        <v>0.28490028490028491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-0.28165305677306329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0.23102320176059765</v>
      </c>
      <c r="Q28" s="11">
        <f>2*'OddsRatio_working_3-way'!K28*'OddsRatio_working_3-way'!L28*'OddsRatio_working_3-way'!M28</f>
        <v>7.7265284869765111E-2</v>
      </c>
      <c r="R28" s="11">
        <f t="shared" si="23"/>
        <v>0</v>
      </c>
      <c r="S28" s="11">
        <f t="shared" si="24"/>
        <v>-0.82024034962539139</v>
      </c>
      <c r="T28" s="11">
        <f t="shared" si="25"/>
        <v>-0.27432787612889348</v>
      </c>
      <c r="U28" s="11">
        <f>'OddsRatio_working_3-way'!S28-'OddsRatio_working_3-way'!R28^2/3</f>
        <v>-0.82024034962539139</v>
      </c>
      <c r="V28" s="11">
        <f>'OddsRatio_working_3-way'!S28*'OddsRatio_working_3-way'!R28/3-2*'OddsRatio_working_3-way'!R28^3/27-'OddsRatio_working_3-way'!T28</f>
        <v>0.27432787612889348</v>
      </c>
      <c r="W28" s="11">
        <f>'OddsRatio_working_3-way'!V28^2+4*'OddsRatio_working_3-way'!U28^3/27</f>
        <v>-6.5002127322937725E-3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0.14296502750120682</v>
      </c>
      <c r="Y28" s="11">
        <f>IF('OddsRatio_working_3-way'!W28&gt;=0,IF('OddsRatio_working_3-way'!V28+SQRT('OddsRatio_working_3-way'!W28)&gt;0,0,PI()),ACOS('OddsRatio_working_3-way'!V28/(2*'OddsRatio_working_3-way'!X28)))</f>
        <v>0.28584753450185318</v>
      </c>
      <c r="Z28" s="11">
        <f>'OddsRatio_working_3-way'!X28^(1/3)*COS('OddsRatio_working_3-way'!Y28/3)</f>
        <v>0.52051772154677289</v>
      </c>
      <c r="AA28" s="11">
        <f>'OddsRatio_working_3-way'!X28^(1/3)*COS(('OddsRatio_working_3-way'!Y28+2*PI())/3)</f>
        <v>-0.30334091705166766</v>
      </c>
      <c r="AB28" s="11">
        <f>'OddsRatio_working_3-way'!X28^(1/3)*COS(('OddsRatio_working_3-way'!Y28+4*PI())/3)</f>
        <v>-0.21717680449510532</v>
      </c>
      <c r="AC28" s="11">
        <f>'OddsRatio_working_3-way'!X28^(1/3)*SIN('OddsRatio_working_3-way'!Y28/3)</f>
        <v>4.9746873579016554E-2</v>
      </c>
      <c r="AD28" s="11">
        <f>'OddsRatio_working_3-way'!X28^(1/3)*SIN(('OddsRatio_working_3-way'!Y28+2*PI())/3)</f>
        <v>0.42590813318999166</v>
      </c>
      <c r="AE28" s="11">
        <f>'OddsRatio_working_3-way'!X28^(1/3)*SIN(('OddsRatio_working_3-way'!Y28+4*PI())/3)</f>
        <v>-0.47565500676900824</v>
      </c>
      <c r="AF28" s="11">
        <f>-'OddsRatio_working_3-way'!U28/(3*'OddsRatio_working_3-way'!X28^(1/3))*COS(('OddsRatio_working_3-way'!Y28)/3)</f>
        <v>0.520517721546773</v>
      </c>
      <c r="AG28" s="11">
        <f>-'OddsRatio_working_3-way'!U28/(3*'OddsRatio_working_3-way'!X28^(1/3))*COS(('OddsRatio_working_3-way'!Y28+2*PI())/3)</f>
        <v>-0.30334091705166771</v>
      </c>
      <c r="AH28" s="11">
        <f>-'OddsRatio_working_3-way'!U28/(3*'OddsRatio_working_3-way'!X28^(1/3))*COS(('OddsRatio_working_3-way'!Y28+4*PI())/3)</f>
        <v>-0.21717680449510535</v>
      </c>
      <c r="AI28" s="11">
        <f>'OddsRatio_working_3-way'!U28/(3*'OddsRatio_working_3-way'!X28^(1/3))*SIN(('OddsRatio_working_3-way'!Y28)/3)</f>
        <v>-4.9746873579016568E-2</v>
      </c>
      <c r="AJ28" s="11">
        <f>'OddsRatio_working_3-way'!U28/(3*'OddsRatio_working_3-way'!X28^(1/3))*SIN(('OddsRatio_working_3-way'!Y28+2*PI())/3)</f>
        <v>-0.42590813318999177</v>
      </c>
      <c r="AK28" s="11">
        <f>'OddsRatio_working_3-way'!U28/(3*'OddsRatio_working_3-way'!X28^(1/3))*SIN(('OddsRatio_working_3-way'!Y28+4*PI())/3)</f>
        <v>0.47565500676900829</v>
      </c>
      <c r="AL28" s="11">
        <f>'OddsRatio_working_3-way'!Z28+'OddsRatio_working_3-way'!AF28</f>
        <v>1.0410354430935458</v>
      </c>
      <c r="AM28" s="11">
        <f>'OddsRatio_working_3-way'!AA28+'OddsRatio_working_3-way'!AG28</f>
        <v>-0.60668183410333532</v>
      </c>
      <c r="AN28" s="11">
        <f>'OddsRatio_working_3-way'!AB28+'OddsRatio_working_3-way'!AH28</f>
        <v>-0.43435360899021069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1.0410354430935458</v>
      </c>
      <c r="AS28" s="11">
        <f>IF(('OddsRatio_working_3-way'!X28=0),IF(Q28&gt;0,-Q28^(1/3),(-Q28)^(1/3)),'OddsRatio_working_3-way'!AM28-'OddsRatio_working_3-way'!R28/3)</f>
        <v>-0.60668183410333532</v>
      </c>
      <c r="AT28" s="11">
        <f>IF(('OddsRatio_working_3-way'!X28=0),IF(Q28&gt;0,-Q28^(1/3),(-Q28)^(1/3)),'OddsRatio_working_3-way'!AN28-'OddsRatio_working_3-way'!R28/3)</f>
        <v>-0.43435360899021069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2.42</v>
      </c>
      <c r="B29" s="4">
        <f>IF('True_Odds_Calculator_3-way'!B30="","",'True_Odds_Calculator_3-way'!B30)</f>
        <v>3.56</v>
      </c>
      <c r="C29" s="4">
        <f>IF('True_Odds_Calculator_3-way'!C30="","",'True_Odds_Calculator_3-way'!C30)</f>
        <v>3</v>
      </c>
      <c r="D29" s="9">
        <f t="shared" si="13"/>
        <v>0.40321034005091977</v>
      </c>
      <c r="E29" s="9">
        <f t="shared" si="14"/>
        <v>0.27260282858360529</v>
      </c>
      <c r="F29" s="9">
        <f t="shared" si="15"/>
        <v>0.32418683136547505</v>
      </c>
      <c r="G29" s="9">
        <f t="shared" si="16"/>
        <v>1.0423205128166368</v>
      </c>
      <c r="H29" s="9">
        <f t="shared" si="17"/>
        <v>2.4800951281996242</v>
      </c>
      <c r="I29" s="9">
        <f t="shared" si="18"/>
        <v>3.6683405128105901</v>
      </c>
      <c r="J29" s="9">
        <f t="shared" si="19"/>
        <v>3.0846410256332732</v>
      </c>
      <c r="K29" s="11">
        <f t="shared" si="20"/>
        <v>0.41322314049586778</v>
      </c>
      <c r="L29" s="11">
        <f t="shared" si="21"/>
        <v>0.2808988764044944</v>
      </c>
      <c r="M29" s="11">
        <f t="shared" si="22"/>
        <v>0.33333333333333331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-0.28130126597950922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0.23137400563345406</v>
      </c>
      <c r="Q29" s="11">
        <f>2*'OddsRatio_working_3-way'!K29*'OddsRatio_working_3-way'!L29*'OddsRatio_working_3-way'!M29</f>
        <v>7.7382610579750516E-2</v>
      </c>
      <c r="R29" s="11">
        <f t="shared" si="23"/>
        <v>0</v>
      </c>
      <c r="S29" s="11">
        <f t="shared" si="24"/>
        <v>-0.82251320422535179</v>
      </c>
      <c r="T29" s="11">
        <f t="shared" si="25"/>
        <v>-0.27508802816901395</v>
      </c>
      <c r="U29" s="11">
        <f>'OddsRatio_working_3-way'!S29-'OddsRatio_working_3-way'!R29^2/3</f>
        <v>-0.82251320422535179</v>
      </c>
      <c r="V29" s="11">
        <f>'OddsRatio_working_3-way'!S29*'OddsRatio_working_3-way'!R29/3-2*'OddsRatio_working_3-way'!R29^3/27-'OddsRatio_working_3-way'!T29</f>
        <v>0.27508802816901395</v>
      </c>
      <c r="W29" s="11">
        <f>'OddsRatio_working_3-way'!V29^2+4*'OddsRatio_working_3-way'!U29^3/27</f>
        <v>-6.7640862807720054E-3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0.14355966488074584</v>
      </c>
      <c r="Y29" s="11">
        <f>IF('OddsRatio_working_3-way'!W29&gt;=0,IF('OddsRatio_working_3-way'!V29+SQRT('OddsRatio_working_3-way'!W29)&gt;0,0,PI()),ACOS('OddsRatio_working_3-way'!V29/(2*'OddsRatio_working_3-way'!X29)))</f>
        <v>0.29051490139858549</v>
      </c>
      <c r="Z29" s="11">
        <f>'OddsRatio_working_3-way'!X29^(1/3)*COS('OddsRatio_working_3-way'!Y29/3)</f>
        <v>0.52116025640831842</v>
      </c>
      <c r="AA29" s="11">
        <f>'OddsRatio_working_3-way'!X29^(1/3)*COS(('OddsRatio_working_3-way'!Y29+2*PI())/3)</f>
        <v>-0.30442407204649419</v>
      </c>
      <c r="AB29" s="11">
        <f>'OddsRatio_working_3-way'!X29^(1/3)*COS(('OddsRatio_working_3-way'!Y29+4*PI())/3)</f>
        <v>-0.21673618436182407</v>
      </c>
      <c r="AC29" s="11">
        <f>'OddsRatio_working_3-way'!X29^(1/3)*SIN('OddsRatio_working_3-way'!Y29/3)</f>
        <v>5.0626625559413892E-2</v>
      </c>
      <c r="AD29" s="11">
        <f>'OddsRatio_working_3-way'!X29^(1/3)*SIN(('OddsRatio_working_3-way'!Y29+2*PI())/3)</f>
        <v>0.42602470871270853</v>
      </c>
      <c r="AE29" s="11">
        <f>'OddsRatio_working_3-way'!X29^(1/3)*SIN(('OddsRatio_working_3-way'!Y29+4*PI())/3)</f>
        <v>-0.47665133427212258</v>
      </c>
      <c r="AF29" s="11">
        <f>-'OddsRatio_working_3-way'!U29/(3*'OddsRatio_working_3-way'!X29^(1/3))*COS(('OddsRatio_working_3-way'!Y29)/3)</f>
        <v>0.52116025640831842</v>
      </c>
      <c r="AG29" s="11">
        <f>-'OddsRatio_working_3-way'!U29/(3*'OddsRatio_working_3-way'!X29^(1/3))*COS(('OddsRatio_working_3-way'!Y29+2*PI())/3)</f>
        <v>-0.30442407204649419</v>
      </c>
      <c r="AH29" s="11">
        <f>-'OddsRatio_working_3-way'!U29/(3*'OddsRatio_working_3-way'!X29^(1/3))*COS(('OddsRatio_working_3-way'!Y29+4*PI())/3)</f>
        <v>-0.21673618436182407</v>
      </c>
      <c r="AI29" s="11">
        <f>'OddsRatio_working_3-way'!U29/(3*'OddsRatio_working_3-way'!X29^(1/3))*SIN(('OddsRatio_working_3-way'!Y29)/3)</f>
        <v>-5.0626625559413892E-2</v>
      </c>
      <c r="AJ29" s="11">
        <f>'OddsRatio_working_3-way'!U29/(3*'OddsRatio_working_3-way'!X29^(1/3))*SIN(('OddsRatio_working_3-way'!Y29+2*PI())/3)</f>
        <v>-0.42602470871270853</v>
      </c>
      <c r="AK29" s="11">
        <f>'OddsRatio_working_3-way'!U29/(3*'OddsRatio_working_3-way'!X29^(1/3))*SIN(('OddsRatio_working_3-way'!Y29+4*PI())/3)</f>
        <v>0.47665133427212258</v>
      </c>
      <c r="AL29" s="11">
        <f>'OddsRatio_working_3-way'!Z29+'OddsRatio_working_3-way'!AF29</f>
        <v>1.0423205128166368</v>
      </c>
      <c r="AM29" s="11">
        <f>'OddsRatio_working_3-way'!AA29+'OddsRatio_working_3-way'!AG29</f>
        <v>-0.60884814409298837</v>
      </c>
      <c r="AN29" s="11">
        <f>'OddsRatio_working_3-way'!AB29+'OddsRatio_working_3-way'!AH29</f>
        <v>-0.43347236872364814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1.0423205128166368</v>
      </c>
      <c r="AS29" s="11">
        <f>IF(('OddsRatio_working_3-way'!X29=0),IF(Q29&gt;0,-Q29^(1/3),(-Q29)^(1/3)),'OddsRatio_working_3-way'!AM29-'OddsRatio_working_3-way'!R29/3)</f>
        <v>-0.60884814409298837</v>
      </c>
      <c r="AT29" s="11">
        <f>IF(('OddsRatio_working_3-way'!X29=0),IF(Q29&gt;0,-Q29^(1/3),(-Q29)^(1/3)),'OddsRatio_working_3-way'!AN29-'OddsRatio_working_3-way'!R29/3)</f>
        <v>-0.43347236872364814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3.28</v>
      </c>
      <c r="C30" s="4">
        <f>IF('True_Odds_Calculator_3-way'!C31="","",'True_Odds_Calculator_3-way'!C31)</f>
        <v>2.98</v>
      </c>
      <c r="D30" s="9">
        <f t="shared" si="13"/>
        <v>0.37671924651951816</v>
      </c>
      <c r="E30" s="9">
        <f t="shared" si="14"/>
        <v>0.29651718213880468</v>
      </c>
      <c r="F30" s="9">
        <f t="shared" si="15"/>
        <v>0.32676357134167722</v>
      </c>
      <c r="G30" s="9">
        <f t="shared" si="16"/>
        <v>1.0405639677525356</v>
      </c>
      <c r="H30" s="9">
        <f t="shared" si="17"/>
        <v>2.6544967087265321</v>
      </c>
      <c r="I30" s="9">
        <f t="shared" si="18"/>
        <v>3.3724858464757808</v>
      </c>
      <c r="J30" s="9">
        <f t="shared" si="19"/>
        <v>3.0603166561500195</v>
      </c>
      <c r="K30" s="11">
        <f t="shared" si="20"/>
        <v>0.38610038610038611</v>
      </c>
      <c r="L30" s="11">
        <f t="shared" si="21"/>
        <v>0.3048780487804878</v>
      </c>
      <c r="M30" s="11">
        <f t="shared" si="22"/>
        <v>0.33557046979865773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-0.28353540033029323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0.23108193430668467</v>
      </c>
      <c r="Q30" s="11">
        <f>2*'OddsRatio_working_3-way'!K30*'OddsRatio_working_3-way'!L30*'OddsRatio_working_3-way'!M30</f>
        <v>7.9002370703140062E-2</v>
      </c>
      <c r="R30" s="11">
        <f t="shared" si="23"/>
        <v>0</v>
      </c>
      <c r="S30" s="11">
        <f t="shared" si="24"/>
        <v>-0.81500205631288014</v>
      </c>
      <c r="T30" s="11">
        <f t="shared" si="25"/>
        <v>-0.27863318164542916</v>
      </c>
      <c r="U30" s="11">
        <f>'OddsRatio_working_3-way'!S30-'OddsRatio_working_3-way'!R30^2/3</f>
        <v>-0.81500205631288014</v>
      </c>
      <c r="V30" s="11">
        <f>'OddsRatio_working_3-way'!S30*'OddsRatio_working_3-way'!R30/3-2*'OddsRatio_working_3-way'!R30^3/27-'OddsRatio_working_3-way'!T30</f>
        <v>0.27863318164542916</v>
      </c>
      <c r="W30" s="11">
        <f>'OddsRatio_working_3-way'!V30^2+4*'OddsRatio_working_3-way'!U30^3/27</f>
        <v>-2.5631756526055677E-3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0.14159769204197883</v>
      </c>
      <c r="Y30" s="11">
        <f>IF('OddsRatio_working_3-way'!W30&gt;=0,IF('OddsRatio_working_3-way'!V30+SQRT('OddsRatio_working_3-way'!W30)&gt;0,0,PI()),ACOS('OddsRatio_working_3-way'!V30/(2*'OddsRatio_working_3-way'!X30)))</f>
        <v>0.17973967380545686</v>
      </c>
      <c r="Z30" s="11">
        <f>'OddsRatio_working_3-way'!X30^(1/3)*COS('OddsRatio_working_3-way'!Y30/3)</f>
        <v>0.52028198387626778</v>
      </c>
      <c r="AA30" s="11">
        <f>'OddsRatio_working_3-way'!X30^(1/3)*COS(('OddsRatio_working_3-way'!Y30+2*PI())/3)</f>
        <v>-0.28716888528096374</v>
      </c>
      <c r="AB30" s="11">
        <f>'OddsRatio_working_3-way'!X30^(1/3)*COS(('OddsRatio_working_3-way'!Y30+4*PI())/3)</f>
        <v>-0.23311309859530396</v>
      </c>
      <c r="AC30" s="11">
        <f>'OddsRatio_working_3-way'!X30^(1/3)*SIN('OddsRatio_working_3-way'!Y30/3)</f>
        <v>3.120912299422255E-2</v>
      </c>
      <c r="AD30" s="11">
        <f>'OddsRatio_working_3-way'!X30^(1/3)*SIN(('OddsRatio_working_3-way'!Y30+2*PI())/3)</f>
        <v>0.43497285367110228</v>
      </c>
      <c r="AE30" s="11">
        <f>'OddsRatio_working_3-way'!X30^(1/3)*SIN(('OddsRatio_working_3-way'!Y30+4*PI())/3)</f>
        <v>-0.46618197666532496</v>
      </c>
      <c r="AF30" s="11">
        <f>-'OddsRatio_working_3-way'!U30/(3*'OddsRatio_working_3-way'!X30^(1/3))*COS(('OddsRatio_working_3-way'!Y30)/3)</f>
        <v>0.52028198387626767</v>
      </c>
      <c r="AG30" s="11">
        <f>-'OddsRatio_working_3-way'!U30/(3*'OddsRatio_working_3-way'!X30^(1/3))*COS(('OddsRatio_working_3-way'!Y30+2*PI())/3)</f>
        <v>-0.28716888528096368</v>
      </c>
      <c r="AH30" s="11">
        <f>-'OddsRatio_working_3-way'!U30/(3*'OddsRatio_working_3-way'!X30^(1/3))*COS(('OddsRatio_working_3-way'!Y30+4*PI())/3)</f>
        <v>-0.23311309859530391</v>
      </c>
      <c r="AI30" s="11">
        <f>'OddsRatio_working_3-way'!U30/(3*'OddsRatio_working_3-way'!X30^(1/3))*SIN(('OddsRatio_working_3-way'!Y30)/3)</f>
        <v>-3.1209122994222543E-2</v>
      </c>
      <c r="AJ30" s="11">
        <f>'OddsRatio_working_3-way'!U30/(3*'OddsRatio_working_3-way'!X30^(1/3))*SIN(('OddsRatio_working_3-way'!Y30+2*PI())/3)</f>
        <v>-0.43497285367110217</v>
      </c>
      <c r="AK30" s="11">
        <f>'OddsRatio_working_3-way'!U30/(3*'OddsRatio_working_3-way'!X30^(1/3))*SIN(('OddsRatio_working_3-way'!Y30+4*PI())/3)</f>
        <v>0.46618197666532485</v>
      </c>
      <c r="AL30" s="11">
        <f>'OddsRatio_working_3-way'!Z30+'OddsRatio_working_3-way'!AF30</f>
        <v>1.0405639677525356</v>
      </c>
      <c r="AM30" s="11">
        <f>'OddsRatio_working_3-way'!AA30+'OddsRatio_working_3-way'!AG30</f>
        <v>-0.57433777056192747</v>
      </c>
      <c r="AN30" s="11">
        <f>'OddsRatio_working_3-way'!AB30+'OddsRatio_working_3-way'!AH30</f>
        <v>-0.46622619719060787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1.0405639677525356</v>
      </c>
      <c r="AS30" s="11">
        <f>IF(('OddsRatio_working_3-way'!X30=0),IF(Q30&gt;0,-Q30^(1/3),(-Q30)^(1/3)),'OddsRatio_working_3-way'!AM30-'OddsRatio_working_3-way'!R30/3)</f>
        <v>-0.57433777056192747</v>
      </c>
      <c r="AT30" s="11">
        <f>IF(('OddsRatio_working_3-way'!X30=0),IF(Q30&gt;0,-Q30^(1/3),(-Q30)^(1/3)),'OddsRatio_working_3-way'!AN30-'OddsRatio_working_3-way'!R30/3)</f>
        <v>-0.46622619719060787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2.33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3.39</v>
      </c>
      <c r="D31" s="9">
        <f t="shared" si="13"/>
        <v>0.4191175492452226</v>
      </c>
      <c r="E31" s="9">
        <f t="shared" si="14"/>
        <v>0.29439625066487968</v>
      </c>
      <c r="F31" s="9">
        <f t="shared" si="15"/>
        <v>0.28648620008989778</v>
      </c>
      <c r="G31" s="9">
        <f t="shared" si="16"/>
        <v>1.0420793000878894</v>
      </c>
      <c r="H31" s="9">
        <f t="shared" si="17"/>
        <v>2.385965469116893</v>
      </c>
      <c r="I31" s="9">
        <f t="shared" si="18"/>
        <v>3.3967823902021457</v>
      </c>
      <c r="J31" s="9">
        <f t="shared" si="19"/>
        <v>3.4905695272100559</v>
      </c>
      <c r="K31" s="11">
        <f t="shared" si="20"/>
        <v>0.42918454935622319</v>
      </c>
      <c r="L31" s="11">
        <f t="shared" si="21"/>
        <v>0.30303030303030304</v>
      </c>
      <c r="M31" s="11">
        <f t="shared" si="22"/>
        <v>0.29498525073746312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-0.28048382338328792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0.23095476777728291</v>
      </c>
      <c r="Q31" s="11">
        <f>2*'OddsRatio_working_3-way'!K31*'OddsRatio_working_3-way'!L31*'OddsRatio_working_3-way'!M31</f>
        <v>7.6729158729994321E-2</v>
      </c>
      <c r="R31" s="11">
        <f t="shared" si="23"/>
        <v>0</v>
      </c>
      <c r="S31" s="11">
        <f t="shared" si="24"/>
        <v>-0.82341564298229653</v>
      </c>
      <c r="T31" s="11">
        <f t="shared" si="25"/>
        <v>-0.27356001427983273</v>
      </c>
      <c r="U31" s="11">
        <f>'OddsRatio_working_3-way'!S31-'OddsRatio_working_3-way'!R31^2/3</f>
        <v>-0.82341564298229653</v>
      </c>
      <c r="V31" s="11">
        <f>'OddsRatio_working_3-way'!S31*'OddsRatio_working_3-way'!R31/3-2*'OddsRatio_working_3-way'!R31^3/27-'OddsRatio_working_3-way'!T31</f>
        <v>0.27356001427983273</v>
      </c>
      <c r="W31" s="11">
        <f>'OddsRatio_working_3-way'!V31^2+4*'OddsRatio_working_3-way'!U31^3/27</f>
        <v>-7.8740704021308811E-3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0.14379599422003483</v>
      </c>
      <c r="Y31" s="11">
        <f>IF('OddsRatio_working_3-way'!W31&gt;=0,IF('OddsRatio_working_3-way'!V31+SQRT('OddsRatio_working_3-way'!W31)&gt;0,0,PI()),ACOS('OddsRatio_working_3-way'!V31/(2*'OddsRatio_working_3-way'!X31)))</f>
        <v>0.31366627020405158</v>
      </c>
      <c r="Z31" s="11">
        <f>'OddsRatio_working_3-way'!X31^(1/3)*COS('OddsRatio_working_3-way'!Y31/3)</f>
        <v>0.5210396500439447</v>
      </c>
      <c r="AA31" s="11">
        <f>'OddsRatio_working_3-way'!X31^(1/3)*COS(('OddsRatio_working_3-way'!Y31+2*PI())/3)</f>
        <v>-0.30787141482777314</v>
      </c>
      <c r="AB31" s="11">
        <f>'OddsRatio_working_3-way'!X31^(1/3)*COS(('OddsRatio_working_3-way'!Y31+4*PI())/3)</f>
        <v>-0.21316823521617173</v>
      </c>
      <c r="AC31" s="11">
        <f>'OddsRatio_working_3-way'!X31^(1/3)*SIN('OddsRatio_working_3-way'!Y31/3)</f>
        <v>5.4676906241871562E-2</v>
      </c>
      <c r="AD31" s="11">
        <f>'OddsRatio_working_3-way'!X31^(1/3)*SIN(('OddsRatio_working_3-way'!Y31+2*PI())/3)</f>
        <v>0.42389512019607406</v>
      </c>
      <c r="AE31" s="11">
        <f>'OddsRatio_working_3-way'!X31^(1/3)*SIN(('OddsRatio_working_3-way'!Y31+4*PI())/3)</f>
        <v>-0.47857202643794561</v>
      </c>
      <c r="AF31" s="11">
        <f>-'OddsRatio_working_3-way'!U31/(3*'OddsRatio_working_3-way'!X31^(1/3))*COS(('OddsRatio_working_3-way'!Y31)/3)</f>
        <v>0.52103965004394481</v>
      </c>
      <c r="AG31" s="11">
        <f>-'OddsRatio_working_3-way'!U31/(3*'OddsRatio_working_3-way'!X31^(1/3))*COS(('OddsRatio_working_3-way'!Y31+2*PI())/3)</f>
        <v>-0.30787141482777319</v>
      </c>
      <c r="AH31" s="11">
        <f>-'OddsRatio_working_3-way'!U31/(3*'OddsRatio_working_3-way'!X31^(1/3))*COS(('OddsRatio_working_3-way'!Y31+4*PI())/3)</f>
        <v>-0.21316823521617179</v>
      </c>
      <c r="AI31" s="11">
        <f>'OddsRatio_working_3-way'!U31/(3*'OddsRatio_working_3-way'!X31^(1/3))*SIN(('OddsRatio_working_3-way'!Y31)/3)</f>
        <v>-5.4676906241871569E-2</v>
      </c>
      <c r="AJ31" s="11">
        <f>'OddsRatio_working_3-way'!U31/(3*'OddsRatio_working_3-way'!X31^(1/3))*SIN(('OddsRatio_working_3-way'!Y31+2*PI())/3)</f>
        <v>-0.42389512019607412</v>
      </c>
      <c r="AK31" s="11">
        <f>'OddsRatio_working_3-way'!U31/(3*'OddsRatio_working_3-way'!X31^(1/3))*SIN(('OddsRatio_working_3-way'!Y31+4*PI())/3)</f>
        <v>0.47857202643794572</v>
      </c>
      <c r="AL31" s="11">
        <f>'OddsRatio_working_3-way'!Z31+'OddsRatio_working_3-way'!AF31</f>
        <v>1.0420793000878894</v>
      </c>
      <c r="AM31" s="11">
        <f>'OddsRatio_working_3-way'!AA31+'OddsRatio_working_3-way'!AG31</f>
        <v>-0.61574282965554628</v>
      </c>
      <c r="AN31" s="11">
        <f>'OddsRatio_working_3-way'!AB31+'OddsRatio_working_3-way'!AH31</f>
        <v>-0.42633647043234352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1.0420793000878894</v>
      </c>
      <c r="AS31" s="11">
        <f>IF(('OddsRatio_working_3-way'!X31=0),IF(Q31&gt;0,-Q31^(1/3),(-Q31)^(1/3)),'OddsRatio_working_3-way'!AM31-'OddsRatio_working_3-way'!R31/3)</f>
        <v>-0.61574282965554628</v>
      </c>
      <c r="AT31" s="11">
        <f>IF(('OddsRatio_working_3-way'!X31=0),IF(Q31&gt;0,-Q31^(1/3),(-Q31)^(1/3)),'OddsRatio_working_3-way'!AN31-'OddsRatio_working_3-way'!R31/3)</f>
        <v>-0.42633647043234352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</v>
      </c>
      <c r="B32" s="4">
        <f>IF('True_Odds_Calculator_3-way'!B33="","",'True_Odds_Calculator_3-way'!B33)</f>
        <v>3.71</v>
      </c>
      <c r="C32" s="4">
        <f>IF('True_Odds_Calculator_3-way'!C33="","",'True_Odds_Calculator_3-way'!C33)</f>
        <v>2.8</v>
      </c>
      <c r="D32" s="9">
        <f t="shared" si="13"/>
        <v>0.39037034493774619</v>
      </c>
      <c r="E32" s="9">
        <f t="shared" si="14"/>
        <v>0.26168302672693466</v>
      </c>
      <c r="F32" s="9">
        <f t="shared" si="15"/>
        <v>0.34794662833531914</v>
      </c>
      <c r="G32" s="9">
        <f t="shared" si="16"/>
        <v>1.0411133307431841</v>
      </c>
      <c r="H32" s="9">
        <f t="shared" si="17"/>
        <v>2.5616699961147757</v>
      </c>
      <c r="I32" s="9">
        <f t="shared" si="18"/>
        <v>3.8214171263140293</v>
      </c>
      <c r="J32" s="9">
        <f t="shared" si="19"/>
        <v>2.8740039953377314</v>
      </c>
      <c r="K32" s="11">
        <f t="shared" si="20"/>
        <v>0.4</v>
      </c>
      <c r="L32" s="11">
        <f t="shared" si="21"/>
        <v>0.26954177897574122</v>
      </c>
      <c r="M32" s="11">
        <f t="shared" si="22"/>
        <v>0.35714285714285715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-0.28174817096649984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0.23142087023488644</v>
      </c>
      <c r="Q32" s="11">
        <f>2*'OddsRatio_working_3-way'!K32*'OddsRatio_working_3-way'!L32*'OddsRatio_working_3-way'!M32</f>
        <v>7.7011936850211779E-2</v>
      </c>
      <c r="R32" s="11">
        <f t="shared" si="23"/>
        <v>0</v>
      </c>
      <c r="S32" s="11">
        <f t="shared" si="24"/>
        <v>-0.8213748804154708</v>
      </c>
      <c r="T32" s="11">
        <f t="shared" si="25"/>
        <v>-0.27333606669400023</v>
      </c>
      <c r="U32" s="11">
        <f>'OddsRatio_working_3-way'!S32-'OddsRatio_working_3-way'!R32^2/3</f>
        <v>-0.8213748804154708</v>
      </c>
      <c r="V32" s="11">
        <f>'OddsRatio_working_3-way'!S32*'OddsRatio_working_3-way'!R32/3-2*'OddsRatio_working_3-way'!R32^3/27-'OddsRatio_working_3-way'!T32</f>
        <v>0.27333606669400023</v>
      </c>
      <c r="W32" s="11">
        <f>'OddsRatio_working_3-way'!V32^2+4*'OddsRatio_working_3-way'!U32^3/27</f>
        <v>-7.3831074592996676E-3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0.14326174717544685</v>
      </c>
      <c r="Y32" s="11">
        <f>IF('OddsRatio_working_3-way'!W32&gt;=0,IF('OddsRatio_working_3-way'!V32+SQRT('OddsRatio_working_3-way'!W32)&gt;0,0,PI()),ACOS('OddsRatio_working_3-way'!V32/(2*'OddsRatio_working_3-way'!X32)))</f>
        <v>0.30457544218114019</v>
      </c>
      <c r="Z32" s="11">
        <f>'OddsRatio_working_3-way'!X32^(1/3)*COS('OddsRatio_working_3-way'!Y32/3)</f>
        <v>0.52055666537159206</v>
      </c>
      <c r="AA32" s="11">
        <f>'OddsRatio_working_3-way'!X32^(1/3)*COS(('OddsRatio_working_3-way'!Y32+2*PI())/3)</f>
        <v>-0.30620532591171884</v>
      </c>
      <c r="AB32" s="11">
        <f>'OddsRatio_working_3-way'!X32^(1/3)*COS(('OddsRatio_working_3-way'!Y32+4*PI())/3)</f>
        <v>-0.21435133945987336</v>
      </c>
      <c r="AC32" s="11">
        <f>'OddsRatio_working_3-way'!X32^(1/3)*SIN('OddsRatio_working_3-way'!Y32/3)</f>
        <v>5.3031923804113201E-2</v>
      </c>
      <c r="AD32" s="11">
        <f>'OddsRatio_working_3-way'!X32^(1/3)*SIN(('OddsRatio_working_3-way'!Y32+2*PI())/3)</f>
        <v>0.42429933441905732</v>
      </c>
      <c r="AE32" s="11">
        <f>'OddsRatio_working_3-way'!X32^(1/3)*SIN(('OddsRatio_working_3-way'!Y32+4*PI())/3)</f>
        <v>-0.47733125822317052</v>
      </c>
      <c r="AF32" s="11">
        <f>-'OddsRatio_working_3-way'!U32/(3*'OddsRatio_working_3-way'!X32^(1/3))*COS(('OddsRatio_working_3-way'!Y32)/3)</f>
        <v>0.52055666537159195</v>
      </c>
      <c r="AG32" s="11">
        <f>-'OddsRatio_working_3-way'!U32/(3*'OddsRatio_working_3-way'!X32^(1/3))*COS(('OddsRatio_working_3-way'!Y32+2*PI())/3)</f>
        <v>-0.30620532591171873</v>
      </c>
      <c r="AH32" s="11">
        <f>-'OddsRatio_working_3-way'!U32/(3*'OddsRatio_working_3-way'!X32^(1/3))*COS(('OddsRatio_working_3-way'!Y32+4*PI())/3)</f>
        <v>-0.21435133945987334</v>
      </c>
      <c r="AI32" s="11">
        <f>'OddsRatio_working_3-way'!U32/(3*'OddsRatio_working_3-way'!X32^(1/3))*SIN(('OddsRatio_working_3-way'!Y32)/3)</f>
        <v>-5.3031923804113187E-2</v>
      </c>
      <c r="AJ32" s="11">
        <f>'OddsRatio_working_3-way'!U32/(3*'OddsRatio_working_3-way'!X32^(1/3))*SIN(('OddsRatio_working_3-way'!Y32+2*PI())/3)</f>
        <v>-0.42429933441905721</v>
      </c>
      <c r="AK32" s="11">
        <f>'OddsRatio_working_3-way'!U32/(3*'OddsRatio_working_3-way'!X32^(1/3))*SIN(('OddsRatio_working_3-way'!Y32+4*PI())/3)</f>
        <v>0.47733125822317041</v>
      </c>
      <c r="AL32" s="11">
        <f>'OddsRatio_working_3-way'!Z32+'OddsRatio_working_3-way'!AF32</f>
        <v>1.0411133307431841</v>
      </c>
      <c r="AM32" s="11">
        <f>'OddsRatio_working_3-way'!AA32+'OddsRatio_working_3-way'!AG32</f>
        <v>-0.61241065182343757</v>
      </c>
      <c r="AN32" s="11">
        <f>'OddsRatio_working_3-way'!AB32+'OddsRatio_working_3-way'!AH32</f>
        <v>-0.42870267891974667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1.0411133307431841</v>
      </c>
      <c r="AS32" s="11">
        <f>IF(('OddsRatio_working_3-way'!X32=0),IF(Q32&gt;0,-Q32^(1/3),(-Q32)^(1/3)),'OddsRatio_working_3-way'!AM32-'OddsRatio_working_3-way'!R32/3)</f>
        <v>-0.61241065182343757</v>
      </c>
      <c r="AT32" s="11">
        <f>IF(('OddsRatio_working_3-way'!X32=0),IF(Q32&gt;0,-Q32^(1/3),(-Q32)^(1/3)),'OddsRatio_working_3-way'!AN32-'OddsRatio_working_3-way'!R32/3)</f>
        <v>-0.42870267891974667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4.0599999999999996</v>
      </c>
      <c r="B33" s="4">
        <f>IF('True_Odds_Calculator_3-way'!B34="","",'True_Odds_Calculator_3-way'!B34)</f>
        <v>4.04</v>
      </c>
      <c r="C33" s="4">
        <f>IF('True_Odds_Calculator_3-way'!C34="","",'True_Odds_Calculator_3-way'!C34)</f>
        <v>1.87</v>
      </c>
      <c r="D33" s="9">
        <f t="shared" si="13"/>
        <v>0.23780047753510519</v>
      </c>
      <c r="E33" s="9">
        <f t="shared" si="14"/>
        <v>0.2389910583885505</v>
      </c>
      <c r="F33" s="9">
        <f t="shared" si="15"/>
        <v>0.52320846407634425</v>
      </c>
      <c r="G33" s="9">
        <f t="shared" si="16"/>
        <v>1.0474529481391242</v>
      </c>
      <c r="H33" s="9">
        <f t="shared" si="17"/>
        <v>4.2052060213057203</v>
      </c>
      <c r="I33" s="9">
        <f t="shared" si="18"/>
        <v>4.1842569623429373</v>
      </c>
      <c r="J33" s="9">
        <f t="shared" si="19"/>
        <v>1.9112840648810385</v>
      </c>
      <c r="K33" s="11">
        <f t="shared" si="20"/>
        <v>0.24630541871921185</v>
      </c>
      <c r="L33" s="11">
        <f t="shared" si="21"/>
        <v>0.24752475247524752</v>
      </c>
      <c r="M33" s="11">
        <f t="shared" si="22"/>
        <v>0.53475935828876997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-0.26385495692426386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0.22723947271574446</v>
      </c>
      <c r="Q33" s="11">
        <f>2*'OddsRatio_working_3-way'!K33*'OddsRatio_working_3-way'!L33*'OddsRatio_working_3-way'!M33</f>
        <v>6.5205013691748775E-2</v>
      </c>
      <c r="R33" s="11">
        <f t="shared" si="23"/>
        <v>0</v>
      </c>
      <c r="S33" s="11">
        <f t="shared" si="24"/>
        <v>-0.86122874235396907</v>
      </c>
      <c r="T33" s="11">
        <f t="shared" si="25"/>
        <v>-0.24712445978593089</v>
      </c>
      <c r="U33" s="11">
        <f>'OddsRatio_working_3-way'!S33-'OddsRatio_working_3-way'!R33^2/3</f>
        <v>-0.86122874235396907</v>
      </c>
      <c r="V33" s="11">
        <f>'OddsRatio_working_3-way'!S33*'OddsRatio_working_3-way'!R33/3-2*'OddsRatio_working_3-way'!R33^3/27-'OddsRatio_working_3-way'!T33</f>
        <v>0.24712445978593089</v>
      </c>
      <c r="W33" s="11">
        <f>'OddsRatio_working_3-way'!V33^2+4*'OddsRatio_working_3-way'!U33^3/27</f>
        <v>-3.3564498515393913E-2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0.15381400874098081</v>
      </c>
      <c r="Y33" s="11">
        <f>IF('OddsRatio_working_3-way'!W33&gt;=0,IF('OddsRatio_working_3-way'!V33+SQRT('OddsRatio_working_3-way'!W33)&gt;0,0,PI()),ACOS('OddsRatio_working_3-way'!V33/(2*'OddsRatio_working_3-way'!X33)))</f>
        <v>0.63794324863963081</v>
      </c>
      <c r="Z33" s="11">
        <f>'OddsRatio_working_3-way'!X33^(1/3)*COS('OddsRatio_working_3-way'!Y33/3)</f>
        <v>0.52372647406956208</v>
      </c>
      <c r="AA33" s="11">
        <f>'OddsRatio_working_3-way'!X33^(1/3)*COS(('OddsRatio_working_3-way'!Y33+2*PI())/3)</f>
        <v>-0.35979239948137015</v>
      </c>
      <c r="AB33" s="11">
        <f>'OddsRatio_working_3-way'!X33^(1/3)*COS(('OddsRatio_working_3-way'!Y33+4*PI())/3)</f>
        <v>-0.16393407458819162</v>
      </c>
      <c r="AC33" s="11">
        <f>'OddsRatio_working_3-way'!X33^(1/3)*SIN('OddsRatio_working_3-way'!Y33/3)</f>
        <v>0.11307885660010579</v>
      </c>
      <c r="AD33" s="11">
        <f>'OddsRatio_working_3-way'!X33^(1/3)*SIN(('OddsRatio_working_3-way'!Y33+2*PI())/3)</f>
        <v>0.39702100287864006</v>
      </c>
      <c r="AE33" s="11">
        <f>'OddsRatio_working_3-way'!X33^(1/3)*SIN(('OddsRatio_working_3-way'!Y33+4*PI())/3)</f>
        <v>-0.51009985947874581</v>
      </c>
      <c r="AF33" s="11">
        <f>-'OddsRatio_working_3-way'!U33/(3*'OddsRatio_working_3-way'!X33^(1/3))*COS(('OddsRatio_working_3-way'!Y33)/3)</f>
        <v>0.52372647406956208</v>
      </c>
      <c r="AG33" s="11">
        <f>-'OddsRatio_working_3-way'!U33/(3*'OddsRatio_working_3-way'!X33^(1/3))*COS(('OddsRatio_working_3-way'!Y33+2*PI())/3)</f>
        <v>-0.35979239948137015</v>
      </c>
      <c r="AH33" s="11">
        <f>-'OddsRatio_working_3-way'!U33/(3*'OddsRatio_working_3-way'!X33^(1/3))*COS(('OddsRatio_working_3-way'!Y33+4*PI())/3)</f>
        <v>-0.16393407458819162</v>
      </c>
      <c r="AI33" s="11">
        <f>'OddsRatio_working_3-way'!U33/(3*'OddsRatio_working_3-way'!X33^(1/3))*SIN(('OddsRatio_working_3-way'!Y33)/3)</f>
        <v>-0.11307885660010579</v>
      </c>
      <c r="AJ33" s="11">
        <f>'OddsRatio_working_3-way'!U33/(3*'OddsRatio_working_3-way'!X33^(1/3))*SIN(('OddsRatio_working_3-way'!Y33+2*PI())/3)</f>
        <v>-0.39702100287864006</v>
      </c>
      <c r="AK33" s="11">
        <f>'OddsRatio_working_3-way'!U33/(3*'OddsRatio_working_3-way'!X33^(1/3))*SIN(('OddsRatio_working_3-way'!Y33+4*PI())/3)</f>
        <v>0.51009985947874581</v>
      </c>
      <c r="AL33" s="11">
        <f>'OddsRatio_working_3-way'!Z33+'OddsRatio_working_3-way'!AF33</f>
        <v>1.0474529481391242</v>
      </c>
      <c r="AM33" s="11">
        <f>'OddsRatio_working_3-way'!AA33+'OddsRatio_working_3-way'!AG33</f>
        <v>-0.7195847989627403</v>
      </c>
      <c r="AN33" s="11">
        <f>'OddsRatio_working_3-way'!AB33+'OddsRatio_working_3-way'!AH33</f>
        <v>-0.32786814917638324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1.0474529481391242</v>
      </c>
      <c r="AS33" s="11">
        <f>IF(('OddsRatio_working_3-way'!X33=0),IF(Q33&gt;0,-Q33^(1/3),(-Q33)^(1/3)),'OddsRatio_working_3-way'!AM33-'OddsRatio_working_3-way'!R33/3)</f>
        <v>-0.7195847989627403</v>
      </c>
      <c r="AT33" s="11">
        <f>IF(('OddsRatio_working_3-way'!X33=0),IF(Q33&gt;0,-Q33^(1/3),(-Q33)^(1/3)),'OddsRatio_working_3-way'!AN33-'OddsRatio_working_3-way'!R33/3)</f>
        <v>-0.32786814917638324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1.35</v>
      </c>
      <c r="B34" s="4">
        <f>IF('True_Odds_Calculator_3-way'!B35="","",'True_Odds_Calculator_3-way'!B35)</f>
        <v>5.48</v>
      </c>
      <c r="C34" s="4">
        <f>IF('True_Odds_Calculator_3-way'!C35="","",'True_Odds_Calculator_3-way'!C35)</f>
        <v>9.07</v>
      </c>
      <c r="D34" s="9">
        <f t="shared" si="13"/>
        <v>0.72573696531086973</v>
      </c>
      <c r="E34" s="9">
        <f t="shared" si="14"/>
        <v>0.17131372016148022</v>
      </c>
      <c r="F34" s="9">
        <f t="shared" si="15"/>
        <v>0.10294931452764995</v>
      </c>
      <c r="G34" s="9">
        <f t="shared" si="16"/>
        <v>1.0797419836603099</v>
      </c>
      <c r="H34" s="9">
        <f t="shared" si="17"/>
        <v>1.3779096942811087</v>
      </c>
      <c r="I34" s="9">
        <f t="shared" si="18"/>
        <v>5.8372440867981883</v>
      </c>
      <c r="J34" s="9">
        <f t="shared" si="19"/>
        <v>9.7135178081387004</v>
      </c>
      <c r="K34" s="11">
        <f t="shared" si="20"/>
        <v>0.7407407407407407</v>
      </c>
      <c r="L34" s="11">
        <f t="shared" si="21"/>
        <v>0.18248175182481752</v>
      </c>
      <c r="M34" s="11">
        <f t="shared" si="22"/>
        <v>0.11025358324145534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-0.18858101939407912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0.19225077369759039</v>
      </c>
      <c r="Q34" s="11">
        <f>2*'OddsRatio_working_3-way'!K34*'OddsRatio_working_3-way'!L34*'OddsRatio_working_3-way'!M34</f>
        <v>2.9806321503502389E-2</v>
      </c>
      <c r="R34" s="11">
        <f t="shared" si="23"/>
        <v>0</v>
      </c>
      <c r="S34" s="11">
        <f t="shared" si="24"/>
        <v>-1.0194598285410821</v>
      </c>
      <c r="T34" s="11">
        <f t="shared" si="25"/>
        <v>-0.15805578737071044</v>
      </c>
      <c r="U34" s="11">
        <f>'OddsRatio_working_3-way'!S34-'OddsRatio_working_3-way'!R34^2/3</f>
        <v>-1.0194598285410821</v>
      </c>
      <c r="V34" s="11">
        <f>'OddsRatio_working_3-way'!S34*'OddsRatio_working_3-way'!R34/3-2*'OddsRatio_working_3-way'!R34^3/27-'OddsRatio_working_3-way'!T34</f>
        <v>0.15805578737071044</v>
      </c>
      <c r="W34" s="11">
        <f>'OddsRatio_working_3-way'!V34^2+4*'OddsRatio_working_3-way'!U34^3/27</f>
        <v>-0.13198472504863051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0.1980948995872974</v>
      </c>
      <c r="Y34" s="11">
        <f>IF('OddsRatio_working_3-way'!W34&gt;=0,IF('OddsRatio_working_3-way'!V34+SQRT('OddsRatio_working_3-way'!W34)&gt;0,0,PI()),ACOS('OddsRatio_working_3-way'!V34/(2*'OddsRatio_working_3-way'!X34)))</f>
        <v>1.1604362150556289</v>
      </c>
      <c r="Z34" s="11">
        <f>'OddsRatio_working_3-way'!X34^(1/3)*COS('OddsRatio_working_3-way'!Y34/3)</f>
        <v>0.53987099183015497</v>
      </c>
      <c r="AA34" s="11">
        <f>'OddsRatio_working_3-way'!X34^(1/3)*COS(('OddsRatio_working_3-way'!Y34+2*PI())/3)</f>
        <v>-0.46038087199576389</v>
      </c>
      <c r="AB34" s="11">
        <f>'OddsRatio_working_3-way'!X34^(1/3)*COS(('OddsRatio_working_3-way'!Y34+4*PI())/3)</f>
        <v>-7.9490119834391249E-2</v>
      </c>
      <c r="AC34" s="11">
        <f>'OddsRatio_working_3-way'!X34^(1/3)*SIN('OddsRatio_working_3-way'!Y34/3)</f>
        <v>0.21990737829220766</v>
      </c>
      <c r="AD34" s="11">
        <f>'OddsRatio_working_3-way'!X34^(1/3)*SIN(('OddsRatio_working_3-way'!Y34+2*PI())/3)</f>
        <v>0.35758830454511153</v>
      </c>
      <c r="AE34" s="11">
        <f>'OddsRatio_working_3-way'!X34^(1/3)*SIN(('OddsRatio_working_3-way'!Y34+4*PI())/3)</f>
        <v>-0.57749568283731911</v>
      </c>
      <c r="AF34" s="11">
        <f>-'OddsRatio_working_3-way'!U34/(3*'OddsRatio_working_3-way'!X34^(1/3))*COS(('OddsRatio_working_3-way'!Y34)/3)</f>
        <v>0.53987099183015497</v>
      </c>
      <c r="AG34" s="11">
        <f>-'OddsRatio_working_3-way'!U34/(3*'OddsRatio_working_3-way'!X34^(1/3))*COS(('OddsRatio_working_3-way'!Y34+2*PI())/3)</f>
        <v>-0.46038087199576389</v>
      </c>
      <c r="AH34" s="11">
        <f>-'OddsRatio_working_3-way'!U34/(3*'OddsRatio_working_3-way'!X34^(1/3))*COS(('OddsRatio_working_3-way'!Y34+4*PI())/3)</f>
        <v>-7.9490119834391249E-2</v>
      </c>
      <c r="AI34" s="11">
        <f>'OddsRatio_working_3-way'!U34/(3*'OddsRatio_working_3-way'!X34^(1/3))*SIN(('OddsRatio_working_3-way'!Y34)/3)</f>
        <v>-0.21990737829220766</v>
      </c>
      <c r="AJ34" s="11">
        <f>'OddsRatio_working_3-way'!U34/(3*'OddsRatio_working_3-way'!X34^(1/3))*SIN(('OddsRatio_working_3-way'!Y34+2*PI())/3)</f>
        <v>-0.35758830454511153</v>
      </c>
      <c r="AK34" s="11">
        <f>'OddsRatio_working_3-way'!U34/(3*'OddsRatio_working_3-way'!X34^(1/3))*SIN(('OddsRatio_working_3-way'!Y34+4*PI())/3)</f>
        <v>0.57749568283731911</v>
      </c>
      <c r="AL34" s="11">
        <f>'OddsRatio_working_3-way'!Z34+'OddsRatio_working_3-way'!AF34</f>
        <v>1.0797419836603099</v>
      </c>
      <c r="AM34" s="11">
        <f>'OddsRatio_working_3-way'!AA34+'OddsRatio_working_3-way'!AG34</f>
        <v>-0.92076174399152777</v>
      </c>
      <c r="AN34" s="11">
        <f>'OddsRatio_working_3-way'!AB34+'OddsRatio_working_3-way'!AH34</f>
        <v>-0.1589802396687825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1.0797419836603099</v>
      </c>
      <c r="AS34" s="11">
        <f>IF(('OddsRatio_working_3-way'!X34=0),IF(Q34&gt;0,-Q34^(1/3),(-Q34)^(1/3)),'OddsRatio_working_3-way'!AM34-'OddsRatio_working_3-way'!R34/3)</f>
        <v>-0.92076174399152777</v>
      </c>
      <c r="AT34" s="11">
        <f>IF(('OddsRatio_working_3-way'!X34=0),IF(Q34&gt;0,-Q34^(1/3),(-Q34)^(1/3)),'OddsRatio_working_3-way'!AN34-'OddsRatio_working_3-way'!R34/3)</f>
        <v>-0.1589802396687825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2.63</v>
      </c>
      <c r="D35" s="9">
        <f t="shared" si="13"/>
        <v>0.33925329856450687</v>
      </c>
      <c r="E35" s="9">
        <f t="shared" si="14"/>
        <v>0.29005839882234069</v>
      </c>
      <c r="F35" s="9">
        <f t="shared" si="15"/>
        <v>0.37068830261315233</v>
      </c>
      <c r="G35" s="9">
        <f t="shared" si="16"/>
        <v>1.041524087005687</v>
      </c>
      <c r="H35" s="9">
        <f t="shared" si="17"/>
        <v>2.9476500427006354</v>
      </c>
      <c r="I35" s="9">
        <f t="shared" si="18"/>
        <v>3.4475816044633651</v>
      </c>
      <c r="J35" s="9">
        <f t="shared" si="19"/>
        <v>2.69768426181927</v>
      </c>
      <c r="K35" s="11">
        <f t="shared" si="20"/>
        <v>0.34843205574912889</v>
      </c>
      <c r="L35" s="11">
        <f t="shared" si="21"/>
        <v>0.29850746268656714</v>
      </c>
      <c r="M35" s="11">
        <f t="shared" si="22"/>
        <v>0.38022813688212931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-0.28327915673945436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0.23135208287071157</v>
      </c>
      <c r="Q35" s="11">
        <f>2*'OddsRatio_working_3-way'!K35*'OddsRatio_working_3-way'!L35*'OddsRatio_working_3-way'!M35</f>
        <v>7.9094729186568041E-2</v>
      </c>
      <c r="R35" s="11">
        <f t="shared" si="23"/>
        <v>0</v>
      </c>
      <c r="S35" s="11">
        <f t="shared" si="24"/>
        <v>-0.81669292415854422</v>
      </c>
      <c r="T35" s="11">
        <f t="shared" si="25"/>
        <v>-0.27921125612257919</v>
      </c>
      <c r="U35" s="11">
        <f>'OddsRatio_working_3-way'!S35-'OddsRatio_working_3-way'!R35^2/3</f>
        <v>-0.81669292415854422</v>
      </c>
      <c r="V35" s="11">
        <f>'OddsRatio_working_3-way'!S35*'OddsRatio_working_3-way'!R35/3-2*'OddsRatio_working_3-way'!R35^3/27-'OddsRatio_working_3-way'!T35</f>
        <v>0.27921125612257919</v>
      </c>
      <c r="W35" s="11">
        <f>'OddsRatio_working_3-way'!V35^2+4*'OddsRatio_working_3-way'!U35^3/27</f>
        <v>-2.7409018397077517E-3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0.14203857520516763</v>
      </c>
      <c r="Y35" s="11">
        <f>IF('OddsRatio_working_3-way'!W35&gt;=0,IF('OddsRatio_working_3-way'!V35+SQRT('OddsRatio_working_3-way'!W35)&gt;0,0,PI()),ACOS('OddsRatio_working_3-way'!V35/(2*'OddsRatio_working_3-way'!X35)))</f>
        <v>0.18535318293096492</v>
      </c>
      <c r="Z35" s="11">
        <f>'OddsRatio_working_3-way'!X35^(1/3)*COS('OddsRatio_working_3-way'!Y35/3)</f>
        <v>0.5207620435028435</v>
      </c>
      <c r="AA35" s="11">
        <f>'OddsRatio_working_3-way'!X35^(1/3)*COS(('OddsRatio_working_3-way'!Y35+2*PI())/3)</f>
        <v>-0.28828087075984843</v>
      </c>
      <c r="AB35" s="11">
        <f>'OddsRatio_working_3-way'!X35^(1/3)*COS(('OddsRatio_working_3-way'!Y35+4*PI())/3)</f>
        <v>-0.23248117274299476</v>
      </c>
      <c r="AC35" s="11">
        <f>'OddsRatio_working_3-way'!X35^(1/3)*SIN('OddsRatio_working_3-way'!Y35/3)</f>
        <v>3.2215970670730239E-2</v>
      </c>
      <c r="AD35" s="11">
        <f>'OddsRatio_working_3-way'!X35^(1/3)*SIN(('OddsRatio_working_3-way'!Y35+2*PI())/3)</f>
        <v>0.43488517366479434</v>
      </c>
      <c r="AE35" s="11">
        <f>'OddsRatio_working_3-way'!X35^(1/3)*SIN(('OddsRatio_working_3-way'!Y35+4*PI())/3)</f>
        <v>-0.46710114433552463</v>
      </c>
      <c r="AF35" s="11">
        <f>-'OddsRatio_working_3-way'!U35/(3*'OddsRatio_working_3-way'!X35^(1/3))*COS(('OddsRatio_working_3-way'!Y35)/3)</f>
        <v>0.5207620435028435</v>
      </c>
      <c r="AG35" s="11">
        <f>-'OddsRatio_working_3-way'!U35/(3*'OddsRatio_working_3-way'!X35^(1/3))*COS(('OddsRatio_working_3-way'!Y35+2*PI())/3)</f>
        <v>-0.28828087075984843</v>
      </c>
      <c r="AH35" s="11">
        <f>-'OddsRatio_working_3-way'!U35/(3*'OddsRatio_working_3-way'!X35^(1/3))*COS(('OddsRatio_working_3-way'!Y35+4*PI())/3)</f>
        <v>-0.23248117274299476</v>
      </c>
      <c r="AI35" s="11">
        <f>'OddsRatio_working_3-way'!U35/(3*'OddsRatio_working_3-way'!X35^(1/3))*SIN(('OddsRatio_working_3-way'!Y35)/3)</f>
        <v>-3.2215970670730239E-2</v>
      </c>
      <c r="AJ35" s="11">
        <f>'OddsRatio_working_3-way'!U35/(3*'OddsRatio_working_3-way'!X35^(1/3))*SIN(('OddsRatio_working_3-way'!Y35+2*PI())/3)</f>
        <v>-0.43488517366479434</v>
      </c>
      <c r="AK35" s="11">
        <f>'OddsRatio_working_3-way'!U35/(3*'OddsRatio_working_3-way'!X35^(1/3))*SIN(('OddsRatio_working_3-way'!Y35+4*PI())/3)</f>
        <v>0.46710114433552463</v>
      </c>
      <c r="AL35" s="11">
        <f>'OddsRatio_working_3-way'!Z35+'OddsRatio_working_3-way'!AF35</f>
        <v>1.041524087005687</v>
      </c>
      <c r="AM35" s="11">
        <f>'OddsRatio_working_3-way'!AA35+'OddsRatio_working_3-way'!AG35</f>
        <v>-0.57656174151969686</v>
      </c>
      <c r="AN35" s="11">
        <f>'OddsRatio_working_3-way'!AB35+'OddsRatio_working_3-way'!AH35</f>
        <v>-0.46496234548598953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1.041524087005687</v>
      </c>
      <c r="AS35" s="11">
        <f>IF(('OddsRatio_working_3-way'!X35=0),IF(Q35&gt;0,-Q35^(1/3),(-Q35)^(1/3)),'OddsRatio_working_3-way'!AM35-'OddsRatio_working_3-way'!R35/3)</f>
        <v>-0.57656174151969686</v>
      </c>
      <c r="AT35" s="11">
        <f>IF(('OddsRatio_working_3-way'!X35=0),IF(Q35&gt;0,-Q35^(1/3),(-Q35)^(1/3)),'OddsRatio_working_3-way'!AN35-'OddsRatio_working_3-way'!R35/3)</f>
        <v>-0.46496234548598953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4.3099999999999996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1.95</v>
      </c>
      <c r="D36" s="9">
        <f t="shared" si="13"/>
        <v>0.22345916356440829</v>
      </c>
      <c r="E36" s="9">
        <f t="shared" si="14"/>
        <v>0.27588560276451307</v>
      </c>
      <c r="F36" s="9">
        <f t="shared" si="15"/>
        <v>0.50065523367107856</v>
      </c>
      <c r="G36" s="9">
        <f t="shared" si="16"/>
        <v>1.0498763110209377</v>
      </c>
      <c r="H36" s="9">
        <f t="shared" si="17"/>
        <v>4.4750905894793034</v>
      </c>
      <c r="I36" s="9">
        <f t="shared" si="18"/>
        <v>3.624690777552344</v>
      </c>
      <c r="J36" s="9">
        <f t="shared" si="19"/>
        <v>1.9973824954698904</v>
      </c>
      <c r="K36" s="11">
        <f t="shared" si="20"/>
        <v>0.23201856148491881</v>
      </c>
      <c r="L36" s="11">
        <f t="shared" si="21"/>
        <v>0.2857142857142857</v>
      </c>
      <c r="M36" s="11">
        <f t="shared" si="22"/>
        <v>0.51282051282051289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-0.26724628812795859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0.22980886089934816</v>
      </c>
      <c r="Q36" s="11">
        <f>2*'OddsRatio_working_3-way'!K36*'OddsRatio_working_3-way'!L36*'OddsRatio_working_3-way'!M36</f>
        <v>6.7990787248327855E-2</v>
      </c>
      <c r="R36" s="11">
        <f t="shared" si="23"/>
        <v>0</v>
      </c>
      <c r="S36" s="11">
        <f t="shared" si="24"/>
        <v>-0.85991413579265419</v>
      </c>
      <c r="T36" s="11">
        <f t="shared" si="25"/>
        <v>-0.2544124662108444</v>
      </c>
      <c r="U36" s="11">
        <f>'OddsRatio_working_3-way'!S36-'OddsRatio_working_3-way'!R36^2/3</f>
        <v>-0.85991413579265419</v>
      </c>
      <c r="V36" s="11">
        <f>'OddsRatio_working_3-way'!S36*'OddsRatio_working_3-way'!R36/3-2*'OddsRatio_working_3-way'!R36^3/27-'OddsRatio_working_3-way'!T36</f>
        <v>0.2544124662108444</v>
      </c>
      <c r="W36" s="11">
        <f>'OddsRatio_working_3-way'!V36^2+4*'OddsRatio_working_3-way'!U36^3/27</f>
        <v>-2.9476593853934668E-2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0.15346196337970747</v>
      </c>
      <c r="Y36" s="11">
        <f>IF('OddsRatio_working_3-way'!W36&gt;=0,IF('OddsRatio_working_3-way'!V36+SQRT('OddsRatio_working_3-way'!W36)&gt;0,0,PI()),ACOS('OddsRatio_working_3-way'!V36/(2*'OddsRatio_working_3-way'!X36)))</f>
        <v>0.59363914659900363</v>
      </c>
      <c r="Z36" s="11">
        <f>'OddsRatio_working_3-way'!X36^(1/3)*COS('OddsRatio_working_3-way'!Y36/3)</f>
        <v>0.52493815551046874</v>
      </c>
      <c r="AA36" s="11">
        <f>'OddsRatio_working_3-way'!X36^(1/3)*COS(('OddsRatio_working_3-way'!Y36+2*PI())/3)</f>
        <v>-0.35361996154202885</v>
      </c>
      <c r="AB36" s="11">
        <f>'OddsRatio_working_3-way'!X36^(1/3)*COS(('OddsRatio_working_3-way'!Y36+4*PI())/3)</f>
        <v>-0.17131819396844003</v>
      </c>
      <c r="AC36" s="11">
        <f>'OddsRatio_working_3-way'!X36^(1/3)*SIN('OddsRatio_working_3-way'!Y36/3)</f>
        <v>0.10525197458235627</v>
      </c>
      <c r="AD36" s="11">
        <f>'OddsRatio_working_3-way'!X36^(1/3)*SIN(('OddsRatio_working_3-way'!Y36+2*PI())/3)</f>
        <v>0.40198379079663404</v>
      </c>
      <c r="AE36" s="11">
        <f>'OddsRatio_working_3-way'!X36^(1/3)*SIN(('OddsRatio_working_3-way'!Y36+4*PI())/3)</f>
        <v>-0.50723576537899018</v>
      </c>
      <c r="AF36" s="11">
        <f>-'OddsRatio_working_3-way'!U36/(3*'OddsRatio_working_3-way'!X36^(1/3))*COS(('OddsRatio_working_3-way'!Y36)/3)</f>
        <v>0.52493815551046885</v>
      </c>
      <c r="AG36" s="11">
        <f>-'OddsRatio_working_3-way'!U36/(3*'OddsRatio_working_3-way'!X36^(1/3))*COS(('OddsRatio_working_3-way'!Y36+2*PI())/3)</f>
        <v>-0.3536199615420289</v>
      </c>
      <c r="AH36" s="11">
        <f>-'OddsRatio_working_3-way'!U36/(3*'OddsRatio_working_3-way'!X36^(1/3))*COS(('OddsRatio_working_3-way'!Y36+4*PI())/3)</f>
        <v>-0.17131819396844006</v>
      </c>
      <c r="AI36" s="11">
        <f>'OddsRatio_working_3-way'!U36/(3*'OddsRatio_working_3-way'!X36^(1/3))*SIN(('OddsRatio_working_3-way'!Y36)/3)</f>
        <v>-0.10525197458235629</v>
      </c>
      <c r="AJ36" s="11">
        <f>'OddsRatio_working_3-way'!U36/(3*'OddsRatio_working_3-way'!X36^(1/3))*SIN(('OddsRatio_working_3-way'!Y36+2*PI())/3)</f>
        <v>-0.40198379079663416</v>
      </c>
      <c r="AK36" s="11">
        <f>'OddsRatio_working_3-way'!U36/(3*'OddsRatio_working_3-way'!X36^(1/3))*SIN(('OddsRatio_working_3-way'!Y36+4*PI())/3)</f>
        <v>0.50723576537899029</v>
      </c>
      <c r="AL36" s="11">
        <f>'OddsRatio_working_3-way'!Z36+'OddsRatio_working_3-way'!AF36</f>
        <v>1.0498763110209377</v>
      </c>
      <c r="AM36" s="11">
        <f>'OddsRatio_working_3-way'!AA36+'OddsRatio_working_3-way'!AG36</f>
        <v>-0.70723992308405781</v>
      </c>
      <c r="AN36" s="11">
        <f>'OddsRatio_working_3-way'!AB36+'OddsRatio_working_3-way'!AH36</f>
        <v>-0.34263638793688012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1.0498763110209377</v>
      </c>
      <c r="AS36" s="11">
        <f>IF(('OddsRatio_working_3-way'!X36=0),IF(Q36&gt;0,-Q36^(1/3),(-Q36)^(1/3)),'OddsRatio_working_3-way'!AM36-'OddsRatio_working_3-way'!R36/3)</f>
        <v>-0.70723992308405781</v>
      </c>
      <c r="AT36" s="11">
        <f>IF(('OddsRatio_working_3-way'!X36=0),IF(Q36&gt;0,-Q36^(1/3),(-Q36)^(1/3)),'OddsRatio_working_3-way'!AN36-'OddsRatio_working_3-way'!R36/3)</f>
        <v>-0.34263638793688012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</v>
      </c>
      <c r="B37" s="4">
        <f>IF('True_Odds_Calculator_3-way'!B38="","",'True_Odds_Calculator_3-way'!B38)</f>
        <v>3.08</v>
      </c>
      <c r="C37" s="4">
        <f>IF('True_Odds_Calculator_3-way'!C38="","",'True_Odds_Calculator_3-way'!C38)</f>
        <v>2.68</v>
      </c>
      <c r="D37" s="9">
        <f t="shared" si="13"/>
        <v>0.33064577844369297</v>
      </c>
      <c r="E37" s="9">
        <f t="shared" si="14"/>
        <v>0.31092899211438657</v>
      </c>
      <c r="F37" s="9">
        <f t="shared" si="15"/>
        <v>0.35842522944192046</v>
      </c>
      <c r="G37" s="9">
        <f t="shared" si="16"/>
        <v>1.0654655783423053</v>
      </c>
      <c r="H37" s="9">
        <f t="shared" si="17"/>
        <v>3.0243845988503799</v>
      </c>
      <c r="I37" s="9">
        <f t="shared" si="18"/>
        <v>3.2161684029519946</v>
      </c>
      <c r="J37" s="9">
        <f t="shared" si="19"/>
        <v>2.789982171615073</v>
      </c>
      <c r="K37" s="11">
        <f t="shared" si="20"/>
        <v>0.34482758620689657</v>
      </c>
      <c r="L37" s="11">
        <f t="shared" si="21"/>
        <v>0.32467532467532467</v>
      </c>
      <c r="M37" s="11">
        <f t="shared" si="22"/>
        <v>0.37313432835820892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-0.27735928507930574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0.23644651796993538</v>
      </c>
      <c r="Q37" s="11">
        <f>2*'OddsRatio_working_3-way'!K37*'OddsRatio_working_3-way'!L37*'OddsRatio_working_3-way'!M37</f>
        <v>8.3550006349800476E-2</v>
      </c>
      <c r="R37" s="11">
        <f t="shared" si="23"/>
        <v>0</v>
      </c>
      <c r="S37" s="11">
        <f t="shared" si="24"/>
        <v>-0.85249180643917466</v>
      </c>
      <c r="T37" s="11">
        <f t="shared" si="25"/>
        <v>-0.30123385386543272</v>
      </c>
      <c r="U37" s="11">
        <f>'OddsRatio_working_3-way'!S37-'OddsRatio_working_3-way'!R37^2/3</f>
        <v>-0.85249180643917466</v>
      </c>
      <c r="V37" s="11">
        <f>'OddsRatio_working_3-way'!S37*'OddsRatio_working_3-way'!R37/3-2*'OddsRatio_working_3-way'!R37^3/27-'OddsRatio_working_3-way'!T37</f>
        <v>0.30123385386543272</v>
      </c>
      <c r="W37" s="11">
        <f>'OddsRatio_working_3-way'!V37^2+4*'OddsRatio_working_3-way'!U37^3/27</f>
        <v>-1.042141453094253E-3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0.15147935186661177</v>
      </c>
      <c r="Y37" s="11">
        <f>IF('OddsRatio_working_3-way'!W37&gt;=0,IF('OddsRatio_working_3-way'!V37+SQRT('OddsRatio_working_3-way'!W37)&gt;0,0,PI()),ACOS('OddsRatio_working_3-way'!V37/(2*'OddsRatio_working_3-way'!X37)))</f>
        <v>0.10675917163594772</v>
      </c>
      <c r="Z37" s="11">
        <f>'OddsRatio_working_3-way'!X37^(1/3)*COS('OddsRatio_working_3-way'!Y37/3)</f>
        <v>0.53273278917115252</v>
      </c>
      <c r="AA37" s="11">
        <f>'OddsRatio_working_3-way'!X37^(1/3)*COS(('OddsRatio_working_3-way'!Y37+2*PI())/3)</f>
        <v>-0.28279147042214098</v>
      </c>
      <c r="AB37" s="11">
        <f>'OddsRatio_working_3-way'!X37^(1/3)*COS(('OddsRatio_working_3-way'!Y37+4*PI())/3)</f>
        <v>-0.24994131874901149</v>
      </c>
      <c r="AC37" s="11">
        <f>'OddsRatio_working_3-way'!X37^(1/3)*SIN('OddsRatio_working_3-way'!Y37/3)</f>
        <v>1.8966043911401366E-2</v>
      </c>
      <c r="AD37" s="11">
        <f>'OddsRatio_working_3-way'!X37^(1/3)*SIN(('OddsRatio_working_3-way'!Y37+2*PI())/3)</f>
        <v>0.45187710689545696</v>
      </c>
      <c r="AE37" s="11">
        <f>'OddsRatio_working_3-way'!X37^(1/3)*SIN(('OddsRatio_working_3-way'!Y37+4*PI())/3)</f>
        <v>-0.47084315080685829</v>
      </c>
      <c r="AF37" s="11">
        <f>-'OddsRatio_working_3-way'!U37/(3*'OddsRatio_working_3-way'!X37^(1/3))*COS(('OddsRatio_working_3-way'!Y37)/3)</f>
        <v>0.53273278917115263</v>
      </c>
      <c r="AG37" s="11">
        <f>-'OddsRatio_working_3-way'!U37/(3*'OddsRatio_working_3-way'!X37^(1/3))*COS(('OddsRatio_working_3-way'!Y37+2*PI())/3)</f>
        <v>-0.28279147042214103</v>
      </c>
      <c r="AH37" s="11">
        <f>-'OddsRatio_working_3-way'!U37/(3*'OddsRatio_working_3-way'!X37^(1/3))*COS(('OddsRatio_working_3-way'!Y37+4*PI())/3)</f>
        <v>-0.24994131874901154</v>
      </c>
      <c r="AI37" s="11">
        <f>'OddsRatio_working_3-way'!U37/(3*'OddsRatio_working_3-way'!X37^(1/3))*SIN(('OddsRatio_working_3-way'!Y37)/3)</f>
        <v>-1.8966043911401369E-2</v>
      </c>
      <c r="AJ37" s="11">
        <f>'OddsRatio_working_3-way'!U37/(3*'OddsRatio_working_3-way'!X37^(1/3))*SIN(('OddsRatio_working_3-way'!Y37+2*PI())/3)</f>
        <v>-0.45187710689545707</v>
      </c>
      <c r="AK37" s="11">
        <f>'OddsRatio_working_3-way'!U37/(3*'OddsRatio_working_3-way'!X37^(1/3))*SIN(('OddsRatio_working_3-way'!Y37+4*PI())/3)</f>
        <v>0.4708431508068584</v>
      </c>
      <c r="AL37" s="11">
        <f>'OddsRatio_working_3-way'!Z37+'OddsRatio_working_3-way'!AF37</f>
        <v>1.0654655783423053</v>
      </c>
      <c r="AM37" s="11">
        <f>'OddsRatio_working_3-way'!AA37+'OddsRatio_working_3-way'!AG37</f>
        <v>-0.56558294084428207</v>
      </c>
      <c r="AN37" s="11">
        <f>'OddsRatio_working_3-way'!AB37+'OddsRatio_working_3-way'!AH37</f>
        <v>-0.49988263749802303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1.0654655783423053</v>
      </c>
      <c r="AS37" s="11">
        <f>IF(('OddsRatio_working_3-way'!X37=0),IF(Q37&gt;0,-Q37^(1/3),(-Q37)^(1/3)),'OddsRatio_working_3-way'!AM37-'OddsRatio_working_3-way'!R37/3)</f>
        <v>-0.56558294084428207</v>
      </c>
      <c r="AT37" s="11">
        <f>IF(('OddsRatio_working_3-way'!X37=0),IF(Q37&gt;0,-Q37^(1/3),(-Q37)^(1/3)),'OddsRatio_working_3-way'!AN37-'OddsRatio_working_3-way'!R37/3)</f>
        <v>-0.49988263749802303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2.08</v>
      </c>
      <c r="B40" s="4">
        <f>IF('True_Odds_Calculator_3-way'!B39="","",'True_Odds_Calculator_3-way'!B39)</f>
        <v>3.24</v>
      </c>
      <c r="C40" s="4">
        <f>IF('True_Odds_Calculator_3-way'!C39="","",'True_Odds_Calculator_3-way'!C39)</f>
        <v>3.92</v>
      </c>
      <c r="D40" s="9">
        <f t="shared" si="13"/>
        <v>0.46361178278243365</v>
      </c>
      <c r="E40" s="9">
        <f t="shared" si="14"/>
        <v>0.29414738942681595</v>
      </c>
      <c r="F40" s="9">
        <f t="shared" si="15"/>
        <v>0.24224082779075037</v>
      </c>
      <c r="G40" s="9">
        <f t="shared" si="16"/>
        <v>1.0712750950853316</v>
      </c>
      <c r="H40" s="9">
        <f t="shared" si="17"/>
        <v>2.1569771026921583</v>
      </c>
      <c r="I40" s="9">
        <f t="shared" si="18"/>
        <v>3.3996562129911427</v>
      </c>
      <c r="J40" s="9">
        <f t="shared" si="19"/>
        <v>4.1281232776491672</v>
      </c>
      <c r="K40" s="11">
        <f t="shared" si="20"/>
        <v>0.48076923076923073</v>
      </c>
      <c r="L40" s="11">
        <f t="shared" si="21"/>
        <v>0.30864197530864196</v>
      </c>
      <c r="M40" s="11">
        <f t="shared" si="22"/>
        <v>0.25510204081632654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-0.26739926739926756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0.23620559334845051</v>
      </c>
      <c r="Q40" s="11">
        <f>2*'OddsRatio_working_3-way'!K40*'OddsRatio_working_3-way'!L40*'OddsRatio_working_3-way'!M40</f>
        <v>7.5706920945016173E-2</v>
      </c>
      <c r="R40" s="11">
        <f t="shared" si="23"/>
        <v>0</v>
      </c>
      <c r="S40" s="11">
        <f t="shared" si="24"/>
        <v>-0.88334420526201307</v>
      </c>
      <c r="T40" s="11">
        <f t="shared" si="25"/>
        <v>-0.28312314271218358</v>
      </c>
      <c r="U40" s="11">
        <f>'OddsRatio_working_3-way'!S40-'OddsRatio_working_3-way'!R40^2/3</f>
        <v>-0.88334420526201307</v>
      </c>
      <c r="V40" s="11">
        <f>'OddsRatio_working_3-way'!S40*'OddsRatio_working_3-way'!R40/3-2*'OddsRatio_working_3-way'!R40^3/27-'OddsRatio_working_3-way'!T40</f>
        <v>0.28312314271218358</v>
      </c>
      <c r="W40" s="11">
        <f>'OddsRatio_working_3-way'!V40^2+4*'OddsRatio_working_3-way'!U40^3/27</f>
        <v>-2.1955481624724646E-2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0.15977655926632989</v>
      </c>
      <c r="Y40" s="11">
        <f>IF('OddsRatio_working_3-way'!W40&gt;=0,IF('OddsRatio_working_3-way'!V40+SQRT('OddsRatio_working_3-way'!W40)&gt;0,0,PI()),ACOS('OddsRatio_working_3-way'!V40/(2*'OddsRatio_working_3-way'!X40)))</f>
        <v>0.4821563150966357</v>
      </c>
      <c r="Z40" s="11">
        <f>'OddsRatio_working_3-way'!X40^(1/3)*COS('OddsRatio_working_3-way'!Y40/3)</f>
        <v>0.53563754754266568</v>
      </c>
      <c r="AA40" s="11">
        <f>'OddsRatio_working_3-way'!X40^(1/3)*COS(('OddsRatio_working_3-way'!Y40+2*PI())/3)</f>
        <v>-0.34302093173479953</v>
      </c>
      <c r="AB40" s="11">
        <f>'OddsRatio_working_3-way'!X40^(1/3)*COS(('OddsRatio_working_3-way'!Y40+4*PI())/3)</f>
        <v>-0.1926166158078664</v>
      </c>
      <c r="AC40" s="11">
        <f>'OddsRatio_working_3-way'!X40^(1/3)*SIN('OddsRatio_working_3-way'!Y40/3)</f>
        <v>8.6835972287696628E-2</v>
      </c>
      <c r="AD40" s="11">
        <f>'OddsRatio_working_3-way'!X40^(1/3)*SIN(('OddsRatio_working_3-way'!Y40+2*PI())/3)</f>
        <v>0.42045773724889518</v>
      </c>
      <c r="AE40" s="11">
        <f>'OddsRatio_working_3-way'!X40^(1/3)*SIN(('OddsRatio_working_3-way'!Y40+4*PI())/3)</f>
        <v>-0.50729370953659159</v>
      </c>
      <c r="AF40" s="11">
        <f>-'OddsRatio_working_3-way'!U40/(3*'OddsRatio_working_3-way'!X40^(1/3))*COS(('OddsRatio_working_3-way'!Y40)/3)</f>
        <v>0.53563754754266579</v>
      </c>
      <c r="AG40" s="11">
        <f>-'OddsRatio_working_3-way'!U40/(3*'OddsRatio_working_3-way'!X40^(1/3))*COS(('OddsRatio_working_3-way'!Y40+2*PI())/3)</f>
        <v>-0.34302093173479964</v>
      </c>
      <c r="AH40" s="11">
        <f>-'OddsRatio_working_3-way'!U40/(3*'OddsRatio_working_3-way'!X40^(1/3))*COS(('OddsRatio_working_3-way'!Y40+4*PI())/3)</f>
        <v>-0.19261661580786643</v>
      </c>
      <c r="AI40" s="11">
        <f>'OddsRatio_working_3-way'!U40/(3*'OddsRatio_working_3-way'!X40^(1/3))*SIN(('OddsRatio_working_3-way'!Y40)/3)</f>
        <v>-8.6835972287696642E-2</v>
      </c>
      <c r="AJ40" s="11">
        <f>'OddsRatio_working_3-way'!U40/(3*'OddsRatio_working_3-way'!X40^(1/3))*SIN(('OddsRatio_working_3-way'!Y40+2*PI())/3)</f>
        <v>-0.42045773724889524</v>
      </c>
      <c r="AK40" s="11">
        <f>'OddsRatio_working_3-way'!U40/(3*'OddsRatio_working_3-way'!X40^(1/3))*SIN(('OddsRatio_working_3-way'!Y40+4*PI())/3)</f>
        <v>0.5072937095365917</v>
      </c>
      <c r="AL40" s="11">
        <f>'OddsRatio_working_3-way'!Z40+'OddsRatio_working_3-way'!AF40</f>
        <v>1.0712750950853316</v>
      </c>
      <c r="AM40" s="11">
        <f>'OddsRatio_working_3-way'!AA40+'OddsRatio_working_3-way'!AG40</f>
        <v>-0.68604186346959917</v>
      </c>
      <c r="AN40" s="11">
        <f>'OddsRatio_working_3-way'!AB40+'OddsRatio_working_3-way'!AH40</f>
        <v>-0.38523323161573286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1.0712750950853316</v>
      </c>
      <c r="AS40" s="11">
        <f>IF(('OddsRatio_working_3-way'!X40=0),IF(Q40&gt;0,-Q40^(1/3),(-Q40)^(1/3)),'OddsRatio_working_3-way'!AM40-'OddsRatio_working_3-way'!R40/3)</f>
        <v>-0.68604186346959917</v>
      </c>
      <c r="AT40" s="11">
        <f>IF(('OddsRatio_working_3-way'!X40=0),IF(Q40&gt;0,-Q40^(1/3),(-Q40)^(1/3)),'OddsRatio_working_3-way'!AN40-'OddsRatio_working_3-way'!R40/3)</f>
        <v>-0.38523323161573286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1.66</v>
      </c>
      <c r="B41" s="4">
        <f>IF('True_Odds_Calculator_3-way'!B40="","",'True_Odds_Calculator_3-way'!B40)</f>
        <v>3.84</v>
      </c>
      <c r="C41" s="4">
        <f>IF('True_Odds_Calculator_3-way'!C40="","",'True_Odds_Calculator_3-way'!C40)</f>
        <v>5.73</v>
      </c>
      <c r="D41" s="9">
        <f t="shared" si="13"/>
        <v>0.5866614685668522</v>
      </c>
      <c r="E41" s="9">
        <f t="shared" si="14"/>
        <v>0.24803153309453588</v>
      </c>
      <c r="F41" s="9">
        <f t="shared" si="15"/>
        <v>0.16530699833861215</v>
      </c>
      <c r="G41" s="9">
        <f t="shared" si="16"/>
        <v>1.0675159964081917</v>
      </c>
      <c r="H41" s="9">
        <f t="shared" si="17"/>
        <v>1.7045605576294063</v>
      </c>
      <c r="I41" s="9">
        <f t="shared" si="18"/>
        <v>4.0317454297992645</v>
      </c>
      <c r="J41" s="9">
        <f t="shared" si="19"/>
        <v>6.0493506630107481</v>
      </c>
      <c r="K41" s="11">
        <f t="shared" si="20"/>
        <v>0.60240963855421692</v>
      </c>
      <c r="L41" s="11">
        <f t="shared" si="21"/>
        <v>0.26041666666666669</v>
      </c>
      <c r="M41" s="11">
        <f t="shared" si="22"/>
        <v>0.17452006980802792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-0.24273336802708234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0.22532319504895676</v>
      </c>
      <c r="Q41" s="11">
        <f>2*'OddsRatio_working_3-way'!K41*'OddsRatio_working_3-way'!L41*'OddsRatio_working_3-way'!M41</f>
        <v>5.4756548007036887E-2</v>
      </c>
      <c r="R41" s="11">
        <f t="shared" si="23"/>
        <v>0</v>
      </c>
      <c r="S41" s="11">
        <f t="shared" si="24"/>
        <v>-0.92827449674663975</v>
      </c>
      <c r="T41" s="11">
        <f t="shared" si="25"/>
        <v>-0.22558310978047141</v>
      </c>
      <c r="U41" s="11">
        <f>'OddsRatio_working_3-way'!S41-'OddsRatio_working_3-way'!R41^2/3</f>
        <v>-0.92827449674663975</v>
      </c>
      <c r="V41" s="11">
        <f>'OddsRatio_working_3-way'!S41*'OddsRatio_working_3-way'!R41/3-2*'OddsRatio_working_3-way'!R41^3/27-'OddsRatio_working_3-way'!T41</f>
        <v>0.22558310978047141</v>
      </c>
      <c r="W41" s="11">
        <f>'OddsRatio_working_3-way'!V41^2+4*'OddsRatio_working_3-way'!U41^3/27</f>
        <v>-6.7614207012820851E-2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0.17212055835304005</v>
      </c>
      <c r="Y41" s="11">
        <f>IF('OddsRatio_working_3-way'!W41&gt;=0,IF('OddsRatio_working_3-way'!V41+SQRT('OddsRatio_working_3-way'!W41)&gt;0,0,PI()),ACOS('OddsRatio_working_3-way'!V41/(2*'OddsRatio_working_3-way'!X41)))</f>
        <v>0.8562092876851779</v>
      </c>
      <c r="Z41" s="11">
        <f>'OddsRatio_working_3-way'!X41^(1/3)*COS('OddsRatio_working_3-way'!Y41/3)</f>
        <v>0.53375799820409586</v>
      </c>
      <c r="AA41" s="11">
        <f>'OddsRatio_working_3-way'!X41^(1/3)*COS(('OddsRatio_working_3-way'!Y41+2*PI())/3)</f>
        <v>-0.40250872925560699</v>
      </c>
      <c r="AB41" s="11">
        <f>'OddsRatio_working_3-way'!X41^(1/3)*COS(('OddsRatio_working_3-way'!Y41+4*PI())/3)</f>
        <v>-0.13124926894848898</v>
      </c>
      <c r="AC41" s="11">
        <f>'OddsRatio_working_3-way'!X41^(1/3)*SIN('OddsRatio_working_3-way'!Y41/3)</f>
        <v>0.15661172242854726</v>
      </c>
      <c r="AD41" s="11">
        <f>'OddsRatio_working_3-way'!X41^(1/3)*SIN(('OddsRatio_working_3-way'!Y41+2*PI())/3)</f>
        <v>0.38394212470360223</v>
      </c>
      <c r="AE41" s="11">
        <f>'OddsRatio_working_3-way'!X41^(1/3)*SIN(('OddsRatio_working_3-way'!Y41+4*PI())/3)</f>
        <v>-0.54055384713214938</v>
      </c>
      <c r="AF41" s="11">
        <f>-'OddsRatio_working_3-way'!U41/(3*'OddsRatio_working_3-way'!X41^(1/3))*COS(('OddsRatio_working_3-way'!Y41)/3)</f>
        <v>0.53375799820409586</v>
      </c>
      <c r="AG41" s="11">
        <f>-'OddsRatio_working_3-way'!U41/(3*'OddsRatio_working_3-way'!X41^(1/3))*COS(('OddsRatio_working_3-way'!Y41+2*PI())/3)</f>
        <v>-0.40250872925560699</v>
      </c>
      <c r="AH41" s="11">
        <f>-'OddsRatio_working_3-way'!U41/(3*'OddsRatio_working_3-way'!X41^(1/3))*COS(('OddsRatio_working_3-way'!Y41+4*PI())/3)</f>
        <v>-0.13124926894848898</v>
      </c>
      <c r="AI41" s="11">
        <f>'OddsRatio_working_3-way'!U41/(3*'OddsRatio_working_3-way'!X41^(1/3))*SIN(('OddsRatio_working_3-way'!Y41)/3)</f>
        <v>-0.15661172242854726</v>
      </c>
      <c r="AJ41" s="11">
        <f>'OddsRatio_working_3-way'!U41/(3*'OddsRatio_working_3-way'!X41^(1/3))*SIN(('OddsRatio_working_3-way'!Y41+2*PI())/3)</f>
        <v>-0.38394212470360223</v>
      </c>
      <c r="AK41" s="11">
        <f>'OddsRatio_working_3-way'!U41/(3*'OddsRatio_working_3-way'!X41^(1/3))*SIN(('OddsRatio_working_3-way'!Y41+4*PI())/3)</f>
        <v>0.54055384713214938</v>
      </c>
      <c r="AL41" s="11">
        <f>'OddsRatio_working_3-way'!Z41+'OddsRatio_working_3-way'!AF41</f>
        <v>1.0675159964081917</v>
      </c>
      <c r="AM41" s="11">
        <f>'OddsRatio_working_3-way'!AA41+'OddsRatio_working_3-way'!AG41</f>
        <v>-0.80501745851121398</v>
      </c>
      <c r="AN41" s="11">
        <f>'OddsRatio_working_3-way'!AB41+'OddsRatio_working_3-way'!AH41</f>
        <v>-0.26249853789697797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1.0675159964081917</v>
      </c>
      <c r="AS41" s="11">
        <f>IF(('OddsRatio_working_3-way'!X41=0),IF(Q41&gt;0,-Q41^(1/3),(-Q41)^(1/3)),'OddsRatio_working_3-way'!AM41-'OddsRatio_working_3-way'!R41/3)</f>
        <v>-0.80501745851121398</v>
      </c>
      <c r="AT41" s="11">
        <f>IF(('OddsRatio_working_3-way'!X41=0),IF(Q41&gt;0,-Q41^(1/3),(-Q41)^(1/3)),'OddsRatio_working_3-way'!AN41-'OddsRatio_working_3-way'!R41/3)</f>
        <v>-0.26249853789697797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2.67</v>
      </c>
      <c r="B42" s="4">
        <f>IF('True_Odds_Calculator_3-way'!B41="","",'True_Odds_Calculator_3-way'!B41)</f>
        <v>3.48</v>
      </c>
      <c r="C42" s="4">
        <f>IF('True_Odds_Calculator_3-way'!C41="","",'True_Odds_Calculator_3-way'!C41)</f>
        <v>2.7</v>
      </c>
      <c r="D42" s="9">
        <f t="shared" si="13"/>
        <v>0.36327545540290479</v>
      </c>
      <c r="E42" s="9">
        <f t="shared" si="14"/>
        <v>0.27755730352957175</v>
      </c>
      <c r="F42" s="9">
        <f t="shared" si="15"/>
        <v>0.35916724106752312</v>
      </c>
      <c r="G42" s="9">
        <f t="shared" si="16"/>
        <v>1.0495401677237055</v>
      </c>
      <c r="H42" s="9">
        <f t="shared" si="17"/>
        <v>2.7527320800985882</v>
      </c>
      <c r="I42" s="9">
        <f t="shared" si="18"/>
        <v>3.6028596159547903</v>
      </c>
      <c r="J42" s="9">
        <f t="shared" si="19"/>
        <v>2.784218285130299</v>
      </c>
      <c r="K42" s="11">
        <f t="shared" si="20"/>
        <v>0.37453183520599254</v>
      </c>
      <c r="L42" s="11">
        <f t="shared" si="21"/>
        <v>0.28735632183908044</v>
      </c>
      <c r="M42" s="11">
        <f t="shared" si="22"/>
        <v>0.37037037037037035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-0.28064855074196826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0.23318552958227501</v>
      </c>
      <c r="Q42" s="11">
        <f>2*'OddsRatio_working_3-way'!K42*'OddsRatio_working_3-way'!L42*'OddsRatio_working_3-way'!M42</f>
        <v>7.9721548575136761E-2</v>
      </c>
      <c r="R42" s="11">
        <f t="shared" si="23"/>
        <v>0</v>
      </c>
      <c r="S42" s="11">
        <f t="shared" si="24"/>
        <v>-0.83088093263189045</v>
      </c>
      <c r="T42" s="11">
        <f t="shared" si="25"/>
        <v>-0.28406185731004802</v>
      </c>
      <c r="U42" s="11">
        <f>'OddsRatio_working_3-way'!S42-'OddsRatio_working_3-way'!R42^2/3</f>
        <v>-0.83088093263189045</v>
      </c>
      <c r="V42" s="11">
        <f>'OddsRatio_working_3-way'!S42*'OddsRatio_working_3-way'!R42/3-2*'OddsRatio_working_3-way'!R42^3/27-'OddsRatio_working_3-way'!T42</f>
        <v>0.28406185731004802</v>
      </c>
      <c r="W42" s="11">
        <f>'OddsRatio_working_3-way'!V42^2+4*'OddsRatio_working_3-way'!U42^3/27</f>
        <v>-4.2880547770178939E-3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0.14575595490017892</v>
      </c>
      <c r="Y42" s="11">
        <f>IF('OddsRatio_working_3-way'!W42&gt;=0,IF('OddsRatio_working_3-way'!V42+SQRT('OddsRatio_working_3-way'!W42)&gt;0,0,PI()),ACOS('OddsRatio_working_3-way'!V42/(2*'OddsRatio_working_3-way'!X42)))</f>
        <v>0.22656655508090617</v>
      </c>
      <c r="Z42" s="11">
        <f>'OddsRatio_working_3-way'!X42^(1/3)*COS('OddsRatio_working_3-way'!Y42/3)</f>
        <v>0.52477008386185275</v>
      </c>
      <c r="AA42" s="11">
        <f>'OddsRatio_working_3-way'!X42^(1/3)*COS(('OddsRatio_working_3-way'!Y42+2*PI())/3)</f>
        <v>-0.29677257558326486</v>
      </c>
      <c r="AB42" s="11">
        <f>'OddsRatio_working_3-way'!X42^(1/3)*COS(('OddsRatio_working_3-way'!Y42+4*PI())/3)</f>
        <v>-0.22799750827858775</v>
      </c>
      <c r="AC42" s="11">
        <f>'OddsRatio_working_3-way'!X42^(1/3)*SIN('OddsRatio_working_3-way'!Y42/3)</f>
        <v>3.9707303621890018E-2</v>
      </c>
      <c r="AD42" s="11">
        <f>'OddsRatio_working_3-way'!X42^(1/3)*SIN(('OddsRatio_working_3-way'!Y42+2*PI())/3)</f>
        <v>0.43461057195950981</v>
      </c>
      <c r="AE42" s="11">
        <f>'OddsRatio_working_3-way'!X42^(1/3)*SIN(('OddsRatio_working_3-way'!Y42+4*PI())/3)</f>
        <v>-0.47431787558139971</v>
      </c>
      <c r="AF42" s="11">
        <f>-'OddsRatio_working_3-way'!U42/(3*'OddsRatio_working_3-way'!X42^(1/3))*COS(('OddsRatio_working_3-way'!Y42)/3)</f>
        <v>0.52477008386185264</v>
      </c>
      <c r="AG42" s="11">
        <f>-'OddsRatio_working_3-way'!U42/(3*'OddsRatio_working_3-way'!X42^(1/3))*COS(('OddsRatio_working_3-way'!Y42+2*PI())/3)</f>
        <v>-0.29677257558326481</v>
      </c>
      <c r="AH42" s="11">
        <f>-'OddsRatio_working_3-way'!U42/(3*'OddsRatio_working_3-way'!X42^(1/3))*COS(('OddsRatio_working_3-way'!Y42+4*PI())/3)</f>
        <v>-0.2279975082785877</v>
      </c>
      <c r="AI42" s="11">
        <f>'OddsRatio_working_3-way'!U42/(3*'OddsRatio_working_3-way'!X42^(1/3))*SIN(('OddsRatio_working_3-way'!Y42)/3)</f>
        <v>-3.9707303621890011E-2</v>
      </c>
      <c r="AJ42" s="11">
        <f>'OddsRatio_working_3-way'!U42/(3*'OddsRatio_working_3-way'!X42^(1/3))*SIN(('OddsRatio_working_3-way'!Y42+2*PI())/3)</f>
        <v>-0.4346105719595097</v>
      </c>
      <c r="AK42" s="11">
        <f>'OddsRatio_working_3-way'!U42/(3*'OddsRatio_working_3-way'!X42^(1/3))*SIN(('OddsRatio_working_3-way'!Y42+4*PI())/3)</f>
        <v>0.4743178755813996</v>
      </c>
      <c r="AL42" s="11">
        <f>'OddsRatio_working_3-way'!Z42+'OddsRatio_working_3-way'!AF42</f>
        <v>1.0495401677237055</v>
      </c>
      <c r="AM42" s="11">
        <f>'OddsRatio_working_3-way'!AA42+'OddsRatio_working_3-way'!AG42</f>
        <v>-0.59354515116652973</v>
      </c>
      <c r="AN42" s="11">
        <f>'OddsRatio_working_3-way'!AB42+'OddsRatio_working_3-way'!AH42</f>
        <v>-0.45599501655717545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1.0495401677237055</v>
      </c>
      <c r="AS42" s="11">
        <f>IF(('OddsRatio_working_3-way'!X42=0),IF(Q42&gt;0,-Q42^(1/3),(-Q42)^(1/3)),'OddsRatio_working_3-way'!AM42-'OddsRatio_working_3-way'!R42/3)</f>
        <v>-0.59354515116652973</v>
      </c>
      <c r="AT42" s="11">
        <f>IF(('OddsRatio_working_3-way'!X42=0),IF(Q42&gt;0,-Q42^(1/3),(-Q42)^(1/3)),'OddsRatio_working_3-way'!AN42-'OddsRatio_working_3-way'!R42/3)</f>
        <v>-0.45599501655717545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2.63</v>
      </c>
      <c r="B43" s="4">
        <f>IF('True_Odds_Calculator_3-way'!B42="","",'True_Odds_Calculator_3-way'!B42)</f>
        <v>3.57</v>
      </c>
      <c r="C43" s="4">
        <f>IF('True_Odds_Calculator_3-way'!C42="","",'True_Odds_Calculator_3-way'!C42)</f>
        <v>2.68</v>
      </c>
      <c r="D43" s="9">
        <f t="shared" si="13"/>
        <v>0.36845652457296518</v>
      </c>
      <c r="E43" s="9">
        <f t="shared" si="14"/>
        <v>0.27008922308510974</v>
      </c>
      <c r="F43" s="9">
        <f t="shared" si="15"/>
        <v>0.3614542523419253</v>
      </c>
      <c r="G43" s="9">
        <f t="shared" si="16"/>
        <v>1.0515487149362035</v>
      </c>
      <c r="H43" s="9">
        <f t="shared" si="17"/>
        <v>2.7140244053460116</v>
      </c>
      <c r="I43" s="9">
        <f t="shared" si="18"/>
        <v>3.7024801973860426</v>
      </c>
      <c r="J43" s="9">
        <f t="shared" si="19"/>
        <v>2.7666018410928221</v>
      </c>
      <c r="K43" s="11">
        <f t="shared" si="20"/>
        <v>0.38022813688212931</v>
      </c>
      <c r="L43" s="11">
        <f t="shared" si="21"/>
        <v>0.28011204481792717</v>
      </c>
      <c r="M43" s="11">
        <f t="shared" si="22"/>
        <v>0.37313432835820892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-0.27968633682404365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0.23367839843502239</v>
      </c>
      <c r="Q43" s="11">
        <f>2*'OddsRatio_working_3-way'!K43*'OddsRatio_working_3-way'!L43*'OddsRatio_working_3-way'!M43</f>
        <v>7.9482448447286524E-2</v>
      </c>
      <c r="R43" s="11">
        <f t="shared" si="23"/>
        <v>0</v>
      </c>
      <c r="S43" s="11">
        <f t="shared" si="24"/>
        <v>-0.83550165906757978</v>
      </c>
      <c r="T43" s="11">
        <f t="shared" si="25"/>
        <v>-0.28418423777808832</v>
      </c>
      <c r="U43" s="11">
        <f>'OddsRatio_working_3-way'!S43-'OddsRatio_working_3-way'!R43^2/3</f>
        <v>-0.83550165906757978</v>
      </c>
      <c r="V43" s="11">
        <f>'OddsRatio_working_3-way'!S43*'OddsRatio_working_3-way'!R43/3-2*'OddsRatio_working_3-way'!R43^3/27-'OddsRatio_working_3-way'!T43</f>
        <v>0.28418423777808832</v>
      </c>
      <c r="W43" s="11">
        <f>'OddsRatio_working_3-way'!V43^2+4*'OddsRatio_working_3-way'!U43^3/27</f>
        <v>-5.6441802235666083E-3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0.14697351906472783</v>
      </c>
      <c r="Y43" s="11">
        <f>IF('OddsRatio_working_3-way'!W43&gt;=0,IF('OddsRatio_working_3-way'!V43+SQRT('OddsRatio_working_3-way'!W43)&gt;0,0,PI()),ACOS('OddsRatio_working_3-way'!V43/(2*'OddsRatio_working_3-way'!X43)))</f>
        <v>0.25845030871671715</v>
      </c>
      <c r="Z43" s="11">
        <f>'OddsRatio_working_3-way'!X43^(1/3)*COS('OddsRatio_working_3-way'!Y43/3)</f>
        <v>0.52577435746810186</v>
      </c>
      <c r="AA43" s="11">
        <f>'OddsRatio_working_3-way'!X43^(1/3)*COS(('OddsRatio_working_3-way'!Y43+2*PI())/3)</f>
        <v>-0.30221158004733811</v>
      </c>
      <c r="AB43" s="11">
        <f>'OddsRatio_working_3-way'!X43^(1/3)*COS(('OddsRatio_working_3-way'!Y43+4*PI())/3)</f>
        <v>-0.22356277742076366</v>
      </c>
      <c r="AC43" s="11">
        <f>'OddsRatio_working_3-way'!X43^(1/3)*SIN('OddsRatio_working_3-way'!Y43/3)</f>
        <v>4.5407907367894532E-2</v>
      </c>
      <c r="AD43" s="11">
        <f>'OddsRatio_working_3-way'!X43^(1/3)*SIN(('OddsRatio_working_3-way'!Y43+2*PI())/3)</f>
        <v>0.43262999654186945</v>
      </c>
      <c r="AE43" s="11">
        <f>'OddsRatio_working_3-way'!X43^(1/3)*SIN(('OddsRatio_working_3-way'!Y43+4*PI())/3)</f>
        <v>-0.47803790390976397</v>
      </c>
      <c r="AF43" s="11">
        <f>-'OddsRatio_working_3-way'!U43/(3*'OddsRatio_working_3-way'!X43^(1/3))*COS(('OddsRatio_working_3-way'!Y43)/3)</f>
        <v>0.52577435746810175</v>
      </c>
      <c r="AG43" s="11">
        <f>-'OddsRatio_working_3-way'!U43/(3*'OddsRatio_working_3-way'!X43^(1/3))*COS(('OddsRatio_working_3-way'!Y43+2*PI())/3)</f>
        <v>-0.30221158004733806</v>
      </c>
      <c r="AH43" s="11">
        <f>-'OddsRatio_working_3-way'!U43/(3*'OddsRatio_working_3-way'!X43^(1/3))*COS(('OddsRatio_working_3-way'!Y43+4*PI())/3)</f>
        <v>-0.22356277742076361</v>
      </c>
      <c r="AI43" s="11">
        <f>'OddsRatio_working_3-way'!U43/(3*'OddsRatio_working_3-way'!X43^(1/3))*SIN(('OddsRatio_working_3-way'!Y43)/3)</f>
        <v>-4.5407907367894518E-2</v>
      </c>
      <c r="AJ43" s="11">
        <f>'OddsRatio_working_3-way'!U43/(3*'OddsRatio_working_3-way'!X43^(1/3))*SIN(('OddsRatio_working_3-way'!Y43+2*PI())/3)</f>
        <v>-0.4326299965418694</v>
      </c>
      <c r="AK43" s="11">
        <f>'OddsRatio_working_3-way'!U43/(3*'OddsRatio_working_3-way'!X43^(1/3))*SIN(('OddsRatio_working_3-way'!Y43+4*PI())/3)</f>
        <v>0.47803790390976386</v>
      </c>
      <c r="AL43" s="11">
        <f>'OddsRatio_working_3-way'!Z43+'OddsRatio_working_3-way'!AF43</f>
        <v>1.0515487149362035</v>
      </c>
      <c r="AM43" s="11">
        <f>'OddsRatio_working_3-way'!AA43+'OddsRatio_working_3-way'!AG43</f>
        <v>-0.60442316009467612</v>
      </c>
      <c r="AN43" s="11">
        <f>'OddsRatio_working_3-way'!AB43+'OddsRatio_working_3-way'!AH43</f>
        <v>-0.44712555484152727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1.0515487149362035</v>
      </c>
      <c r="AS43" s="11">
        <f>IF(('OddsRatio_working_3-way'!X43=0),IF(Q43&gt;0,-Q43^(1/3),(-Q43)^(1/3)),'OddsRatio_working_3-way'!AM43-'OddsRatio_working_3-way'!R43/3)</f>
        <v>-0.60442316009467612</v>
      </c>
      <c r="AT43" s="11">
        <f>IF(('OddsRatio_working_3-way'!X43=0),IF(Q43&gt;0,-Q43^(1/3),(-Q43)^(1/3)),'OddsRatio_working_3-way'!AN43-'OddsRatio_working_3-way'!R43/3)</f>
        <v>-0.44712555484152727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3.21</v>
      </c>
      <c r="B44" s="4">
        <f>IF('True_Odds_Calculator_3-way'!B43="","",'True_Odds_Calculator_3-way'!B43)</f>
        <v>3.61</v>
      </c>
      <c r="C44" s="4">
        <f>IF('True_Odds_Calculator_3-way'!C43="","",'True_Odds_Calculator_3-way'!C43)</f>
        <v>2.27</v>
      </c>
      <c r="D44" s="9">
        <f t="shared" si="13"/>
        <v>0.30211487103145035</v>
      </c>
      <c r="E44" s="9">
        <f t="shared" si="14"/>
        <v>0.2682332435606814</v>
      </c>
      <c r="F44" s="9">
        <f t="shared" si="15"/>
        <v>0.42965188540786836</v>
      </c>
      <c r="G44" s="9">
        <f t="shared" si="16"/>
        <v>1.0452485346119871</v>
      </c>
      <c r="H44" s="9">
        <f t="shared" si="17"/>
        <v>3.3099992614924916</v>
      </c>
      <c r="I44" s="9">
        <f t="shared" si="18"/>
        <v>3.7280986753372862</v>
      </c>
      <c r="J44" s="9">
        <f t="shared" si="19"/>
        <v>2.3274656389572232</v>
      </c>
      <c r="K44" s="11">
        <f t="shared" si="20"/>
        <v>0.3115264797507788</v>
      </c>
      <c r="L44" s="11">
        <f t="shared" si="21"/>
        <v>0.2770083102493075</v>
      </c>
      <c r="M44" s="11">
        <f t="shared" si="22"/>
        <v>0.44052863436123346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-0.27848282152734016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0.23151503553299607</v>
      </c>
      <c r="Q44" s="11">
        <f>2*'OddsRatio_working_3-way'!K44*'OddsRatio_working_3-way'!L44*'OddsRatio_working_3-way'!M44</f>
        <v>7.6031210355663736E-2</v>
      </c>
      <c r="R44" s="11">
        <f t="shared" si="23"/>
        <v>0</v>
      </c>
      <c r="S44" s="11">
        <f t="shared" si="24"/>
        <v>-0.83134404579518018</v>
      </c>
      <c r="T44" s="11">
        <f t="shared" si="25"/>
        <v>-0.27301939106574064</v>
      </c>
      <c r="U44" s="11">
        <f>'OddsRatio_working_3-way'!S44-'OddsRatio_working_3-way'!R44^2/3</f>
        <v>-0.83134404579518018</v>
      </c>
      <c r="V44" s="11">
        <f>'OddsRatio_working_3-way'!S44*'OddsRatio_working_3-way'!R44/3-2*'OddsRatio_working_3-way'!R44^3/27-'OddsRatio_working_3-way'!T44</f>
        <v>0.27301939106574064</v>
      </c>
      <c r="W44" s="11">
        <f>'OddsRatio_working_3-way'!V44^2+4*'OddsRatio_working_3-way'!U44^3/27</f>
        <v>-1.0581780984465591E-2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0.1458778332050259</v>
      </c>
      <c r="Y44" s="11">
        <f>IF('OddsRatio_working_3-way'!W44&gt;=0,IF('OddsRatio_working_3-way'!V44+SQRT('OddsRatio_working_3-way'!W44)&gt;0,0,PI()),ACOS('OddsRatio_working_3-way'!V44/(2*'OddsRatio_working_3-way'!X44)))</f>
        <v>0.36032882187903659</v>
      </c>
      <c r="Z44" s="11">
        <f>'OddsRatio_working_3-way'!X44^(1/3)*COS('OddsRatio_working_3-way'!Y44/3)</f>
        <v>0.52262426730599354</v>
      </c>
      <c r="AA44" s="11">
        <f>'OddsRatio_working_3-way'!X44^(1/3)*COS(('OddsRatio_working_3-way'!Y44+2*PI())/3)</f>
        <v>-0.31593738299750918</v>
      </c>
      <c r="AB44" s="11">
        <f>'OddsRatio_working_3-way'!X44^(1/3)*COS(('OddsRatio_working_3-way'!Y44+4*PI())/3)</f>
        <v>-0.20668688430848439</v>
      </c>
      <c r="AC44" s="11">
        <f>'OddsRatio_working_3-way'!X44^(1/3)*SIN('OddsRatio_working_3-way'!Y44/3)</f>
        <v>6.3075804827209314E-2</v>
      </c>
      <c r="AD44" s="11">
        <f>'OddsRatio_working_3-way'!X44^(1/3)*SIN(('OddsRatio_working_3-way'!Y44+2*PI())/3)</f>
        <v>0.42106798970761472</v>
      </c>
      <c r="AE44" s="11">
        <f>'OddsRatio_working_3-way'!X44^(1/3)*SIN(('OddsRatio_working_3-way'!Y44+4*PI())/3)</f>
        <v>-0.48414379453482409</v>
      </c>
      <c r="AF44" s="11">
        <f>-'OddsRatio_working_3-way'!U44/(3*'OddsRatio_working_3-way'!X44^(1/3))*COS(('OddsRatio_working_3-way'!Y44)/3)</f>
        <v>0.52262426730599354</v>
      </c>
      <c r="AG44" s="11">
        <f>-'OddsRatio_working_3-way'!U44/(3*'OddsRatio_working_3-way'!X44^(1/3))*COS(('OddsRatio_working_3-way'!Y44+2*PI())/3)</f>
        <v>-0.31593738299750918</v>
      </c>
      <c r="AH44" s="11">
        <f>-'OddsRatio_working_3-way'!U44/(3*'OddsRatio_working_3-way'!X44^(1/3))*COS(('OddsRatio_working_3-way'!Y44+4*PI())/3)</f>
        <v>-0.20668688430848439</v>
      </c>
      <c r="AI44" s="11">
        <f>'OddsRatio_working_3-way'!U44/(3*'OddsRatio_working_3-way'!X44^(1/3))*SIN(('OddsRatio_working_3-way'!Y44)/3)</f>
        <v>-6.3075804827209314E-2</v>
      </c>
      <c r="AJ44" s="11">
        <f>'OddsRatio_working_3-way'!U44/(3*'OddsRatio_working_3-way'!X44^(1/3))*SIN(('OddsRatio_working_3-way'!Y44+2*PI())/3)</f>
        <v>-0.42106798970761472</v>
      </c>
      <c r="AK44" s="11">
        <f>'OddsRatio_working_3-way'!U44/(3*'OddsRatio_working_3-way'!X44^(1/3))*SIN(('OddsRatio_working_3-way'!Y44+4*PI())/3)</f>
        <v>0.48414379453482409</v>
      </c>
      <c r="AL44" s="11">
        <f>'OddsRatio_working_3-way'!Z44+'OddsRatio_working_3-way'!AF44</f>
        <v>1.0452485346119871</v>
      </c>
      <c r="AM44" s="11">
        <f>'OddsRatio_working_3-way'!AA44+'OddsRatio_working_3-way'!AG44</f>
        <v>-0.63187476599501835</v>
      </c>
      <c r="AN44" s="11">
        <f>'OddsRatio_working_3-way'!AB44+'OddsRatio_working_3-way'!AH44</f>
        <v>-0.41337376861696878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1.0452485346119871</v>
      </c>
      <c r="AS44" s="11">
        <f>IF(('OddsRatio_working_3-way'!X44=0),IF(Q44&gt;0,-Q44^(1/3),(-Q44)^(1/3)),'OddsRatio_working_3-way'!AM44-'OddsRatio_working_3-way'!R44/3)</f>
        <v>-0.63187476599501835</v>
      </c>
      <c r="AT44" s="11">
        <f>IF(('OddsRatio_working_3-way'!X44=0),IF(Q44&gt;0,-Q44^(1/3),(-Q44)^(1/3)),'OddsRatio_working_3-way'!AN44-'OddsRatio_working_3-way'!R44/3)</f>
        <v>-0.41337376861696878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1.44</v>
      </c>
      <c r="B45" s="4">
        <f>IF('True_Odds_Calculator_3-way'!B44="","",'True_Odds_Calculator_3-way'!B44)</f>
        <v>4.8</v>
      </c>
      <c r="C45" s="4">
        <f>IF('True_Odds_Calculator_3-way'!C44="","",'True_Odds_Calculator_3-way'!C44)</f>
        <v>7.69</v>
      </c>
      <c r="D45" s="9">
        <f t="shared" si="13"/>
        <v>0.67996012215127255</v>
      </c>
      <c r="E45" s="9">
        <f t="shared" si="14"/>
        <v>0.19743664156250948</v>
      </c>
      <c r="F45" s="9">
        <f t="shared" si="15"/>
        <v>0.12260323628621791</v>
      </c>
      <c r="G45" s="9">
        <f t="shared" si="16"/>
        <v>1.069714730396041</v>
      </c>
      <c r="H45" s="9">
        <f t="shared" si="17"/>
        <v>1.4706744813742583</v>
      </c>
      <c r="I45" s="9">
        <f t="shared" si="18"/>
        <v>5.064915975504956</v>
      </c>
      <c r="J45" s="9">
        <f t="shared" si="19"/>
        <v>8.156391546349516</v>
      </c>
      <c r="K45" s="11">
        <f t="shared" si="20"/>
        <v>0.69444444444444442</v>
      </c>
      <c r="L45" s="11">
        <f t="shared" si="21"/>
        <v>0.20833333333333334</v>
      </c>
      <c r="M45" s="11">
        <f t="shared" si="22"/>
        <v>0.13003901170351104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-0.21044195203005345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0.20563171266194674</v>
      </c>
      <c r="Q45" s="11">
        <f>2*'OddsRatio_working_3-way'!K45*'OddsRatio_working_3-way'!L45*'OddsRatio_working_3-way'!M45</f>
        <v>3.7627028849395554E-2</v>
      </c>
      <c r="R45" s="11">
        <f t="shared" si="23"/>
        <v>0</v>
      </c>
      <c r="S45" s="11">
        <f t="shared" si="24"/>
        <v>-0.97714220324557843</v>
      </c>
      <c r="T45" s="11">
        <f t="shared" si="25"/>
        <v>-0.17880003719040771</v>
      </c>
      <c r="U45" s="11">
        <f>'OddsRatio_working_3-way'!S45-'OddsRatio_working_3-way'!R45^2/3</f>
        <v>-0.97714220324557843</v>
      </c>
      <c r="V45" s="11">
        <f>'OddsRatio_working_3-way'!S45*'OddsRatio_working_3-way'!R45/3-2*'OddsRatio_working_3-way'!R45^3/27-'OddsRatio_working_3-way'!T45</f>
        <v>0.17880003719040771</v>
      </c>
      <c r="W45" s="11">
        <f>'OddsRatio_working_3-way'!V45^2+4*'OddsRatio_working_3-way'!U45^3/27</f>
        <v>-0.10625011761008057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0.18588946373407758</v>
      </c>
      <c r="Y45" s="11">
        <f>IF('OddsRatio_working_3-way'!W45&gt;=0,IF('OddsRatio_working_3-way'!V45+SQRT('OddsRatio_working_3-way'!W45)&gt;0,0,PI()),ACOS('OddsRatio_working_3-way'!V45/(2*'OddsRatio_working_3-way'!X45)))</f>
        <v>1.0690799780199844</v>
      </c>
      <c r="Z45" s="11">
        <f>'OddsRatio_working_3-way'!X45^(1/3)*COS('OddsRatio_working_3-way'!Y45/3)</f>
        <v>0.53485736519802052</v>
      </c>
      <c r="AA45" s="11">
        <f>'OddsRatio_working_3-way'!X45^(1/3)*COS(('OddsRatio_working_3-way'!Y45+2*PI())/3)</f>
        <v>-0.43985620355047572</v>
      </c>
      <c r="AB45" s="11">
        <f>'OddsRatio_working_3-way'!X45^(1/3)*COS(('OddsRatio_working_3-way'!Y45+4*PI())/3)</f>
        <v>-9.5001161647544755E-2</v>
      </c>
      <c r="AC45" s="11">
        <f>'OddsRatio_working_3-way'!X45^(1/3)*SIN('OddsRatio_working_3-way'!Y45/3)</f>
        <v>0.19910215127405681</v>
      </c>
      <c r="AD45" s="11">
        <f>'OddsRatio_working_3-way'!X45^(1/3)*SIN(('OddsRatio_working_3-way'!Y45+2*PI())/3)</f>
        <v>0.36364899002566836</v>
      </c>
      <c r="AE45" s="11">
        <f>'OddsRatio_working_3-way'!X45^(1/3)*SIN(('OddsRatio_working_3-way'!Y45+4*PI())/3)</f>
        <v>-0.56275114129972514</v>
      </c>
      <c r="AF45" s="11">
        <f>-'OddsRatio_working_3-way'!U45/(3*'OddsRatio_working_3-way'!X45^(1/3))*COS(('OddsRatio_working_3-way'!Y45)/3)</f>
        <v>0.53485736519802052</v>
      </c>
      <c r="AG45" s="11">
        <f>-'OddsRatio_working_3-way'!U45/(3*'OddsRatio_working_3-way'!X45^(1/3))*COS(('OddsRatio_working_3-way'!Y45+2*PI())/3)</f>
        <v>-0.43985620355047572</v>
      </c>
      <c r="AH45" s="11">
        <f>-'OddsRatio_working_3-way'!U45/(3*'OddsRatio_working_3-way'!X45^(1/3))*COS(('OddsRatio_working_3-way'!Y45+4*PI())/3)</f>
        <v>-9.5001161647544755E-2</v>
      </c>
      <c r="AI45" s="11">
        <f>'OddsRatio_working_3-way'!U45/(3*'OddsRatio_working_3-way'!X45^(1/3))*SIN(('OddsRatio_working_3-way'!Y45)/3)</f>
        <v>-0.19910215127405681</v>
      </c>
      <c r="AJ45" s="11">
        <f>'OddsRatio_working_3-way'!U45/(3*'OddsRatio_working_3-way'!X45^(1/3))*SIN(('OddsRatio_working_3-way'!Y45+2*PI())/3)</f>
        <v>-0.36364899002566836</v>
      </c>
      <c r="AK45" s="11">
        <f>'OddsRatio_working_3-way'!U45/(3*'OddsRatio_working_3-way'!X45^(1/3))*SIN(('OddsRatio_working_3-way'!Y45+4*PI())/3)</f>
        <v>0.56275114129972514</v>
      </c>
      <c r="AL45" s="11">
        <f>'OddsRatio_working_3-way'!Z45+'OddsRatio_working_3-way'!AF45</f>
        <v>1.069714730396041</v>
      </c>
      <c r="AM45" s="11">
        <f>'OddsRatio_working_3-way'!AA45+'OddsRatio_working_3-way'!AG45</f>
        <v>-0.87971240710095144</v>
      </c>
      <c r="AN45" s="11">
        <f>'OddsRatio_working_3-way'!AB45+'OddsRatio_working_3-way'!AH45</f>
        <v>-0.19000232329508951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1.069714730396041</v>
      </c>
      <c r="AS45" s="11">
        <f>IF(('OddsRatio_working_3-way'!X45=0),IF(Q45&gt;0,-Q45^(1/3),(-Q45)^(1/3)),'OddsRatio_working_3-way'!AM45-'OddsRatio_working_3-way'!R45/3)</f>
        <v>-0.87971240710095144</v>
      </c>
      <c r="AT45" s="11">
        <f>IF(('OddsRatio_working_3-way'!X45=0),IF(Q45&gt;0,-Q45^(1/3),(-Q45)^(1/3)),'OddsRatio_working_3-way'!AN45-'OddsRatio_working_3-way'!R45/3)</f>
        <v>-0.19000232329508951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1.62</v>
      </c>
      <c r="B46" s="4">
        <f>IF('True_Odds_Calculator_3-way'!B45="","",'True_Odds_Calculator_3-way'!B45)</f>
        <v>4.3899999999999997</v>
      </c>
      <c r="C46" s="4">
        <f>IF('True_Odds_Calculator_3-way'!C45="","",'True_Odds_Calculator_3-way'!C45)</f>
        <v>5.2</v>
      </c>
      <c r="D46" s="9">
        <f t="shared" si="13"/>
        <v>0.60147733916109269</v>
      </c>
      <c r="E46" s="9">
        <f t="shared" si="14"/>
        <v>0.21632012840604287</v>
      </c>
      <c r="F46" s="9">
        <f t="shared" si="15"/>
        <v>0.18220253243286422</v>
      </c>
      <c r="G46" s="9">
        <f t="shared" si="16"/>
        <v>1.0686661713981702</v>
      </c>
      <c r="H46" s="9">
        <f t="shared" si="17"/>
        <v>1.6625730262668659</v>
      </c>
      <c r="I46" s="9">
        <f t="shared" si="18"/>
        <v>4.6227783210397959</v>
      </c>
      <c r="J46" s="9">
        <f t="shared" si="19"/>
        <v>5.4883979198723152</v>
      </c>
      <c r="K46" s="11">
        <f t="shared" si="20"/>
        <v>0.61728395061728392</v>
      </c>
      <c r="L46" s="11">
        <f t="shared" si="21"/>
        <v>0.22779043280182235</v>
      </c>
      <c r="M46" s="11">
        <f t="shared" si="22"/>
        <v>0.19230769230769229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-0.23870295738177283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0.22200373377290616</v>
      </c>
      <c r="Q46" s="11">
        <f>2*'OddsRatio_working_3-way'!K46*'OddsRatio_working_3-way'!L46*'OddsRatio_working_3-way'!M46</f>
        <v>5.4081299335665321E-2</v>
      </c>
      <c r="R46" s="11">
        <f t="shared" si="23"/>
        <v>0</v>
      </c>
      <c r="S46" s="11">
        <f t="shared" si="24"/>
        <v>-0.93004182356166398</v>
      </c>
      <c r="T46" s="11">
        <f t="shared" si="25"/>
        <v>-0.22656317260941874</v>
      </c>
      <c r="U46" s="11">
        <f>'OddsRatio_working_3-way'!S46-'OddsRatio_working_3-way'!R46^2/3</f>
        <v>-0.93004182356166398</v>
      </c>
      <c r="V46" s="11">
        <f>'OddsRatio_working_3-way'!S46*'OddsRatio_working_3-way'!R46/3-2*'OddsRatio_working_3-way'!R46^3/27-'OddsRatio_working_3-way'!T46</f>
        <v>0.22656317260941874</v>
      </c>
      <c r="W46" s="11">
        <f>'OddsRatio_working_3-way'!V46^2+4*'OddsRatio_working_3-way'!U46^3/27</f>
        <v>-6.7849206517276134E-2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0.17261233856544078</v>
      </c>
      <c r="Y46" s="11">
        <f>IF('OddsRatio_working_3-way'!W46&gt;=0,IF('OddsRatio_working_3-way'!V46+SQRT('OddsRatio_working_3-way'!W46)&gt;0,0,PI()),ACOS('OddsRatio_working_3-way'!V46/(2*'OddsRatio_working_3-way'!X46)))</f>
        <v>0.85492187937741759</v>
      </c>
      <c r="Z46" s="11">
        <f>'OddsRatio_working_3-way'!X46^(1/3)*COS('OddsRatio_working_3-way'!Y46/3)</f>
        <v>0.53433308569908511</v>
      </c>
      <c r="AA46" s="11">
        <f>'OddsRatio_working_3-way'!X46^(1/3)*COS(('OddsRatio_working_3-way'!Y46+2*PI())/3)</f>
        <v>-0.40272675469611152</v>
      </c>
      <c r="AB46" s="11">
        <f>'OddsRatio_working_3-way'!X46^(1/3)*COS(('OddsRatio_working_3-way'!Y46+4*PI())/3)</f>
        <v>-0.13160633100297367</v>
      </c>
      <c r="AC46" s="11">
        <f>'OddsRatio_working_3-way'!X46^(1/3)*SIN('OddsRatio_working_3-way'!Y46/3)</f>
        <v>0.15653144960203849</v>
      </c>
      <c r="AD46" s="11">
        <f>'OddsRatio_working_3-way'!X46^(1/3)*SIN(('OddsRatio_working_3-way'!Y46+2*PI())/3)</f>
        <v>0.38448030149691592</v>
      </c>
      <c r="AE46" s="11">
        <f>'OddsRatio_working_3-way'!X46^(1/3)*SIN(('OddsRatio_working_3-way'!Y46+4*PI())/3)</f>
        <v>-0.5410117510989545</v>
      </c>
      <c r="AF46" s="11">
        <f>-'OddsRatio_working_3-way'!U46/(3*'OddsRatio_working_3-way'!X46^(1/3))*COS(('OddsRatio_working_3-way'!Y46)/3)</f>
        <v>0.53433308569908511</v>
      </c>
      <c r="AG46" s="11">
        <f>-'OddsRatio_working_3-way'!U46/(3*'OddsRatio_working_3-way'!X46^(1/3))*COS(('OddsRatio_working_3-way'!Y46+2*PI())/3)</f>
        <v>-0.40272675469611152</v>
      </c>
      <c r="AH46" s="11">
        <f>-'OddsRatio_working_3-way'!U46/(3*'OddsRatio_working_3-way'!X46^(1/3))*COS(('OddsRatio_working_3-way'!Y46+4*PI())/3)</f>
        <v>-0.13160633100297367</v>
      </c>
      <c r="AI46" s="11">
        <f>'OddsRatio_working_3-way'!U46/(3*'OddsRatio_working_3-way'!X46^(1/3))*SIN(('OddsRatio_working_3-way'!Y46)/3)</f>
        <v>-0.15653144960203849</v>
      </c>
      <c r="AJ46" s="11">
        <f>'OddsRatio_working_3-way'!U46/(3*'OddsRatio_working_3-way'!X46^(1/3))*SIN(('OddsRatio_working_3-way'!Y46+2*PI())/3)</f>
        <v>-0.38448030149691592</v>
      </c>
      <c r="AK46" s="11">
        <f>'OddsRatio_working_3-way'!U46/(3*'OddsRatio_working_3-way'!X46^(1/3))*SIN(('OddsRatio_working_3-way'!Y46+4*PI())/3)</f>
        <v>0.5410117510989545</v>
      </c>
      <c r="AL46" s="11">
        <f>'OddsRatio_working_3-way'!Z46+'OddsRatio_working_3-way'!AF46</f>
        <v>1.0686661713981702</v>
      </c>
      <c r="AM46" s="11">
        <f>'OddsRatio_working_3-way'!AA46+'OddsRatio_working_3-way'!AG46</f>
        <v>-0.80545350939222304</v>
      </c>
      <c r="AN46" s="11">
        <f>'OddsRatio_working_3-way'!AB46+'OddsRatio_working_3-way'!AH46</f>
        <v>-0.26321266200594734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1.0686661713981702</v>
      </c>
      <c r="AS46" s="11">
        <f>IF(('OddsRatio_working_3-way'!X46=0),IF(Q46&gt;0,-Q46^(1/3),(-Q46)^(1/3)),'OddsRatio_working_3-way'!AM46-'OddsRatio_working_3-way'!R46/3)</f>
        <v>-0.80545350939222304</v>
      </c>
      <c r="AT46" s="11">
        <f>IF(('OddsRatio_working_3-way'!X46=0),IF(Q46&gt;0,-Q46^(1/3),(-Q46)^(1/3)),'OddsRatio_working_3-way'!AN46-'OddsRatio_working_3-way'!R46/3)</f>
        <v>-0.26321266200594734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3.45</v>
      </c>
      <c r="B47" s="4">
        <f>IF('True_Odds_Calculator_3-way'!B46="","",'True_Odds_Calculator_3-way'!B46)</f>
        <v>3.79</v>
      </c>
      <c r="C47" s="4">
        <f>IF('True_Odds_Calculator_3-way'!C46="","",'True_Odds_Calculator_3-way'!C46)</f>
        <v>2.08</v>
      </c>
      <c r="D47" s="9">
        <f t="shared" si="13"/>
        <v>0.27897039391902162</v>
      </c>
      <c r="E47" s="9">
        <f t="shared" si="14"/>
        <v>0.25359532803264578</v>
      </c>
      <c r="F47" s="9">
        <f t="shared" si="15"/>
        <v>0.46743427804833271</v>
      </c>
      <c r="G47" s="9">
        <f t="shared" si="16"/>
        <v>1.0549427638756066</v>
      </c>
      <c r="H47" s="9">
        <f t="shared" si="17"/>
        <v>3.5846097714952356</v>
      </c>
      <c r="I47" s="9">
        <f t="shared" si="18"/>
        <v>3.9432903112129423</v>
      </c>
      <c r="J47" s="9">
        <f t="shared" si="19"/>
        <v>2.1393381849856548</v>
      </c>
      <c r="K47" s="11">
        <f t="shared" si="20"/>
        <v>0.28985507246376813</v>
      </c>
      <c r="L47" s="11">
        <f t="shared" si="21"/>
        <v>0.26385224274406333</v>
      </c>
      <c r="M47" s="11">
        <f t="shared" si="22"/>
        <v>0.48076923076923073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-0.27143909778417064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0.23237822939555189</v>
      </c>
      <c r="Q47" s="11">
        <f>2*'OddsRatio_working_3-way'!K47*'OddsRatio_working_3-way'!L47*'OddsRatio_working_3-way'!M47</f>
        <v>7.3537414365680967E-2</v>
      </c>
      <c r="R47" s="11">
        <f t="shared" si="23"/>
        <v>0</v>
      </c>
      <c r="S47" s="11">
        <f t="shared" si="24"/>
        <v>-0.85609711825789658</v>
      </c>
      <c r="T47" s="11">
        <f t="shared" si="25"/>
        <v>-0.27091680957528369</v>
      </c>
      <c r="U47" s="11">
        <f>'OddsRatio_working_3-way'!S47-'OddsRatio_working_3-way'!R47^2/3</f>
        <v>-0.85609711825789658</v>
      </c>
      <c r="V47" s="11">
        <f>'OddsRatio_working_3-way'!S47*'OddsRatio_working_3-way'!R47/3-2*'OddsRatio_working_3-way'!R47^3/27-'OddsRatio_working_3-way'!T47</f>
        <v>0.27091680957528369</v>
      </c>
      <c r="W47" s="11">
        <f>'OddsRatio_working_3-way'!V47^2+4*'OddsRatio_working_3-way'!U47^3/27</f>
        <v>-1.9557493601198878E-2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0.15244130945354789</v>
      </c>
      <c r="Y47" s="11">
        <f>IF('OddsRatio_working_3-way'!W47&gt;=0,IF('OddsRatio_working_3-way'!V47+SQRT('OddsRatio_working_3-way'!W47)&gt;0,0,PI()),ACOS('OddsRatio_working_3-way'!V47/(2*'OddsRatio_working_3-way'!X47)))</f>
        <v>0.47652594029684159</v>
      </c>
      <c r="Z47" s="11">
        <f>'OddsRatio_working_3-way'!X47^(1/3)*COS('OddsRatio_working_3-way'!Y47/3)</f>
        <v>0.5274713819378033</v>
      </c>
      <c r="AA47" s="11">
        <f>'OddsRatio_working_3-way'!X47^(1/3)*COS(('OddsRatio_working_3-way'!Y47+2*PI())/3)</f>
        <v>-0.33691174915696054</v>
      </c>
      <c r="AB47" s="11">
        <f>'OddsRatio_working_3-way'!X47^(1/3)*COS(('OddsRatio_working_3-way'!Y47+4*PI())/3)</f>
        <v>-0.19055963278084287</v>
      </c>
      <c r="AC47" s="11">
        <f>'OddsRatio_working_3-way'!X47^(1/3)*SIN('OddsRatio_working_3-way'!Y47/3)</f>
        <v>8.4496433786222958E-2</v>
      </c>
      <c r="AD47" s="11">
        <f>'OddsRatio_working_3-way'!X47^(1/3)*SIN(('OddsRatio_working_3-way'!Y47+2*PI())/3)</f>
        <v>0.41455539963431048</v>
      </c>
      <c r="AE47" s="11">
        <f>'OddsRatio_working_3-way'!X47^(1/3)*SIN(('OddsRatio_working_3-way'!Y47+4*PI())/3)</f>
        <v>-0.49905183342053344</v>
      </c>
      <c r="AF47" s="11">
        <f>-'OddsRatio_working_3-way'!U47/(3*'OddsRatio_working_3-way'!X47^(1/3))*COS(('OddsRatio_working_3-way'!Y47)/3)</f>
        <v>0.5274713819378033</v>
      </c>
      <c r="AG47" s="11">
        <f>-'OddsRatio_working_3-way'!U47/(3*'OddsRatio_working_3-way'!X47^(1/3))*COS(('OddsRatio_working_3-way'!Y47+2*PI())/3)</f>
        <v>-0.33691174915696054</v>
      </c>
      <c r="AH47" s="11">
        <f>-'OddsRatio_working_3-way'!U47/(3*'OddsRatio_working_3-way'!X47^(1/3))*COS(('OddsRatio_working_3-way'!Y47+4*PI())/3)</f>
        <v>-0.19055963278084287</v>
      </c>
      <c r="AI47" s="11">
        <f>'OddsRatio_working_3-way'!U47/(3*'OddsRatio_working_3-way'!X47^(1/3))*SIN(('OddsRatio_working_3-way'!Y47)/3)</f>
        <v>-8.4496433786222958E-2</v>
      </c>
      <c r="AJ47" s="11">
        <f>'OddsRatio_working_3-way'!U47/(3*'OddsRatio_working_3-way'!X47^(1/3))*SIN(('OddsRatio_working_3-way'!Y47+2*PI())/3)</f>
        <v>-0.41455539963431048</v>
      </c>
      <c r="AK47" s="11">
        <f>'OddsRatio_working_3-way'!U47/(3*'OddsRatio_working_3-way'!X47^(1/3))*SIN(('OddsRatio_working_3-way'!Y47+4*PI())/3)</f>
        <v>0.49905183342053344</v>
      </c>
      <c r="AL47" s="11">
        <f>'OddsRatio_working_3-way'!Z47+'OddsRatio_working_3-way'!AF47</f>
        <v>1.0549427638756066</v>
      </c>
      <c r="AM47" s="11">
        <f>'OddsRatio_working_3-way'!AA47+'OddsRatio_working_3-way'!AG47</f>
        <v>-0.67382349831392108</v>
      </c>
      <c r="AN47" s="11">
        <f>'OddsRatio_working_3-way'!AB47+'OddsRatio_working_3-way'!AH47</f>
        <v>-0.38111926556168574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1.0549427638756066</v>
      </c>
      <c r="AS47" s="11">
        <f>IF(('OddsRatio_working_3-way'!X47=0),IF(Q47&gt;0,-Q47^(1/3),(-Q47)^(1/3)),'OddsRatio_working_3-way'!AM47-'OddsRatio_working_3-way'!R47/3)</f>
        <v>-0.67382349831392108</v>
      </c>
      <c r="AT47" s="11">
        <f>IF(('OddsRatio_working_3-way'!X47=0),IF(Q47&gt;0,-Q47^(1/3),(-Q47)^(1/3)),'OddsRatio_working_3-way'!AN47-'OddsRatio_working_3-way'!R47/3)</f>
        <v>-0.38111926556168574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1.78</v>
      </c>
      <c r="B48" s="4">
        <f>IF('True_Odds_Calculator_3-way'!B47="","",'True_Odds_Calculator_3-way'!B47)</f>
        <v>3.46</v>
      </c>
      <c r="C48" s="4">
        <f>IF('True_Odds_Calculator_3-way'!C47="","",'True_Odds_Calculator_3-way'!C47)</f>
        <v>5.46</v>
      </c>
      <c r="D48" s="9">
        <f t="shared" si="13"/>
        <v>0.54774361871778043</v>
      </c>
      <c r="E48" s="9">
        <f t="shared" si="14"/>
        <v>0.27746629259209765</v>
      </c>
      <c r="F48" s="9">
        <f t="shared" si="15"/>
        <v>0.174790088690122</v>
      </c>
      <c r="G48" s="9">
        <f t="shared" si="16"/>
        <v>1.0585534064203999</v>
      </c>
      <c r="H48" s="9">
        <f t="shared" si="17"/>
        <v>1.8256716570079117</v>
      </c>
      <c r="I48" s="9">
        <f t="shared" si="18"/>
        <v>3.6040413797941824</v>
      </c>
      <c r="J48" s="9">
        <f t="shared" si="19"/>
        <v>5.7211481926349839</v>
      </c>
      <c r="K48" s="11">
        <f t="shared" si="20"/>
        <v>0.5617977528089888</v>
      </c>
      <c r="L48" s="11">
        <f t="shared" si="21"/>
        <v>0.28901734104046245</v>
      </c>
      <c r="M48" s="11">
        <f t="shared" si="22"/>
        <v>0.18315018315018314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-0.25449299028567707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0.22898233588627817</v>
      </c>
      <c r="Q48" s="11">
        <f>2*'OddsRatio_working_3-way'!K48*'OddsRatio_working_3-way'!L48*'OddsRatio_working_3-way'!M48</f>
        <v>5.9475931399033302E-2</v>
      </c>
      <c r="R48" s="11">
        <f t="shared" si="23"/>
        <v>0</v>
      </c>
      <c r="S48" s="11">
        <f t="shared" si="24"/>
        <v>-0.89975891135248043</v>
      </c>
      <c r="T48" s="11">
        <f t="shared" si="25"/>
        <v>-0.23370361333830664</v>
      </c>
      <c r="U48" s="11">
        <f>'OddsRatio_working_3-way'!S48-'OddsRatio_working_3-way'!R48^2/3</f>
        <v>-0.89975891135248043</v>
      </c>
      <c r="V48" s="11">
        <f>'OddsRatio_working_3-way'!S48*'OddsRatio_working_3-way'!R48/3-2*'OddsRatio_working_3-way'!R48^3/27-'OddsRatio_working_3-way'!T48</f>
        <v>0.23370361333830664</v>
      </c>
      <c r="W48" s="11">
        <f>'OddsRatio_working_3-way'!V48^2+4*'OddsRatio_working_3-way'!U48^3/27</f>
        <v>-5.3295852446930608E-2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0.16425074682806723</v>
      </c>
      <c r="Y48" s="11">
        <f>IF('OddsRatio_working_3-way'!W48&gt;=0,IF('OddsRatio_working_3-way'!V48+SQRT('OddsRatio_working_3-way'!W48)&gt;0,0,PI()),ACOS('OddsRatio_working_3-way'!V48/(2*'OddsRatio_working_3-way'!X48)))</f>
        <v>0.77927491299647988</v>
      </c>
      <c r="Z48" s="11">
        <f>'OddsRatio_working_3-way'!X48^(1/3)*COS('OddsRatio_working_3-way'!Y48/3)</f>
        <v>0.52927670321019993</v>
      </c>
      <c r="AA48" s="11">
        <f>'OddsRatio_working_3-way'!X48^(1/3)*COS(('OddsRatio_working_3-way'!Y48+2*PI())/3)</f>
        <v>-0.38645524869793568</v>
      </c>
      <c r="AB48" s="11">
        <f>'OddsRatio_working_3-way'!X48^(1/3)*COS(('OddsRatio_working_3-way'!Y48+4*PI())/3)</f>
        <v>-0.14282145451226438</v>
      </c>
      <c r="AC48" s="11">
        <f>'OddsRatio_working_3-way'!X48^(1/3)*SIN('OddsRatio_working_3-way'!Y48/3)</f>
        <v>0.14066203665678734</v>
      </c>
      <c r="AD48" s="11">
        <f>'OddsRatio_working_3-way'!X48^(1/3)*SIN(('OddsRatio_working_3-way'!Y48+2*PI())/3)</f>
        <v>0.38803605228291627</v>
      </c>
      <c r="AE48" s="11">
        <f>'OddsRatio_working_3-way'!X48^(1/3)*SIN(('OddsRatio_working_3-way'!Y48+4*PI())/3)</f>
        <v>-0.52869808893970349</v>
      </c>
      <c r="AF48" s="11">
        <f>-'OddsRatio_working_3-way'!U48/(3*'OddsRatio_working_3-way'!X48^(1/3))*COS(('OddsRatio_working_3-way'!Y48)/3)</f>
        <v>0.52927670321020004</v>
      </c>
      <c r="AG48" s="11">
        <f>-'OddsRatio_working_3-way'!U48/(3*'OddsRatio_working_3-way'!X48^(1/3))*COS(('OddsRatio_working_3-way'!Y48+2*PI())/3)</f>
        <v>-0.38645524869793574</v>
      </c>
      <c r="AH48" s="11">
        <f>-'OddsRatio_working_3-way'!U48/(3*'OddsRatio_working_3-way'!X48^(1/3))*COS(('OddsRatio_working_3-way'!Y48+4*PI())/3)</f>
        <v>-0.14282145451226441</v>
      </c>
      <c r="AI48" s="11">
        <f>'OddsRatio_working_3-way'!U48/(3*'OddsRatio_working_3-way'!X48^(1/3))*SIN(('OddsRatio_working_3-way'!Y48)/3)</f>
        <v>-0.14066203665678736</v>
      </c>
      <c r="AJ48" s="11">
        <f>'OddsRatio_working_3-way'!U48/(3*'OddsRatio_working_3-way'!X48^(1/3))*SIN(('OddsRatio_working_3-way'!Y48+2*PI())/3)</f>
        <v>-0.38803605228291638</v>
      </c>
      <c r="AK48" s="11">
        <f>'OddsRatio_working_3-way'!U48/(3*'OddsRatio_working_3-way'!X48^(1/3))*SIN(('OddsRatio_working_3-way'!Y48+4*PI())/3)</f>
        <v>0.5286980889397036</v>
      </c>
      <c r="AL48" s="11">
        <f>'OddsRatio_working_3-way'!Z48+'OddsRatio_working_3-way'!AF48</f>
        <v>1.0585534064203999</v>
      </c>
      <c r="AM48" s="11">
        <f>'OddsRatio_working_3-way'!AA48+'OddsRatio_working_3-way'!AG48</f>
        <v>-0.77291049739587137</v>
      </c>
      <c r="AN48" s="11">
        <f>'OddsRatio_working_3-way'!AB48+'OddsRatio_working_3-way'!AH48</f>
        <v>-0.28564290902452882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1.0585534064203999</v>
      </c>
      <c r="AS48" s="11">
        <f>IF(('OddsRatio_working_3-way'!X48=0),IF(Q48&gt;0,-Q48^(1/3),(-Q48)^(1/3)),'OddsRatio_working_3-way'!AM48-'OddsRatio_working_3-way'!R48/3)</f>
        <v>-0.77291049739587137</v>
      </c>
      <c r="AT48" s="11">
        <f>IF(('OddsRatio_working_3-way'!X48=0),IF(Q48&gt;0,-Q48^(1/3),(-Q48)^(1/3)),'OddsRatio_working_3-way'!AN48-'OddsRatio_working_3-way'!R48/3)</f>
        <v>-0.28564290902452882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1.82</v>
      </c>
      <c r="B49" s="4">
        <f>IF('True_Odds_Calculator_3-way'!B48="","",'True_Odds_Calculator_3-way'!B48)</f>
        <v>3.71</v>
      </c>
      <c r="C49" s="4">
        <f>IF('True_Odds_Calculator_3-way'!C48="","",'True_Odds_Calculator_3-way'!C48)</f>
        <v>4.4000000000000004</v>
      </c>
      <c r="D49" s="9">
        <f t="shared" si="13"/>
        <v>0.53073033454885132</v>
      </c>
      <c r="E49" s="9">
        <f t="shared" si="14"/>
        <v>0.25496154421595513</v>
      </c>
      <c r="F49" s="9">
        <f t="shared" si="15"/>
        <v>0.21430812123519369</v>
      </c>
      <c r="G49" s="9">
        <f t="shared" si="16"/>
        <v>1.0782878659177118</v>
      </c>
      <c r="H49" s="9">
        <f t="shared" si="17"/>
        <v>1.8841960500525234</v>
      </c>
      <c r="I49" s="9">
        <f t="shared" si="18"/>
        <v>3.922160116636999</v>
      </c>
      <c r="J49" s="9">
        <f t="shared" si="19"/>
        <v>4.66617874412022</v>
      </c>
      <c r="K49" s="11">
        <f t="shared" si="20"/>
        <v>0.54945054945054939</v>
      </c>
      <c r="L49" s="11">
        <f t="shared" si="21"/>
        <v>0.26954177897574122</v>
      </c>
      <c r="M49" s="11">
        <f t="shared" si="22"/>
        <v>0.22727272727272727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-0.25431037964730696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0.2332573087290068</v>
      </c>
      <c r="Q49" s="11">
        <f>2*'OddsRatio_working_3-way'!K49*'OddsRatio_working_3-way'!L49*'OddsRatio_working_3-way'!M49</f>
        <v>6.731812661731798E-2</v>
      </c>
      <c r="R49" s="11">
        <f t="shared" si="23"/>
        <v>0</v>
      </c>
      <c r="S49" s="11">
        <f t="shared" si="24"/>
        <v>-0.91721505450348573</v>
      </c>
      <c r="T49" s="11">
        <f t="shared" si="25"/>
        <v>-0.26470852943823542</v>
      </c>
      <c r="U49" s="11">
        <f>'OddsRatio_working_3-way'!S49-'OddsRatio_working_3-way'!R49^2/3</f>
        <v>-0.91721505450348573</v>
      </c>
      <c r="V49" s="11">
        <f>'OddsRatio_working_3-way'!S49*'OddsRatio_working_3-way'!R49/3-2*'OddsRatio_working_3-way'!R49^3/27-'OddsRatio_working_3-way'!T49</f>
        <v>0.26470852943823542</v>
      </c>
      <c r="W49" s="11">
        <f>'OddsRatio_working_3-way'!V49^2+4*'OddsRatio_working_3-way'!U49^3/27</f>
        <v>-4.4246113129839115E-2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0.16905377745498049</v>
      </c>
      <c r="Y49" s="11">
        <f>IF('OddsRatio_working_3-way'!W49&gt;=0,IF('OddsRatio_working_3-way'!V49+SQRT('OddsRatio_working_3-way'!W49)&gt;0,0,PI()),ACOS('OddsRatio_working_3-way'!V49/(2*'OddsRatio_working_3-way'!X49)))</f>
        <v>0.67146320172895269</v>
      </c>
      <c r="Z49" s="11">
        <f>'OddsRatio_working_3-way'!X49^(1/3)*COS('OddsRatio_working_3-way'!Y49/3)</f>
        <v>0.53914393295885588</v>
      </c>
      <c r="AA49" s="11">
        <f>'OddsRatio_working_3-way'!X49^(1/3)*COS(('OddsRatio_working_3-way'!Y49+2*PI())/3)</f>
        <v>-0.37585756423902095</v>
      </c>
      <c r="AB49" s="11">
        <f>'OddsRatio_working_3-way'!X49^(1/3)*COS(('OddsRatio_working_3-way'!Y49+4*PI())/3)</f>
        <v>-0.16328636871983512</v>
      </c>
      <c r="AC49" s="11">
        <f>'OddsRatio_working_3-way'!X49^(1/3)*SIN('OddsRatio_working_3-way'!Y49/3)</f>
        <v>0.12272803695496251</v>
      </c>
      <c r="AD49" s="11">
        <f>'OddsRatio_working_3-way'!X49^(1/3)*SIN(('OddsRatio_working_3-way'!Y49+2*PI())/3)</f>
        <v>0.40554832376114225</v>
      </c>
      <c r="AE49" s="11">
        <f>'OddsRatio_working_3-way'!X49^(1/3)*SIN(('OddsRatio_working_3-way'!Y49+4*PI())/3)</f>
        <v>-0.52827636071610473</v>
      </c>
      <c r="AF49" s="11">
        <f>-'OddsRatio_working_3-way'!U49/(3*'OddsRatio_working_3-way'!X49^(1/3))*COS(('OddsRatio_working_3-way'!Y49)/3)</f>
        <v>0.53914393295885576</v>
      </c>
      <c r="AG49" s="11">
        <f>-'OddsRatio_working_3-way'!U49/(3*'OddsRatio_working_3-way'!X49^(1/3))*COS(('OddsRatio_working_3-way'!Y49+2*PI())/3)</f>
        <v>-0.37585756423902084</v>
      </c>
      <c r="AH49" s="11">
        <f>-'OddsRatio_working_3-way'!U49/(3*'OddsRatio_working_3-way'!X49^(1/3))*COS(('OddsRatio_working_3-way'!Y49+4*PI())/3)</f>
        <v>-0.1632863687198351</v>
      </c>
      <c r="AI49" s="11">
        <f>'OddsRatio_working_3-way'!U49/(3*'OddsRatio_working_3-way'!X49^(1/3))*SIN(('OddsRatio_working_3-way'!Y49)/3)</f>
        <v>-0.1227280369549625</v>
      </c>
      <c r="AJ49" s="11">
        <f>'OddsRatio_working_3-way'!U49/(3*'OddsRatio_working_3-way'!X49^(1/3))*SIN(('OddsRatio_working_3-way'!Y49+2*PI())/3)</f>
        <v>-0.40554832376114219</v>
      </c>
      <c r="AK49" s="11">
        <f>'OddsRatio_working_3-way'!U49/(3*'OddsRatio_working_3-way'!X49^(1/3))*SIN(('OddsRatio_working_3-way'!Y49+4*PI())/3)</f>
        <v>0.52827636071610462</v>
      </c>
      <c r="AL49" s="11">
        <f>'OddsRatio_working_3-way'!Z49+'OddsRatio_working_3-way'!AF49</f>
        <v>1.0782878659177118</v>
      </c>
      <c r="AM49" s="11">
        <f>'OddsRatio_working_3-way'!AA49+'OddsRatio_working_3-way'!AG49</f>
        <v>-0.75171512847804178</v>
      </c>
      <c r="AN49" s="11">
        <f>'OddsRatio_working_3-way'!AB49+'OddsRatio_working_3-way'!AH49</f>
        <v>-0.32657273743967019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1.0782878659177118</v>
      </c>
      <c r="AS49" s="11">
        <f>IF(('OddsRatio_working_3-way'!X49=0),IF(Q49&gt;0,-Q49^(1/3),(-Q49)^(1/3)),'OddsRatio_working_3-way'!AM49-'OddsRatio_working_3-way'!R49/3)</f>
        <v>-0.75171512847804178</v>
      </c>
      <c r="AT49" s="11">
        <f>IF(('OddsRatio_working_3-way'!X49=0),IF(Q49&gt;0,-Q49^(1/3),(-Q49)^(1/3)),'OddsRatio_working_3-way'!AN49-'OddsRatio_working_3-way'!R49/3)</f>
        <v>-0.32657273743967019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2.6</v>
      </c>
      <c r="B50" s="4">
        <f>IF('True_Odds_Calculator_3-way'!B49="","",'True_Odds_Calculator_3-way'!B49)</f>
        <v>3.01</v>
      </c>
      <c r="C50" s="4">
        <f>IF('True_Odds_Calculator_3-way'!C49="","",'True_Odds_Calculator_3-way'!C49)</f>
        <v>3.05</v>
      </c>
      <c r="D50" s="9">
        <f t="shared" si="13"/>
        <v>0.36899167551616419</v>
      </c>
      <c r="E50" s="9">
        <f t="shared" si="14"/>
        <v>0.3176319042432576</v>
      </c>
      <c r="F50" s="9">
        <f t="shared" si="15"/>
        <v>0.31337642024057843</v>
      </c>
      <c r="G50" s="9">
        <f t="shared" si="16"/>
        <v>1.0688051491967083</v>
      </c>
      <c r="H50" s="9">
        <f t="shared" si="17"/>
        <v>2.710088238714734</v>
      </c>
      <c r="I50" s="9">
        <f t="shared" si="18"/>
        <v>3.1482983498853834</v>
      </c>
      <c r="J50" s="9">
        <f t="shared" si="19"/>
        <v>3.1910505558532516</v>
      </c>
      <c r="K50" s="11">
        <f t="shared" si="20"/>
        <v>0.38461538461538458</v>
      </c>
      <c r="L50" s="11">
        <f t="shared" si="21"/>
        <v>0.33222591362126247</v>
      </c>
      <c r="M50" s="11">
        <f t="shared" si="22"/>
        <v>0.32786885245901642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-0.27620416183130647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0.23712467479146856</v>
      </c>
      <c r="Q50" s="11">
        <f>2*'OddsRatio_working_3-way'!K50*'OddsRatio_working_3-way'!L50*'OddsRatio_working_3-way'!M50</f>
        <v>8.3789637735501257E-2</v>
      </c>
      <c r="R50" s="11">
        <f t="shared" si="23"/>
        <v>0</v>
      </c>
      <c r="S50" s="11">
        <f t="shared" si="24"/>
        <v>-0.85851231646644788</v>
      </c>
      <c r="T50" s="11">
        <f t="shared" si="25"/>
        <v>-0.3033612425676494</v>
      </c>
      <c r="U50" s="11">
        <f>'OddsRatio_working_3-way'!S50-'OddsRatio_working_3-way'!R50^2/3</f>
        <v>-0.85851231646644788</v>
      </c>
      <c r="V50" s="11">
        <f>'OddsRatio_working_3-way'!S50*'OddsRatio_working_3-way'!R50/3-2*'OddsRatio_working_3-way'!R50^3/27-'OddsRatio_working_3-way'!T50</f>
        <v>0.3033612425676494</v>
      </c>
      <c r="W50" s="11">
        <f>'OddsRatio_working_3-way'!V50^2+4*'OddsRatio_working_3-way'!U50^3/27</f>
        <v>-1.71430236635009E-3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0.15308685921604956</v>
      </c>
      <c r="Y50" s="11">
        <f>IF('OddsRatio_working_3-way'!W50&gt;=0,IF('OddsRatio_working_3-way'!V50+SQRT('OddsRatio_working_3-way'!W50)&gt;0,0,PI()),ACOS('OddsRatio_working_3-way'!V50/(2*'OddsRatio_working_3-way'!X50)))</f>
        <v>0.13564645709929168</v>
      </c>
      <c r="Z50" s="11">
        <f>'OddsRatio_working_3-way'!X50^(1/3)*COS('OddsRatio_working_3-way'!Y50/3)</f>
        <v>0.53440257459835416</v>
      </c>
      <c r="AA50" s="11">
        <f>'OddsRatio_working_3-way'!X50^(1/3)*COS(('OddsRatio_working_3-way'!Y50+2*PI())/3)</f>
        <v>-0.28814156699166904</v>
      </c>
      <c r="AB50" s="11">
        <f>'OddsRatio_working_3-way'!X50^(1/3)*COS(('OddsRatio_working_3-way'!Y50+4*PI())/3)</f>
        <v>-0.24626100760668529</v>
      </c>
      <c r="AC50" s="11">
        <f>'OddsRatio_working_3-way'!X50^(1/3)*SIN('OddsRatio_working_3-way'!Y50/3)</f>
        <v>2.4179752234732742E-2</v>
      </c>
      <c r="AD50" s="11">
        <f>'OddsRatio_working_3-way'!X50^(1/3)*SIN(('OddsRatio_working_3-way'!Y50+2*PI())/3)</f>
        <v>0.45071632933261707</v>
      </c>
      <c r="AE50" s="11">
        <f>'OddsRatio_working_3-way'!X50^(1/3)*SIN(('OddsRatio_working_3-way'!Y50+4*PI())/3)</f>
        <v>-0.47489608156734958</v>
      </c>
      <c r="AF50" s="11">
        <f>-'OddsRatio_working_3-way'!U50/(3*'OddsRatio_working_3-way'!X50^(1/3))*COS(('OddsRatio_working_3-way'!Y50)/3)</f>
        <v>0.53440257459835416</v>
      </c>
      <c r="AG50" s="11">
        <f>-'OddsRatio_working_3-way'!U50/(3*'OddsRatio_working_3-way'!X50^(1/3))*COS(('OddsRatio_working_3-way'!Y50+2*PI())/3)</f>
        <v>-0.28814156699166904</v>
      </c>
      <c r="AH50" s="11">
        <f>-'OddsRatio_working_3-way'!U50/(3*'OddsRatio_working_3-way'!X50^(1/3))*COS(('OddsRatio_working_3-way'!Y50+4*PI())/3)</f>
        <v>-0.24626100760668529</v>
      </c>
      <c r="AI50" s="11">
        <f>'OddsRatio_working_3-way'!U50/(3*'OddsRatio_working_3-way'!X50^(1/3))*SIN(('OddsRatio_working_3-way'!Y50)/3)</f>
        <v>-2.4179752234732742E-2</v>
      </c>
      <c r="AJ50" s="11">
        <f>'OddsRatio_working_3-way'!U50/(3*'OddsRatio_working_3-way'!X50^(1/3))*SIN(('OddsRatio_working_3-way'!Y50+2*PI())/3)</f>
        <v>-0.45071632933261707</v>
      </c>
      <c r="AK50" s="11">
        <f>'OddsRatio_working_3-way'!U50/(3*'OddsRatio_working_3-way'!X50^(1/3))*SIN(('OddsRatio_working_3-way'!Y50+4*PI())/3)</f>
        <v>0.47489608156734958</v>
      </c>
      <c r="AL50" s="11">
        <f>'OddsRatio_working_3-way'!Z50+'OddsRatio_working_3-way'!AF50</f>
        <v>1.0688051491967083</v>
      </c>
      <c r="AM50" s="11">
        <f>'OddsRatio_working_3-way'!AA50+'OddsRatio_working_3-way'!AG50</f>
        <v>-0.57628313398333808</v>
      </c>
      <c r="AN50" s="11">
        <f>'OddsRatio_working_3-way'!AB50+'OddsRatio_working_3-way'!AH50</f>
        <v>-0.49252201521337058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1.0688051491967083</v>
      </c>
      <c r="AS50" s="11">
        <f>IF(('OddsRatio_working_3-way'!X50=0),IF(Q50&gt;0,-Q50^(1/3),(-Q50)^(1/3)),'OddsRatio_working_3-way'!AM50-'OddsRatio_working_3-way'!R50/3)</f>
        <v>-0.57628313398333808</v>
      </c>
      <c r="AT50" s="11">
        <f>IF(('OddsRatio_working_3-way'!X50=0),IF(Q50&gt;0,-Q50^(1/3),(-Q50)^(1/3)),'OddsRatio_working_3-way'!AN50-'OddsRatio_working_3-way'!R50/3)</f>
        <v>-0.49252201521337058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2.02</v>
      </c>
      <c r="B51" s="4">
        <f>IF('True_Odds_Calculator_3-way'!B50="","",'True_Odds_Calculator_3-way'!B50)</f>
        <v>3.24</v>
      </c>
      <c r="C51" s="4">
        <f>IF('True_Odds_Calculator_3-way'!C50="","",'True_Odds_Calculator_3-way'!C50)</f>
        <v>4.12</v>
      </c>
      <c r="D51" s="9">
        <f t="shared" si="13"/>
        <v>0.47695138207807358</v>
      </c>
      <c r="E51" s="9">
        <f t="shared" si="14"/>
        <v>0.29339891626117148</v>
      </c>
      <c r="F51" s="9">
        <f t="shared" si="15"/>
        <v>0.22964970166075485</v>
      </c>
      <c r="G51" s="9">
        <f t="shared" si="16"/>
        <v>1.0751468219555651</v>
      </c>
      <c r="H51" s="9">
        <f t="shared" si="17"/>
        <v>2.0966497583946766</v>
      </c>
      <c r="I51" s="9">
        <f t="shared" si="18"/>
        <v>3.4083288811804664</v>
      </c>
      <c r="J51" s="9">
        <f t="shared" si="19"/>
        <v>4.3544580845013625</v>
      </c>
      <c r="K51" s="11">
        <f t="shared" si="20"/>
        <v>0.49504950495049505</v>
      </c>
      <c r="L51" s="11">
        <f t="shared" si="21"/>
        <v>0.30864197530864196</v>
      </c>
      <c r="M51" s="11">
        <f t="shared" si="22"/>
        <v>0.24271844660194175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-0.26436818439125476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0.2366067243186023</v>
      </c>
      <c r="Q51" s="11">
        <f>2*'OddsRatio_working_3-way'!K51*'OddsRatio_working_3-way'!L51*'OddsRatio_working_3-way'!M51</f>
        <v>7.4171386933731126E-2</v>
      </c>
      <c r="R51" s="11">
        <f t="shared" si="23"/>
        <v>0</v>
      </c>
      <c r="S51" s="11">
        <f t="shared" si="24"/>
        <v>-0.89498940601881749</v>
      </c>
      <c r="T51" s="11">
        <f t="shared" si="25"/>
        <v>-0.2805609423256481</v>
      </c>
      <c r="U51" s="11">
        <f>'OddsRatio_working_3-way'!S51-'OddsRatio_working_3-way'!R51^2/3</f>
        <v>-0.89498940601881749</v>
      </c>
      <c r="V51" s="11">
        <f>'OddsRatio_working_3-way'!S51*'OddsRatio_working_3-way'!R51/3-2*'OddsRatio_working_3-way'!R51^3/27-'OddsRatio_working_3-way'!T51</f>
        <v>0.2805609423256481</v>
      </c>
      <c r="W51" s="11">
        <f>'OddsRatio_working_3-way'!V51^2+4*'OddsRatio_working_3-way'!U51^3/27</f>
        <v>-2.7491767592457361E-2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0.16294647123450773</v>
      </c>
      <c r="Y51" s="11">
        <f>IF('OddsRatio_working_3-way'!W51&gt;=0,IF('OddsRatio_working_3-way'!V51+SQRT('OddsRatio_working_3-way'!W51)&gt;0,0,PI()),ACOS('OddsRatio_working_3-way'!V51/(2*'OddsRatio_working_3-way'!X51)))</f>
        <v>0.53376209553255571</v>
      </c>
      <c r="Z51" s="11">
        <f>'OddsRatio_working_3-way'!X51^(1/3)*COS('OddsRatio_working_3-way'!Y51/3)</f>
        <v>0.53757341097778255</v>
      </c>
      <c r="AA51" s="11">
        <f>'OddsRatio_working_3-way'!X51^(1/3)*COS(('OddsRatio_working_3-way'!Y51+2*PI())/3)</f>
        <v>-0.35250332487828445</v>
      </c>
      <c r="AB51" s="11">
        <f>'OddsRatio_working_3-way'!X51^(1/3)*COS(('OddsRatio_working_3-way'!Y51+4*PI())/3)</f>
        <v>-0.18507008609949813</v>
      </c>
      <c r="AC51" s="11">
        <f>'OddsRatio_working_3-way'!X51^(1/3)*SIN('OddsRatio_working_3-way'!Y51/3)</f>
        <v>9.6667625480223271E-2</v>
      </c>
      <c r="AD51" s="11">
        <f>'OddsRatio_working_3-way'!X51^(1/3)*SIN(('OddsRatio_working_3-way'!Y51+2*PI())/3)</f>
        <v>0.41721841756570044</v>
      </c>
      <c r="AE51" s="11">
        <f>'OddsRatio_working_3-way'!X51^(1/3)*SIN(('OddsRatio_working_3-way'!Y51+4*PI())/3)</f>
        <v>-0.51388604304592367</v>
      </c>
      <c r="AF51" s="11">
        <f>-'OddsRatio_working_3-way'!U51/(3*'OddsRatio_working_3-way'!X51^(1/3))*COS(('OddsRatio_working_3-way'!Y51)/3)</f>
        <v>0.53757341097778244</v>
      </c>
      <c r="AG51" s="11">
        <f>-'OddsRatio_working_3-way'!U51/(3*'OddsRatio_working_3-way'!X51^(1/3))*COS(('OddsRatio_working_3-way'!Y51+2*PI())/3)</f>
        <v>-0.3525033248782844</v>
      </c>
      <c r="AH51" s="11">
        <f>-'OddsRatio_working_3-way'!U51/(3*'OddsRatio_working_3-way'!X51^(1/3))*COS(('OddsRatio_working_3-way'!Y51+4*PI())/3)</f>
        <v>-0.18507008609949807</v>
      </c>
      <c r="AI51" s="11">
        <f>'OddsRatio_working_3-way'!U51/(3*'OddsRatio_working_3-way'!X51^(1/3))*SIN(('OddsRatio_working_3-way'!Y51)/3)</f>
        <v>-9.6667625480223257E-2</v>
      </c>
      <c r="AJ51" s="11">
        <f>'OddsRatio_working_3-way'!U51/(3*'OddsRatio_working_3-way'!X51^(1/3))*SIN(('OddsRatio_working_3-way'!Y51+2*PI())/3)</f>
        <v>-0.41721841756570033</v>
      </c>
      <c r="AK51" s="11">
        <f>'OddsRatio_working_3-way'!U51/(3*'OddsRatio_working_3-way'!X51^(1/3))*SIN(('OddsRatio_working_3-way'!Y51+4*PI())/3)</f>
        <v>0.51388604304592356</v>
      </c>
      <c r="AL51" s="11">
        <f>'OddsRatio_working_3-way'!Z51+'OddsRatio_working_3-way'!AF51</f>
        <v>1.0751468219555651</v>
      </c>
      <c r="AM51" s="11">
        <f>'OddsRatio_working_3-way'!AA51+'OddsRatio_working_3-way'!AG51</f>
        <v>-0.70500664975656879</v>
      </c>
      <c r="AN51" s="11">
        <f>'OddsRatio_working_3-way'!AB51+'OddsRatio_working_3-way'!AH51</f>
        <v>-0.3701401721989962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1.0751468219555651</v>
      </c>
      <c r="AS51" s="11">
        <f>IF(('OddsRatio_working_3-way'!X51=0),IF(Q51&gt;0,-Q51^(1/3),(-Q51)^(1/3)),'OddsRatio_working_3-way'!AM51-'OddsRatio_working_3-way'!R51/3)</f>
        <v>-0.70500664975656879</v>
      </c>
      <c r="AT51" s="11">
        <f>IF(('OddsRatio_working_3-way'!X51=0),IF(Q51&gt;0,-Q51^(1/3),(-Q51)^(1/3)),'OddsRatio_working_3-way'!AN51-'OddsRatio_working_3-way'!R51/3)</f>
        <v>-0.3701401721989962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2.2599999999999998</v>
      </c>
      <c r="B52" s="4">
        <f>IF('True_Odds_Calculator_3-way'!B51="","",'True_Odds_Calculator_3-way'!B51)</f>
        <v>3.15</v>
      </c>
      <c r="C52" s="4">
        <f>IF('True_Odds_Calculator_3-way'!C51="","",'True_Odds_Calculator_3-way'!C51)</f>
        <v>3.52</v>
      </c>
      <c r="D52" s="9">
        <f t="shared" si="13"/>
        <v>0.42609172027533138</v>
      </c>
      <c r="E52" s="9">
        <f t="shared" si="14"/>
        <v>0.30318620159323534</v>
      </c>
      <c r="F52" s="9">
        <f t="shared" si="15"/>
        <v>0.27072207813143317</v>
      </c>
      <c r="G52" s="9">
        <f t="shared" si="16"/>
        <v>1.0689782035471653</v>
      </c>
      <c r="H52" s="9">
        <f t="shared" si="17"/>
        <v>2.3469125364694281</v>
      </c>
      <c r="I52" s="9">
        <f t="shared" si="18"/>
        <v>3.2983031376264056</v>
      </c>
      <c r="J52" s="9">
        <f t="shared" si="19"/>
        <v>3.6938250729388566</v>
      </c>
      <c r="K52" s="11">
        <f t="shared" si="20"/>
        <v>0.44247787610619471</v>
      </c>
      <c r="L52" s="11">
        <f t="shared" si="21"/>
        <v>0.31746031746031744</v>
      </c>
      <c r="M52" s="11">
        <f t="shared" si="22"/>
        <v>0.28409090909090912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-0.27242558326629118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0.23664265920903096</v>
      </c>
      <c r="Q52" s="11">
        <f>2*'OddsRatio_working_3-way'!K52*'OddsRatio_working_3-way'!L52*'OddsRatio_working_3-way'!M52</f>
        <v>7.98120267146816E-2</v>
      </c>
      <c r="R52" s="11">
        <f t="shared" si="23"/>
        <v>0</v>
      </c>
      <c r="S52" s="11">
        <f t="shared" si="24"/>
        <v>-0.86865064716670515</v>
      </c>
      <c r="T52" s="11">
        <f t="shared" si="25"/>
        <v>-0.29296817779652784</v>
      </c>
      <c r="U52" s="11">
        <f>'OddsRatio_working_3-way'!S52-'OddsRatio_working_3-way'!R52^2/3</f>
        <v>-0.86865064716670515</v>
      </c>
      <c r="V52" s="11">
        <f>'OddsRatio_working_3-way'!S52*'OddsRatio_working_3-way'!R52/3-2*'OddsRatio_working_3-way'!R52^3/27-'OddsRatio_working_3-way'!T52</f>
        <v>0.29296817779652784</v>
      </c>
      <c r="W52" s="11">
        <f>'OddsRatio_working_3-way'!V52^2+4*'OddsRatio_working_3-way'!U52^3/27</f>
        <v>-1.127242816600553E-2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0.15580659595105681</v>
      </c>
      <c r="Y52" s="11">
        <f>IF('OddsRatio_working_3-way'!W52&gt;=0,IF('OddsRatio_working_3-way'!V52+SQRT('OddsRatio_working_3-way'!W52)&gt;0,0,PI()),ACOS('OddsRatio_working_3-way'!V52/(2*'OddsRatio_working_3-way'!X52)))</f>
        <v>0.34767867273003872</v>
      </c>
      <c r="Z52" s="11">
        <f>'OddsRatio_working_3-way'!X52^(1/3)*COS('OddsRatio_working_3-way'!Y52/3)</f>
        <v>0.53448910177358278</v>
      </c>
      <c r="AA52" s="11">
        <f>'OddsRatio_working_3-way'!X52^(1/3)*COS(('OddsRatio_working_3-way'!Y52+2*PI())/3)</f>
        <v>-0.32113065165153304</v>
      </c>
      <c r="AB52" s="11">
        <f>'OddsRatio_working_3-way'!X52^(1/3)*COS(('OddsRatio_working_3-way'!Y52+4*PI())/3)</f>
        <v>-0.21335845012204979</v>
      </c>
      <c r="AC52" s="11">
        <f>'OddsRatio_working_3-way'!X52^(1/3)*SIN('OddsRatio_working_3-way'!Y52/3)</f>
        <v>6.2222309564205908E-2</v>
      </c>
      <c r="AD52" s="11">
        <f>'OddsRatio_working_3-way'!X52^(1/3)*SIN(('OddsRatio_working_3-way'!Y52+2*PI())/3)</f>
        <v>0.43176998539974598</v>
      </c>
      <c r="AE52" s="11">
        <f>'OddsRatio_working_3-way'!X52^(1/3)*SIN(('OddsRatio_working_3-way'!Y52+4*PI())/3)</f>
        <v>-0.49399229496395175</v>
      </c>
      <c r="AF52" s="11">
        <f>-'OddsRatio_working_3-way'!U52/(3*'OddsRatio_working_3-way'!X52^(1/3))*COS(('OddsRatio_working_3-way'!Y52)/3)</f>
        <v>0.53448910177358266</v>
      </c>
      <c r="AG52" s="11">
        <f>-'OddsRatio_working_3-way'!U52/(3*'OddsRatio_working_3-way'!X52^(1/3))*COS(('OddsRatio_working_3-way'!Y52+2*PI())/3)</f>
        <v>-0.32113065165153298</v>
      </c>
      <c r="AH52" s="11">
        <f>-'OddsRatio_working_3-way'!U52/(3*'OddsRatio_working_3-way'!X52^(1/3))*COS(('OddsRatio_working_3-way'!Y52+4*PI())/3)</f>
        <v>-0.21335845012204974</v>
      </c>
      <c r="AI52" s="11">
        <f>'OddsRatio_working_3-way'!U52/(3*'OddsRatio_working_3-way'!X52^(1/3))*SIN(('OddsRatio_working_3-way'!Y52)/3)</f>
        <v>-6.2222309564205894E-2</v>
      </c>
      <c r="AJ52" s="11">
        <f>'OddsRatio_working_3-way'!U52/(3*'OddsRatio_working_3-way'!X52^(1/3))*SIN(('OddsRatio_working_3-way'!Y52+2*PI())/3)</f>
        <v>-0.43176998539974587</v>
      </c>
      <c r="AK52" s="11">
        <f>'OddsRatio_working_3-way'!U52/(3*'OddsRatio_working_3-way'!X52^(1/3))*SIN(('OddsRatio_working_3-way'!Y52+4*PI())/3)</f>
        <v>0.49399229496395164</v>
      </c>
      <c r="AL52" s="11">
        <f>'OddsRatio_working_3-way'!Z52+'OddsRatio_working_3-way'!AF52</f>
        <v>1.0689782035471653</v>
      </c>
      <c r="AM52" s="11">
        <f>'OddsRatio_working_3-way'!AA52+'OddsRatio_working_3-way'!AG52</f>
        <v>-0.64226130330306597</v>
      </c>
      <c r="AN52" s="11">
        <f>'OddsRatio_working_3-way'!AB52+'OddsRatio_working_3-way'!AH52</f>
        <v>-0.42671690024409953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1.0689782035471653</v>
      </c>
      <c r="AS52" s="11">
        <f>IF(('OddsRatio_working_3-way'!X52=0),IF(Q52&gt;0,-Q52^(1/3),(-Q52)^(1/3)),'OddsRatio_working_3-way'!AM52-'OddsRatio_working_3-way'!R52/3)</f>
        <v>-0.64226130330306597</v>
      </c>
      <c r="AT52" s="11">
        <f>IF(('OddsRatio_working_3-way'!X52=0),IF(Q52&gt;0,-Q52^(1/3),(-Q52)^(1/3)),'OddsRatio_working_3-way'!AN52-'OddsRatio_working_3-way'!R52/3)</f>
        <v>-0.42671690024409953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2.37</v>
      </c>
      <c r="B53" s="4">
        <f>IF('True_Odds_Calculator_3-way'!B52="","",'True_Odds_Calculator_3-way'!B52)</f>
        <v>3.09</v>
      </c>
      <c r="C53" s="4">
        <f>IF('True_Odds_Calculator_3-way'!C52="","",'True_Odds_Calculator_3-way'!C52)</f>
        <v>3.47</v>
      </c>
      <c r="D53" s="9">
        <f t="shared" si="13"/>
        <v>0.40957085419071065</v>
      </c>
      <c r="E53" s="9">
        <f t="shared" si="14"/>
        <v>0.3125782751550793</v>
      </c>
      <c r="F53" s="9">
        <f t="shared" si="15"/>
        <v>0.2778508706542101</v>
      </c>
      <c r="G53" s="9">
        <f t="shared" si="16"/>
        <v>1.0522481641776296</v>
      </c>
      <c r="H53" s="9">
        <f t="shared" si="17"/>
        <v>2.4415799849233526</v>
      </c>
      <c r="I53" s="9">
        <f t="shared" si="18"/>
        <v>3.1991986631312446</v>
      </c>
      <c r="J53" s="9">
        <f t="shared" si="19"/>
        <v>3.5990529655187444</v>
      </c>
      <c r="K53" s="11">
        <f t="shared" si="20"/>
        <v>0.42194092827004215</v>
      </c>
      <c r="L53" s="11">
        <f t="shared" si="21"/>
        <v>0.3236245954692557</v>
      </c>
      <c r="M53" s="11">
        <f t="shared" si="22"/>
        <v>0.28818443804034583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-0.27830916370476122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0.23335568904445417</v>
      </c>
      <c r="Q53" s="11">
        <f>2*'OddsRatio_working_3-way'!K53*'OddsRatio_working_3-way'!L53*'OddsRatio_working_3-way'!M53</f>
        <v>7.87034364399508E-2</v>
      </c>
      <c r="R53" s="11">
        <f t="shared" si="23"/>
        <v>0</v>
      </c>
      <c r="S53" s="11">
        <f t="shared" si="24"/>
        <v>-0.83847648398672547</v>
      </c>
      <c r="T53" s="11">
        <f t="shared" si="25"/>
        <v>-0.2827913942619647</v>
      </c>
      <c r="U53" s="11">
        <f>'OddsRatio_working_3-way'!S53-'OddsRatio_working_3-way'!R53^2/3</f>
        <v>-0.83847648398672547</v>
      </c>
      <c r="V53" s="11">
        <f>'OddsRatio_working_3-way'!S53*'OddsRatio_working_3-way'!R53/3-2*'OddsRatio_working_3-way'!R53^3/27-'OddsRatio_working_3-way'!T53</f>
        <v>0.2827913942619647</v>
      </c>
      <c r="W53" s="11">
        <f>'OddsRatio_working_3-way'!V53^2+4*'OddsRatio_working_3-way'!U53^3/27</f>
        <v>-7.3601187301138155E-3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0.14775917179547585</v>
      </c>
      <c r="Y53" s="11">
        <f>IF('OddsRatio_working_3-way'!W53&gt;=0,IF('OddsRatio_working_3-way'!V53+SQRT('OddsRatio_working_3-way'!W53)&gt;0,0,PI()),ACOS('OddsRatio_working_3-way'!V53/(2*'OddsRatio_working_3-way'!X53)))</f>
        <v>0.29454795879977014</v>
      </c>
      <c r="Z53" s="11">
        <f>'OddsRatio_working_3-way'!X53^(1/3)*COS('OddsRatio_working_3-way'!Y53/3)</f>
        <v>0.52612408208881489</v>
      </c>
      <c r="AA53" s="11">
        <f>'OddsRatio_working_3-way'!X53^(1/3)*COS(('OddsRatio_working_3-way'!Y53+2*PI())/3)</f>
        <v>-0.30794197733372181</v>
      </c>
      <c r="AB53" s="11">
        <f>'OddsRatio_working_3-way'!X53^(1/3)*COS(('OddsRatio_working_3-way'!Y53+4*PI())/3)</f>
        <v>-0.21818210475509298</v>
      </c>
      <c r="AC53" s="11">
        <f>'OddsRatio_working_3-way'!X53^(1/3)*SIN('OddsRatio_working_3-way'!Y53/3)</f>
        <v>5.1822886595697892E-2</v>
      </c>
      <c r="AD53" s="11">
        <f>'OddsRatio_working_3-way'!X53^(1/3)*SIN(('OddsRatio_working_3-way'!Y53+2*PI())/3)</f>
        <v>0.42972537733383415</v>
      </c>
      <c r="AE53" s="11">
        <f>'OddsRatio_working_3-way'!X53^(1/3)*SIN(('OddsRatio_working_3-way'!Y53+4*PI())/3)</f>
        <v>-0.48154826392953198</v>
      </c>
      <c r="AF53" s="11">
        <f>-'OddsRatio_working_3-way'!U53/(3*'OddsRatio_working_3-way'!X53^(1/3))*COS(('OddsRatio_working_3-way'!Y53)/3)</f>
        <v>0.52612408208881467</v>
      </c>
      <c r="AG53" s="11">
        <f>-'OddsRatio_working_3-way'!U53/(3*'OddsRatio_working_3-way'!X53^(1/3))*COS(('OddsRatio_working_3-way'!Y53+2*PI())/3)</f>
        <v>-0.30794197733372164</v>
      </c>
      <c r="AH53" s="11">
        <f>-'OddsRatio_working_3-way'!U53/(3*'OddsRatio_working_3-way'!X53^(1/3))*COS(('OddsRatio_working_3-way'!Y53+4*PI())/3)</f>
        <v>-0.21818210475509289</v>
      </c>
      <c r="AI53" s="11">
        <f>'OddsRatio_working_3-way'!U53/(3*'OddsRatio_working_3-way'!X53^(1/3))*SIN(('OddsRatio_working_3-way'!Y53)/3)</f>
        <v>-5.1822886595697865E-2</v>
      </c>
      <c r="AJ53" s="11">
        <f>'OddsRatio_working_3-way'!U53/(3*'OddsRatio_working_3-way'!X53^(1/3))*SIN(('OddsRatio_working_3-way'!Y53+2*PI())/3)</f>
        <v>-0.42972537733383398</v>
      </c>
      <c r="AK53" s="11">
        <f>'OddsRatio_working_3-way'!U53/(3*'OddsRatio_working_3-way'!X53^(1/3))*SIN(('OddsRatio_working_3-way'!Y53+4*PI())/3)</f>
        <v>0.48154826392953182</v>
      </c>
      <c r="AL53" s="11">
        <f>'OddsRatio_working_3-way'!Z53+'OddsRatio_working_3-way'!AF53</f>
        <v>1.0522481641776296</v>
      </c>
      <c r="AM53" s="11">
        <f>'OddsRatio_working_3-way'!AA53+'OddsRatio_working_3-way'!AG53</f>
        <v>-0.6158839546674435</v>
      </c>
      <c r="AN53" s="11">
        <f>'OddsRatio_working_3-way'!AB53+'OddsRatio_working_3-way'!AH53</f>
        <v>-0.43636420951018584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1.0522481641776296</v>
      </c>
      <c r="AS53" s="11">
        <f>IF(('OddsRatio_working_3-way'!X53=0),IF(Q53&gt;0,-Q53^(1/3),(-Q53)^(1/3)),'OddsRatio_working_3-way'!AM53-'OddsRatio_working_3-way'!R53/3)</f>
        <v>-0.6158839546674435</v>
      </c>
      <c r="AT53" s="11">
        <f>IF(('OddsRatio_working_3-way'!X53=0),IF(Q53&gt;0,-Q53^(1/3),(-Q53)^(1/3)),'OddsRatio_working_3-way'!AN53-'OddsRatio_working_3-way'!R53/3)</f>
        <v>-0.43636420951018584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2.02</v>
      </c>
      <c r="B54" s="4">
        <f>IF('True_Odds_Calculator_3-way'!B53="","",'True_Odds_Calculator_3-way'!B53)</f>
        <v>3.42</v>
      </c>
      <c r="C54" s="4">
        <f>IF('True_Odds_Calculator_3-way'!C53="","",'True_Odds_Calculator_3-way'!C53)</f>
        <v>4.07</v>
      </c>
      <c r="D54" s="9">
        <f t="shared" si="13"/>
        <v>0.48205546656008785</v>
      </c>
      <c r="E54" s="9">
        <f t="shared" si="14"/>
        <v>0.28175478744423366</v>
      </c>
      <c r="F54" s="9">
        <f t="shared" si="15"/>
        <v>0.2361897459956786</v>
      </c>
      <c r="G54" s="9">
        <f t="shared" si="16"/>
        <v>1.0533824289930092</v>
      </c>
      <c r="H54" s="9">
        <f t="shared" si="17"/>
        <v>2.0744500775728696</v>
      </c>
      <c r="I54" s="9">
        <f t="shared" si="18"/>
        <v>3.5491854781630821</v>
      </c>
      <c r="J54" s="9">
        <f t="shared" si="19"/>
        <v>4.233884057008539</v>
      </c>
      <c r="K54" s="11">
        <f t="shared" si="20"/>
        <v>0.49504950495049505</v>
      </c>
      <c r="L54" s="11">
        <f t="shared" si="21"/>
        <v>0.29239766081871343</v>
      </c>
      <c r="M54" s="11">
        <f t="shared" si="22"/>
        <v>0.24570024570024568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-0.26951443366242744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0.23153097671075779</v>
      </c>
      <c r="Q54" s="11">
        <f>2*'OddsRatio_working_3-way'!K54*'OddsRatio_working_3-way'!L54*'OddsRatio_working_3-way'!M54</f>
        <v>7.1130868421123747E-2</v>
      </c>
      <c r="R54" s="11">
        <f t="shared" si="23"/>
        <v>0</v>
      </c>
      <c r="S54" s="11">
        <f t="shared" si="24"/>
        <v>-0.85906707690748485</v>
      </c>
      <c r="T54" s="11">
        <f t="shared" si="25"/>
        <v>-0.26392229705299075</v>
      </c>
      <c r="U54" s="11">
        <f>'OddsRatio_working_3-way'!S54-'OddsRatio_working_3-way'!R54^2/3</f>
        <v>-0.85906707690748485</v>
      </c>
      <c r="V54" s="11">
        <f>'OddsRatio_working_3-way'!S54*'OddsRatio_working_3-way'!R54/3-2*'OddsRatio_working_3-way'!R54^3/27-'OddsRatio_working_3-way'!T54</f>
        <v>0.26392229705299075</v>
      </c>
      <c r="W54" s="11">
        <f>'OddsRatio_working_3-way'!V54^2+4*'OddsRatio_working_3-way'!U54^3/27</f>
        <v>-2.4269209995568197E-2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0.15323526754413888</v>
      </c>
      <c r="Y54" s="11">
        <f>IF('OddsRatio_working_3-way'!W54&gt;=0,IF('OddsRatio_working_3-way'!V54+SQRT('OddsRatio_working_3-way'!W54)&gt;0,0,PI()),ACOS('OddsRatio_working_3-way'!V54/(2*'OddsRatio_working_3-way'!X54)))</f>
        <v>0.53323540276287185</v>
      </c>
      <c r="Z54" s="11">
        <f>'OddsRatio_working_3-way'!X54^(1/3)*COS('OddsRatio_working_3-way'!Y54/3)</f>
        <v>0.52669121449650458</v>
      </c>
      <c r="AA54" s="11">
        <f>'OddsRatio_working_3-way'!X54^(1/3)*COS(('OddsRatio_working_3-way'!Y54+2*PI())/3)</f>
        <v>-0.3452848692416271</v>
      </c>
      <c r="AB54" s="11">
        <f>'OddsRatio_working_3-way'!X54^(1/3)*COS(('OddsRatio_working_3-way'!Y54+4*PI())/3)</f>
        <v>-0.18140634525487737</v>
      </c>
      <c r="AC54" s="11">
        <f>'OddsRatio_working_3-way'!X54^(1/3)*SIN('OddsRatio_working_3-way'!Y54/3)</f>
        <v>9.4615309938148554E-2</v>
      </c>
      <c r="AD54" s="11">
        <f>'OddsRatio_working_3-way'!X54^(1/3)*SIN(('OddsRatio_working_3-way'!Y54+2*PI())/3)</f>
        <v>0.4088203167349776</v>
      </c>
      <c r="AE54" s="11">
        <f>'OddsRatio_working_3-way'!X54^(1/3)*SIN(('OddsRatio_working_3-way'!Y54+4*PI())/3)</f>
        <v>-0.50343562667312602</v>
      </c>
      <c r="AF54" s="11">
        <f>-'OddsRatio_working_3-way'!U54/(3*'OddsRatio_working_3-way'!X54^(1/3))*COS(('OddsRatio_working_3-way'!Y54)/3)</f>
        <v>0.52669121449650458</v>
      </c>
      <c r="AG54" s="11">
        <f>-'OddsRatio_working_3-way'!U54/(3*'OddsRatio_working_3-way'!X54^(1/3))*COS(('OddsRatio_working_3-way'!Y54+2*PI())/3)</f>
        <v>-0.3452848692416271</v>
      </c>
      <c r="AH54" s="11">
        <f>-'OddsRatio_working_3-way'!U54/(3*'OddsRatio_working_3-way'!X54^(1/3))*COS(('OddsRatio_working_3-way'!Y54+4*PI())/3)</f>
        <v>-0.18140634525487737</v>
      </c>
      <c r="AI54" s="11">
        <f>'OddsRatio_working_3-way'!U54/(3*'OddsRatio_working_3-way'!X54^(1/3))*SIN(('OddsRatio_working_3-way'!Y54)/3)</f>
        <v>-9.4615309938148554E-2</v>
      </c>
      <c r="AJ54" s="11">
        <f>'OddsRatio_working_3-way'!U54/(3*'OddsRatio_working_3-way'!X54^(1/3))*SIN(('OddsRatio_working_3-way'!Y54+2*PI())/3)</f>
        <v>-0.4088203167349776</v>
      </c>
      <c r="AK54" s="11">
        <f>'OddsRatio_working_3-way'!U54/(3*'OddsRatio_working_3-way'!X54^(1/3))*SIN(('OddsRatio_working_3-way'!Y54+4*PI())/3)</f>
        <v>0.50343562667312602</v>
      </c>
      <c r="AL54" s="11">
        <f>'OddsRatio_working_3-way'!Z54+'OddsRatio_working_3-way'!AF54</f>
        <v>1.0533824289930092</v>
      </c>
      <c r="AM54" s="11">
        <f>'OddsRatio_working_3-way'!AA54+'OddsRatio_working_3-way'!AG54</f>
        <v>-0.6905697384832542</v>
      </c>
      <c r="AN54" s="11">
        <f>'OddsRatio_working_3-way'!AB54+'OddsRatio_working_3-way'!AH54</f>
        <v>-0.36281269050975473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1.0533824289930092</v>
      </c>
      <c r="AS54" s="11">
        <f>IF(('OddsRatio_working_3-way'!X54=0),IF(Q54&gt;0,-Q54^(1/3),(-Q54)^(1/3)),'OddsRatio_working_3-way'!AM54-'OddsRatio_working_3-way'!R54/3)</f>
        <v>-0.6905697384832542</v>
      </c>
      <c r="AT54" s="11">
        <f>IF(('OddsRatio_working_3-way'!X54=0),IF(Q54&gt;0,-Q54^(1/3),(-Q54)^(1/3)),'OddsRatio_working_3-way'!AN54-'OddsRatio_working_3-way'!R54/3)</f>
        <v>-0.36281269050975473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2.13</v>
      </c>
      <c r="B55" s="4">
        <f>IF('True_Odds_Calculator_3-way'!B54="","",'True_Odds_Calculator_3-way'!B54)</f>
        <v>3.36</v>
      </c>
      <c r="C55" s="4">
        <f>IF('True_Odds_Calculator_3-way'!C54="","",'True_Odds_Calculator_3-way'!C54)</f>
        <v>3.74</v>
      </c>
      <c r="D55" s="9">
        <f t="shared" si="13"/>
        <v>0.45627120101932489</v>
      </c>
      <c r="E55" s="9">
        <f t="shared" si="14"/>
        <v>0.28663016944762382</v>
      </c>
      <c r="F55" s="9">
        <f t="shared" si="15"/>
        <v>0.25709862953305113</v>
      </c>
      <c r="G55" s="9">
        <f t="shared" si="16"/>
        <v>1.0545831672621886</v>
      </c>
      <c r="H55" s="9">
        <f t="shared" si="17"/>
        <v>2.191678979006273</v>
      </c>
      <c r="I55" s="9">
        <f t="shared" si="18"/>
        <v>3.4888162747387654</v>
      </c>
      <c r="J55" s="9">
        <f t="shared" si="19"/>
        <v>3.8895578782983975</v>
      </c>
      <c r="K55" s="11">
        <f t="shared" si="20"/>
        <v>0.46948356807511737</v>
      </c>
      <c r="L55" s="11">
        <f t="shared" si="21"/>
        <v>0.29761904761904762</v>
      </c>
      <c r="M55" s="11">
        <f t="shared" si="22"/>
        <v>0.26737967914438499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-0.27299238090455991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0.23275421991246351</v>
      </c>
      <c r="Q55" s="11">
        <f>2*'OddsRatio_working_3-way'!K55*'OddsRatio_working_3-way'!L55*'OddsRatio_working_3-way'!M55</f>
        <v>7.4720455830646376E-2</v>
      </c>
      <c r="R55" s="11">
        <f t="shared" si="23"/>
        <v>0</v>
      </c>
      <c r="S55" s="11">
        <f t="shared" si="24"/>
        <v>-0.85260335523369812</v>
      </c>
      <c r="T55" s="11">
        <f t="shared" si="25"/>
        <v>-0.27370894229011167</v>
      </c>
      <c r="U55" s="11">
        <f>'OddsRatio_working_3-way'!S55-'OddsRatio_working_3-way'!R55^2/3</f>
        <v>-0.85260335523369812</v>
      </c>
      <c r="V55" s="11">
        <f>'OddsRatio_working_3-way'!S55*'OddsRatio_working_3-way'!R55/3-2*'OddsRatio_working_3-way'!R55^3/27-'OddsRatio_working_3-way'!T55</f>
        <v>0.27370894229011167</v>
      </c>
      <c r="W55" s="11">
        <f>'OddsRatio_working_3-way'!V55^2+4*'OddsRatio_working_3-way'!U55^3/27</f>
        <v>-1.6903425670765859E-2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0.15150908451338613</v>
      </c>
      <c r="Y55" s="11">
        <f>IF('OddsRatio_working_3-way'!W55&gt;=0,IF('OddsRatio_working_3-way'!V55+SQRT('OddsRatio_working_3-way'!W55)&gt;0,0,PI()),ACOS('OddsRatio_working_3-way'!V55/(2*'OddsRatio_working_3-way'!X55)))</f>
        <v>0.44345259141062887</v>
      </c>
      <c r="Z55" s="11">
        <f>'OddsRatio_working_3-way'!X55^(1/3)*COS('OddsRatio_working_3-way'!Y55/3)</f>
        <v>0.5272915836310943</v>
      </c>
      <c r="AA55" s="11">
        <f>'OddsRatio_working_3-way'!X55^(1/3)*COS(('OddsRatio_working_3-way'!Y55+2*PI())/3)</f>
        <v>-0.33164232247913411</v>
      </c>
      <c r="AB55" s="11">
        <f>'OddsRatio_working_3-way'!X55^(1/3)*COS(('OddsRatio_working_3-way'!Y55+4*PI())/3)</f>
        <v>-0.19564926115196024</v>
      </c>
      <c r="AC55" s="11">
        <f>'OddsRatio_working_3-way'!X55^(1/3)*SIN('OddsRatio_working_3-way'!Y55/3)</f>
        <v>7.8515630565165195E-2</v>
      </c>
      <c r="AD55" s="11">
        <f>'OddsRatio_working_3-way'!X55^(1/3)*SIN(('OddsRatio_working_3-way'!Y55+2*PI())/3)</f>
        <v>0.41739009134367189</v>
      </c>
      <c r="AE55" s="11">
        <f>'OddsRatio_working_3-way'!X55^(1/3)*SIN(('OddsRatio_working_3-way'!Y55+4*PI())/3)</f>
        <v>-0.49590572190883703</v>
      </c>
      <c r="AF55" s="11">
        <f>-'OddsRatio_working_3-way'!U55/(3*'OddsRatio_working_3-way'!X55^(1/3))*COS(('OddsRatio_working_3-way'!Y55)/3)</f>
        <v>0.5272915836310943</v>
      </c>
      <c r="AG55" s="11">
        <f>-'OddsRatio_working_3-way'!U55/(3*'OddsRatio_working_3-way'!X55^(1/3))*COS(('OddsRatio_working_3-way'!Y55+2*PI())/3)</f>
        <v>-0.33164232247913411</v>
      </c>
      <c r="AH55" s="11">
        <f>-'OddsRatio_working_3-way'!U55/(3*'OddsRatio_working_3-way'!X55^(1/3))*COS(('OddsRatio_working_3-way'!Y55+4*PI())/3)</f>
        <v>-0.19564926115196024</v>
      </c>
      <c r="AI55" s="11">
        <f>'OddsRatio_working_3-way'!U55/(3*'OddsRatio_working_3-way'!X55^(1/3))*SIN(('OddsRatio_working_3-way'!Y55)/3)</f>
        <v>-7.8515630565165195E-2</v>
      </c>
      <c r="AJ55" s="11">
        <f>'OddsRatio_working_3-way'!U55/(3*'OddsRatio_working_3-way'!X55^(1/3))*SIN(('OddsRatio_working_3-way'!Y55+2*PI())/3)</f>
        <v>-0.41739009134367189</v>
      </c>
      <c r="AK55" s="11">
        <f>'OddsRatio_working_3-way'!U55/(3*'OddsRatio_working_3-way'!X55^(1/3))*SIN(('OddsRatio_working_3-way'!Y55+4*PI())/3)</f>
        <v>0.49590572190883703</v>
      </c>
      <c r="AL55" s="11">
        <f>'OddsRatio_working_3-way'!Z55+'OddsRatio_working_3-way'!AF55</f>
        <v>1.0545831672621886</v>
      </c>
      <c r="AM55" s="11">
        <f>'OddsRatio_working_3-way'!AA55+'OddsRatio_working_3-way'!AG55</f>
        <v>-0.66328464495826822</v>
      </c>
      <c r="AN55" s="11">
        <f>'OddsRatio_working_3-way'!AB55+'OddsRatio_working_3-way'!AH55</f>
        <v>-0.39129852230392048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1.0545831672621886</v>
      </c>
      <c r="AS55" s="11">
        <f>IF(('OddsRatio_working_3-way'!X55=0),IF(Q55&gt;0,-Q55^(1/3),(-Q55)^(1/3)),'OddsRatio_working_3-way'!AM55-'OddsRatio_working_3-way'!R55/3)</f>
        <v>-0.66328464495826822</v>
      </c>
      <c r="AT55" s="11">
        <f>IF(('OddsRatio_working_3-way'!X55=0),IF(Q55&gt;0,-Q55^(1/3),(-Q55)^(1/3)),'OddsRatio_working_3-way'!AN55-'OddsRatio_working_3-way'!R55/3)</f>
        <v>-0.39129852230392048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2.31</v>
      </c>
      <c r="B56" s="4">
        <f>IF('True_Odds_Calculator_3-way'!B55="","",'True_Odds_Calculator_3-way'!B55)</f>
        <v>3.3</v>
      </c>
      <c r="C56" s="4">
        <f>IF('True_Odds_Calculator_3-way'!C55="","",'True_Odds_Calculator_3-way'!C55)</f>
        <v>3.37</v>
      </c>
      <c r="D56" s="9">
        <f t="shared" si="13"/>
        <v>0.4207981281384614</v>
      </c>
      <c r="E56" s="9">
        <f t="shared" si="14"/>
        <v>0.29268485929469806</v>
      </c>
      <c r="F56" s="9">
        <f t="shared" si="15"/>
        <v>0.28651701256684042</v>
      </c>
      <c r="G56" s="9">
        <f t="shared" si="16"/>
        <v>1.0507148295503042</v>
      </c>
      <c r="H56" s="9">
        <f t="shared" si="17"/>
        <v>2.3764364267108986</v>
      </c>
      <c r="I56" s="9">
        <f t="shared" si="18"/>
        <v>3.4166441079656997</v>
      </c>
      <c r="J56" s="9">
        <f t="shared" si="19"/>
        <v>3.4901941460342218</v>
      </c>
      <c r="K56" s="11">
        <f t="shared" si="20"/>
        <v>0.4329004329004329</v>
      </c>
      <c r="L56" s="11">
        <f t="shared" si="21"/>
        <v>0.30303030303030304</v>
      </c>
      <c r="M56" s="11">
        <f t="shared" si="22"/>
        <v>0.29673590504451036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-0.27796598689504004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0.23277983893036491</v>
      </c>
      <c r="Q56" s="11">
        <f>2*'OddsRatio_working_3-way'!K56*'OddsRatio_working_3-way'!L56*'OddsRatio_working_3-way'!M56</f>
        <v>7.7852788939921383E-2</v>
      </c>
      <c r="R56" s="11">
        <f t="shared" si="23"/>
        <v>0</v>
      </c>
      <c r="S56" s="11">
        <f t="shared" si="24"/>
        <v>-0.83744001030695381</v>
      </c>
      <c r="T56" s="11">
        <f t="shared" si="25"/>
        <v>-0.28008027100567018</v>
      </c>
      <c r="U56" s="11">
        <f>'OddsRatio_working_3-way'!S56-'OddsRatio_working_3-way'!R56^2/3</f>
        <v>-0.83744001030695381</v>
      </c>
      <c r="V56" s="11">
        <f>'OddsRatio_working_3-way'!S56*'OddsRatio_working_3-way'!R56/3-2*'OddsRatio_working_3-way'!R56^3/27-'OddsRatio_working_3-way'!T56</f>
        <v>0.28008027100567018</v>
      </c>
      <c r="W56" s="11">
        <f>'OddsRatio_working_3-way'!V56^2+4*'OddsRatio_working_3-way'!U56^3/27</f>
        <v>-8.5626731977995751E-3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0.14748528011670287</v>
      </c>
      <c r="Y56" s="11">
        <f>IF('OddsRatio_working_3-way'!W56&gt;=0,IF('OddsRatio_working_3-way'!V56+SQRT('OddsRatio_working_3-way'!W56)&gt;0,0,PI()),ACOS('OddsRatio_working_3-way'!V56/(2*'OddsRatio_working_3-way'!X56)))</f>
        <v>0.31909597706723414</v>
      </c>
      <c r="Z56" s="11">
        <f>'OddsRatio_working_3-way'!X56^(1/3)*COS('OddsRatio_working_3-way'!Y56/3)</f>
        <v>0.52535741477515208</v>
      </c>
      <c r="AA56" s="11">
        <f>'OddsRatio_working_3-way'!X56^(1/3)*COS(('OddsRatio_working_3-way'!Y56+2*PI())/3)</f>
        <v>-0.3112553749586961</v>
      </c>
      <c r="AB56" s="11">
        <f>'OddsRatio_working_3-way'!X56^(1/3)*COS(('OddsRatio_working_3-way'!Y56+4*PI())/3)</f>
        <v>-0.21410203981645581</v>
      </c>
      <c r="AC56" s="11">
        <f>'OddsRatio_working_3-way'!X56^(1/3)*SIN('OddsRatio_working_3-way'!Y56/3)</f>
        <v>5.6091504197042362E-2</v>
      </c>
      <c r="AD56" s="11">
        <f>'OddsRatio_working_3-way'!X56^(1/3)*SIN(('OddsRatio_working_3-way'!Y56+2*PI())/3)</f>
        <v>0.42692711516327869</v>
      </c>
      <c r="AE56" s="11">
        <f>'OddsRatio_working_3-way'!X56^(1/3)*SIN(('OddsRatio_working_3-way'!Y56+4*PI())/3)</f>
        <v>-0.48301861936032103</v>
      </c>
      <c r="AF56" s="11">
        <f>-'OddsRatio_working_3-way'!U56/(3*'OddsRatio_working_3-way'!X56^(1/3))*COS(('OddsRatio_working_3-way'!Y56)/3)</f>
        <v>0.52535741477515208</v>
      </c>
      <c r="AG56" s="11">
        <f>-'OddsRatio_working_3-way'!U56/(3*'OddsRatio_working_3-way'!X56^(1/3))*COS(('OddsRatio_working_3-way'!Y56+2*PI())/3)</f>
        <v>-0.3112553749586961</v>
      </c>
      <c r="AH56" s="11">
        <f>-'OddsRatio_working_3-way'!U56/(3*'OddsRatio_working_3-way'!X56^(1/3))*COS(('OddsRatio_working_3-way'!Y56+4*PI())/3)</f>
        <v>-0.21410203981645581</v>
      </c>
      <c r="AI56" s="11">
        <f>'OddsRatio_working_3-way'!U56/(3*'OddsRatio_working_3-way'!X56^(1/3))*SIN(('OddsRatio_working_3-way'!Y56)/3)</f>
        <v>-5.6091504197042362E-2</v>
      </c>
      <c r="AJ56" s="11">
        <f>'OddsRatio_working_3-way'!U56/(3*'OddsRatio_working_3-way'!X56^(1/3))*SIN(('OddsRatio_working_3-way'!Y56+2*PI())/3)</f>
        <v>-0.42692711516327869</v>
      </c>
      <c r="AK56" s="11">
        <f>'OddsRatio_working_3-way'!U56/(3*'OddsRatio_working_3-way'!X56^(1/3))*SIN(('OddsRatio_working_3-way'!Y56+4*PI())/3)</f>
        <v>0.48301861936032103</v>
      </c>
      <c r="AL56" s="11">
        <f>'OddsRatio_working_3-way'!Z56+'OddsRatio_working_3-way'!AF56</f>
        <v>1.0507148295503042</v>
      </c>
      <c r="AM56" s="11">
        <f>'OddsRatio_working_3-way'!AA56+'OddsRatio_working_3-way'!AG56</f>
        <v>-0.62251074991739219</v>
      </c>
      <c r="AN56" s="11">
        <f>'OddsRatio_working_3-way'!AB56+'OddsRatio_working_3-way'!AH56</f>
        <v>-0.42820407963291163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1.0507148295503042</v>
      </c>
      <c r="AS56" s="11">
        <f>IF(('OddsRatio_working_3-way'!X56=0),IF(Q56&gt;0,-Q56^(1/3),(-Q56)^(1/3)),'OddsRatio_working_3-way'!AM56-'OddsRatio_working_3-way'!R56/3)</f>
        <v>-0.62251074991739219</v>
      </c>
      <c r="AT56" s="11">
        <f>IF(('OddsRatio_working_3-way'!X56=0),IF(Q56&gt;0,-Q56^(1/3),(-Q56)^(1/3)),'OddsRatio_working_3-way'!AN56-'OddsRatio_working_3-way'!R56/3)</f>
        <v>-0.42820407963291163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4.43</v>
      </c>
      <c r="B57" s="4">
        <f>IF('True_Odds_Calculator_3-way'!B56="","",'True_Odds_Calculator_3-way'!B56)</f>
        <v>3.28</v>
      </c>
      <c r="C57" s="4">
        <f>IF('True_Odds_Calculator_3-way'!C56="","",'True_Odds_Calculator_3-way'!C56)</f>
        <v>1.98</v>
      </c>
      <c r="D57" s="9">
        <f t="shared" si="13"/>
        <v>0.21601828933861184</v>
      </c>
      <c r="E57" s="9">
        <f t="shared" si="14"/>
        <v>0.29304562920387833</v>
      </c>
      <c r="F57" s="9">
        <f t="shared" si="15"/>
        <v>0.49093608145750972</v>
      </c>
      <c r="G57" s="9">
        <f t="shared" si="16"/>
        <v>1.0580867809968462</v>
      </c>
      <c r="H57" s="9">
        <f t="shared" si="17"/>
        <v>4.6292376588191813</v>
      </c>
      <c r="I57" s="9">
        <f t="shared" si="18"/>
        <v>3.4124378606728096</v>
      </c>
      <c r="J57" s="9">
        <f t="shared" si="19"/>
        <v>2.0369250453769094</v>
      </c>
      <c r="K57" s="11">
        <f t="shared" si="20"/>
        <v>0.22573363431151244</v>
      </c>
      <c r="L57" s="11">
        <f t="shared" si="21"/>
        <v>0.3048780487804878</v>
      </c>
      <c r="M57" s="11">
        <f t="shared" si="22"/>
        <v>0.50505050505050508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-0.26638654340575818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0.23253233763612008</v>
      </c>
      <c r="Q57" s="11">
        <f>2*'OddsRatio_working_3-way'!K57*'OddsRatio_working_3-way'!L57*'OddsRatio_working_3-way'!M57</f>
        <v>6.9516393912143537E-2</v>
      </c>
      <c r="R57" s="11">
        <f t="shared" si="23"/>
        <v>0</v>
      </c>
      <c r="S57" s="11">
        <f t="shared" si="24"/>
        <v>-0.87291322851067743</v>
      </c>
      <c r="T57" s="11">
        <f t="shared" si="25"/>
        <v>-0.26096060643069585</v>
      </c>
      <c r="U57" s="11">
        <f>'OddsRatio_working_3-way'!S57-'OddsRatio_working_3-way'!R57^2/3</f>
        <v>-0.87291322851067743</v>
      </c>
      <c r="V57" s="11">
        <f>'OddsRatio_working_3-way'!S57*'OddsRatio_working_3-way'!R57/3-2*'OddsRatio_working_3-way'!R57^3/27-'OddsRatio_working_3-way'!T57</f>
        <v>0.26096060643069585</v>
      </c>
      <c r="W57" s="11">
        <f>'OddsRatio_working_3-way'!V57^2+4*'OddsRatio_working_3-way'!U57^3/27</f>
        <v>-3.0438857226642427E-2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0.15695484648085811</v>
      </c>
      <c r="Y57" s="11">
        <f>IF('OddsRatio_working_3-way'!W57&gt;=0,IF('OddsRatio_working_3-way'!V57+SQRT('OddsRatio_working_3-way'!W57)&gt;0,0,PI()),ACOS('OddsRatio_working_3-way'!V57/(2*'OddsRatio_working_3-way'!X57)))</f>
        <v>0.58931098255573078</v>
      </c>
      <c r="Z57" s="11">
        <f>'OddsRatio_working_3-way'!X57^(1/3)*COS('OddsRatio_working_3-way'!Y57/3)</f>
        <v>0.52904339049842319</v>
      </c>
      <c r="AA57" s="11">
        <f>'OddsRatio_working_3-way'!X57^(1/3)*COS(('OddsRatio_working_3-way'!Y57+2*PI())/3)</f>
        <v>-0.35569803732937566</v>
      </c>
      <c r="AB57" s="11">
        <f>'OddsRatio_working_3-way'!X57^(1/3)*COS(('OddsRatio_working_3-way'!Y57+4*PI())/3)</f>
        <v>-0.1733453531690477</v>
      </c>
      <c r="AC57" s="11">
        <f>'OddsRatio_working_3-way'!X57^(1/3)*SIN('OddsRatio_working_3-way'!Y57/3)</f>
        <v>0.10528137128741624</v>
      </c>
      <c r="AD57" s="11">
        <f>'OddsRatio_working_3-way'!X57^(1/3)*SIN(('OddsRatio_working_3-way'!Y57+2*PI())/3)</f>
        <v>0.40552433023217732</v>
      </c>
      <c r="AE57" s="11">
        <f>'OddsRatio_working_3-way'!X57^(1/3)*SIN(('OddsRatio_working_3-way'!Y57+4*PI())/3)</f>
        <v>-0.51080570151959348</v>
      </c>
      <c r="AF57" s="11">
        <f>-'OddsRatio_working_3-way'!U57/(3*'OddsRatio_working_3-way'!X57^(1/3))*COS(('OddsRatio_working_3-way'!Y57)/3)</f>
        <v>0.52904339049842297</v>
      </c>
      <c r="AG57" s="11">
        <f>-'OddsRatio_working_3-way'!U57/(3*'OddsRatio_working_3-way'!X57^(1/3))*COS(('OddsRatio_working_3-way'!Y57+2*PI())/3)</f>
        <v>-0.35569803732937549</v>
      </c>
      <c r="AH57" s="11">
        <f>-'OddsRatio_working_3-way'!U57/(3*'OddsRatio_working_3-way'!X57^(1/3))*COS(('OddsRatio_working_3-way'!Y57+4*PI())/3)</f>
        <v>-0.17334535316904762</v>
      </c>
      <c r="AI57" s="11">
        <f>'OddsRatio_working_3-way'!U57/(3*'OddsRatio_working_3-way'!X57^(1/3))*SIN(('OddsRatio_working_3-way'!Y57)/3)</f>
        <v>-0.1052813712874162</v>
      </c>
      <c r="AJ57" s="11">
        <f>'OddsRatio_working_3-way'!U57/(3*'OddsRatio_working_3-way'!X57^(1/3))*SIN(('OddsRatio_working_3-way'!Y57+2*PI())/3)</f>
        <v>-0.40552433023217715</v>
      </c>
      <c r="AK57" s="11">
        <f>'OddsRatio_working_3-way'!U57/(3*'OddsRatio_working_3-way'!X57^(1/3))*SIN(('OddsRatio_working_3-way'!Y57+4*PI())/3)</f>
        <v>0.51080570151959326</v>
      </c>
      <c r="AL57" s="11">
        <f>'OddsRatio_working_3-way'!Z57+'OddsRatio_working_3-way'!AF57</f>
        <v>1.0580867809968462</v>
      </c>
      <c r="AM57" s="11">
        <f>'OddsRatio_working_3-way'!AA57+'OddsRatio_working_3-way'!AG57</f>
        <v>-0.7113960746587511</v>
      </c>
      <c r="AN57" s="11">
        <f>'OddsRatio_working_3-way'!AB57+'OddsRatio_working_3-way'!AH57</f>
        <v>-0.34669070633809529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1.0580867809968462</v>
      </c>
      <c r="AS57" s="11">
        <f>IF(('OddsRatio_working_3-way'!X57=0),IF(Q57&gt;0,-Q57^(1/3),(-Q57)^(1/3)),'OddsRatio_working_3-way'!AM57-'OddsRatio_working_3-way'!R57/3)</f>
        <v>-0.7113960746587511</v>
      </c>
      <c r="AT57" s="11">
        <f>IF(('OddsRatio_working_3-way'!X57=0),IF(Q57&gt;0,-Q57^(1/3),(-Q57)^(1/3)),'OddsRatio_working_3-way'!AN57-'OddsRatio_working_3-way'!R57/3)</f>
        <v>-0.34669070633809529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2.8</v>
      </c>
      <c r="B58" s="4">
        <f>IF('True_Odds_Calculator_3-way'!B57="","",'True_Odds_Calculator_3-way'!B57)</f>
        <v>3.02</v>
      </c>
      <c r="C58" s="4">
        <f>IF('True_Odds_Calculator_3-way'!C57="","",'True_Odds_Calculator_3-way'!C57)</f>
        <v>2.9</v>
      </c>
      <c r="D58" s="9">
        <f t="shared" si="13"/>
        <v>0.34591186656803258</v>
      </c>
      <c r="E58" s="9">
        <f t="shared" si="14"/>
        <v>0.3203053425666465</v>
      </c>
      <c r="F58" s="9">
        <f t="shared" si="15"/>
        <v>0.33378279086532087</v>
      </c>
      <c r="G58" s="9">
        <f t="shared" si="16"/>
        <v>1.0505054364176445</v>
      </c>
      <c r="H58" s="9">
        <f t="shared" si="17"/>
        <v>2.8909097855517598</v>
      </c>
      <c r="I58" s="9">
        <f t="shared" si="18"/>
        <v>3.1220209815636411</v>
      </c>
      <c r="J58" s="9">
        <f t="shared" si="19"/>
        <v>2.9959603291935242</v>
      </c>
      <c r="K58" s="11">
        <f t="shared" si="20"/>
        <v>0.35714285714285715</v>
      </c>
      <c r="L58" s="11">
        <f t="shared" si="21"/>
        <v>0.33112582781456956</v>
      </c>
      <c r="M58" s="11">
        <f t="shared" si="22"/>
        <v>0.34482758620689657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-0.28171793951652369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0.23325612501223381</v>
      </c>
      <c r="Q58" s="11">
        <f>2*'OddsRatio_working_3-way'!K58*'OddsRatio_working_3-way'!L58*'OddsRatio_working_3-way'!M58</f>
        <v>8.1558085668613195E-2</v>
      </c>
      <c r="R58" s="11">
        <f t="shared" si="23"/>
        <v>0</v>
      </c>
      <c r="S58" s="11">
        <f t="shared" si="24"/>
        <v>-0.82797753459556511</v>
      </c>
      <c r="T58" s="11">
        <f t="shared" si="25"/>
        <v>-0.28950263447397373</v>
      </c>
      <c r="U58" s="11">
        <f>'OddsRatio_working_3-way'!S58-'OddsRatio_working_3-way'!R58^2/3</f>
        <v>-0.82797753459556511</v>
      </c>
      <c r="V58" s="11">
        <f>'OddsRatio_working_3-way'!S58*'OddsRatio_working_3-way'!R58/3-2*'OddsRatio_working_3-way'!R58^3/27-'OddsRatio_working_3-way'!T58</f>
        <v>0.28950263447397373</v>
      </c>
      <c r="W58" s="11">
        <f>'OddsRatio_working_3-way'!V58^2+4*'OddsRatio_working_3-way'!U58^3/27</f>
        <v>-2.7968351976168093E-4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0.14499263678471136</v>
      </c>
      <c r="Y58" s="11">
        <f>IF('OddsRatio_working_3-way'!W58&gt;=0,IF('OddsRatio_working_3-way'!V58+SQRT('OddsRatio_working_3-way'!W58)&gt;0,0,PI()),ACOS('OddsRatio_working_3-way'!V58/(2*'OddsRatio_working_3-way'!X58)))</f>
        <v>5.7703018052398747E-2</v>
      </c>
      <c r="Z58" s="11">
        <f>'OddsRatio_working_3-way'!X58^(1/3)*COS('OddsRatio_working_3-way'!Y58/3)</f>
        <v>0.52525271820882224</v>
      </c>
      <c r="AA58" s="11">
        <f>'OddsRatio_working_3-way'!X58^(1/3)*COS(('OddsRatio_working_3-way'!Y58+2*PI())/3)</f>
        <v>-0.2713767967834092</v>
      </c>
      <c r="AB58" s="11">
        <f>'OddsRatio_working_3-way'!X58^(1/3)*COS(('OddsRatio_working_3-way'!Y58+4*PI())/3)</f>
        <v>-0.2538759214254131</v>
      </c>
      <c r="AC58" s="11">
        <f>'OddsRatio_working_3-way'!X58^(1/3)*SIN('OddsRatio_working_3-way'!Y58/3)</f>
        <v>1.0104135098993184E-2</v>
      </c>
      <c r="AD58" s="11">
        <f>'OddsRatio_working_3-way'!X58^(1/3)*SIN(('OddsRatio_working_3-way'!Y58+2*PI())/3)</f>
        <v>0.4498301298261726</v>
      </c>
      <c r="AE58" s="11">
        <f>'OddsRatio_working_3-way'!X58^(1/3)*SIN(('OddsRatio_working_3-way'!Y58+4*PI())/3)</f>
        <v>-0.45993426492516576</v>
      </c>
      <c r="AF58" s="11">
        <f>-'OddsRatio_working_3-way'!U58/(3*'OddsRatio_working_3-way'!X58^(1/3))*COS(('OddsRatio_working_3-way'!Y58)/3)</f>
        <v>0.52525271820882224</v>
      </c>
      <c r="AG58" s="11">
        <f>-'OddsRatio_working_3-way'!U58/(3*'OddsRatio_working_3-way'!X58^(1/3))*COS(('OddsRatio_working_3-way'!Y58+2*PI())/3)</f>
        <v>-0.2713767967834092</v>
      </c>
      <c r="AH58" s="11">
        <f>-'OddsRatio_working_3-way'!U58/(3*'OddsRatio_working_3-way'!X58^(1/3))*COS(('OddsRatio_working_3-way'!Y58+4*PI())/3)</f>
        <v>-0.2538759214254131</v>
      </c>
      <c r="AI58" s="11">
        <f>'OddsRatio_working_3-way'!U58/(3*'OddsRatio_working_3-way'!X58^(1/3))*SIN(('OddsRatio_working_3-way'!Y58)/3)</f>
        <v>-1.0104135098993184E-2</v>
      </c>
      <c r="AJ58" s="11">
        <f>'OddsRatio_working_3-way'!U58/(3*'OddsRatio_working_3-way'!X58^(1/3))*SIN(('OddsRatio_working_3-way'!Y58+2*PI())/3)</f>
        <v>-0.4498301298261726</v>
      </c>
      <c r="AK58" s="11">
        <f>'OddsRatio_working_3-way'!U58/(3*'OddsRatio_working_3-way'!X58^(1/3))*SIN(('OddsRatio_working_3-way'!Y58+4*PI())/3)</f>
        <v>0.45993426492516576</v>
      </c>
      <c r="AL58" s="11">
        <f>'OddsRatio_working_3-way'!Z58+'OddsRatio_working_3-way'!AF58</f>
        <v>1.0505054364176445</v>
      </c>
      <c r="AM58" s="11">
        <f>'OddsRatio_working_3-way'!AA58+'OddsRatio_working_3-way'!AG58</f>
        <v>-0.5427535935668184</v>
      </c>
      <c r="AN58" s="11">
        <f>'OddsRatio_working_3-way'!AB58+'OddsRatio_working_3-way'!AH58</f>
        <v>-0.5077518428508262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1.0505054364176445</v>
      </c>
      <c r="AS58" s="11">
        <f>IF(('OddsRatio_working_3-way'!X58=0),IF(Q58&gt;0,-Q58^(1/3),(-Q58)^(1/3)),'OddsRatio_working_3-way'!AM58-'OddsRatio_working_3-way'!R58/3)</f>
        <v>-0.5427535935668184</v>
      </c>
      <c r="AT58" s="11">
        <f>IF(('OddsRatio_working_3-way'!X58=0),IF(Q58&gt;0,-Q58^(1/3),(-Q58)^(1/3)),'OddsRatio_working_3-way'!AN58-'OddsRatio_working_3-way'!R58/3)</f>
        <v>-0.5077518428508262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3.87</v>
      </c>
      <c r="B59" s="4">
        <f>IF('True_Odds_Calculator_3-way'!B58="","",'True_Odds_Calculator_3-way'!B58)</f>
        <v>3.79</v>
      </c>
      <c r="C59" s="4">
        <f>IF('True_Odds_Calculator_3-way'!C58="","",'True_Odds_Calculator_3-way'!C58)</f>
        <v>1.93</v>
      </c>
      <c r="D59" s="9">
        <f t="shared" si="13"/>
        <v>0.24630142280251591</v>
      </c>
      <c r="E59" s="9">
        <f t="shared" si="14"/>
        <v>0.25158701941789213</v>
      </c>
      <c r="F59" s="9">
        <f t="shared" si="15"/>
        <v>0.50211155777959193</v>
      </c>
      <c r="G59" s="9">
        <f t="shared" si="16"/>
        <v>1.0662250411710996</v>
      </c>
      <c r="H59" s="9">
        <f t="shared" si="17"/>
        <v>4.0600658681610557</v>
      </c>
      <c r="I59" s="9">
        <f t="shared" si="18"/>
        <v>3.9747678648673674</v>
      </c>
      <c r="J59" s="9">
        <f t="shared" si="19"/>
        <v>1.9915892882891222</v>
      </c>
      <c r="K59" s="11">
        <f t="shared" si="20"/>
        <v>0.25839793281653745</v>
      </c>
      <c r="L59" s="11">
        <f t="shared" si="21"/>
        <v>0.26385224274406333</v>
      </c>
      <c r="M59" s="11">
        <f t="shared" si="22"/>
        <v>0.5181347150259068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-0.26306408789436742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0.23279729548183553</v>
      </c>
      <c r="Q59" s="11">
        <f>2*'OddsRatio_working_3-way'!K59*'OddsRatio_working_3-way'!L59*'OddsRatio_working_3-way'!M59</f>
        <v>7.0651682999039608E-2</v>
      </c>
      <c r="R59" s="11">
        <f t="shared" si="23"/>
        <v>0</v>
      </c>
      <c r="S59" s="11">
        <f t="shared" si="24"/>
        <v>-0.88494517569921816</v>
      </c>
      <c r="T59" s="11">
        <f t="shared" si="25"/>
        <v>-0.26857213223041521</v>
      </c>
      <c r="U59" s="11">
        <f>'OddsRatio_working_3-way'!S59-'OddsRatio_working_3-way'!R59^2/3</f>
        <v>-0.88494517569921816</v>
      </c>
      <c r="V59" s="11">
        <f>'OddsRatio_working_3-way'!S59*'OddsRatio_working_3-way'!R59/3-2*'OddsRatio_working_3-way'!R59^3/27-'OddsRatio_working_3-way'!T59</f>
        <v>0.26857213223041521</v>
      </c>
      <c r="W59" s="11">
        <f>'OddsRatio_working_3-way'!V59^2+4*'OddsRatio_working_3-way'!U59^3/27</f>
        <v>-3.0539426632325353E-2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0.16021112386716238</v>
      </c>
      <c r="Y59" s="11">
        <f>IF('OddsRatio_working_3-way'!W59&gt;=0,IF('OddsRatio_working_3-way'!V59+SQRT('OddsRatio_working_3-way'!W59)&gt;0,0,PI()),ACOS('OddsRatio_working_3-way'!V59/(2*'OddsRatio_working_3-way'!X59)))</f>
        <v>0.57685524513339625</v>
      </c>
      <c r="Z59" s="11">
        <f>'OddsRatio_working_3-way'!X59^(1/3)*COS('OddsRatio_working_3-way'!Y59/3)</f>
        <v>0.53311252058554992</v>
      </c>
      <c r="AA59" s="11">
        <f>'OddsRatio_working_3-way'!X59^(1/3)*COS(('OddsRatio_working_3-way'!Y59+2*PI())/3)</f>
        <v>-0.35644271211392425</v>
      </c>
      <c r="AB59" s="11">
        <f>'OddsRatio_working_3-way'!X59^(1/3)*COS(('OddsRatio_working_3-way'!Y59+4*PI())/3)</f>
        <v>-0.17666980847162581</v>
      </c>
      <c r="AC59" s="11">
        <f>'OddsRatio_working_3-way'!X59^(1/3)*SIN('OddsRatio_working_3-way'!Y59/3)</f>
        <v>0.10379193431088182</v>
      </c>
      <c r="AD59" s="11">
        <f>'OddsRatio_working_3-way'!X59^(1/3)*SIN(('OddsRatio_working_3-way'!Y59+2*PI())/3)</f>
        <v>0.40979301874719992</v>
      </c>
      <c r="AE59" s="11">
        <f>'OddsRatio_working_3-way'!X59^(1/3)*SIN(('OddsRatio_working_3-way'!Y59+4*PI())/3)</f>
        <v>-0.51358495305808161</v>
      </c>
      <c r="AF59" s="11">
        <f>-'OddsRatio_working_3-way'!U59/(3*'OddsRatio_working_3-way'!X59^(1/3))*COS(('OddsRatio_working_3-way'!Y59)/3)</f>
        <v>0.5331125205855497</v>
      </c>
      <c r="AG59" s="11">
        <f>-'OddsRatio_working_3-way'!U59/(3*'OddsRatio_working_3-way'!X59^(1/3))*COS(('OddsRatio_working_3-way'!Y59+2*PI())/3)</f>
        <v>-0.35644271211392414</v>
      </c>
      <c r="AH59" s="11">
        <f>-'OddsRatio_working_3-way'!U59/(3*'OddsRatio_working_3-way'!X59^(1/3))*COS(('OddsRatio_working_3-way'!Y59+4*PI())/3)</f>
        <v>-0.17666980847162575</v>
      </c>
      <c r="AI59" s="11">
        <f>'OddsRatio_working_3-way'!U59/(3*'OddsRatio_working_3-way'!X59^(1/3))*SIN(('OddsRatio_working_3-way'!Y59)/3)</f>
        <v>-0.10379193431088178</v>
      </c>
      <c r="AJ59" s="11">
        <f>'OddsRatio_working_3-way'!U59/(3*'OddsRatio_working_3-way'!X59^(1/3))*SIN(('OddsRatio_working_3-way'!Y59+2*PI())/3)</f>
        <v>-0.40979301874719976</v>
      </c>
      <c r="AK59" s="11">
        <f>'OddsRatio_working_3-way'!U59/(3*'OddsRatio_working_3-way'!X59^(1/3))*SIN(('OddsRatio_working_3-way'!Y59+4*PI())/3)</f>
        <v>0.51358495305808138</v>
      </c>
      <c r="AL59" s="11">
        <f>'OddsRatio_working_3-way'!Z59+'OddsRatio_working_3-way'!AF59</f>
        <v>1.0662250411710996</v>
      </c>
      <c r="AM59" s="11">
        <f>'OddsRatio_working_3-way'!AA59+'OddsRatio_working_3-way'!AG59</f>
        <v>-0.7128854242278484</v>
      </c>
      <c r="AN59" s="11">
        <f>'OddsRatio_working_3-way'!AB59+'OddsRatio_working_3-way'!AH59</f>
        <v>-0.35333961694325156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1.0662250411710996</v>
      </c>
      <c r="AS59" s="11">
        <f>IF(('OddsRatio_working_3-way'!X59=0),IF(Q59&gt;0,-Q59^(1/3),(-Q59)^(1/3)),'OddsRatio_working_3-way'!AM59-'OddsRatio_working_3-way'!R59/3)</f>
        <v>-0.7128854242278484</v>
      </c>
      <c r="AT59" s="11">
        <f>IF(('OddsRatio_working_3-way'!X59=0),IF(Q59&gt;0,-Q59^(1/3),(-Q59)^(1/3)),'OddsRatio_working_3-way'!AN59-'OddsRatio_working_3-way'!R59/3)</f>
        <v>-0.35333961694325156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2.3199999999999998</v>
      </c>
      <c r="B60" s="4">
        <f>IF('True_Odds_Calculator_3-way'!B59="","",'True_Odds_Calculator_3-way'!B59)</f>
        <v>3.7</v>
      </c>
      <c r="C60" s="4">
        <f>IF('True_Odds_Calculator_3-way'!C59="","",'True_Odds_Calculator_3-way'!C59)</f>
        <v>2.96</v>
      </c>
      <c r="D60" s="9">
        <f t="shared" si="13"/>
        <v>0.41655767515026199</v>
      </c>
      <c r="E60" s="9">
        <f t="shared" si="14"/>
        <v>0.25873751290860597</v>
      </c>
      <c r="F60" s="9">
        <f t="shared" si="15"/>
        <v>0.32470481194113188</v>
      </c>
      <c r="G60" s="9">
        <f t="shared" si="16"/>
        <v>1.0610817843900278</v>
      </c>
      <c r="H60" s="9">
        <f t="shared" si="17"/>
        <v>2.4006279553948366</v>
      </c>
      <c r="I60" s="9">
        <f t="shared" si="18"/>
        <v>3.8649208178530752</v>
      </c>
      <c r="J60" s="9">
        <f t="shared" si="19"/>
        <v>3.079720297404454</v>
      </c>
      <c r="K60" s="11">
        <f t="shared" si="20"/>
        <v>0.43103448275862072</v>
      </c>
      <c r="L60" s="11">
        <f t="shared" si="21"/>
        <v>0.27027027027027023</v>
      </c>
      <c r="M60" s="11">
        <f t="shared" si="22"/>
        <v>0.33783783783783783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-0.27492380544570638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0.23535301377799045</v>
      </c>
      <c r="Q60" s="11">
        <f>2*'OddsRatio_working_3-way'!K60*'OddsRatio_working_3-way'!L60*'OddsRatio_working_3-way'!M60</f>
        <v>7.8713382534444973E-2</v>
      </c>
      <c r="R60" s="11">
        <f t="shared" si="23"/>
        <v>0</v>
      </c>
      <c r="S60" s="11">
        <f t="shared" si="24"/>
        <v>-0.85606633225680917</v>
      </c>
      <c r="T60" s="11">
        <f t="shared" si="25"/>
        <v>-0.28630981011933421</v>
      </c>
      <c r="U60" s="11">
        <f>'OddsRatio_working_3-way'!S60-'OddsRatio_working_3-way'!R60^2/3</f>
        <v>-0.85606633225680917</v>
      </c>
      <c r="V60" s="11">
        <f>'OddsRatio_working_3-way'!S60*'OddsRatio_working_3-way'!R60/3-2*'OddsRatio_working_3-way'!R60^3/27-'OddsRatio_working_3-way'!T60</f>
        <v>0.28630981011933421</v>
      </c>
      <c r="W60" s="11">
        <f>'OddsRatio_working_3-way'!V60^2+4*'OddsRatio_working_3-way'!U60^3/27</f>
        <v>-1.0970076243799143E-2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0.15243308664326158</v>
      </c>
      <c r="Y60" s="11">
        <f>IF('OddsRatio_working_3-way'!W60&gt;=0,IF('OddsRatio_working_3-way'!V60+SQRT('OddsRatio_working_3-way'!W60)&gt;0,0,PI()),ACOS('OddsRatio_working_3-way'!V60/(2*'OddsRatio_working_3-way'!X60)))</f>
        <v>0.35069911606996618</v>
      </c>
      <c r="Z60" s="11">
        <f>'OddsRatio_working_3-way'!X60^(1/3)*COS('OddsRatio_working_3-way'!Y60/3)</f>
        <v>0.53054089219501399</v>
      </c>
      <c r="AA60" s="11">
        <f>'OddsRatio_working_3-way'!X60^(1/3)*COS(('OddsRatio_working_3-way'!Y60+2*PI())/3)</f>
        <v>-0.31922741363545576</v>
      </c>
      <c r="AB60" s="11">
        <f>'OddsRatio_working_3-way'!X60^(1/3)*COS(('OddsRatio_working_3-way'!Y60+4*PI())/3)</f>
        <v>-0.2113134785595584</v>
      </c>
      <c r="AC60" s="11">
        <f>'OddsRatio_working_3-way'!X60^(1/3)*SIN('OddsRatio_working_3-way'!Y60/3)</f>
        <v>6.2304139465381068E-2</v>
      </c>
      <c r="AD60" s="11">
        <f>'OddsRatio_working_3-way'!X60^(1/3)*SIN(('OddsRatio_working_3-way'!Y60+2*PI())/3)</f>
        <v>0.42830982065465273</v>
      </c>
      <c r="AE60" s="11">
        <f>'OddsRatio_working_3-way'!X60^(1/3)*SIN(('OddsRatio_working_3-way'!Y60+4*PI())/3)</f>
        <v>-0.49061396012003389</v>
      </c>
      <c r="AF60" s="11">
        <f>-'OddsRatio_working_3-way'!U60/(3*'OddsRatio_working_3-way'!X60^(1/3))*COS(('OddsRatio_working_3-way'!Y60)/3)</f>
        <v>0.53054089219501388</v>
      </c>
      <c r="AG60" s="11">
        <f>-'OddsRatio_working_3-way'!U60/(3*'OddsRatio_working_3-way'!X60^(1/3))*COS(('OddsRatio_working_3-way'!Y60+2*PI())/3)</f>
        <v>-0.3192274136354557</v>
      </c>
      <c r="AH60" s="11">
        <f>-'OddsRatio_working_3-way'!U60/(3*'OddsRatio_working_3-way'!X60^(1/3))*COS(('OddsRatio_working_3-way'!Y60+4*PI())/3)</f>
        <v>-0.21131347855955834</v>
      </c>
      <c r="AI60" s="11">
        <f>'OddsRatio_working_3-way'!U60/(3*'OddsRatio_working_3-way'!X60^(1/3))*SIN(('OddsRatio_working_3-way'!Y60)/3)</f>
        <v>-6.2304139465381055E-2</v>
      </c>
      <c r="AJ60" s="11">
        <f>'OddsRatio_working_3-way'!U60/(3*'OddsRatio_working_3-way'!X60^(1/3))*SIN(('OddsRatio_working_3-way'!Y60+2*PI())/3)</f>
        <v>-0.42830982065465262</v>
      </c>
      <c r="AK60" s="11">
        <f>'OddsRatio_working_3-way'!U60/(3*'OddsRatio_working_3-way'!X60^(1/3))*SIN(('OddsRatio_working_3-way'!Y60+4*PI())/3)</f>
        <v>0.49061396012003378</v>
      </c>
      <c r="AL60" s="11">
        <f>'OddsRatio_working_3-way'!Z60+'OddsRatio_working_3-way'!AF60</f>
        <v>1.0610817843900278</v>
      </c>
      <c r="AM60" s="11">
        <f>'OddsRatio_working_3-way'!AA60+'OddsRatio_working_3-way'!AG60</f>
        <v>-0.63845482727091141</v>
      </c>
      <c r="AN60" s="11">
        <f>'OddsRatio_working_3-way'!AB60+'OddsRatio_working_3-way'!AH60</f>
        <v>-0.42262695711911674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1.0610817843900278</v>
      </c>
      <c r="AS60" s="11">
        <f>IF(('OddsRatio_working_3-way'!X60=0),IF(Q60&gt;0,-Q60^(1/3),(-Q60)^(1/3)),'OddsRatio_working_3-way'!AM60-'OddsRatio_working_3-way'!R60/3)</f>
        <v>-0.63845482727091141</v>
      </c>
      <c r="AT60" s="11">
        <f>IF(('OddsRatio_working_3-way'!X60=0),IF(Q60&gt;0,-Q60^(1/3),(-Q60)^(1/3)),'OddsRatio_working_3-way'!AN60-'OddsRatio_working_3-way'!R60/3)</f>
        <v>-0.42262695711911674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1.3</v>
      </c>
      <c r="B61" s="4">
        <f>IF('True_Odds_Calculator_3-way'!B60="","",'True_Odds_Calculator_3-way'!B60)</f>
        <v>5.49</v>
      </c>
      <c r="C61" s="4">
        <f>IF('True_Odds_Calculator_3-way'!C60="","",'True_Odds_Calculator_3-way'!C60)</f>
        <v>10.64</v>
      </c>
      <c r="D61" s="9">
        <f t="shared" si="13"/>
        <v>0.74890221394835543</v>
      </c>
      <c r="E61" s="9">
        <f t="shared" si="14"/>
        <v>0.16616427048262503</v>
      </c>
      <c r="F61" s="9">
        <f t="shared" si="15"/>
        <v>8.4933515569019499E-2</v>
      </c>
      <c r="G61" s="9">
        <f t="shared" si="16"/>
        <v>1.1176260459417842</v>
      </c>
      <c r="H61" s="9">
        <f t="shared" si="17"/>
        <v>1.3352878137825352</v>
      </c>
      <c r="I61" s="9">
        <f t="shared" si="18"/>
        <v>6.0181409462786108</v>
      </c>
      <c r="J61" s="9">
        <f t="shared" si="19"/>
        <v>11.7739150828788</v>
      </c>
      <c r="K61" s="11">
        <f t="shared" si="20"/>
        <v>0.76923076923076916</v>
      </c>
      <c r="L61" s="11">
        <f t="shared" si="21"/>
        <v>0.18214936247723132</v>
      </c>
      <c r="M61" s="11">
        <f t="shared" si="22"/>
        <v>9.3984962406015032E-2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-0.17099653294648975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0.19002424093019432</v>
      </c>
      <c r="Q61" s="11">
        <f>2*'OddsRatio_working_3-way'!K61*'OddsRatio_working_3-way'!L61*'OddsRatio_working_3-way'!M61</f>
        <v>2.6337386130311061E-2</v>
      </c>
      <c r="R61" s="11">
        <f t="shared" si="23"/>
        <v>0</v>
      </c>
      <c r="S61" s="11">
        <f t="shared" si="24"/>
        <v>-1.1112754022308682</v>
      </c>
      <c r="T61" s="11">
        <f t="shared" si="25"/>
        <v>-0.15402292477212309</v>
      </c>
      <c r="U61" s="11">
        <f>'OddsRatio_working_3-way'!S61-'OddsRatio_working_3-way'!R61^2/3</f>
        <v>-1.1112754022308682</v>
      </c>
      <c r="V61" s="11">
        <f>'OddsRatio_working_3-way'!S61*'OddsRatio_working_3-way'!R61/3-2*'OddsRatio_working_3-way'!R61^3/27-'OddsRatio_working_3-way'!T61</f>
        <v>0.15402292477212309</v>
      </c>
      <c r="W61" s="11">
        <f>'OddsRatio_working_3-way'!V61^2+4*'OddsRatio_working_3-way'!U61^3/27</f>
        <v>-0.17958815169470377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0.22545022346965132</v>
      </c>
      <c r="Y61" s="11">
        <f>IF('OddsRatio_working_3-way'!W61&gt;=0,IF('OddsRatio_working_3-way'!V61+SQRT('OddsRatio_working_3-way'!W61)&gt;0,0,PI()),ACOS('OddsRatio_working_3-way'!V61/(2*'OddsRatio_working_3-way'!X61)))</f>
        <v>1.2221885622075346</v>
      </c>
      <c r="Z61" s="11">
        <f>'OddsRatio_working_3-way'!X61^(1/3)*COS('OddsRatio_working_3-way'!Y61/3)</f>
        <v>0.55881302297089208</v>
      </c>
      <c r="AA61" s="11">
        <f>'OddsRatio_working_3-way'!X61^(1/3)*COS(('OddsRatio_working_3-way'!Y61+2*PI())/3)</f>
        <v>-0.48824820889359527</v>
      </c>
      <c r="AB61" s="11">
        <f>'OddsRatio_working_3-way'!X61^(1/3)*COS(('OddsRatio_working_3-way'!Y61+4*PI())/3)</f>
        <v>-7.0564814077296922E-2</v>
      </c>
      <c r="AC61" s="11">
        <f>'OddsRatio_working_3-way'!X61^(1/3)*SIN('OddsRatio_working_3-way'!Y61/3)</f>
        <v>0.24114962043322677</v>
      </c>
      <c r="AD61" s="11">
        <f>'OddsRatio_working_3-way'!X61^(1/3)*SIN(('OddsRatio_working_3-way'!Y61+2*PI())/3)</f>
        <v>0.36337146364175626</v>
      </c>
      <c r="AE61" s="11">
        <f>'OddsRatio_working_3-way'!X61^(1/3)*SIN(('OddsRatio_working_3-way'!Y61+4*PI())/3)</f>
        <v>-0.60452108407498295</v>
      </c>
      <c r="AF61" s="11">
        <f>-'OddsRatio_working_3-way'!U61/(3*'OddsRatio_working_3-way'!X61^(1/3))*COS(('OddsRatio_working_3-way'!Y61)/3)</f>
        <v>0.55881302297089208</v>
      </c>
      <c r="AG61" s="11">
        <f>-'OddsRatio_working_3-way'!U61/(3*'OddsRatio_working_3-way'!X61^(1/3))*COS(('OddsRatio_working_3-way'!Y61+2*PI())/3)</f>
        <v>-0.48824820889359527</v>
      </c>
      <c r="AH61" s="11">
        <f>-'OddsRatio_working_3-way'!U61/(3*'OddsRatio_working_3-way'!X61^(1/3))*COS(('OddsRatio_working_3-way'!Y61+4*PI())/3)</f>
        <v>-7.0564814077296922E-2</v>
      </c>
      <c r="AI61" s="11">
        <f>'OddsRatio_working_3-way'!U61/(3*'OddsRatio_working_3-way'!X61^(1/3))*SIN(('OddsRatio_working_3-way'!Y61)/3)</f>
        <v>-0.24114962043322677</v>
      </c>
      <c r="AJ61" s="11">
        <f>'OddsRatio_working_3-way'!U61/(3*'OddsRatio_working_3-way'!X61^(1/3))*SIN(('OddsRatio_working_3-way'!Y61+2*PI())/3)</f>
        <v>-0.36337146364175626</v>
      </c>
      <c r="AK61" s="11">
        <f>'OddsRatio_working_3-way'!U61/(3*'OddsRatio_working_3-way'!X61^(1/3))*SIN(('OddsRatio_working_3-way'!Y61+4*PI())/3)</f>
        <v>0.60452108407498295</v>
      </c>
      <c r="AL61" s="11">
        <f>'OddsRatio_working_3-way'!Z61+'OddsRatio_working_3-way'!AF61</f>
        <v>1.1176260459417842</v>
      </c>
      <c r="AM61" s="11">
        <f>'OddsRatio_working_3-way'!AA61+'OddsRatio_working_3-way'!AG61</f>
        <v>-0.97649641778719054</v>
      </c>
      <c r="AN61" s="11">
        <f>'OddsRatio_working_3-way'!AB61+'OddsRatio_working_3-way'!AH61</f>
        <v>-0.14112962815459384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1.1176260459417842</v>
      </c>
      <c r="AS61" s="11">
        <f>IF(('OddsRatio_working_3-way'!X61=0),IF(Q61&gt;0,-Q61^(1/3),(-Q61)^(1/3)),'OddsRatio_working_3-way'!AM61-'OddsRatio_working_3-way'!R61/3)</f>
        <v>-0.97649641778719054</v>
      </c>
      <c r="AT61" s="11">
        <f>IF(('OddsRatio_working_3-way'!X61=0),IF(Q61&gt;0,-Q61^(1/3),(-Q61)^(1/3)),'OddsRatio_working_3-way'!AN61-'OddsRatio_working_3-way'!R61/3)</f>
        <v>-0.14112962815459384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1.98</v>
      </c>
      <c r="B62" s="4">
        <f>IF('True_Odds_Calculator_3-way'!B61="","",'True_Odds_Calculator_3-way'!B61)</f>
        <v>3.48</v>
      </c>
      <c r="C62" s="4">
        <f>IF('True_Odds_Calculator_3-way'!C61="","",'True_Odds_Calculator_3-way'!C61)</f>
        <v>4.04</v>
      </c>
      <c r="D62" s="9">
        <f t="shared" si="13"/>
        <v>0.48933799666210376</v>
      </c>
      <c r="E62" s="9">
        <f t="shared" si="14"/>
        <v>0.27465816607150828</v>
      </c>
      <c r="F62" s="9">
        <f t="shared" si="15"/>
        <v>0.23600383726638768</v>
      </c>
      <c r="G62" s="9">
        <f t="shared" si="16"/>
        <v>1.0648747500293165</v>
      </c>
      <c r="H62" s="9">
        <f t="shared" si="17"/>
        <v>2.0435772550287301</v>
      </c>
      <c r="I62" s="9">
        <f t="shared" si="18"/>
        <v>3.6408893800727058</v>
      </c>
      <c r="J62" s="9">
        <f t="shared" si="19"/>
        <v>4.2372192400891215</v>
      </c>
      <c r="K62" s="11">
        <f t="shared" si="20"/>
        <v>0.50505050505050508</v>
      </c>
      <c r="L62" s="11">
        <f t="shared" si="21"/>
        <v>0.28735632183908044</v>
      </c>
      <c r="M62" s="11">
        <f t="shared" si="22"/>
        <v>0.24752475247524752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-0.2654150472518515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0.23350036153040593</v>
      </c>
      <c r="Q62" s="11">
        <f>2*'OddsRatio_working_3-way'!K62*'OddsRatio_working_3-way'!L62*'OddsRatio_working_3-way'!M62</f>
        <v>7.1846265086278741E-2</v>
      </c>
      <c r="R62" s="11">
        <f t="shared" si="23"/>
        <v>0</v>
      </c>
      <c r="S62" s="11">
        <f t="shared" si="24"/>
        <v>-0.87975555247565962</v>
      </c>
      <c r="T62" s="11">
        <f t="shared" si="25"/>
        <v>-0.2706940161463568</v>
      </c>
      <c r="U62" s="11">
        <f>'OddsRatio_working_3-way'!S62-'OddsRatio_working_3-way'!R62^2/3</f>
        <v>-0.87975555247565962</v>
      </c>
      <c r="V62" s="11">
        <f>'OddsRatio_working_3-way'!S62*'OddsRatio_working_3-way'!R62/3-2*'OddsRatio_working_3-way'!R62^3/27-'OddsRatio_working_3-way'!T62</f>
        <v>0.2706940161463568</v>
      </c>
      <c r="W62" s="11">
        <f>'OddsRatio_working_3-way'!V62^2+4*'OddsRatio_working_3-way'!U62^3/27</f>
        <v>-2.7599454400180939E-2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0.15880389225206748</v>
      </c>
      <c r="Y62" s="11">
        <f>IF('OddsRatio_working_3-way'!W62&gt;=0,IF('OddsRatio_working_3-way'!V62+SQRT('OddsRatio_working_3-way'!W62)&gt;0,0,PI()),ACOS('OddsRatio_working_3-way'!V62/(2*'OddsRatio_working_3-way'!X62)))</f>
        <v>0.55044805477649228</v>
      </c>
      <c r="Z62" s="11">
        <f>'OddsRatio_working_3-way'!X62^(1/3)*COS('OddsRatio_working_3-way'!Y62/3)</f>
        <v>0.53243737501465815</v>
      </c>
      <c r="AA62" s="11">
        <f>'OddsRatio_working_3-way'!X62^(1/3)*COS(('OddsRatio_working_3-way'!Y62+2*PI())/3)</f>
        <v>-0.35178573364391169</v>
      </c>
      <c r="AB62" s="11">
        <f>'OddsRatio_working_3-way'!X62^(1/3)*COS(('OddsRatio_working_3-way'!Y62+4*PI())/3)</f>
        <v>-0.18065164137074657</v>
      </c>
      <c r="AC62" s="11">
        <f>'OddsRatio_working_3-way'!X62^(1/3)*SIN('OddsRatio_working_3-way'!Y62/3)</f>
        <v>9.8804314241434391E-2</v>
      </c>
      <c r="AD62" s="11">
        <f>'OddsRatio_working_3-way'!X62^(1/3)*SIN(('OddsRatio_working_3-way'!Y62+2*PI())/3)</f>
        <v>0.41170213556627883</v>
      </c>
      <c r="AE62" s="11">
        <f>'OddsRatio_working_3-way'!X62^(1/3)*SIN(('OddsRatio_working_3-way'!Y62+4*PI())/3)</f>
        <v>-0.51050644980771298</v>
      </c>
      <c r="AF62" s="11">
        <f>-'OddsRatio_working_3-way'!U62/(3*'OddsRatio_working_3-way'!X62^(1/3))*COS(('OddsRatio_working_3-way'!Y62)/3)</f>
        <v>0.53243737501465827</v>
      </c>
      <c r="AG62" s="11">
        <f>-'OddsRatio_working_3-way'!U62/(3*'OddsRatio_working_3-way'!X62^(1/3))*COS(('OddsRatio_working_3-way'!Y62+2*PI())/3)</f>
        <v>-0.3517857336439118</v>
      </c>
      <c r="AH62" s="11">
        <f>-'OddsRatio_working_3-way'!U62/(3*'OddsRatio_working_3-way'!X62^(1/3))*COS(('OddsRatio_working_3-way'!Y62+4*PI())/3)</f>
        <v>-0.1806516413707466</v>
      </c>
      <c r="AI62" s="11">
        <f>'OddsRatio_working_3-way'!U62/(3*'OddsRatio_working_3-way'!X62^(1/3))*SIN(('OddsRatio_working_3-way'!Y62)/3)</f>
        <v>-9.8804314241434404E-2</v>
      </c>
      <c r="AJ62" s="11">
        <f>'OddsRatio_working_3-way'!U62/(3*'OddsRatio_working_3-way'!X62^(1/3))*SIN(('OddsRatio_working_3-way'!Y62+2*PI())/3)</f>
        <v>-0.41170213556627894</v>
      </c>
      <c r="AK62" s="11">
        <f>'OddsRatio_working_3-way'!U62/(3*'OddsRatio_working_3-way'!X62^(1/3))*SIN(('OddsRatio_working_3-way'!Y62+4*PI())/3)</f>
        <v>0.51050644980771309</v>
      </c>
      <c r="AL62" s="11">
        <f>'OddsRatio_working_3-way'!Z62+'OddsRatio_working_3-way'!AF62</f>
        <v>1.0648747500293165</v>
      </c>
      <c r="AM62" s="11">
        <f>'OddsRatio_working_3-way'!AA62+'OddsRatio_working_3-way'!AG62</f>
        <v>-0.70357146728782349</v>
      </c>
      <c r="AN62" s="11">
        <f>'OddsRatio_working_3-way'!AB62+'OddsRatio_working_3-way'!AH62</f>
        <v>-0.36130328274149315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1.0648747500293165</v>
      </c>
      <c r="AS62" s="11">
        <f>IF(('OddsRatio_working_3-way'!X62=0),IF(Q62&gt;0,-Q62^(1/3),(-Q62)^(1/3)),'OddsRatio_working_3-way'!AM62-'OddsRatio_working_3-way'!R62/3)</f>
        <v>-0.70357146728782349</v>
      </c>
      <c r="AT62" s="11">
        <f>IF(('OddsRatio_working_3-way'!X62=0),IF(Q62&gt;0,-Q62^(1/3),(-Q62)^(1/3)),'OddsRatio_working_3-way'!AN62-'OddsRatio_working_3-way'!R62/3)</f>
        <v>-0.36130328274149315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2.3199999999999998</v>
      </c>
      <c r="B63" s="4">
        <f>IF('True_Odds_Calculator_3-way'!B62="","",'True_Odds_Calculator_3-way'!B62)</f>
        <v>3.44</v>
      </c>
      <c r="C63" s="4">
        <f>IF('True_Odds_Calculator_3-way'!C62="","",'True_Odds_Calculator_3-way'!C62)</f>
        <v>3.28</v>
      </c>
      <c r="D63" s="9">
        <f t="shared" si="13"/>
        <v>0.42116359758702593</v>
      </c>
      <c r="E63" s="9">
        <f t="shared" si="14"/>
        <v>0.28244518666585411</v>
      </c>
      <c r="F63" s="9">
        <f t="shared" si="15"/>
        <v>0.29639121574712007</v>
      </c>
      <c r="G63" s="9">
        <f t="shared" si="16"/>
        <v>1.0411926115713839</v>
      </c>
      <c r="H63" s="9">
        <f t="shared" si="17"/>
        <v>2.3743742472742269</v>
      </c>
      <c r="I63" s="9">
        <f t="shared" si="18"/>
        <v>3.5405099722341768</v>
      </c>
      <c r="J63" s="9">
        <f t="shared" si="19"/>
        <v>3.3739191543827549</v>
      </c>
      <c r="K63" s="11">
        <f t="shared" si="20"/>
        <v>0.43103448275862072</v>
      </c>
      <c r="L63" s="11">
        <f t="shared" si="21"/>
        <v>0.29069767441860467</v>
      </c>
      <c r="M63" s="11">
        <f t="shared" si="22"/>
        <v>0.3048780487804878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-0.28052936804428197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0.23073669489702114</v>
      </c>
      <c r="Q63" s="11">
        <f>2*'OddsRatio_working_3-way'!K63*'OddsRatio_working_3-way'!L63*'OddsRatio_working_3-way'!M63</f>
        <v>7.6402879104973898E-2</v>
      </c>
      <c r="R63" s="11">
        <f t="shared" si="23"/>
        <v>0</v>
      </c>
      <c r="S63" s="11">
        <f t="shared" si="24"/>
        <v>-0.82250459731046421</v>
      </c>
      <c r="T63" s="11">
        <f t="shared" si="25"/>
        <v>-0.27235251566571667</v>
      </c>
      <c r="U63" s="11">
        <f>'OddsRatio_working_3-way'!S63-'OddsRatio_working_3-way'!R63^2/3</f>
        <v>-0.82250459731046421</v>
      </c>
      <c r="V63" s="11">
        <f>'OddsRatio_working_3-way'!S63*'OddsRatio_working_3-way'!R63/3-2*'OddsRatio_working_3-way'!R63^3/27-'OddsRatio_working_3-way'!T63</f>
        <v>0.27235251566571667</v>
      </c>
      <c r="W63" s="11">
        <f>'OddsRatio_working_3-way'!V63^2+4*'OddsRatio_working_3-way'!U63^3/27</f>
        <v>-8.2590288409167406E-3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0.14355741153834692</v>
      </c>
      <c r="Y63" s="11">
        <f>IF('OddsRatio_working_3-way'!W63&gt;=0,IF('OddsRatio_working_3-way'!V63+SQRT('OddsRatio_working_3-way'!W63)&gt;0,0,PI()),ACOS('OddsRatio_working_3-way'!V63/(2*'OddsRatio_working_3-way'!X63)))</f>
        <v>0.32206454303281395</v>
      </c>
      <c r="Z63" s="11">
        <f>'OddsRatio_working_3-way'!X63^(1/3)*COS('OddsRatio_working_3-way'!Y63/3)</f>
        <v>0.52059630578569205</v>
      </c>
      <c r="AA63" s="11">
        <f>'OddsRatio_working_3-way'!X63^(1/3)*COS(('OddsRatio_working_3-way'!Y63+2*PI())/3)</f>
        <v>-0.30888584813900694</v>
      </c>
      <c r="AB63" s="11">
        <f>'OddsRatio_working_3-way'!X63^(1/3)*COS(('OddsRatio_working_3-way'!Y63+4*PI())/3)</f>
        <v>-0.211710457646685</v>
      </c>
      <c r="AC63" s="11">
        <f>'OddsRatio_working_3-way'!X63^(1/3)*SIN('OddsRatio_working_3-way'!Y63/3)</f>
        <v>5.6104237859348961E-2</v>
      </c>
      <c r="AD63" s="11">
        <f>'OddsRatio_working_3-way'!X63^(1/3)*SIN(('OddsRatio_working_3-way'!Y63+2*PI())/3)</f>
        <v>0.42279750699706653</v>
      </c>
      <c r="AE63" s="11">
        <f>'OddsRatio_working_3-way'!X63^(1/3)*SIN(('OddsRatio_working_3-way'!Y63+4*PI())/3)</f>
        <v>-0.47890174485641557</v>
      </c>
      <c r="AF63" s="11">
        <f>-'OddsRatio_working_3-way'!U63/(3*'OddsRatio_working_3-way'!X63^(1/3))*COS(('OddsRatio_working_3-way'!Y63)/3)</f>
        <v>0.52059630578569183</v>
      </c>
      <c r="AG63" s="11">
        <f>-'OddsRatio_working_3-way'!U63/(3*'OddsRatio_working_3-way'!X63^(1/3))*COS(('OddsRatio_working_3-way'!Y63+2*PI())/3)</f>
        <v>-0.30888584813900677</v>
      </c>
      <c r="AH63" s="11">
        <f>-'OddsRatio_working_3-way'!U63/(3*'OddsRatio_working_3-way'!X63^(1/3))*COS(('OddsRatio_working_3-way'!Y63+4*PI())/3)</f>
        <v>-0.21171045764668492</v>
      </c>
      <c r="AI63" s="11">
        <f>'OddsRatio_working_3-way'!U63/(3*'OddsRatio_working_3-way'!X63^(1/3))*SIN(('OddsRatio_working_3-way'!Y63)/3)</f>
        <v>-5.6104237859348934E-2</v>
      </c>
      <c r="AJ63" s="11">
        <f>'OddsRatio_working_3-way'!U63/(3*'OddsRatio_working_3-way'!X63^(1/3))*SIN(('OddsRatio_working_3-way'!Y63+2*PI())/3)</f>
        <v>-0.42279750699706636</v>
      </c>
      <c r="AK63" s="11">
        <f>'OddsRatio_working_3-way'!U63/(3*'OddsRatio_working_3-way'!X63^(1/3))*SIN(('OddsRatio_working_3-way'!Y63+4*PI())/3)</f>
        <v>0.47890174485641535</v>
      </c>
      <c r="AL63" s="11">
        <f>'OddsRatio_working_3-way'!Z63+'OddsRatio_working_3-way'!AF63</f>
        <v>1.0411926115713839</v>
      </c>
      <c r="AM63" s="11">
        <f>'OddsRatio_working_3-way'!AA63+'OddsRatio_working_3-way'!AG63</f>
        <v>-0.61777169627801376</v>
      </c>
      <c r="AN63" s="11">
        <f>'OddsRatio_working_3-way'!AB63+'OddsRatio_working_3-way'!AH63</f>
        <v>-0.42342091529336989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1.0411926115713839</v>
      </c>
      <c r="AS63" s="11">
        <f>IF(('OddsRatio_working_3-way'!X63=0),IF(Q63&gt;0,-Q63^(1/3),(-Q63)^(1/3)),'OddsRatio_working_3-way'!AM63-'OddsRatio_working_3-way'!R63/3)</f>
        <v>-0.61777169627801376</v>
      </c>
      <c r="AT63" s="11">
        <f>IF(('OddsRatio_working_3-way'!X63=0),IF(Q63&gt;0,-Q63^(1/3),(-Q63)^(1/3)),'OddsRatio_working_3-way'!AN63-'OddsRatio_working_3-way'!R63/3)</f>
        <v>-0.42342091529336989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4.8499999999999996</v>
      </c>
      <c r="B64" s="4">
        <f>IF('True_Odds_Calculator_3-way'!B63="","",'True_Odds_Calculator_3-way'!B63)</f>
        <v>3.92</v>
      </c>
      <c r="C64" s="4">
        <f>IF('True_Odds_Calculator_3-way'!C63="","",'True_Odds_Calculator_3-way'!C63)</f>
        <v>1.72</v>
      </c>
      <c r="D64" s="9">
        <f t="shared" si="13"/>
        <v>0.19462607955805947</v>
      </c>
      <c r="E64" s="9">
        <f t="shared" si="14"/>
        <v>0.24163491185298186</v>
      </c>
      <c r="F64" s="9">
        <f t="shared" si="15"/>
        <v>0.56373900858895853</v>
      </c>
      <c r="G64" s="9">
        <f t="shared" si="16"/>
        <v>1.0748201461932929</v>
      </c>
      <c r="H64" s="9">
        <f t="shared" si="17"/>
        <v>5.1380575628441774</v>
      </c>
      <c r="I64" s="9">
        <f t="shared" si="18"/>
        <v>4.1384748268844147</v>
      </c>
      <c r="J64" s="9">
        <f t="shared" si="19"/>
        <v>1.773870505259171</v>
      </c>
      <c r="K64" s="11">
        <f t="shared" si="20"/>
        <v>0.2061855670103093</v>
      </c>
      <c r="L64" s="11">
        <f t="shared" si="21"/>
        <v>0.25510204081632654</v>
      </c>
      <c r="M64" s="11">
        <f t="shared" si="22"/>
        <v>0.58139534883720934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-0.24752543069493438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0.22904750488063841</v>
      </c>
      <c r="Q64" s="11">
        <f>2*'OddsRatio_working_3-way'!K64*'OddsRatio_working_3-way'!L64*'OddsRatio_working_3-way'!M64</f>
        <v>6.116088247814111E-2</v>
      </c>
      <c r="R64" s="11">
        <f t="shared" si="23"/>
        <v>0</v>
      </c>
      <c r="S64" s="11">
        <f t="shared" si="24"/>
        <v>-0.92534938425349389</v>
      </c>
      <c r="T64" s="11">
        <f t="shared" si="25"/>
        <v>-0.24708928818517867</v>
      </c>
      <c r="U64" s="11">
        <f>'OddsRatio_working_3-way'!S64-'OddsRatio_working_3-way'!R64^2/3</f>
        <v>-0.92534938425349389</v>
      </c>
      <c r="V64" s="11">
        <f>'OddsRatio_working_3-way'!S64*'OddsRatio_working_3-way'!R64/3-2*'OddsRatio_working_3-way'!R64^3/27-'OddsRatio_working_3-way'!T64</f>
        <v>0.24708928818517867</v>
      </c>
      <c r="W64" s="11">
        <f>'OddsRatio_working_3-way'!V64^2+4*'OddsRatio_working_3-way'!U64^3/27</f>
        <v>-5.6332111736852944E-2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0.17130763852840247</v>
      </c>
      <c r="Y64" s="11">
        <f>IF('OddsRatio_working_3-way'!W64&gt;=0,IF('OddsRatio_working_3-way'!V64+SQRT('OddsRatio_working_3-way'!W64)&gt;0,0,PI()),ACOS('OddsRatio_working_3-way'!V64/(2*'OddsRatio_working_3-way'!X64)))</f>
        <v>0.76528371500775794</v>
      </c>
      <c r="Z64" s="11">
        <f>'OddsRatio_working_3-way'!X64^(1/3)*COS('OddsRatio_working_3-way'!Y64/3)</f>
        <v>0.53741007309664646</v>
      </c>
      <c r="AA64" s="11">
        <f>'OddsRatio_working_3-way'!X64^(1/3)*COS(('OddsRatio_working_3-way'!Y64+2*PI())/3)</f>
        <v>-0.3900728908758444</v>
      </c>
      <c r="AB64" s="11">
        <f>'OddsRatio_working_3-way'!X64^(1/3)*COS(('OddsRatio_working_3-way'!Y64+4*PI())/3)</f>
        <v>-0.14733718222080217</v>
      </c>
      <c r="AC64" s="11">
        <f>'OddsRatio_working_3-way'!X64^(1/3)*SIN('OddsRatio_working_3-way'!Y64/3)</f>
        <v>0.14014352673392322</v>
      </c>
      <c r="AD64" s="11">
        <f>'OddsRatio_working_3-way'!X64^(1/3)*SIN(('OddsRatio_working_3-way'!Y64+2*PI())/3)</f>
        <v>0.39533901218438627</v>
      </c>
      <c r="AE64" s="11">
        <f>'OddsRatio_working_3-way'!X64^(1/3)*SIN(('OddsRatio_working_3-way'!Y64+4*PI())/3)</f>
        <v>-0.53548253891830944</v>
      </c>
      <c r="AF64" s="11">
        <f>-'OddsRatio_working_3-way'!U64/(3*'OddsRatio_working_3-way'!X64^(1/3))*COS(('OddsRatio_working_3-way'!Y64)/3)</f>
        <v>0.53741007309664635</v>
      </c>
      <c r="AG64" s="11">
        <f>-'OddsRatio_working_3-way'!U64/(3*'OddsRatio_working_3-way'!X64^(1/3))*COS(('OddsRatio_working_3-way'!Y64+2*PI())/3)</f>
        <v>-0.39007289087584435</v>
      </c>
      <c r="AH64" s="11">
        <f>-'OddsRatio_working_3-way'!U64/(3*'OddsRatio_working_3-way'!X64^(1/3))*COS(('OddsRatio_working_3-way'!Y64+4*PI())/3)</f>
        <v>-0.14733718222080214</v>
      </c>
      <c r="AI64" s="11">
        <f>'OddsRatio_working_3-way'!U64/(3*'OddsRatio_working_3-way'!X64^(1/3))*SIN(('OddsRatio_working_3-way'!Y64)/3)</f>
        <v>-0.14014352673392319</v>
      </c>
      <c r="AJ64" s="11">
        <f>'OddsRatio_working_3-way'!U64/(3*'OddsRatio_working_3-way'!X64^(1/3))*SIN(('OddsRatio_working_3-way'!Y64+2*PI())/3)</f>
        <v>-0.39533901218438616</v>
      </c>
      <c r="AK64" s="11">
        <f>'OddsRatio_working_3-way'!U64/(3*'OddsRatio_working_3-way'!X64^(1/3))*SIN(('OddsRatio_working_3-way'!Y64+4*PI())/3)</f>
        <v>0.53548253891830933</v>
      </c>
      <c r="AL64" s="11">
        <f>'OddsRatio_working_3-way'!Z64+'OddsRatio_working_3-way'!AF64</f>
        <v>1.0748201461932929</v>
      </c>
      <c r="AM64" s="11">
        <f>'OddsRatio_working_3-way'!AA64+'OddsRatio_working_3-way'!AG64</f>
        <v>-0.7801457817516888</v>
      </c>
      <c r="AN64" s="11">
        <f>'OddsRatio_working_3-way'!AB64+'OddsRatio_working_3-way'!AH64</f>
        <v>-0.29467436444160433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1.0748201461932929</v>
      </c>
      <c r="AS64" s="11">
        <f>IF(('OddsRatio_working_3-way'!X64=0),IF(Q64&gt;0,-Q64^(1/3),(-Q64)^(1/3)),'OddsRatio_working_3-way'!AM64-'OddsRatio_working_3-way'!R64/3)</f>
        <v>-0.7801457817516888</v>
      </c>
      <c r="AT64" s="11">
        <f>IF(('OddsRatio_working_3-way'!X64=0),IF(Q64&gt;0,-Q64^(1/3),(-Q64)^(1/3)),'OddsRatio_working_3-way'!AN64-'OddsRatio_working_3-way'!R64/3)</f>
        <v>-0.29467436444160433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1.39</v>
      </c>
      <c r="B65" s="4">
        <f>IF('True_Odds_Calculator_3-way'!B64="","",'True_Odds_Calculator_3-way'!B64)</f>
        <v>4.8499999999999996</v>
      </c>
      <c r="C65" s="4">
        <f>IF('True_Odds_Calculator_3-way'!C64="","",'True_Odds_Calculator_3-way'!C64)</f>
        <v>8.2899999999999991</v>
      </c>
      <c r="D65" s="9">
        <f t="shared" si="13"/>
        <v>0.69902316309123536</v>
      </c>
      <c r="E65" s="9">
        <f t="shared" si="14"/>
        <v>0.19045890056307707</v>
      </c>
      <c r="F65" s="9">
        <f t="shared" si="15"/>
        <v>0.1105179363456875</v>
      </c>
      <c r="G65" s="9">
        <f t="shared" si="16"/>
        <v>1.1040198951926823</v>
      </c>
      <c r="H65" s="9">
        <f t="shared" si="17"/>
        <v>1.430567759125146</v>
      </c>
      <c r="I65" s="9">
        <f t="shared" si="18"/>
        <v>5.2504765964918256</v>
      </c>
      <c r="J65" s="9">
        <f t="shared" si="19"/>
        <v>9.0483050359546535</v>
      </c>
      <c r="K65" s="11">
        <f t="shared" si="20"/>
        <v>0.71942446043165476</v>
      </c>
      <c r="L65" s="11">
        <f t="shared" si="21"/>
        <v>0.2061855670103093</v>
      </c>
      <c r="M65" s="11">
        <f t="shared" si="22"/>
        <v>0.12062726176115804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-0.19585821648974566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0.2063090303502414</v>
      </c>
      <c r="Q65" s="11">
        <f>2*'OddsRatio_working_3-way'!K65*'OddsRatio_working_3-way'!L65*'OddsRatio_working_3-way'!M65</f>
        <v>3.5786475342626439E-2</v>
      </c>
      <c r="R65" s="11">
        <f t="shared" si="23"/>
        <v>0</v>
      </c>
      <c r="S65" s="11">
        <f t="shared" si="24"/>
        <v>-1.0533590780504369</v>
      </c>
      <c r="T65" s="11">
        <f t="shared" si="25"/>
        <v>-0.18271623209894833</v>
      </c>
      <c r="U65" s="11">
        <f>'OddsRatio_working_3-way'!S65-'OddsRatio_working_3-way'!R65^2/3</f>
        <v>-1.0533590780504369</v>
      </c>
      <c r="V65" s="11">
        <f>'OddsRatio_working_3-way'!S65*'OddsRatio_working_3-way'!R65/3-2*'OddsRatio_working_3-way'!R65^3/27-'OddsRatio_working_3-way'!T65</f>
        <v>0.18271623209894833</v>
      </c>
      <c r="W65" s="11">
        <f>'OddsRatio_working_3-way'!V65^2+4*'OddsRatio_working_3-way'!U65^3/27</f>
        <v>-0.1397659979765275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0.20805721535731719</v>
      </c>
      <c r="Y65" s="11">
        <f>IF('OddsRatio_working_3-way'!W65&gt;=0,IF('OddsRatio_working_3-way'!V65+SQRT('OddsRatio_working_3-way'!W65)&gt;0,0,PI()),ACOS('OddsRatio_working_3-way'!V65/(2*'OddsRatio_working_3-way'!X65)))</f>
        <v>1.1161986059144966</v>
      </c>
      <c r="Z65" s="11">
        <f>'OddsRatio_working_3-way'!X65^(1/3)*COS('OddsRatio_working_3-way'!Y65/3)</f>
        <v>0.55200994759634125</v>
      </c>
      <c r="AA65" s="11">
        <f>'OddsRatio_working_3-way'!X65^(1/3)*COS(('OddsRatio_working_3-way'!Y65+2*PI())/3)</f>
        <v>-0.46256202359426579</v>
      </c>
      <c r="AB65" s="11">
        <f>'OddsRatio_working_3-way'!X65^(1/3)*COS(('OddsRatio_working_3-way'!Y65+4*PI())/3)</f>
        <v>-8.9447924002075366E-2</v>
      </c>
      <c r="AC65" s="11">
        <f>'OddsRatio_working_3-way'!X65^(1/3)*SIN('OddsRatio_working_3-way'!Y65/3)</f>
        <v>0.215417525837996</v>
      </c>
      <c r="AD65" s="11">
        <f>'OddsRatio_working_3-way'!X65^(1/3)*SIN(('OddsRatio_working_3-way'!Y65+2*PI())/3)</f>
        <v>0.37034587484115034</v>
      </c>
      <c r="AE65" s="11">
        <f>'OddsRatio_working_3-way'!X65^(1/3)*SIN(('OddsRatio_working_3-way'!Y65+4*PI())/3)</f>
        <v>-0.58576340067914623</v>
      </c>
      <c r="AF65" s="11">
        <f>-'OddsRatio_working_3-way'!U65/(3*'OddsRatio_working_3-way'!X65^(1/3))*COS(('OddsRatio_working_3-way'!Y65)/3)</f>
        <v>0.55200994759634114</v>
      </c>
      <c r="AG65" s="11">
        <f>-'OddsRatio_working_3-way'!U65/(3*'OddsRatio_working_3-way'!X65^(1/3))*COS(('OddsRatio_working_3-way'!Y65+2*PI())/3)</f>
        <v>-0.46256202359426568</v>
      </c>
      <c r="AH65" s="11">
        <f>-'OddsRatio_working_3-way'!U65/(3*'OddsRatio_working_3-way'!X65^(1/3))*COS(('OddsRatio_working_3-way'!Y65+4*PI())/3)</f>
        <v>-8.9447924002075352E-2</v>
      </c>
      <c r="AI65" s="11">
        <f>'OddsRatio_working_3-way'!U65/(3*'OddsRatio_working_3-way'!X65^(1/3))*SIN(('OddsRatio_working_3-way'!Y65)/3)</f>
        <v>-0.21541752583799598</v>
      </c>
      <c r="AJ65" s="11">
        <f>'OddsRatio_working_3-way'!U65/(3*'OddsRatio_working_3-way'!X65^(1/3))*SIN(('OddsRatio_working_3-way'!Y65+2*PI())/3)</f>
        <v>-0.37034587484115028</v>
      </c>
      <c r="AK65" s="11">
        <f>'OddsRatio_working_3-way'!U65/(3*'OddsRatio_working_3-way'!X65^(1/3))*SIN(('OddsRatio_working_3-way'!Y65+4*PI())/3)</f>
        <v>0.58576340067914612</v>
      </c>
      <c r="AL65" s="11">
        <f>'OddsRatio_working_3-way'!Z65+'OddsRatio_working_3-way'!AF65</f>
        <v>1.1040198951926823</v>
      </c>
      <c r="AM65" s="11">
        <f>'OddsRatio_working_3-way'!AA65+'OddsRatio_working_3-way'!AG65</f>
        <v>-0.92512404718853147</v>
      </c>
      <c r="AN65" s="11">
        <f>'OddsRatio_working_3-way'!AB65+'OddsRatio_working_3-way'!AH65</f>
        <v>-0.1788958480041507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1.1040198951926823</v>
      </c>
      <c r="AS65" s="11">
        <f>IF(('OddsRatio_working_3-way'!X65=0),IF(Q65&gt;0,-Q65^(1/3),(-Q65)^(1/3)),'OddsRatio_working_3-way'!AM65-'OddsRatio_working_3-way'!R65/3)</f>
        <v>-0.92512404718853147</v>
      </c>
      <c r="AT65" s="11">
        <f>IF(('OddsRatio_working_3-way'!X65=0),IF(Q65&gt;0,-Q65^(1/3),(-Q65)^(1/3)),'OddsRatio_working_3-way'!AN65-'OddsRatio_working_3-way'!R65/3)</f>
        <v>-0.1788958480041507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1.92</v>
      </c>
      <c r="B66" s="4">
        <f>IF('True_Odds_Calculator_3-way'!B65="","",'True_Odds_Calculator_3-way'!B65)</f>
        <v>3.54</v>
      </c>
      <c r="C66" s="4">
        <f>IF('True_Odds_Calculator_3-way'!C65="","",'True_Odds_Calculator_3-way'!C65)</f>
        <v>4.43</v>
      </c>
      <c r="D66" s="9">
        <f t="shared" si="13"/>
        <v>0.50918440896869466</v>
      </c>
      <c r="E66" s="9">
        <f t="shared" si="14"/>
        <v>0.27312917626711763</v>
      </c>
      <c r="F66" s="9">
        <f t="shared" si="15"/>
        <v>0.21768641476418785</v>
      </c>
      <c r="G66" s="9">
        <f t="shared" si="16"/>
        <v>1.0477445857450105</v>
      </c>
      <c r="H66" s="9">
        <f t="shared" si="17"/>
        <v>1.96392501888541</v>
      </c>
      <c r="I66" s="9">
        <f t="shared" si="18"/>
        <v>3.6612712477923264</v>
      </c>
      <c r="J66" s="9">
        <f t="shared" si="19"/>
        <v>4.5937639291053847</v>
      </c>
      <c r="K66" s="11">
        <f t="shared" si="20"/>
        <v>0.52083333333333337</v>
      </c>
      <c r="L66" s="11">
        <f t="shared" si="21"/>
        <v>0.2824858757062147</v>
      </c>
      <c r="M66" s="11">
        <f t="shared" si="22"/>
        <v>0.22573363431151244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-0.26619962972882216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0.22882896957484705</v>
      </c>
      <c r="Q66" s="11">
        <f>2*'OddsRatio_working_3-way'!K66*'OddsRatio_working_3-way'!L66*'OddsRatio_working_3-way'!M66</f>
        <v>6.6423503505035439E-2</v>
      </c>
      <c r="R66" s="11">
        <f t="shared" si="23"/>
        <v>0</v>
      </c>
      <c r="S66" s="11">
        <f t="shared" si="24"/>
        <v>-0.85961415426443444</v>
      </c>
      <c r="T66" s="11">
        <f t="shared" si="25"/>
        <v>-0.24952515363263703</v>
      </c>
      <c r="U66" s="11">
        <f>'OddsRatio_working_3-way'!S66-'OddsRatio_working_3-way'!R66^2/3</f>
        <v>-0.85961415426443444</v>
      </c>
      <c r="V66" s="11">
        <f>'OddsRatio_working_3-way'!S66*'OddsRatio_working_3-way'!R66/3-2*'OddsRatio_working_3-way'!R66^3/27-'OddsRatio_working_3-way'!T66</f>
        <v>0.24952515363263703</v>
      </c>
      <c r="W66" s="11">
        <f>'OddsRatio_working_3-way'!V66^2+4*'OddsRatio_working_3-way'!U66^3/27</f>
        <v>-3.1840941338233668E-2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0.15338166744564422</v>
      </c>
      <c r="Y66" s="11">
        <f>IF('OddsRatio_working_3-way'!W66&gt;=0,IF('OddsRatio_working_3-way'!V66+SQRT('OddsRatio_working_3-way'!W66)&gt;0,0,PI()),ACOS('OddsRatio_working_3-way'!V66/(2*'OddsRatio_working_3-way'!X66)))</f>
        <v>0.62080136641874417</v>
      </c>
      <c r="Z66" s="11">
        <f>'OddsRatio_working_3-way'!X66^(1/3)*COS('OddsRatio_working_3-way'!Y66/3)</f>
        <v>0.52387229287250525</v>
      </c>
      <c r="AA66" s="11">
        <f>'OddsRatio_working_3-way'!X66^(1/3)*COS(('OddsRatio_working_3-way'!Y66+2*PI())/3)</f>
        <v>-0.35718269039710526</v>
      </c>
      <c r="AB66" s="11">
        <f>'OddsRatio_working_3-way'!X66^(1/3)*COS(('OddsRatio_working_3-way'!Y66+4*PI())/3)</f>
        <v>-0.16668960247540013</v>
      </c>
      <c r="AC66" s="11">
        <f>'OddsRatio_working_3-way'!X66^(1/3)*SIN('OddsRatio_working_3-way'!Y66/3)</f>
        <v>0.10998123559035966</v>
      </c>
      <c r="AD66" s="11">
        <f>'OddsRatio_working_3-way'!X66^(1/3)*SIN(('OddsRatio_working_3-way'!Y66+2*PI())/3)</f>
        <v>0.39869609617121127</v>
      </c>
      <c r="AE66" s="11">
        <f>'OddsRatio_working_3-way'!X66^(1/3)*SIN(('OddsRatio_working_3-way'!Y66+4*PI())/3)</f>
        <v>-0.50867733176157082</v>
      </c>
      <c r="AF66" s="11">
        <f>-'OddsRatio_working_3-way'!U66/(3*'OddsRatio_working_3-way'!X66^(1/3))*COS(('OddsRatio_working_3-way'!Y66)/3)</f>
        <v>0.52387229287250525</v>
      </c>
      <c r="AG66" s="11">
        <f>-'OddsRatio_working_3-way'!U66/(3*'OddsRatio_working_3-way'!X66^(1/3))*COS(('OddsRatio_working_3-way'!Y66+2*PI())/3)</f>
        <v>-0.35718269039710526</v>
      </c>
      <c r="AH66" s="11">
        <f>-'OddsRatio_working_3-way'!U66/(3*'OddsRatio_working_3-way'!X66^(1/3))*COS(('OddsRatio_working_3-way'!Y66+4*PI())/3)</f>
        <v>-0.16668960247540013</v>
      </c>
      <c r="AI66" s="11">
        <f>'OddsRatio_working_3-way'!U66/(3*'OddsRatio_working_3-way'!X66^(1/3))*SIN(('OddsRatio_working_3-way'!Y66)/3)</f>
        <v>-0.10998123559035966</v>
      </c>
      <c r="AJ66" s="11">
        <f>'OddsRatio_working_3-way'!U66/(3*'OddsRatio_working_3-way'!X66^(1/3))*SIN(('OddsRatio_working_3-way'!Y66+2*PI())/3)</f>
        <v>-0.39869609617121127</v>
      </c>
      <c r="AK66" s="11">
        <f>'OddsRatio_working_3-way'!U66/(3*'OddsRatio_working_3-way'!X66^(1/3))*SIN(('OddsRatio_working_3-way'!Y66+4*PI())/3)</f>
        <v>0.50867733176157082</v>
      </c>
      <c r="AL66" s="11">
        <f>'OddsRatio_working_3-way'!Z66+'OddsRatio_working_3-way'!AF66</f>
        <v>1.0477445857450105</v>
      </c>
      <c r="AM66" s="11">
        <f>'OddsRatio_working_3-way'!AA66+'OddsRatio_working_3-way'!AG66</f>
        <v>-0.71436538079421052</v>
      </c>
      <c r="AN66" s="11">
        <f>'OddsRatio_working_3-way'!AB66+'OddsRatio_working_3-way'!AH66</f>
        <v>-0.33337920495080026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1.0477445857450105</v>
      </c>
      <c r="AS66" s="11">
        <f>IF(('OddsRatio_working_3-way'!X66=0),IF(Q66&gt;0,-Q66^(1/3),(-Q66)^(1/3)),'OddsRatio_working_3-way'!AM66-'OddsRatio_working_3-way'!R66/3)</f>
        <v>-0.71436538079421052</v>
      </c>
      <c r="AT66" s="11">
        <f>IF(('OddsRatio_working_3-way'!X66=0),IF(Q66&gt;0,-Q66^(1/3),(-Q66)^(1/3)),'OddsRatio_working_3-way'!AN66-'OddsRatio_working_3-way'!R66/3)</f>
        <v>-0.33337920495080026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5.04</v>
      </c>
      <c r="B67" s="4">
        <f>IF('True_Odds_Calculator_3-way'!B66="","",'True_Odds_Calculator_3-way'!B66)</f>
        <v>3.77</v>
      </c>
      <c r="C67" s="4">
        <f>IF('True_Odds_Calculator_3-way'!C66="","",'True_Odds_Calculator_3-way'!C66)</f>
        <v>1.76</v>
      </c>
      <c r="D67" s="9">
        <f t="shared" si="13"/>
        <v>0.19003866520593343</v>
      </c>
      <c r="E67" s="9">
        <f t="shared" si="14"/>
        <v>0.25495423503214881</v>
      </c>
      <c r="F67" s="9">
        <f t="shared" si="15"/>
        <v>0.55500709976191775</v>
      </c>
      <c r="G67" s="9">
        <f t="shared" si="16"/>
        <v>1.0549720431480005</v>
      </c>
      <c r="H67" s="9">
        <f t="shared" si="17"/>
        <v>5.2620870543179219</v>
      </c>
      <c r="I67" s="9">
        <f t="shared" si="18"/>
        <v>3.922272559519961</v>
      </c>
      <c r="J67" s="9">
        <f t="shared" si="19"/>
        <v>1.8017787527924805</v>
      </c>
      <c r="K67" s="11">
        <f t="shared" si="20"/>
        <v>0.1984126984126984</v>
      </c>
      <c r="L67" s="11">
        <f t="shared" si="21"/>
        <v>0.26525198938992045</v>
      </c>
      <c r="M67" s="11">
        <f t="shared" si="22"/>
        <v>0.56818181818181823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-0.2543256551877241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0.22636606688330826</v>
      </c>
      <c r="Q67" s="11">
        <f>2*'OddsRatio_working_3-way'!K67*'OddsRatio_working_3-way'!L67*'OddsRatio_working_3-way'!M67</f>
        <v>5.9806094288852918E-2</v>
      </c>
      <c r="R67" s="11">
        <f t="shared" si="23"/>
        <v>0</v>
      </c>
      <c r="S67" s="11">
        <f t="shared" si="24"/>
        <v>-0.89006383062779038</v>
      </c>
      <c r="T67" s="11">
        <f t="shared" si="25"/>
        <v>-0.23515556951857078</v>
      </c>
      <c r="U67" s="11">
        <f>'OddsRatio_working_3-way'!S67-'OddsRatio_working_3-way'!R67^2/3</f>
        <v>-0.89006383062779038</v>
      </c>
      <c r="V67" s="11">
        <f>'OddsRatio_working_3-way'!S67*'OddsRatio_working_3-way'!R67/3-2*'OddsRatio_working_3-way'!R67^3/27-'OddsRatio_working_3-way'!T67</f>
        <v>0.23515556951857078</v>
      </c>
      <c r="W67" s="11">
        <f>'OddsRatio_working_3-way'!V67^2+4*'OddsRatio_working_3-way'!U67^3/27</f>
        <v>-4.9164182805817414E-2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0.16160315953085569</v>
      </c>
      <c r="Y67" s="11">
        <f>IF('OddsRatio_working_3-way'!W67&gt;=0,IF('OddsRatio_working_3-way'!V67+SQRT('OddsRatio_working_3-way'!W67)&gt;0,0,PI()),ACOS('OddsRatio_working_3-way'!V67/(2*'OddsRatio_working_3-way'!X67)))</f>
        <v>0.75602159384867385</v>
      </c>
      <c r="Z67" s="11">
        <f>'OddsRatio_working_3-way'!X67^(1/3)*COS('OddsRatio_working_3-way'!Y67/3)</f>
        <v>0.52748602157400037</v>
      </c>
      <c r="AA67" s="11">
        <f>'OddsRatio_working_3-way'!X67^(1/3)*COS(('OddsRatio_working_3-way'!Y67+2*PI())/3)</f>
        <v>-0.38136456680447733</v>
      </c>
      <c r="AB67" s="11">
        <f>'OddsRatio_working_3-way'!X67^(1/3)*COS(('OddsRatio_working_3-way'!Y67+4*PI())/3)</f>
        <v>-0.14612145476952321</v>
      </c>
      <c r="AC67" s="11">
        <f>'OddsRatio_working_3-way'!X67^(1/3)*SIN('OddsRatio_working_3-way'!Y67/3)</f>
        <v>0.13581767405838627</v>
      </c>
      <c r="AD67" s="11">
        <f>'OddsRatio_working_3-way'!X67^(1/3)*SIN(('OddsRatio_working_3-way'!Y67+2*PI())/3)</f>
        <v>0.38890745779507774</v>
      </c>
      <c r="AE67" s="11">
        <f>'OddsRatio_working_3-way'!X67^(1/3)*SIN(('OddsRatio_working_3-way'!Y67+4*PI())/3)</f>
        <v>-0.52472513185346381</v>
      </c>
      <c r="AF67" s="11">
        <f>-'OddsRatio_working_3-way'!U67/(3*'OddsRatio_working_3-way'!X67^(1/3))*COS(('OddsRatio_working_3-way'!Y67)/3)</f>
        <v>0.52748602157400026</v>
      </c>
      <c r="AG67" s="11">
        <f>-'OddsRatio_working_3-way'!U67/(3*'OddsRatio_working_3-way'!X67^(1/3))*COS(('OddsRatio_working_3-way'!Y67+2*PI())/3)</f>
        <v>-0.38136456680447728</v>
      </c>
      <c r="AH67" s="11">
        <f>-'OddsRatio_working_3-way'!U67/(3*'OddsRatio_working_3-way'!X67^(1/3))*COS(('OddsRatio_working_3-way'!Y67+4*PI())/3)</f>
        <v>-0.14612145476952318</v>
      </c>
      <c r="AI67" s="11">
        <f>'OddsRatio_working_3-way'!U67/(3*'OddsRatio_working_3-way'!X67^(1/3))*SIN(('OddsRatio_working_3-way'!Y67)/3)</f>
        <v>-0.13581767405838624</v>
      </c>
      <c r="AJ67" s="11">
        <f>'OddsRatio_working_3-way'!U67/(3*'OddsRatio_working_3-way'!X67^(1/3))*SIN(('OddsRatio_working_3-way'!Y67+2*PI())/3)</f>
        <v>-0.38890745779507768</v>
      </c>
      <c r="AK67" s="11">
        <f>'OddsRatio_working_3-way'!U67/(3*'OddsRatio_working_3-way'!X67^(1/3))*SIN(('OddsRatio_working_3-way'!Y67+4*PI())/3)</f>
        <v>0.5247251318534637</v>
      </c>
      <c r="AL67" s="11">
        <f>'OddsRatio_working_3-way'!Z67+'OddsRatio_working_3-way'!AF67</f>
        <v>1.0549720431480005</v>
      </c>
      <c r="AM67" s="11">
        <f>'OddsRatio_working_3-way'!AA67+'OddsRatio_working_3-way'!AG67</f>
        <v>-0.76272913360895456</v>
      </c>
      <c r="AN67" s="11">
        <f>'OddsRatio_working_3-way'!AB67+'OddsRatio_working_3-way'!AH67</f>
        <v>-0.29224290953904641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1.0549720431480005</v>
      </c>
      <c r="AS67" s="11">
        <f>IF(('OddsRatio_working_3-way'!X67=0),IF(Q67&gt;0,-Q67^(1/3),(-Q67)^(1/3)),'OddsRatio_working_3-way'!AM67-'OddsRatio_working_3-way'!R67/3)</f>
        <v>-0.76272913360895456</v>
      </c>
      <c r="AT67" s="11">
        <f>IF(('OddsRatio_working_3-way'!X67=0),IF(Q67&gt;0,-Q67^(1/3),(-Q67)^(1/3)),'OddsRatio_working_3-way'!AN67-'OddsRatio_working_3-way'!R67/3)</f>
        <v>-0.29224290953904641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2.4</v>
      </c>
      <c r="B68" s="4">
        <f>IF('True_Odds_Calculator_3-way'!B67="","",'True_Odds_Calculator_3-way'!B67)</f>
        <v>3.39</v>
      </c>
      <c r="C68" s="4">
        <f>IF('True_Odds_Calculator_3-way'!C67="","",'True_Odds_Calculator_3-way'!C67)</f>
        <v>3.17</v>
      </c>
      <c r="D68" s="9">
        <f t="shared" ref="D68:D131" si="26">(K68/(AR68+K68-(AR68*K68)))</f>
        <v>0.40675910307770735</v>
      </c>
      <c r="E68" s="9">
        <f t="shared" ref="E68:E131" si="27">(L68/(AR68+L68-(AR68*L68)))</f>
        <v>0.28654974693704327</v>
      </c>
      <c r="F68" s="9">
        <f t="shared" ref="F68:F131" si="28">(M68/(AR68+M68-(AR68*M68)))</f>
        <v>0.30669114998524905</v>
      </c>
      <c r="G68" s="9">
        <f t="shared" ref="G68:G131" si="29">AR68</f>
        <v>1.0417554139425997</v>
      </c>
      <c r="H68" s="9">
        <f t="shared" ref="H68:H131" si="30">IF(A68="","",1/D68)</f>
        <v>2.4584575795196395</v>
      </c>
      <c r="I68" s="9">
        <f t="shared" ref="I68:I131" si="31">IF(B68="","",1/E68)</f>
        <v>3.4897954393228137</v>
      </c>
      <c r="J68" s="9">
        <f t="shared" ref="J68:J131" si="32">IF(C68="","",1/F68)</f>
        <v>3.2606092482554425</v>
      </c>
      <c r="K68" s="11">
        <f t="shared" ref="K68:K131" si="33">1/A68</f>
        <v>0.41666666666666669</v>
      </c>
      <c r="L68" s="11">
        <f t="shared" ref="L68:L131" si="34">1/B68</f>
        <v>0.29498525073746312</v>
      </c>
      <c r="M68" s="11">
        <f t="shared" ref="M68:M131" si="35">1/C68</f>
        <v>0.31545741324921134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-0.28152402842528734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0.23108728895837019</v>
      </c>
      <c r="Q68" s="11">
        <f>2*'OddsRatio_working_3-way'!K68*'OddsRatio_working_3-way'!L68*'OddsRatio_working_3-way'!M68</f>
        <v>7.7546070120258451E-2</v>
      </c>
      <c r="R68" s="11">
        <f t="shared" ref="R68:R131" si="36">O68/N68</f>
        <v>0</v>
      </c>
      <c r="S68" s="11">
        <f t="shared" ref="S68:S131" si="37">P68/N68</f>
        <v>-0.82084392671902118</v>
      </c>
      <c r="T68" s="11">
        <f t="shared" ref="T68:T131" si="38">Q68/N68</f>
        <v>-0.27545098212047686</v>
      </c>
      <c r="U68" s="11">
        <f>'OddsRatio_working_3-way'!S68-'OddsRatio_working_3-way'!R68^2/3</f>
        <v>-0.82084392671902118</v>
      </c>
      <c r="V68" s="11">
        <f>'OddsRatio_working_3-way'!S68*'OddsRatio_working_3-way'!R68/3-2*'OddsRatio_working_3-way'!R68^3/27-'OddsRatio_working_3-way'!T68</f>
        <v>0.27545098212047686</v>
      </c>
      <c r="W68" s="11">
        <f>'OddsRatio_working_3-way'!V68^2+4*'OddsRatio_working_3-way'!U68^3/27</f>
        <v>-6.0633670593743388E-3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0.14312285859577917</v>
      </c>
      <c r="Y68" s="11">
        <f>IF('OddsRatio_working_3-way'!W68&gt;=0,IF('OddsRatio_working_3-way'!V68+SQRT('OddsRatio_working_3-way'!W68)&gt;0,0,PI()),ACOS('OddsRatio_working_3-way'!V68/(2*'OddsRatio_working_3-way'!X68)))</f>
        <v>0.27550269444898645</v>
      </c>
      <c r="Z68" s="11">
        <f>'OddsRatio_working_3-way'!X68^(1/3)*COS('OddsRatio_working_3-way'!Y68/3)</f>
        <v>0.52087770697129987</v>
      </c>
      <c r="AA68" s="11">
        <f>'OddsRatio_working_3-way'!X68^(1/3)*COS(('OddsRatio_working_3-way'!Y68+2*PI())/3)</f>
        <v>-0.3019815118622613</v>
      </c>
      <c r="AB68" s="11">
        <f>'OddsRatio_working_3-way'!X68^(1/3)*COS(('OddsRatio_working_3-way'!Y68+4*PI())/3)</f>
        <v>-0.21889619510903863</v>
      </c>
      <c r="AC68" s="11">
        <f>'OddsRatio_working_3-way'!X68^(1/3)*SIN('OddsRatio_working_3-way'!Y68/3)</f>
        <v>4.7969329993178426E-2</v>
      </c>
      <c r="AD68" s="11">
        <f>'OddsRatio_working_3-way'!X68^(1/3)*SIN(('OddsRatio_working_3-way'!Y68+2*PI())/3)</f>
        <v>0.42710866150554316</v>
      </c>
      <c r="AE68" s="11">
        <f>'OddsRatio_working_3-way'!X68^(1/3)*SIN(('OddsRatio_working_3-way'!Y68+4*PI())/3)</f>
        <v>-0.47507799149872165</v>
      </c>
      <c r="AF68" s="11">
        <f>-'OddsRatio_working_3-way'!U68/(3*'OddsRatio_working_3-way'!X68^(1/3))*COS(('OddsRatio_working_3-way'!Y68)/3)</f>
        <v>0.52087770697129987</v>
      </c>
      <c r="AG68" s="11">
        <f>-'OddsRatio_working_3-way'!U68/(3*'OddsRatio_working_3-way'!X68^(1/3))*COS(('OddsRatio_working_3-way'!Y68+2*PI())/3)</f>
        <v>-0.3019815118622613</v>
      </c>
      <c r="AH68" s="11">
        <f>-'OddsRatio_working_3-way'!U68/(3*'OddsRatio_working_3-way'!X68^(1/3))*COS(('OddsRatio_working_3-way'!Y68+4*PI())/3)</f>
        <v>-0.21889619510903863</v>
      </c>
      <c r="AI68" s="11">
        <f>'OddsRatio_working_3-way'!U68/(3*'OddsRatio_working_3-way'!X68^(1/3))*SIN(('OddsRatio_working_3-way'!Y68)/3)</f>
        <v>-4.7969329993178426E-2</v>
      </c>
      <c r="AJ68" s="11">
        <f>'OddsRatio_working_3-way'!U68/(3*'OddsRatio_working_3-way'!X68^(1/3))*SIN(('OddsRatio_working_3-way'!Y68+2*PI())/3)</f>
        <v>-0.42710866150554316</v>
      </c>
      <c r="AK68" s="11">
        <f>'OddsRatio_working_3-way'!U68/(3*'OddsRatio_working_3-way'!X68^(1/3))*SIN(('OddsRatio_working_3-way'!Y68+4*PI())/3)</f>
        <v>0.47507799149872165</v>
      </c>
      <c r="AL68" s="11">
        <f>'OddsRatio_working_3-way'!Z68+'OddsRatio_working_3-way'!AF68</f>
        <v>1.0417554139425997</v>
      </c>
      <c r="AM68" s="11">
        <f>'OddsRatio_working_3-way'!AA68+'OddsRatio_working_3-way'!AG68</f>
        <v>-0.6039630237245226</v>
      </c>
      <c r="AN68" s="11">
        <f>'OddsRatio_working_3-way'!AB68+'OddsRatio_working_3-way'!AH68</f>
        <v>-0.43779239021807725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1.0417554139425997</v>
      </c>
      <c r="AS68" s="11">
        <f>IF(('OddsRatio_working_3-way'!X68=0),IF(Q68&gt;0,-Q68^(1/3),(-Q68)^(1/3)),'OddsRatio_working_3-way'!AM68-'OddsRatio_working_3-way'!R68/3)</f>
        <v>-0.6039630237245226</v>
      </c>
      <c r="AT68" s="11">
        <f>IF(('OddsRatio_working_3-way'!X68=0),IF(Q68&gt;0,-Q68^(1/3),(-Q68)^(1/3)),'OddsRatio_working_3-way'!AN68-'OddsRatio_working_3-way'!R68/3)</f>
        <v>-0.43779239021807725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2.16</v>
      </c>
      <c r="B69" s="4">
        <f>IF('True_Odds_Calculator_3-way'!B68="","",'True_Odds_Calculator_3-way'!B68)</f>
        <v>3.32</v>
      </c>
      <c r="C69" s="4">
        <f>IF('True_Odds_Calculator_3-way'!C68="","",'True_Odds_Calculator_3-way'!C68)</f>
        <v>3.77</v>
      </c>
      <c r="D69" s="9">
        <f t="shared" si="26"/>
        <v>0.45172267836319541</v>
      </c>
      <c r="E69" s="9">
        <f t="shared" si="27"/>
        <v>0.29175824773151388</v>
      </c>
      <c r="F69" s="9">
        <f t="shared" si="28"/>
        <v>0.25651907390529077</v>
      </c>
      <c r="G69" s="9">
        <f t="shared" si="29"/>
        <v>1.0463341472972936</v>
      </c>
      <c r="H69" s="9">
        <f t="shared" si="30"/>
        <v>2.2137476108648615</v>
      </c>
      <c r="I69" s="9">
        <f t="shared" si="31"/>
        <v>3.4274952217297208</v>
      </c>
      <c r="J69" s="9">
        <f t="shared" si="32"/>
        <v>3.8983455880135032</v>
      </c>
      <c r="K69" s="11">
        <f t="shared" si="33"/>
        <v>0.46296296296296291</v>
      </c>
      <c r="L69" s="11">
        <f t="shared" si="34"/>
        <v>0.30120481927710846</v>
      </c>
      <c r="M69" s="11">
        <f t="shared" si="35"/>
        <v>0.26525198938992045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-0.27573542031373366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0.23117817571494345</v>
      </c>
      <c r="Q69" s="11">
        <f>2*'OddsRatio_working_3-way'!K69*'OddsRatio_working_3-way'!L69*'OddsRatio_working_3-way'!M69</f>
        <v>7.3977016228781917E-2</v>
      </c>
      <c r="R69" s="11">
        <f t="shared" si="36"/>
        <v>0</v>
      </c>
      <c r="S69" s="11">
        <f t="shared" si="37"/>
        <v>-0.83840580021205591</v>
      </c>
      <c r="T69" s="11">
        <f t="shared" si="38"/>
        <v>-0.26828985606785793</v>
      </c>
      <c r="U69" s="11">
        <f>'OddsRatio_working_3-way'!S69-'OddsRatio_working_3-way'!R69^2/3</f>
        <v>-0.83840580021205591</v>
      </c>
      <c r="V69" s="11">
        <f>'OddsRatio_working_3-way'!S69*'OddsRatio_working_3-way'!R69/3-2*'OddsRatio_working_3-way'!R69^3/27-'OddsRatio_working_3-way'!T69</f>
        <v>0.26828985606785793</v>
      </c>
      <c r="W69" s="11">
        <f>'OddsRatio_working_3-way'!V69^2+4*'OddsRatio_working_3-way'!U69^3/27</f>
        <v>-1.5329560293922628E-2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0.14774048798724282</v>
      </c>
      <c r="Y69" s="11">
        <f>IF('OddsRatio_working_3-way'!W69&gt;=0,IF('OddsRatio_working_3-way'!V69+SQRT('OddsRatio_working_3-way'!W69)&gt;0,0,PI()),ACOS('OddsRatio_working_3-way'!V69/(2*'OddsRatio_working_3-way'!X69)))</f>
        <v>0.43236633584591022</v>
      </c>
      <c r="Z69" s="11">
        <f>'OddsRatio_working_3-way'!X69^(1/3)*COS('OddsRatio_working_3-way'!Y69/3)</f>
        <v>0.52316707364864679</v>
      </c>
      <c r="AA69" s="11">
        <f>'OddsRatio_working_3-way'!X69^(1/3)*COS(('OddsRatio_working_3-way'!Y69+2*PI())/3)</f>
        <v>-0.32733769897735732</v>
      </c>
      <c r="AB69" s="11">
        <f>'OddsRatio_working_3-way'!X69^(1/3)*COS(('OddsRatio_working_3-way'!Y69+4*PI())/3)</f>
        <v>-0.19582937467128986</v>
      </c>
      <c r="AC69" s="11">
        <f>'OddsRatio_working_3-way'!X69^(1/3)*SIN('OddsRatio_working_3-way'!Y69/3)</f>
        <v>7.5926366438784892E-2</v>
      </c>
      <c r="AD69" s="11">
        <f>'OddsRatio_working_3-way'!X69^(1/3)*SIN(('OddsRatio_working_3-way'!Y69+2*PI())/3)</f>
        <v>0.41511279298390008</v>
      </c>
      <c r="AE69" s="11">
        <f>'OddsRatio_working_3-way'!X69^(1/3)*SIN(('OddsRatio_working_3-way'!Y69+4*PI())/3)</f>
        <v>-0.49103915942268478</v>
      </c>
      <c r="AF69" s="11">
        <f>-'OddsRatio_working_3-way'!U69/(3*'OddsRatio_working_3-way'!X69^(1/3))*COS(('OddsRatio_working_3-way'!Y69)/3)</f>
        <v>0.52316707364864679</v>
      </c>
      <c r="AG69" s="11">
        <f>-'OddsRatio_working_3-way'!U69/(3*'OddsRatio_working_3-way'!X69^(1/3))*COS(('OddsRatio_working_3-way'!Y69+2*PI())/3)</f>
        <v>-0.32733769897735732</v>
      </c>
      <c r="AH69" s="11">
        <f>-'OddsRatio_working_3-way'!U69/(3*'OddsRatio_working_3-way'!X69^(1/3))*COS(('OddsRatio_working_3-way'!Y69+4*PI())/3)</f>
        <v>-0.19582937467128986</v>
      </c>
      <c r="AI69" s="11">
        <f>'OddsRatio_working_3-way'!U69/(3*'OddsRatio_working_3-way'!X69^(1/3))*SIN(('OddsRatio_working_3-way'!Y69)/3)</f>
        <v>-7.5926366438784892E-2</v>
      </c>
      <c r="AJ69" s="11">
        <f>'OddsRatio_working_3-way'!U69/(3*'OddsRatio_working_3-way'!X69^(1/3))*SIN(('OddsRatio_working_3-way'!Y69+2*PI())/3)</f>
        <v>-0.41511279298390008</v>
      </c>
      <c r="AK69" s="11">
        <f>'OddsRatio_working_3-way'!U69/(3*'OddsRatio_working_3-way'!X69^(1/3))*SIN(('OddsRatio_working_3-way'!Y69+4*PI())/3)</f>
        <v>0.49103915942268478</v>
      </c>
      <c r="AL69" s="11">
        <f>'OddsRatio_working_3-way'!Z69+'OddsRatio_working_3-way'!AF69</f>
        <v>1.0463341472972936</v>
      </c>
      <c r="AM69" s="11">
        <f>'OddsRatio_working_3-way'!AA69+'OddsRatio_working_3-way'!AG69</f>
        <v>-0.65467539795471463</v>
      </c>
      <c r="AN69" s="11">
        <f>'OddsRatio_working_3-way'!AB69+'OddsRatio_working_3-way'!AH69</f>
        <v>-0.39165874934257972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1.0463341472972936</v>
      </c>
      <c r="AS69" s="11">
        <f>IF(('OddsRatio_working_3-way'!X69=0),IF(Q69&gt;0,-Q69^(1/3),(-Q69)^(1/3)),'OddsRatio_working_3-way'!AM69-'OddsRatio_working_3-way'!R69/3)</f>
        <v>-0.65467539795471463</v>
      </c>
      <c r="AT69" s="11">
        <f>IF(('OddsRatio_working_3-way'!X69=0),IF(Q69&gt;0,-Q69^(1/3),(-Q69)^(1/3)),'OddsRatio_working_3-way'!AN69-'OddsRatio_working_3-way'!R69/3)</f>
        <v>-0.39165874934257972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3.36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2.27</v>
      </c>
      <c r="D70" s="9">
        <f t="shared" si="26"/>
        <v>0.28720709584486032</v>
      </c>
      <c r="E70" s="9">
        <f t="shared" si="27"/>
        <v>0.28462810146711992</v>
      </c>
      <c r="F70" s="9">
        <f t="shared" si="28"/>
        <v>0.42816480268801999</v>
      </c>
      <c r="G70" s="9">
        <f t="shared" si="29"/>
        <v>1.0516136124795046</v>
      </c>
      <c r="H70" s="9">
        <f t="shared" si="30"/>
        <v>3.4818081254516309</v>
      </c>
      <c r="I70" s="9">
        <f t="shared" si="31"/>
        <v>3.5133565338260158</v>
      </c>
      <c r="J70" s="9">
        <f t="shared" si="32"/>
        <v>2.3355492878489703</v>
      </c>
      <c r="K70" s="11">
        <f t="shared" si="33"/>
        <v>0.29761904761904762</v>
      </c>
      <c r="L70" s="11">
        <f t="shared" si="34"/>
        <v>0.29498525073746312</v>
      </c>
      <c r="M70" s="11">
        <f t="shared" si="35"/>
        <v>0.44052863436123346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-0.27704402749235324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0.23282609731481119</v>
      </c>
      <c r="Q70" s="11">
        <f>2*'OddsRatio_working_3-way'!K70*'OddsRatio_working_3-way'!L70*'OddsRatio_working_3-way'!M70</f>
        <v>7.7350862895286115E-2</v>
      </c>
      <c r="R70" s="11">
        <f t="shared" si="36"/>
        <v>0</v>
      </c>
      <c r="S70" s="11">
        <f t="shared" si="37"/>
        <v>-0.84039385155573321</v>
      </c>
      <c r="T70" s="11">
        <f t="shared" si="38"/>
        <v>-0.2792006151347951</v>
      </c>
      <c r="U70" s="11">
        <f>'OddsRatio_working_3-way'!S70-'OddsRatio_working_3-way'!R70^2/3</f>
        <v>-0.84039385155573321</v>
      </c>
      <c r="V70" s="11">
        <f>'OddsRatio_working_3-way'!S70*'OddsRatio_working_3-way'!R70/3-2*'OddsRatio_working_3-way'!R70^3/27-'OddsRatio_working_3-way'!T70</f>
        <v>0.2792006151347951</v>
      </c>
      <c r="W70" s="11">
        <f>'OddsRatio_working_3-way'!V70^2+4*'OddsRatio_working_3-way'!U70^3/27</f>
        <v>-9.9785862763921429E-3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0.14826628896013425</v>
      </c>
      <c r="Y70" s="11">
        <f>IF('OddsRatio_working_3-way'!W70&gt;=0,IF('OddsRatio_working_3-way'!V70+SQRT('OddsRatio_working_3-way'!W70)&gt;0,0,PI()),ACOS('OddsRatio_working_3-way'!V70/(2*'OddsRatio_working_3-way'!X70)))</f>
        <v>0.343590411711856</v>
      </c>
      <c r="Z70" s="11">
        <f>'OddsRatio_working_3-way'!X70^(1/3)*COS('OddsRatio_working_3-way'!Y70/3)</f>
        <v>0.52580680623975229</v>
      </c>
      <c r="AA70" s="11">
        <f>'OddsRatio_working_3-way'!X70^(1/3)*COS(('OddsRatio_working_3-way'!Y70+2*PI())/3)</f>
        <v>-0.31528531577011276</v>
      </c>
      <c r="AB70" s="11">
        <f>'OddsRatio_working_3-way'!X70^(1/3)*COS(('OddsRatio_working_3-way'!Y70+4*PI())/3)</f>
        <v>-0.21052149046963958</v>
      </c>
      <c r="AC70" s="11">
        <f>'OddsRatio_working_3-way'!X70^(1/3)*SIN('OddsRatio_working_3-way'!Y70/3)</f>
        <v>6.0485422738563069E-2</v>
      </c>
      <c r="AD70" s="11">
        <f>'OddsRatio_working_3-way'!X70^(1/3)*SIN(('OddsRatio_working_3-way'!Y70+2*PI())/3)</f>
        <v>0.42511934031710596</v>
      </c>
      <c r="AE70" s="11">
        <f>'OddsRatio_working_3-way'!X70^(1/3)*SIN(('OddsRatio_working_3-way'!Y70+4*PI())/3)</f>
        <v>-0.48560476305566908</v>
      </c>
      <c r="AF70" s="11">
        <f>-'OddsRatio_working_3-way'!U70/(3*'OddsRatio_working_3-way'!X70^(1/3))*COS(('OddsRatio_working_3-way'!Y70)/3)</f>
        <v>0.5258068062397524</v>
      </c>
      <c r="AG70" s="11">
        <f>-'OddsRatio_working_3-way'!U70/(3*'OddsRatio_working_3-way'!X70^(1/3))*COS(('OddsRatio_working_3-way'!Y70+2*PI())/3)</f>
        <v>-0.31528531577011282</v>
      </c>
      <c r="AH70" s="11">
        <f>-'OddsRatio_working_3-way'!U70/(3*'OddsRatio_working_3-way'!X70^(1/3))*COS(('OddsRatio_working_3-way'!Y70+4*PI())/3)</f>
        <v>-0.21052149046963964</v>
      </c>
      <c r="AI70" s="11">
        <f>'OddsRatio_working_3-way'!U70/(3*'OddsRatio_working_3-way'!X70^(1/3))*SIN(('OddsRatio_working_3-way'!Y70)/3)</f>
        <v>-6.0485422738563083E-2</v>
      </c>
      <c r="AJ70" s="11">
        <f>'OddsRatio_working_3-way'!U70/(3*'OddsRatio_working_3-way'!X70^(1/3))*SIN(('OddsRatio_working_3-way'!Y70+2*PI())/3)</f>
        <v>-0.42511934031710602</v>
      </c>
      <c r="AK70" s="11">
        <f>'OddsRatio_working_3-way'!U70/(3*'OddsRatio_working_3-way'!X70^(1/3))*SIN(('OddsRatio_working_3-way'!Y70+4*PI())/3)</f>
        <v>0.48560476305566919</v>
      </c>
      <c r="AL70" s="11">
        <f>'OddsRatio_working_3-way'!Z70+'OddsRatio_working_3-way'!AF70</f>
        <v>1.0516136124795046</v>
      </c>
      <c r="AM70" s="11">
        <f>'OddsRatio_working_3-way'!AA70+'OddsRatio_working_3-way'!AG70</f>
        <v>-0.63057063154022552</v>
      </c>
      <c r="AN70" s="11">
        <f>'OddsRatio_working_3-way'!AB70+'OddsRatio_working_3-way'!AH70</f>
        <v>-0.42104298093927922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1.0516136124795046</v>
      </c>
      <c r="AS70" s="11">
        <f>IF(('OddsRatio_working_3-way'!X70=0),IF(Q70&gt;0,-Q70^(1/3),(-Q70)^(1/3)),'OddsRatio_working_3-way'!AM70-'OddsRatio_working_3-way'!R70/3)</f>
        <v>-0.63057063154022552</v>
      </c>
      <c r="AT70" s="11">
        <f>IF(('OddsRatio_working_3-way'!X70=0),IF(Q70&gt;0,-Q70^(1/3),(-Q70)^(1/3)),'OddsRatio_working_3-way'!AN70-'OddsRatio_working_3-way'!R70/3)</f>
        <v>-0.42104298093927922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1.46</v>
      </c>
      <c r="B71" s="4">
        <f>IF('True_Odds_Calculator_3-way'!B70="","",'True_Odds_Calculator_3-way'!B70)</f>
        <v>5.17</v>
      </c>
      <c r="C71" s="4">
        <f>IF('True_Odds_Calculator_3-way'!C70="","",'True_Odds_Calculator_3-way'!C70)</f>
        <v>6.53</v>
      </c>
      <c r="D71" s="9">
        <f t="shared" si="26"/>
        <v>0.67113089167321605</v>
      </c>
      <c r="E71" s="9">
        <f t="shared" si="27"/>
        <v>0.18375061196165055</v>
      </c>
      <c r="F71" s="9">
        <f t="shared" si="28"/>
        <v>0.14511849636513344</v>
      </c>
      <c r="G71" s="9">
        <f t="shared" si="29"/>
        <v>1.0652658863701543</v>
      </c>
      <c r="H71" s="9">
        <f t="shared" si="30"/>
        <v>1.4900223077302712</v>
      </c>
      <c r="I71" s="9">
        <f t="shared" si="31"/>
        <v>5.4421587461635434</v>
      </c>
      <c r="J71" s="9">
        <f t="shared" si="32"/>
        <v>6.8909203516269528</v>
      </c>
      <c r="K71" s="11">
        <f t="shared" si="33"/>
        <v>0.68493150684931503</v>
      </c>
      <c r="L71" s="11">
        <f t="shared" si="34"/>
        <v>0.19342359767891684</v>
      </c>
      <c r="M71" s="11">
        <f t="shared" si="35"/>
        <v>0.15313935681470137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-0.21520999519859574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0.206128065662988</v>
      </c>
      <c r="Q71" s="11">
        <f>2*'OddsRatio_working_3-way'!K71*'OddsRatio_working_3-way'!L71*'OddsRatio_working_3-way'!M71</f>
        <v>4.0576390878540945E-2</v>
      </c>
      <c r="R71" s="11">
        <f t="shared" si="36"/>
        <v>0</v>
      </c>
      <c r="S71" s="11">
        <f t="shared" si="37"/>
        <v>-0.95779968524590631</v>
      </c>
      <c r="T71" s="11">
        <f t="shared" si="38"/>
        <v>-0.1885432451271469</v>
      </c>
      <c r="U71" s="11">
        <f>'OddsRatio_working_3-way'!S71-'OddsRatio_working_3-way'!R71^2/3</f>
        <v>-0.95779968524590631</v>
      </c>
      <c r="V71" s="11">
        <f>'OddsRatio_working_3-way'!S71*'OddsRatio_working_3-way'!R71/3-2*'OddsRatio_working_3-way'!R71^3/27-'OddsRatio_working_3-way'!T71</f>
        <v>0.1885432451271469</v>
      </c>
      <c r="W71" s="11">
        <f>'OddsRatio_working_3-way'!V71^2+4*'OddsRatio_working_3-way'!U71^3/27</f>
        <v>-9.4624259873096472E-2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0.18039734972843413</v>
      </c>
      <c r="Y71" s="11">
        <f>IF('OddsRatio_working_3-way'!W71&gt;=0,IF('OddsRatio_working_3-way'!V71+SQRT('OddsRatio_working_3-way'!W71)&gt;0,0,PI()),ACOS('OddsRatio_working_3-way'!V71/(2*'OddsRatio_working_3-way'!X71)))</f>
        <v>1.020924859774061</v>
      </c>
      <c r="Z71" s="11">
        <f>'OddsRatio_working_3-way'!X71^(1/3)*COS('OddsRatio_working_3-way'!Y71/3)</f>
        <v>0.53263294318507726</v>
      </c>
      <c r="AA71" s="11">
        <f>'OddsRatio_working_3-way'!X71^(1/3)*COS(('OddsRatio_working_3-way'!Y71+2*PI())/3)</f>
        <v>-0.42964599184830349</v>
      </c>
      <c r="AB71" s="11">
        <f>'OddsRatio_working_3-way'!X71^(1/3)*COS(('OddsRatio_working_3-way'!Y71+4*PI())/3)</f>
        <v>-0.102986951336774</v>
      </c>
      <c r="AC71" s="11">
        <f>'OddsRatio_working_3-way'!X71^(1/3)*SIN('OddsRatio_working_3-way'!Y71/3)</f>
        <v>0.18859668497255661</v>
      </c>
      <c r="AD71" s="11">
        <f>'OddsRatio_working_3-way'!X71^(1/3)*SIN(('OddsRatio_working_3-way'!Y71+2*PI())/3)</f>
        <v>0.36697531720447235</v>
      </c>
      <c r="AE71" s="11">
        <f>'OddsRatio_working_3-way'!X71^(1/3)*SIN(('OddsRatio_working_3-way'!Y71+4*PI())/3)</f>
        <v>-0.55557200217702873</v>
      </c>
      <c r="AF71" s="11">
        <f>-'OddsRatio_working_3-way'!U71/(3*'OddsRatio_working_3-way'!X71^(1/3))*COS(('OddsRatio_working_3-way'!Y71)/3)</f>
        <v>0.53263294318507715</v>
      </c>
      <c r="AG71" s="11">
        <f>-'OddsRatio_working_3-way'!U71/(3*'OddsRatio_working_3-way'!X71^(1/3))*COS(('OddsRatio_working_3-way'!Y71+2*PI())/3)</f>
        <v>-0.42964599184830338</v>
      </c>
      <c r="AH71" s="11">
        <f>-'OddsRatio_working_3-way'!U71/(3*'OddsRatio_working_3-way'!X71^(1/3))*COS(('OddsRatio_working_3-way'!Y71+4*PI())/3)</f>
        <v>-0.10298695133677399</v>
      </c>
      <c r="AI71" s="11">
        <f>'OddsRatio_working_3-way'!U71/(3*'OddsRatio_working_3-way'!X71^(1/3))*SIN(('OddsRatio_working_3-way'!Y71)/3)</f>
        <v>-0.18859668497255658</v>
      </c>
      <c r="AJ71" s="11">
        <f>'OddsRatio_working_3-way'!U71/(3*'OddsRatio_working_3-way'!X71^(1/3))*SIN(('OddsRatio_working_3-way'!Y71+2*PI())/3)</f>
        <v>-0.3669753172044723</v>
      </c>
      <c r="AK71" s="11">
        <f>'OddsRatio_working_3-way'!U71/(3*'OddsRatio_working_3-way'!X71^(1/3))*SIN(('OddsRatio_working_3-way'!Y71+4*PI())/3)</f>
        <v>0.55557200217702862</v>
      </c>
      <c r="AL71" s="11">
        <f>'OddsRatio_working_3-way'!Z71+'OddsRatio_working_3-way'!AF71</f>
        <v>1.0652658863701543</v>
      </c>
      <c r="AM71" s="11">
        <f>'OddsRatio_working_3-way'!AA71+'OddsRatio_working_3-way'!AG71</f>
        <v>-0.85929198369660686</v>
      </c>
      <c r="AN71" s="11">
        <f>'OddsRatio_working_3-way'!AB71+'OddsRatio_working_3-way'!AH71</f>
        <v>-0.20597390267354798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1.0652658863701543</v>
      </c>
      <c r="AS71" s="11">
        <f>IF(('OddsRatio_working_3-way'!X71=0),IF(Q71&gt;0,-Q71^(1/3),(-Q71)^(1/3)),'OddsRatio_working_3-way'!AM71-'OddsRatio_working_3-way'!R71/3)</f>
        <v>-0.85929198369660686</v>
      </c>
      <c r="AT71" s="11">
        <f>IF(('OddsRatio_working_3-way'!X71=0),IF(Q71&gt;0,-Q71^(1/3),(-Q71)^(1/3)),'OddsRatio_working_3-way'!AN71-'OddsRatio_working_3-way'!R71/3)</f>
        <v>-0.20597390267354798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</v>
      </c>
      <c r="B72" s="4">
        <f>IF('True_Odds_Calculator_3-way'!B71="","",'True_Odds_Calculator_3-way'!B71)</f>
        <v>3.58</v>
      </c>
      <c r="C72" s="4">
        <f>IF('True_Odds_Calculator_3-way'!C71="","",'True_Odds_Calculator_3-way'!C71)</f>
        <v>2.41</v>
      </c>
      <c r="D72" s="9">
        <f t="shared" si="26"/>
        <v>0.32413307789937956</v>
      </c>
      <c r="E72" s="9">
        <f t="shared" si="27"/>
        <v>0.27101396026073915</v>
      </c>
      <c r="F72" s="9">
        <f t="shared" si="28"/>
        <v>0.40485296183988156</v>
      </c>
      <c r="G72" s="9">
        <f t="shared" si="29"/>
        <v>1.0425762876173184</v>
      </c>
      <c r="H72" s="9">
        <f t="shared" si="30"/>
        <v>3.0851525752346367</v>
      </c>
      <c r="I72" s="9">
        <f t="shared" si="31"/>
        <v>3.6898468220526812</v>
      </c>
      <c r="J72" s="9">
        <f t="shared" si="32"/>
        <v>2.4700325655404192</v>
      </c>
      <c r="K72" s="11">
        <f t="shared" si="33"/>
        <v>0.33333333333333331</v>
      </c>
      <c r="L72" s="11">
        <f t="shared" si="34"/>
        <v>0.27932960893854747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-0.28109135584969536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0.23142245609154902</v>
      </c>
      <c r="Q72" s="11">
        <f>2*'OddsRatio_working_3-way'!K72*'OddsRatio_working_3-way'!L72*'OddsRatio_working_3-way'!M72</f>
        <v>7.7269601366126539E-2</v>
      </c>
      <c r="R72" s="11">
        <f t="shared" si="36"/>
        <v>0</v>
      </c>
      <c r="S72" s="11">
        <f t="shared" si="37"/>
        <v>-0.82329979658035024</v>
      </c>
      <c r="T72" s="11">
        <f t="shared" si="38"/>
        <v>-0.27489141788993326</v>
      </c>
      <c r="U72" s="11">
        <f>'OddsRatio_working_3-way'!S72-'OddsRatio_working_3-way'!R72^2/3</f>
        <v>-0.82329979658035024</v>
      </c>
      <c r="V72" s="11">
        <f>'OddsRatio_working_3-way'!S72*'OddsRatio_working_3-way'!R72/3-2*'OddsRatio_working_3-way'!R72^3/27-'OddsRatio_working_3-way'!T72</f>
        <v>0.27489141788993326</v>
      </c>
      <c r="W72" s="11">
        <f>'OddsRatio_working_3-way'!V72^2+4*'OddsRatio_working_3-way'!U72^3/27</f>
        <v>-7.1089560281831776E-3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0.14376564928532223</v>
      </c>
      <c r="Y72" s="11">
        <f>IF('OddsRatio_working_3-way'!W72&gt;=0,IF('OddsRatio_working_3-way'!V72+SQRT('OddsRatio_working_3-way'!W72)&gt;0,0,PI()),ACOS('OddsRatio_working_3-way'!V72/(2*'OddsRatio_working_3-way'!X72)))</f>
        <v>0.29761023850390944</v>
      </c>
      <c r="Z72" s="11">
        <f>'OddsRatio_working_3-way'!X72^(1/3)*COS('OddsRatio_working_3-way'!Y72/3)</f>
        <v>0.52128814380865918</v>
      </c>
      <c r="AA72" s="11">
        <f>'OddsRatio_working_3-way'!X72^(1/3)*COS(('OddsRatio_working_3-way'!Y72+2*PI())/3)</f>
        <v>-0.30557682708893291</v>
      </c>
      <c r="AB72" s="11">
        <f>'OddsRatio_working_3-way'!X72^(1/3)*COS(('OddsRatio_working_3-way'!Y72+4*PI())/3)</f>
        <v>-0.2157113167197264</v>
      </c>
      <c r="AC72" s="11">
        <f>'OddsRatio_working_3-way'!X72^(1/3)*SIN('OddsRatio_working_3-way'!Y72/3)</f>
        <v>5.188387660252447E-2</v>
      </c>
      <c r="AD72" s="11">
        <f>'OddsRatio_working_3-way'!X72^(1/3)*SIN(('OddsRatio_working_3-way'!Y72+2*PI())/3)</f>
        <v>0.42550683692867236</v>
      </c>
      <c r="AE72" s="11">
        <f>'OddsRatio_working_3-way'!X72^(1/3)*SIN(('OddsRatio_working_3-way'!Y72+4*PI())/3)</f>
        <v>-0.47739071353119683</v>
      </c>
      <c r="AF72" s="11">
        <f>-'OddsRatio_working_3-way'!U72/(3*'OddsRatio_working_3-way'!X72^(1/3))*COS(('OddsRatio_working_3-way'!Y72)/3)</f>
        <v>0.52128814380865929</v>
      </c>
      <c r="AG72" s="11">
        <f>-'OddsRatio_working_3-way'!U72/(3*'OddsRatio_working_3-way'!X72^(1/3))*COS(('OddsRatio_working_3-way'!Y72+2*PI())/3)</f>
        <v>-0.30557682708893297</v>
      </c>
      <c r="AH72" s="11">
        <f>-'OddsRatio_working_3-way'!U72/(3*'OddsRatio_working_3-way'!X72^(1/3))*COS(('OddsRatio_working_3-way'!Y72+4*PI())/3)</f>
        <v>-0.21571131671972646</v>
      </c>
      <c r="AI72" s="11">
        <f>'OddsRatio_working_3-way'!U72/(3*'OddsRatio_working_3-way'!X72^(1/3))*SIN(('OddsRatio_working_3-way'!Y72)/3)</f>
        <v>-5.1883876602524477E-2</v>
      </c>
      <c r="AJ72" s="11">
        <f>'OddsRatio_working_3-way'!U72/(3*'OddsRatio_working_3-way'!X72^(1/3))*SIN(('OddsRatio_working_3-way'!Y72+2*PI())/3)</f>
        <v>-0.42550683692867247</v>
      </c>
      <c r="AK72" s="11">
        <f>'OddsRatio_working_3-way'!U72/(3*'OddsRatio_working_3-way'!X72^(1/3))*SIN(('OddsRatio_working_3-way'!Y72+4*PI())/3)</f>
        <v>0.47739071353119694</v>
      </c>
      <c r="AL72" s="11">
        <f>'OddsRatio_working_3-way'!Z72+'OddsRatio_working_3-way'!AF72</f>
        <v>1.0425762876173184</v>
      </c>
      <c r="AM72" s="11">
        <f>'OddsRatio_working_3-way'!AA72+'OddsRatio_working_3-way'!AG72</f>
        <v>-0.61115365417786593</v>
      </c>
      <c r="AN72" s="11">
        <f>'OddsRatio_working_3-way'!AB72+'OddsRatio_working_3-way'!AH72</f>
        <v>-0.43142263343945286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1.0425762876173184</v>
      </c>
      <c r="AS72" s="11">
        <f>IF(('OddsRatio_working_3-way'!X72=0),IF(Q72&gt;0,-Q72^(1/3),(-Q72)^(1/3)),'OddsRatio_working_3-way'!AM72-'OddsRatio_working_3-way'!R72/3)</f>
        <v>-0.61115365417786593</v>
      </c>
      <c r="AT72" s="11">
        <f>IF(('OddsRatio_working_3-way'!X72=0),IF(Q72&gt;0,-Q72^(1/3),(-Q72)^(1/3)),'OddsRatio_working_3-way'!AN72-'OddsRatio_working_3-way'!R72/3)</f>
        <v>-0.43142263343945286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2.1</v>
      </c>
      <c r="B73" s="4">
        <f>IF('True_Odds_Calculator_3-way'!B72="","",'True_Odds_Calculator_3-way'!B72)</f>
        <v>3.8</v>
      </c>
      <c r="C73" s="4">
        <f>IF('True_Odds_Calculator_3-way'!C72="","",'True_Odds_Calculator_3-way'!C72)</f>
        <v>3.45</v>
      </c>
      <c r="D73" s="9">
        <f t="shared" si="26"/>
        <v>0.46490759496641176</v>
      </c>
      <c r="E73" s="9">
        <f t="shared" si="27"/>
        <v>0.25447045537018881</v>
      </c>
      <c r="F73" s="9">
        <f t="shared" si="28"/>
        <v>0.28062194966339932</v>
      </c>
      <c r="G73" s="9">
        <f t="shared" si="29"/>
        <v>1.0463318866080686</v>
      </c>
      <c r="H73" s="9">
        <f t="shared" si="30"/>
        <v>2.1509650752688758</v>
      </c>
      <c r="I73" s="9">
        <f t="shared" si="31"/>
        <v>3.9297292825025925</v>
      </c>
      <c r="J73" s="9">
        <f t="shared" si="32"/>
        <v>3.563513122189768</v>
      </c>
      <c r="K73" s="11">
        <f t="shared" si="33"/>
        <v>0.47619047619047616</v>
      </c>
      <c r="L73" s="11">
        <f t="shared" si="34"/>
        <v>0.26315789473684209</v>
      </c>
      <c r="M73" s="11">
        <f t="shared" si="35"/>
        <v>0.28985507246376813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-0.27409102466310709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0.23064908648432678</v>
      </c>
      <c r="Q73" s="11">
        <f>2*'OddsRatio_working_3-way'!K73*'OddsRatio_working_3-way'!L73*'OddsRatio_working_3-way'!M73</f>
        <v>7.264538156986669E-2</v>
      </c>
      <c r="R73" s="11">
        <f t="shared" si="36"/>
        <v>0</v>
      </c>
      <c r="S73" s="11">
        <f t="shared" si="37"/>
        <v>-0.84150543334216799</v>
      </c>
      <c r="T73" s="11">
        <f t="shared" si="38"/>
        <v>-0.2650410813676119</v>
      </c>
      <c r="U73" s="11">
        <f>'OddsRatio_working_3-way'!S73-'OddsRatio_working_3-way'!R73^2/3</f>
        <v>-0.84150543334216799</v>
      </c>
      <c r="V73" s="11">
        <f>'OddsRatio_working_3-way'!S73*'OddsRatio_working_3-way'!R73/3-2*'OddsRatio_working_3-way'!R73^3/27-'OddsRatio_working_3-way'!T73</f>
        <v>0.2650410813676119</v>
      </c>
      <c r="W73" s="11">
        <f>'OddsRatio_working_3-way'!V73^2+4*'OddsRatio_working_3-way'!U73^3/27</f>
        <v>-1.8034175685408327E-2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0.14856055204690224</v>
      </c>
      <c r="Y73" s="11">
        <f>IF('OddsRatio_working_3-way'!W73&gt;=0,IF('OddsRatio_working_3-way'!V73+SQRT('OddsRatio_working_3-way'!W73)&gt;0,0,PI()),ACOS('OddsRatio_working_3-way'!V73/(2*'OddsRatio_working_3-way'!X73)))</f>
        <v>0.46897842345968366</v>
      </c>
      <c r="Z73" s="11">
        <f>'OddsRatio_working_3-way'!X73^(1/3)*COS('OddsRatio_working_3-way'!Y73/3)</f>
        <v>0.52316594330403432</v>
      </c>
      <c r="AA73" s="11">
        <f>'OddsRatio_working_3-way'!X73^(1/3)*COS(('OddsRatio_working_3-way'!Y73+2*PI())/3)</f>
        <v>-0.33299309110746944</v>
      </c>
      <c r="AB73" s="11">
        <f>'OddsRatio_working_3-way'!X73^(1/3)*COS(('OddsRatio_working_3-way'!Y73+4*PI())/3)</f>
        <v>-0.19017285219656505</v>
      </c>
      <c r="AC73" s="11">
        <f>'OddsRatio_working_3-way'!X73^(1/3)*SIN('OddsRatio_working_3-way'!Y73/3)</f>
        <v>8.2457303380937555E-2</v>
      </c>
      <c r="AD73" s="11">
        <f>'OddsRatio_working_3-way'!X73^(1/3)*SIN(('OddsRatio_working_3-way'!Y73+2*PI())/3)</f>
        <v>0.4118463456056744</v>
      </c>
      <c r="AE73" s="11">
        <f>'OddsRatio_working_3-way'!X73^(1/3)*SIN(('OddsRatio_working_3-way'!Y73+4*PI())/3)</f>
        <v>-0.49430364898661172</v>
      </c>
      <c r="AF73" s="11">
        <f>-'OddsRatio_working_3-way'!U73/(3*'OddsRatio_working_3-way'!X73^(1/3))*COS(('OddsRatio_working_3-way'!Y73)/3)</f>
        <v>0.52316594330403432</v>
      </c>
      <c r="AG73" s="11">
        <f>-'OddsRatio_working_3-way'!U73/(3*'OddsRatio_working_3-way'!X73^(1/3))*COS(('OddsRatio_working_3-way'!Y73+2*PI())/3)</f>
        <v>-0.33299309110746944</v>
      </c>
      <c r="AH73" s="11">
        <f>-'OddsRatio_working_3-way'!U73/(3*'OddsRatio_working_3-way'!X73^(1/3))*COS(('OddsRatio_working_3-way'!Y73+4*PI())/3)</f>
        <v>-0.19017285219656505</v>
      </c>
      <c r="AI73" s="11">
        <f>'OddsRatio_working_3-way'!U73/(3*'OddsRatio_working_3-way'!X73^(1/3))*SIN(('OddsRatio_working_3-way'!Y73)/3)</f>
        <v>-8.2457303380937555E-2</v>
      </c>
      <c r="AJ73" s="11">
        <f>'OddsRatio_working_3-way'!U73/(3*'OddsRatio_working_3-way'!X73^(1/3))*SIN(('OddsRatio_working_3-way'!Y73+2*PI())/3)</f>
        <v>-0.4118463456056744</v>
      </c>
      <c r="AK73" s="11">
        <f>'OddsRatio_working_3-way'!U73/(3*'OddsRatio_working_3-way'!X73^(1/3))*SIN(('OddsRatio_working_3-way'!Y73+4*PI())/3)</f>
        <v>0.49430364898661172</v>
      </c>
      <c r="AL73" s="11">
        <f>'OddsRatio_working_3-way'!Z73+'OddsRatio_working_3-way'!AF73</f>
        <v>1.0463318866080686</v>
      </c>
      <c r="AM73" s="11">
        <f>'OddsRatio_working_3-way'!AA73+'OddsRatio_working_3-way'!AG73</f>
        <v>-0.66598618221493888</v>
      </c>
      <c r="AN73" s="11">
        <f>'OddsRatio_working_3-way'!AB73+'OddsRatio_working_3-way'!AH73</f>
        <v>-0.38034570439313009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1.0463318866080686</v>
      </c>
      <c r="AS73" s="11">
        <f>IF(('OddsRatio_working_3-way'!X73=0),IF(Q73&gt;0,-Q73^(1/3),(-Q73)^(1/3)),'OddsRatio_working_3-way'!AM73-'OddsRatio_working_3-way'!R73/3)</f>
        <v>-0.66598618221493888</v>
      </c>
      <c r="AT73" s="11">
        <f>IF(('OddsRatio_working_3-way'!X73=0),IF(Q73&gt;0,-Q73^(1/3),(-Q73)^(1/3)),'OddsRatio_working_3-way'!AN73-'OddsRatio_working_3-way'!R73/3)</f>
        <v>-0.38034570439313009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1.86</v>
      </c>
      <c r="B74" s="4">
        <f>IF('True_Odds_Calculator_3-way'!B73="","",'True_Odds_Calculator_3-way'!B73)</f>
        <v>3.97</v>
      </c>
      <c r="C74" s="4">
        <f>IF('True_Odds_Calculator_3-way'!C73="","",'True_Odds_Calculator_3-way'!C73)</f>
        <v>4.16</v>
      </c>
      <c r="D74" s="9">
        <f t="shared" si="26"/>
        <v>0.52553437161362793</v>
      </c>
      <c r="E74" s="9">
        <f t="shared" si="27"/>
        <v>0.24284245955942071</v>
      </c>
      <c r="F74" s="9">
        <f t="shared" si="28"/>
        <v>0.23162316882695166</v>
      </c>
      <c r="G74" s="9">
        <f t="shared" si="29"/>
        <v>1.0497966429102248</v>
      </c>
      <c r="H74" s="9">
        <f t="shared" si="30"/>
        <v>1.9028251129027931</v>
      </c>
      <c r="I74" s="9">
        <f t="shared" si="31"/>
        <v>4.1178960294433669</v>
      </c>
      <c r="J74" s="9">
        <f t="shared" si="32"/>
        <v>4.3173573915963113</v>
      </c>
      <c r="K74" s="11">
        <f t="shared" si="33"/>
        <v>0.5376344086021505</v>
      </c>
      <c r="L74" s="11">
        <f t="shared" si="34"/>
        <v>0.25188916876574308</v>
      </c>
      <c r="M74" s="11">
        <f t="shared" si="35"/>
        <v>0.24038461538461536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-0.26275149852179203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0.22755186229225394</v>
      </c>
      <c r="Q74" s="11">
        <f>2*'OddsRatio_working_3-way'!K74*'OddsRatio_working_3-way'!L74*'OddsRatio_working_3-way'!M74</f>
        <v>6.5107828982046909E-2</v>
      </c>
      <c r="R74" s="11">
        <f t="shared" si="36"/>
        <v>0</v>
      </c>
      <c r="S74" s="11">
        <f t="shared" si="37"/>
        <v>-0.86603449865151305</v>
      </c>
      <c r="T74" s="11">
        <f t="shared" si="38"/>
        <v>-0.24779241735379487</v>
      </c>
      <c r="U74" s="11">
        <f>'OddsRatio_working_3-way'!S74-'OddsRatio_working_3-way'!R74^2/3</f>
        <v>-0.86603449865151305</v>
      </c>
      <c r="V74" s="11">
        <f>'OddsRatio_working_3-way'!S74*'OddsRatio_working_3-way'!R74/3-2*'OddsRatio_working_3-way'!R74^3/27-'OddsRatio_working_3-way'!T74</f>
        <v>0.24779241735379487</v>
      </c>
      <c r="W74" s="11">
        <f>'OddsRatio_working_3-way'!V74^2+4*'OddsRatio_working_3-way'!U74^3/27</f>
        <v>-3.4826994421096248E-2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0.15510325312443765</v>
      </c>
      <c r="Y74" s="11">
        <f>IF('OddsRatio_working_3-way'!W74&gt;=0,IF('OddsRatio_working_3-way'!V74+SQRT('OddsRatio_working_3-way'!W74)&gt;0,0,PI()),ACOS('OddsRatio_working_3-way'!V74/(2*'OddsRatio_working_3-way'!X74)))</f>
        <v>0.64550134325771991</v>
      </c>
      <c r="Z74" s="11">
        <f>'OddsRatio_working_3-way'!X74^(1/3)*COS('OddsRatio_working_3-way'!Y74/3)</f>
        <v>0.5248983214551125</v>
      </c>
      <c r="AA74" s="11">
        <f>'OddsRatio_working_3-way'!X74^(1/3)*COS(('OddsRatio_working_3-way'!Y74+2*PI())/3)</f>
        <v>-0.36179672618883146</v>
      </c>
      <c r="AB74" s="11">
        <f>'OddsRatio_working_3-way'!X74^(1/3)*COS(('OddsRatio_working_3-way'!Y74+4*PI())/3)</f>
        <v>-0.16310159526628112</v>
      </c>
      <c r="AC74" s="11">
        <f>'OddsRatio_working_3-way'!X74^(1/3)*SIN('OddsRatio_working_3-way'!Y74/3)</f>
        <v>0.11471668732480232</v>
      </c>
      <c r="AD74" s="11">
        <f>'OddsRatio_working_3-way'!X74^(1/3)*SIN(('OddsRatio_working_3-way'!Y74+2*PI())/3)</f>
        <v>0.39721693712153661</v>
      </c>
      <c r="AE74" s="11">
        <f>'OddsRatio_working_3-way'!X74^(1/3)*SIN(('OddsRatio_working_3-way'!Y74+4*PI())/3)</f>
        <v>-0.51193362444633905</v>
      </c>
      <c r="AF74" s="11">
        <f>-'OddsRatio_working_3-way'!U74/(3*'OddsRatio_working_3-way'!X74^(1/3))*COS(('OddsRatio_working_3-way'!Y74)/3)</f>
        <v>0.52489832145511239</v>
      </c>
      <c r="AG74" s="11">
        <f>-'OddsRatio_working_3-way'!U74/(3*'OddsRatio_working_3-way'!X74^(1/3))*COS(('OddsRatio_working_3-way'!Y74+2*PI())/3)</f>
        <v>-0.36179672618883135</v>
      </c>
      <c r="AH74" s="11">
        <f>-'OddsRatio_working_3-way'!U74/(3*'OddsRatio_working_3-way'!X74^(1/3))*COS(('OddsRatio_working_3-way'!Y74+4*PI())/3)</f>
        <v>-0.1631015952662811</v>
      </c>
      <c r="AI74" s="11">
        <f>'OddsRatio_working_3-way'!U74/(3*'OddsRatio_working_3-way'!X74^(1/3))*SIN(('OddsRatio_working_3-way'!Y74)/3)</f>
        <v>-0.11471668732480229</v>
      </c>
      <c r="AJ74" s="11">
        <f>'OddsRatio_working_3-way'!U74/(3*'OddsRatio_working_3-way'!X74^(1/3))*SIN(('OddsRatio_working_3-way'!Y74+2*PI())/3)</f>
        <v>-0.39721693712153655</v>
      </c>
      <c r="AK74" s="11">
        <f>'OddsRatio_working_3-way'!U74/(3*'OddsRatio_working_3-way'!X74^(1/3))*SIN(('OddsRatio_working_3-way'!Y74+4*PI())/3)</f>
        <v>0.51193362444633894</v>
      </c>
      <c r="AL74" s="11">
        <f>'OddsRatio_working_3-way'!Z74+'OddsRatio_working_3-way'!AF74</f>
        <v>1.0497966429102248</v>
      </c>
      <c r="AM74" s="11">
        <f>'OddsRatio_working_3-way'!AA74+'OddsRatio_working_3-way'!AG74</f>
        <v>-0.72359345237766282</v>
      </c>
      <c r="AN74" s="11">
        <f>'OddsRatio_working_3-way'!AB74+'OddsRatio_working_3-way'!AH74</f>
        <v>-0.32620319053256219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1.0497966429102248</v>
      </c>
      <c r="AS74" s="11">
        <f>IF(('OddsRatio_working_3-way'!X74=0),IF(Q74&gt;0,-Q74^(1/3),(-Q74)^(1/3)),'OddsRatio_working_3-way'!AM74-'OddsRatio_working_3-way'!R74/3)</f>
        <v>-0.72359345237766282</v>
      </c>
      <c r="AT74" s="11">
        <f>IF(('OddsRatio_working_3-way'!X74=0),IF(Q74&gt;0,-Q74^(1/3),(-Q74)^(1/3)),'OddsRatio_working_3-way'!AN74-'OddsRatio_working_3-way'!R74/3)</f>
        <v>-0.32620319053256219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1.32</v>
      </c>
      <c r="B75" s="4">
        <f>IF('True_Odds_Calculator_3-way'!B74="","",'True_Odds_Calculator_3-way'!B74)</f>
        <v>5.7</v>
      </c>
      <c r="C75" s="4">
        <f>IF('True_Odds_Calculator_3-way'!C74="","",'True_Odds_Calculator_3-way'!C74)</f>
        <v>9.7200000000000006</v>
      </c>
      <c r="D75" s="9">
        <f t="shared" si="26"/>
        <v>0.74144001276476734</v>
      </c>
      <c r="E75" s="9">
        <f t="shared" si="27"/>
        <v>0.16334732483178044</v>
      </c>
      <c r="F75" s="9">
        <f t="shared" si="28"/>
        <v>9.5212662403452275E-2</v>
      </c>
      <c r="G75" s="9">
        <f t="shared" si="29"/>
        <v>1.0897711833721226</v>
      </c>
      <c r="H75" s="9">
        <f t="shared" si="30"/>
        <v>1.3487267786790791</v>
      </c>
      <c r="I75" s="9">
        <f t="shared" si="31"/>
        <v>6.121924561848977</v>
      </c>
      <c r="J75" s="9">
        <f t="shared" si="32"/>
        <v>10.50280471900491</v>
      </c>
      <c r="K75" s="11">
        <f t="shared" si="33"/>
        <v>0.75757575757575757</v>
      </c>
      <c r="L75" s="11">
        <f t="shared" si="34"/>
        <v>0.17543859649122806</v>
      </c>
      <c r="M75" s="11">
        <f t="shared" si="35"/>
        <v>0.10288065843621398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-0.17932848082295783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0.18787616253503192</v>
      </c>
      <c r="Q75" s="11">
        <f>2*'OddsRatio_working_3-way'!K75*'OddsRatio_working_3-way'!L75*'OddsRatio_working_3-way'!M75</f>
        <v>2.734733079112546E-2</v>
      </c>
      <c r="R75" s="11">
        <f t="shared" si="36"/>
        <v>0</v>
      </c>
      <c r="S75" s="11">
        <f t="shared" si="37"/>
        <v>-1.0476649424165523</v>
      </c>
      <c r="T75" s="11">
        <f t="shared" si="38"/>
        <v>-0.15249853601405419</v>
      </c>
      <c r="U75" s="11">
        <f>'OddsRatio_working_3-way'!S75-'OddsRatio_working_3-way'!R75^2/3</f>
        <v>-1.0476649424165523</v>
      </c>
      <c r="V75" s="11">
        <f>'OddsRatio_working_3-way'!S75*'OddsRatio_working_3-way'!R75/3-2*'OddsRatio_working_3-way'!R75^3/27-'OddsRatio_working_3-way'!T75</f>
        <v>0.15249853601405419</v>
      </c>
      <c r="W75" s="11">
        <f>'OddsRatio_working_3-way'!V75^2+4*'OddsRatio_working_3-way'!U75^3/27</f>
        <v>-0.14710256090863705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0.20637245721938455</v>
      </c>
      <c r="Y75" s="11">
        <f>IF('OddsRatio_working_3-way'!W75&gt;=0,IF('OddsRatio_working_3-way'!V75+SQRT('OddsRatio_working_3-way'!W75)&gt;0,0,PI()),ACOS('OddsRatio_working_3-way'!V75/(2*'OddsRatio_working_3-way'!X75)))</f>
        <v>1.192353367124162</v>
      </c>
      <c r="Z75" s="11">
        <f>'OddsRatio_working_3-way'!X75^(1/3)*COS('OddsRatio_working_3-way'!Y75/3)</f>
        <v>0.54488559168606121</v>
      </c>
      <c r="AA75" s="11">
        <f>'OddsRatio_working_3-way'!X75^(1/3)*COS(('OddsRatio_working_3-way'!Y75+2*PI())/3)</f>
        <v>-0.47053621972135184</v>
      </c>
      <c r="AB75" s="11">
        <f>'OddsRatio_working_3-way'!X75^(1/3)*COS(('OddsRatio_working_3-way'!Y75+4*PI())/3)</f>
        <v>-7.4349371964709254E-2</v>
      </c>
      <c r="AC75" s="11">
        <f>'OddsRatio_working_3-way'!X75^(1/3)*SIN('OddsRatio_working_3-way'!Y75/3)</f>
        <v>0.22873858320168686</v>
      </c>
      <c r="AD75" s="11">
        <f>'OddsRatio_working_3-way'!X75^(1/3)*SIN(('OddsRatio_working_3-way'!Y75+2*PI())/3)</f>
        <v>0.35751547295540054</v>
      </c>
      <c r="AE75" s="11">
        <f>'OddsRatio_working_3-way'!X75^(1/3)*SIN(('OddsRatio_working_3-way'!Y75+4*PI())/3)</f>
        <v>-0.58625405615708737</v>
      </c>
      <c r="AF75" s="11">
        <f>-'OddsRatio_working_3-way'!U75/(3*'OddsRatio_working_3-way'!X75^(1/3))*COS(('OddsRatio_working_3-way'!Y75)/3)</f>
        <v>0.54488559168606132</v>
      </c>
      <c r="AG75" s="11">
        <f>-'OddsRatio_working_3-way'!U75/(3*'OddsRatio_working_3-way'!X75^(1/3))*COS(('OddsRatio_working_3-way'!Y75+2*PI())/3)</f>
        <v>-0.47053621972135196</v>
      </c>
      <c r="AH75" s="11">
        <f>-'OddsRatio_working_3-way'!U75/(3*'OddsRatio_working_3-way'!X75^(1/3))*COS(('OddsRatio_working_3-way'!Y75+4*PI())/3)</f>
        <v>-7.4349371964709268E-2</v>
      </c>
      <c r="AI75" s="11">
        <f>'OddsRatio_working_3-way'!U75/(3*'OddsRatio_working_3-way'!X75^(1/3))*SIN(('OddsRatio_working_3-way'!Y75)/3)</f>
        <v>-0.22873858320168691</v>
      </c>
      <c r="AJ75" s="11">
        <f>'OddsRatio_working_3-way'!U75/(3*'OddsRatio_working_3-way'!X75^(1/3))*SIN(('OddsRatio_working_3-way'!Y75+2*PI())/3)</f>
        <v>-0.35751547295540059</v>
      </c>
      <c r="AK75" s="11">
        <f>'OddsRatio_working_3-way'!U75/(3*'OddsRatio_working_3-way'!X75^(1/3))*SIN(('OddsRatio_working_3-way'!Y75+4*PI())/3)</f>
        <v>0.58625405615708748</v>
      </c>
      <c r="AL75" s="11">
        <f>'OddsRatio_working_3-way'!Z75+'OddsRatio_working_3-way'!AF75</f>
        <v>1.0897711833721226</v>
      </c>
      <c r="AM75" s="11">
        <f>'OddsRatio_working_3-way'!AA75+'OddsRatio_working_3-way'!AG75</f>
        <v>-0.9410724394427038</v>
      </c>
      <c r="AN75" s="11">
        <f>'OddsRatio_working_3-way'!AB75+'OddsRatio_working_3-way'!AH75</f>
        <v>-0.14869874392941851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1.0897711833721226</v>
      </c>
      <c r="AS75" s="11">
        <f>IF(('OddsRatio_working_3-way'!X75=0),IF(Q75&gt;0,-Q75^(1/3),(-Q75)^(1/3)),'OddsRatio_working_3-way'!AM75-'OddsRatio_working_3-way'!R75/3)</f>
        <v>-0.9410724394427038</v>
      </c>
      <c r="AT75" s="11">
        <f>IF(('OddsRatio_working_3-way'!X75=0),IF(Q75&gt;0,-Q75^(1/3),(-Q75)^(1/3)),'OddsRatio_working_3-way'!AN75-'OddsRatio_working_3-way'!R75/3)</f>
        <v>-0.14869874392941851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2.85</v>
      </c>
      <c r="B76" s="4">
        <f>IF('True_Odds_Calculator_3-way'!B75="","",'True_Odds_Calculator_3-way'!B75)</f>
        <v>3.64</v>
      </c>
      <c r="C76" s="4">
        <f>IF('True_Odds_Calculator_3-way'!C75="","",'True_Odds_Calculator_3-way'!C75)</f>
        <v>2.4900000000000002</v>
      </c>
      <c r="D76" s="9">
        <f t="shared" si="26"/>
        <v>0.34158907086379764</v>
      </c>
      <c r="E76" s="9">
        <f t="shared" si="27"/>
        <v>0.26662498652111077</v>
      </c>
      <c r="F76" s="9">
        <f t="shared" si="28"/>
        <v>0.3917859426150917</v>
      </c>
      <c r="G76" s="9">
        <f t="shared" si="29"/>
        <v>1.0418887191943855</v>
      </c>
      <c r="H76" s="9">
        <f t="shared" si="30"/>
        <v>2.9274941305096136</v>
      </c>
      <c r="I76" s="9">
        <f t="shared" si="31"/>
        <v>3.7505862186731784</v>
      </c>
      <c r="J76" s="9">
        <f t="shared" si="32"/>
        <v>2.5524141915996341</v>
      </c>
      <c r="K76" s="11">
        <f t="shared" si="33"/>
        <v>0.35087719298245612</v>
      </c>
      <c r="L76" s="11">
        <f t="shared" si="34"/>
        <v>0.27472527472527469</v>
      </c>
      <c r="M76" s="11">
        <f t="shared" si="35"/>
        <v>0.40160642570281119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-0.28171912636085128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0.23150245090638244</v>
      </c>
      <c r="Q76" s="11">
        <f>2*'OddsRatio_working_3-way'!K76*'OddsRatio_working_3-way'!L76*'OddsRatio_working_3-way'!M76</f>
        <v>7.7425568865010813E-2</v>
      </c>
      <c r="R76" s="11">
        <f t="shared" si="36"/>
        <v>0</v>
      </c>
      <c r="S76" s="11">
        <f t="shared" si="37"/>
        <v>-0.82174914389679465</v>
      </c>
      <c r="T76" s="11">
        <f t="shared" si="38"/>
        <v>-0.27483248959759005</v>
      </c>
      <c r="U76" s="11">
        <f>'OddsRatio_working_3-way'!S76-'OddsRatio_working_3-way'!R76^2/3</f>
        <v>-0.82174914389679465</v>
      </c>
      <c r="V76" s="11">
        <f>'OddsRatio_working_3-way'!S76*'OddsRatio_working_3-way'!R76/3-2*'OddsRatio_working_3-way'!R76^3/27-'OddsRatio_working_3-way'!T76</f>
        <v>0.27483248959759005</v>
      </c>
      <c r="W76" s="11">
        <f>'OddsRatio_working_3-way'!V76^2+4*'OddsRatio_working_3-way'!U76^3/27</f>
        <v>-6.6750885580175168E-3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0.14335967520229229</v>
      </c>
      <c r="Y76" s="11">
        <f>IF('OddsRatio_working_3-way'!W76&gt;=0,IF('OddsRatio_working_3-way'!V76+SQRT('OddsRatio_working_3-way'!W76)&gt;0,0,PI()),ACOS('OddsRatio_working_3-way'!V76/(2*'OddsRatio_working_3-way'!X76)))</f>
        <v>0.28895621645356706</v>
      </c>
      <c r="Z76" s="11">
        <f>'OddsRatio_working_3-way'!X76^(1/3)*COS('OddsRatio_working_3-way'!Y76/3)</f>
        <v>0.52094435959719276</v>
      </c>
      <c r="AA76" s="11">
        <f>'OddsRatio_working_3-way'!X76^(1/3)*COS(('OddsRatio_working_3-way'!Y76+2*PI())/3)</f>
        <v>-0.3040613599595226</v>
      </c>
      <c r="AB76" s="11">
        <f>'OddsRatio_working_3-way'!X76^(1/3)*COS(('OddsRatio_working_3-way'!Y76+4*PI())/3)</f>
        <v>-0.21688299963767033</v>
      </c>
      <c r="AC76" s="11">
        <f>'OddsRatio_working_3-way'!X76^(1/3)*SIN('OddsRatio_working_3-way'!Y76/3)</f>
        <v>5.0332449799331658E-2</v>
      </c>
      <c r="AD76" s="11">
        <f>'OddsRatio_working_3-way'!X76^(1/3)*SIN(('OddsRatio_working_3-way'!Y76+2*PI())/3)</f>
        <v>0.42598482446971891</v>
      </c>
      <c r="AE76" s="11">
        <f>'OddsRatio_working_3-way'!X76^(1/3)*SIN(('OddsRatio_working_3-way'!Y76+4*PI())/3)</f>
        <v>-0.47631727426905052</v>
      </c>
      <c r="AF76" s="11">
        <f>-'OddsRatio_working_3-way'!U76/(3*'OddsRatio_working_3-way'!X76^(1/3))*COS(('OddsRatio_working_3-way'!Y76)/3)</f>
        <v>0.52094435959719265</v>
      </c>
      <c r="AG76" s="11">
        <f>-'OddsRatio_working_3-way'!U76/(3*'OddsRatio_working_3-way'!X76^(1/3))*COS(('OddsRatio_working_3-way'!Y76+2*PI())/3)</f>
        <v>-0.30406135995952249</v>
      </c>
      <c r="AH76" s="11">
        <f>-'OddsRatio_working_3-way'!U76/(3*'OddsRatio_working_3-way'!X76^(1/3))*COS(('OddsRatio_working_3-way'!Y76+4*PI())/3)</f>
        <v>-0.21688299963767027</v>
      </c>
      <c r="AI76" s="11">
        <f>'OddsRatio_working_3-way'!U76/(3*'OddsRatio_working_3-way'!X76^(1/3))*SIN(('OddsRatio_working_3-way'!Y76)/3)</f>
        <v>-5.0332449799331651E-2</v>
      </c>
      <c r="AJ76" s="11">
        <f>'OddsRatio_working_3-way'!U76/(3*'OddsRatio_working_3-way'!X76^(1/3))*SIN(('OddsRatio_working_3-way'!Y76+2*PI())/3)</f>
        <v>-0.4259848244697188</v>
      </c>
      <c r="AK76" s="11">
        <f>'OddsRatio_working_3-way'!U76/(3*'OddsRatio_working_3-way'!X76^(1/3))*SIN(('OddsRatio_working_3-way'!Y76+4*PI())/3)</f>
        <v>0.47631727426905041</v>
      </c>
      <c r="AL76" s="11">
        <f>'OddsRatio_working_3-way'!Z76+'OddsRatio_working_3-way'!AF76</f>
        <v>1.0418887191943855</v>
      </c>
      <c r="AM76" s="11">
        <f>'OddsRatio_working_3-way'!AA76+'OddsRatio_working_3-way'!AG76</f>
        <v>-0.6081227199190451</v>
      </c>
      <c r="AN76" s="11">
        <f>'OddsRatio_working_3-way'!AB76+'OddsRatio_working_3-way'!AH76</f>
        <v>-0.4337659992753406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1.0418887191943855</v>
      </c>
      <c r="AS76" s="11">
        <f>IF(('OddsRatio_working_3-way'!X76=0),IF(Q76&gt;0,-Q76^(1/3),(-Q76)^(1/3)),'OddsRatio_working_3-way'!AM76-'OddsRatio_working_3-way'!R76/3)</f>
        <v>-0.6081227199190451</v>
      </c>
      <c r="AT76" s="11">
        <f>IF(('OddsRatio_working_3-way'!X76=0),IF(Q76&gt;0,-Q76^(1/3),(-Q76)^(1/3)),'OddsRatio_working_3-way'!AN76-'OddsRatio_working_3-way'!R76/3)</f>
        <v>-0.4337659992753406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2.85</v>
      </c>
      <c r="B77" s="4">
        <f>IF('True_Odds_Calculator_3-way'!B76="","",'True_Odds_Calculator_3-way'!B76)</f>
        <v>3.64</v>
      </c>
      <c r="C77" s="4">
        <f>IF('True_Odds_Calculator_3-way'!C76="","",'True_Odds_Calculator_3-way'!C76)</f>
        <v>2.4900000000000002</v>
      </c>
      <c r="D77" s="9">
        <f t="shared" si="26"/>
        <v>0.34158907086379764</v>
      </c>
      <c r="E77" s="9">
        <f t="shared" si="27"/>
        <v>0.26662498652111077</v>
      </c>
      <c r="F77" s="9">
        <f t="shared" si="28"/>
        <v>0.3917859426150917</v>
      </c>
      <c r="G77" s="9">
        <f t="shared" si="29"/>
        <v>1.0418887191943855</v>
      </c>
      <c r="H77" s="9">
        <f t="shared" si="30"/>
        <v>2.9274941305096136</v>
      </c>
      <c r="I77" s="9">
        <f t="shared" si="31"/>
        <v>3.7505862186731784</v>
      </c>
      <c r="J77" s="9">
        <f t="shared" si="32"/>
        <v>2.5524141915996341</v>
      </c>
      <c r="K77" s="11">
        <f t="shared" si="33"/>
        <v>0.35087719298245612</v>
      </c>
      <c r="L77" s="11">
        <f t="shared" si="34"/>
        <v>0.27472527472527469</v>
      </c>
      <c r="M77" s="11">
        <f t="shared" si="35"/>
        <v>0.40160642570281119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-0.28171912636085128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0.23150245090638244</v>
      </c>
      <c r="Q77" s="11">
        <f>2*'OddsRatio_working_3-way'!K77*'OddsRatio_working_3-way'!L77*'OddsRatio_working_3-way'!M77</f>
        <v>7.7425568865010813E-2</v>
      </c>
      <c r="R77" s="11">
        <f t="shared" si="36"/>
        <v>0</v>
      </c>
      <c r="S77" s="11">
        <f t="shared" si="37"/>
        <v>-0.82174914389679465</v>
      </c>
      <c r="T77" s="11">
        <f t="shared" si="38"/>
        <v>-0.27483248959759005</v>
      </c>
      <c r="U77" s="11">
        <f>'OddsRatio_working_3-way'!S77-'OddsRatio_working_3-way'!R77^2/3</f>
        <v>-0.82174914389679465</v>
      </c>
      <c r="V77" s="11">
        <f>'OddsRatio_working_3-way'!S77*'OddsRatio_working_3-way'!R77/3-2*'OddsRatio_working_3-way'!R77^3/27-'OddsRatio_working_3-way'!T77</f>
        <v>0.27483248959759005</v>
      </c>
      <c r="W77" s="11">
        <f>'OddsRatio_working_3-way'!V77^2+4*'OddsRatio_working_3-way'!U77^3/27</f>
        <v>-6.6750885580175168E-3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0.14335967520229229</v>
      </c>
      <c r="Y77" s="11">
        <f>IF('OddsRatio_working_3-way'!W77&gt;=0,IF('OddsRatio_working_3-way'!V77+SQRT('OddsRatio_working_3-way'!W77)&gt;0,0,PI()),ACOS('OddsRatio_working_3-way'!V77/(2*'OddsRatio_working_3-way'!X77)))</f>
        <v>0.28895621645356706</v>
      </c>
      <c r="Z77" s="11">
        <f>'OddsRatio_working_3-way'!X77^(1/3)*COS('OddsRatio_working_3-way'!Y77/3)</f>
        <v>0.52094435959719276</v>
      </c>
      <c r="AA77" s="11">
        <f>'OddsRatio_working_3-way'!X77^(1/3)*COS(('OddsRatio_working_3-way'!Y77+2*PI())/3)</f>
        <v>-0.3040613599595226</v>
      </c>
      <c r="AB77" s="11">
        <f>'OddsRatio_working_3-way'!X77^(1/3)*COS(('OddsRatio_working_3-way'!Y77+4*PI())/3)</f>
        <v>-0.21688299963767033</v>
      </c>
      <c r="AC77" s="11">
        <f>'OddsRatio_working_3-way'!X77^(1/3)*SIN('OddsRatio_working_3-way'!Y77/3)</f>
        <v>5.0332449799331658E-2</v>
      </c>
      <c r="AD77" s="11">
        <f>'OddsRatio_working_3-way'!X77^(1/3)*SIN(('OddsRatio_working_3-way'!Y77+2*PI())/3)</f>
        <v>0.42598482446971891</v>
      </c>
      <c r="AE77" s="11">
        <f>'OddsRatio_working_3-way'!X77^(1/3)*SIN(('OddsRatio_working_3-way'!Y77+4*PI())/3)</f>
        <v>-0.47631727426905052</v>
      </c>
      <c r="AF77" s="11">
        <f>-'OddsRatio_working_3-way'!U77/(3*'OddsRatio_working_3-way'!X77^(1/3))*COS(('OddsRatio_working_3-way'!Y77)/3)</f>
        <v>0.52094435959719265</v>
      </c>
      <c r="AG77" s="11">
        <f>-'OddsRatio_working_3-way'!U77/(3*'OddsRatio_working_3-way'!X77^(1/3))*COS(('OddsRatio_working_3-way'!Y77+2*PI())/3)</f>
        <v>-0.30406135995952249</v>
      </c>
      <c r="AH77" s="11">
        <f>-'OddsRatio_working_3-way'!U77/(3*'OddsRatio_working_3-way'!X77^(1/3))*COS(('OddsRatio_working_3-way'!Y77+4*PI())/3)</f>
        <v>-0.21688299963767027</v>
      </c>
      <c r="AI77" s="11">
        <f>'OddsRatio_working_3-way'!U77/(3*'OddsRatio_working_3-way'!X77^(1/3))*SIN(('OddsRatio_working_3-way'!Y77)/3)</f>
        <v>-5.0332449799331651E-2</v>
      </c>
      <c r="AJ77" s="11">
        <f>'OddsRatio_working_3-way'!U77/(3*'OddsRatio_working_3-way'!X77^(1/3))*SIN(('OddsRatio_working_3-way'!Y77+2*PI())/3)</f>
        <v>-0.4259848244697188</v>
      </c>
      <c r="AK77" s="11">
        <f>'OddsRatio_working_3-way'!U77/(3*'OddsRatio_working_3-way'!X77^(1/3))*SIN(('OddsRatio_working_3-way'!Y77+4*PI())/3)</f>
        <v>0.47631727426905041</v>
      </c>
      <c r="AL77" s="11">
        <f>'OddsRatio_working_3-way'!Z77+'OddsRatio_working_3-way'!AF77</f>
        <v>1.0418887191943855</v>
      </c>
      <c r="AM77" s="11">
        <f>'OddsRatio_working_3-way'!AA77+'OddsRatio_working_3-way'!AG77</f>
        <v>-0.6081227199190451</v>
      </c>
      <c r="AN77" s="11">
        <f>'OddsRatio_working_3-way'!AB77+'OddsRatio_working_3-way'!AH77</f>
        <v>-0.4337659992753406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1.0418887191943855</v>
      </c>
      <c r="AS77" s="11">
        <f>IF(('OddsRatio_working_3-way'!X77=0),IF(Q77&gt;0,-Q77^(1/3),(-Q77)^(1/3)),'OddsRatio_working_3-way'!AM77-'OddsRatio_working_3-way'!R77/3)</f>
        <v>-0.6081227199190451</v>
      </c>
      <c r="AT77" s="11">
        <f>IF(('OddsRatio_working_3-way'!X77=0),IF(Q77&gt;0,-Q77^(1/3),(-Q77)^(1/3)),'OddsRatio_working_3-way'!AN77-'OddsRatio_working_3-way'!R77/3)</f>
        <v>-0.4337659992753406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2.2200000000000002</v>
      </c>
      <c r="B78" s="4">
        <f>IF('True_Odds_Calculator_3-way'!B77="","",'True_Odds_Calculator_3-way'!B77)</f>
        <v>3.53</v>
      </c>
      <c r="C78" s="4">
        <f>IF('True_Odds_Calculator_3-way'!C77="","",'True_Odds_Calculator_3-way'!C77)</f>
        <v>3.4</v>
      </c>
      <c r="D78" s="9">
        <f t="shared" si="26"/>
        <v>0.43992973786436168</v>
      </c>
      <c r="E78" s="9">
        <f t="shared" si="27"/>
        <v>0.27471795363465579</v>
      </c>
      <c r="F78" s="9">
        <f t="shared" si="28"/>
        <v>0.28535230850098253</v>
      </c>
      <c r="G78" s="9">
        <f t="shared" si="29"/>
        <v>1.0435166024139548</v>
      </c>
      <c r="H78" s="9">
        <f t="shared" si="30"/>
        <v>2.2730902549450254</v>
      </c>
      <c r="I78" s="9">
        <f t="shared" si="31"/>
        <v>3.6400970041073046</v>
      </c>
      <c r="J78" s="9">
        <f t="shared" si="32"/>
        <v>3.5044398457934913</v>
      </c>
      <c r="K78" s="11">
        <f t="shared" si="33"/>
        <v>0.4504504504504504</v>
      </c>
      <c r="L78" s="11">
        <f t="shared" si="34"/>
        <v>0.28328611898016998</v>
      </c>
      <c r="M78" s="11">
        <f t="shared" si="35"/>
        <v>0.29411764705882354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-0.27802573444966372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0.23081738629147397</v>
      </c>
      <c r="Q78" s="11">
        <f>2*'OddsRatio_working_3-way'!K78*'OddsRatio_working_3-way'!L78*'OddsRatio_working_3-way'!M78</f>
        <v>7.5062564647633806E-2</v>
      </c>
      <c r="R78" s="11">
        <f t="shared" si="36"/>
        <v>0</v>
      </c>
      <c r="S78" s="11">
        <f t="shared" si="37"/>
        <v>-0.83020151623145244</v>
      </c>
      <c r="T78" s="11">
        <f t="shared" si="38"/>
        <v>-0.26998423292079748</v>
      </c>
      <c r="U78" s="11">
        <f>'OddsRatio_working_3-way'!S78-'OddsRatio_working_3-way'!R78^2/3</f>
        <v>-0.83020151623145244</v>
      </c>
      <c r="V78" s="11">
        <f>'OddsRatio_working_3-way'!S78*'OddsRatio_working_3-way'!R78/3-2*'OddsRatio_working_3-way'!R78^3/27-'OddsRatio_working_3-way'!T78</f>
        <v>0.26998423292079748</v>
      </c>
      <c r="W78" s="11">
        <f>'OddsRatio_working_3-way'!V78^2+4*'OddsRatio_working_3-way'!U78^3/27</f>
        <v>-1.1879413932630353E-2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0.1455772131537606</v>
      </c>
      <c r="Y78" s="11">
        <f>IF('OddsRatio_working_3-way'!W78&gt;=0,IF('OddsRatio_working_3-way'!V78+SQRT('OddsRatio_working_3-way'!W78)&gt;0,0,PI()),ACOS('OddsRatio_working_3-way'!V78/(2*'OddsRatio_working_3-way'!X78)))</f>
        <v>0.38369224182579686</v>
      </c>
      <c r="Z78" s="11">
        <f>'OddsRatio_working_3-way'!X78^(1/3)*COS('OddsRatio_working_3-way'!Y78/3)</f>
        <v>0.52175830120697742</v>
      </c>
      <c r="AA78" s="11">
        <f>'OddsRatio_working_3-way'!X78^(1/3)*COS(('OddsRatio_working_3-way'!Y78+2*PI())/3)</f>
        <v>-0.31898754413720998</v>
      </c>
      <c r="AB78" s="11">
        <f>'OddsRatio_working_3-way'!X78^(1/3)*COS(('OddsRatio_working_3-way'!Y78+4*PI())/3)</f>
        <v>-0.20277075706976763</v>
      </c>
      <c r="AC78" s="11">
        <f>'OddsRatio_working_3-way'!X78^(1/3)*SIN('OddsRatio_working_3-way'!Y78/3)</f>
        <v>6.7097793297741473E-2</v>
      </c>
      <c r="AD78" s="11">
        <f>'OddsRatio_working_3-way'!X78^(1/3)*SIN(('OddsRatio_working_3-way'!Y78+2*PI())/3)</f>
        <v>0.41830704683178477</v>
      </c>
      <c r="AE78" s="11">
        <f>'OddsRatio_working_3-way'!X78^(1/3)*SIN(('OddsRatio_working_3-way'!Y78+4*PI())/3)</f>
        <v>-0.48540484012952606</v>
      </c>
      <c r="AF78" s="11">
        <f>-'OddsRatio_working_3-way'!U78/(3*'OddsRatio_working_3-way'!X78^(1/3))*COS(('OddsRatio_working_3-way'!Y78)/3)</f>
        <v>0.52175830120697742</v>
      </c>
      <c r="AG78" s="11">
        <f>-'OddsRatio_working_3-way'!U78/(3*'OddsRatio_working_3-way'!X78^(1/3))*COS(('OddsRatio_working_3-way'!Y78+2*PI())/3)</f>
        <v>-0.31898754413720998</v>
      </c>
      <c r="AH78" s="11">
        <f>-'OddsRatio_working_3-way'!U78/(3*'OddsRatio_working_3-way'!X78^(1/3))*COS(('OddsRatio_working_3-way'!Y78+4*PI())/3)</f>
        <v>-0.20277075706976763</v>
      </c>
      <c r="AI78" s="11">
        <f>'OddsRatio_working_3-way'!U78/(3*'OddsRatio_working_3-way'!X78^(1/3))*SIN(('OddsRatio_working_3-way'!Y78)/3)</f>
        <v>-6.7097793297741473E-2</v>
      </c>
      <c r="AJ78" s="11">
        <f>'OddsRatio_working_3-way'!U78/(3*'OddsRatio_working_3-way'!X78^(1/3))*SIN(('OddsRatio_working_3-way'!Y78+2*PI())/3)</f>
        <v>-0.41830704683178477</v>
      </c>
      <c r="AK78" s="11">
        <f>'OddsRatio_working_3-way'!U78/(3*'OddsRatio_working_3-way'!X78^(1/3))*SIN(('OddsRatio_working_3-way'!Y78+4*PI())/3)</f>
        <v>0.48540484012952606</v>
      </c>
      <c r="AL78" s="11">
        <f>'OddsRatio_working_3-way'!Z78+'OddsRatio_working_3-way'!AF78</f>
        <v>1.0435166024139548</v>
      </c>
      <c r="AM78" s="11">
        <f>'OddsRatio_working_3-way'!AA78+'OddsRatio_working_3-way'!AG78</f>
        <v>-0.63797508827441995</v>
      </c>
      <c r="AN78" s="11">
        <f>'OddsRatio_working_3-way'!AB78+'OddsRatio_working_3-way'!AH78</f>
        <v>-0.40554151413953526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1.0435166024139548</v>
      </c>
      <c r="AS78" s="11">
        <f>IF(('OddsRatio_working_3-way'!X78=0),IF(Q78&gt;0,-Q78^(1/3),(-Q78)^(1/3)),'OddsRatio_working_3-way'!AM78-'OddsRatio_working_3-way'!R78/3)</f>
        <v>-0.63797508827441995</v>
      </c>
      <c r="AT78" s="11">
        <f>IF(('OddsRatio_working_3-way'!X78=0),IF(Q78&gt;0,-Q78^(1/3),(-Q78)^(1/3)),'OddsRatio_working_3-way'!AN78-'OddsRatio_working_3-way'!R78/3)</f>
        <v>-0.40554151413953526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2.63</v>
      </c>
      <c r="B79" s="4">
        <f>IF('True_Odds_Calculator_3-way'!B78="","",'True_Odds_Calculator_3-way'!B78)</f>
        <v>3.63</v>
      </c>
      <c r="C79" s="4">
        <f>IF('True_Odds_Calculator_3-way'!C78="","",'True_Odds_Calculator_3-way'!C78)</f>
        <v>2.61</v>
      </c>
      <c r="D79" s="9">
        <f t="shared" si="26"/>
        <v>0.36657166829801796</v>
      </c>
      <c r="E79" s="9">
        <f t="shared" si="27"/>
        <v>0.26398530536925419</v>
      </c>
      <c r="F79" s="9">
        <f t="shared" si="28"/>
        <v>0.36944302633272802</v>
      </c>
      <c r="G79" s="9">
        <f t="shared" si="29"/>
        <v>1.0601101287280661</v>
      </c>
      <c r="H79" s="9">
        <f t="shared" si="30"/>
        <v>2.727979509826747</v>
      </c>
      <c r="I79" s="9">
        <f t="shared" si="31"/>
        <v>3.7880896385548128</v>
      </c>
      <c r="J79" s="9">
        <f t="shared" si="32"/>
        <v>2.7067773072521861</v>
      </c>
      <c r="K79" s="11">
        <f t="shared" si="33"/>
        <v>0.38022813688212931</v>
      </c>
      <c r="L79" s="11">
        <f t="shared" si="34"/>
        <v>0.27548209366391185</v>
      </c>
      <c r="M79" s="11">
        <f t="shared" si="35"/>
        <v>0.38314176245210729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-0.27699144000084441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0.235578265781968</v>
      </c>
      <c r="Q79" s="11">
        <f>2*'OddsRatio_working_3-way'!K79*'OddsRatio_working_3-way'!L79*'OddsRatio_working_3-way'!M79</f>
        <v>8.0265167217024869E-2</v>
      </c>
      <c r="R79" s="11">
        <f t="shared" si="36"/>
        <v>0</v>
      </c>
      <c r="S79" s="11">
        <f t="shared" si="37"/>
        <v>-0.85048933563163476</v>
      </c>
      <c r="T79" s="11">
        <f t="shared" si="38"/>
        <v>-0.289774901407712</v>
      </c>
      <c r="U79" s="11">
        <f>'OddsRatio_working_3-way'!S79-'OddsRatio_working_3-way'!R79^2/3</f>
        <v>-0.85048933563163476</v>
      </c>
      <c r="V79" s="11">
        <f>'OddsRatio_working_3-way'!S79*'OddsRatio_working_3-way'!R79/3-2*'OddsRatio_working_3-way'!R79^3/27-'OddsRatio_working_3-way'!T79</f>
        <v>0.289774901407712</v>
      </c>
      <c r="W79" s="11">
        <f>'OddsRatio_working_3-way'!V79^2+4*'OddsRatio_working_3-way'!U79^3/27</f>
        <v>-7.1692095800187094E-3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0.15094593656825275</v>
      </c>
      <c r="Y79" s="11">
        <f>IF('OddsRatio_working_3-way'!W79&gt;=0,IF('OddsRatio_working_3-way'!V79+SQRT('OddsRatio_working_3-way'!W79)&gt;0,0,PI()),ACOS('OddsRatio_working_3-way'!V79/(2*'OddsRatio_working_3-way'!X79)))</f>
        <v>0.28428224845799455</v>
      </c>
      <c r="Z79" s="11">
        <f>'OddsRatio_working_3-way'!X79^(1/3)*COS('OddsRatio_working_3-way'!Y79/3)</f>
        <v>0.53005506436403305</v>
      </c>
      <c r="AA79" s="11">
        <f>'OddsRatio_working_3-way'!X79^(1/3)*COS(('OddsRatio_working_3-way'!Y79+2*PI())/3)</f>
        <v>-0.30865728652970087</v>
      </c>
      <c r="AB79" s="11">
        <f>'OddsRatio_working_3-way'!X79^(1/3)*COS(('OddsRatio_working_3-way'!Y79+4*PI())/3)</f>
        <v>-0.22139777783433226</v>
      </c>
      <c r="AC79" s="11">
        <f>'OddsRatio_working_3-way'!X79^(1/3)*SIN('OddsRatio_working_3-way'!Y79/3)</f>
        <v>5.0379300834625558E-2</v>
      </c>
      <c r="AD79" s="11">
        <f>'OddsRatio_working_3-way'!X79^(1/3)*SIN(('OddsRatio_working_3-way'!Y79+2*PI())/3)</f>
        <v>0.43385150072653555</v>
      </c>
      <c r="AE79" s="11">
        <f>'OddsRatio_working_3-way'!X79^(1/3)*SIN(('OddsRatio_working_3-way'!Y79+4*PI())/3)</f>
        <v>-0.48423080156116111</v>
      </c>
      <c r="AF79" s="11">
        <f>-'OddsRatio_working_3-way'!U79/(3*'OddsRatio_working_3-way'!X79^(1/3))*COS(('OddsRatio_working_3-way'!Y79)/3)</f>
        <v>0.53005506436403305</v>
      </c>
      <c r="AG79" s="11">
        <f>-'OddsRatio_working_3-way'!U79/(3*'OddsRatio_working_3-way'!X79^(1/3))*COS(('OddsRatio_working_3-way'!Y79+2*PI())/3)</f>
        <v>-0.30865728652970087</v>
      </c>
      <c r="AH79" s="11">
        <f>-'OddsRatio_working_3-way'!U79/(3*'OddsRatio_working_3-way'!X79^(1/3))*COS(('OddsRatio_working_3-way'!Y79+4*PI())/3)</f>
        <v>-0.22139777783433226</v>
      </c>
      <c r="AI79" s="11">
        <f>'OddsRatio_working_3-way'!U79/(3*'OddsRatio_working_3-way'!X79^(1/3))*SIN(('OddsRatio_working_3-way'!Y79)/3)</f>
        <v>-5.0379300834625558E-2</v>
      </c>
      <c r="AJ79" s="11">
        <f>'OddsRatio_working_3-way'!U79/(3*'OddsRatio_working_3-way'!X79^(1/3))*SIN(('OddsRatio_working_3-way'!Y79+2*PI())/3)</f>
        <v>-0.43385150072653555</v>
      </c>
      <c r="AK79" s="11">
        <f>'OddsRatio_working_3-way'!U79/(3*'OddsRatio_working_3-way'!X79^(1/3))*SIN(('OddsRatio_working_3-way'!Y79+4*PI())/3)</f>
        <v>0.48423080156116111</v>
      </c>
      <c r="AL79" s="11">
        <f>'OddsRatio_working_3-way'!Z79+'OddsRatio_working_3-way'!AF79</f>
        <v>1.0601101287280661</v>
      </c>
      <c r="AM79" s="11">
        <f>'OddsRatio_working_3-way'!AA79+'OddsRatio_working_3-way'!AG79</f>
        <v>-0.61731457305940174</v>
      </c>
      <c r="AN79" s="11">
        <f>'OddsRatio_working_3-way'!AB79+'OddsRatio_working_3-way'!AH79</f>
        <v>-0.44279555566866452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1.0601101287280661</v>
      </c>
      <c r="AS79" s="11">
        <f>IF(('OddsRatio_working_3-way'!X79=0),IF(Q79&gt;0,-Q79^(1/3),(-Q79)^(1/3)),'OddsRatio_working_3-way'!AM79-'OddsRatio_working_3-way'!R79/3)</f>
        <v>-0.61731457305940174</v>
      </c>
      <c r="AT79" s="11">
        <f>IF(('OddsRatio_working_3-way'!X79=0),IF(Q79&gt;0,-Q79^(1/3),(-Q79)^(1/3)),'OddsRatio_working_3-way'!AN79-'OddsRatio_working_3-way'!R79/3)</f>
        <v>-0.44279555566866452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1.53</v>
      </c>
      <c r="B80" s="4">
        <f>IF('True_Odds_Calculator_3-way'!B79="","",'True_Odds_Calculator_3-way'!B79)</f>
        <v>4.3099999999999996</v>
      </c>
      <c r="C80" s="4">
        <f>IF('True_Odds_Calculator_3-way'!C79="","",'True_Odds_Calculator_3-way'!C79)</f>
        <v>6.22</v>
      </c>
      <c r="D80" s="9">
        <f t="shared" si="26"/>
        <v>0.63368756098724111</v>
      </c>
      <c r="E80" s="9">
        <f t="shared" si="27"/>
        <v>0.21691136709308773</v>
      </c>
      <c r="F80" s="9">
        <f t="shared" si="28"/>
        <v>0.14940107191967114</v>
      </c>
      <c r="G80" s="9">
        <f t="shared" si="29"/>
        <v>1.0906882000813152</v>
      </c>
      <c r="H80" s="9">
        <f t="shared" si="30"/>
        <v>1.5780647460430968</v>
      </c>
      <c r="I80" s="9">
        <f t="shared" si="31"/>
        <v>4.6101779422691527</v>
      </c>
      <c r="J80" s="9">
        <f t="shared" si="32"/>
        <v>6.6933924044244648</v>
      </c>
      <c r="K80" s="11">
        <f t="shared" si="33"/>
        <v>0.65359477124183007</v>
      </c>
      <c r="L80" s="11">
        <f t="shared" si="34"/>
        <v>0.23201856148491881</v>
      </c>
      <c r="M80" s="11">
        <f t="shared" si="35"/>
        <v>0.16077170418006431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-0.22326224153540364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0.22088646859733141</v>
      </c>
      <c r="Q80" s="11">
        <f>2*'OddsRatio_working_3-way'!K80*'OddsRatio_working_3-way'!L80*'OddsRatio_working_3-way'!M80</f>
        <v>4.8760809844885532E-2</v>
      </c>
      <c r="R80" s="11">
        <f t="shared" si="36"/>
        <v>0</v>
      </c>
      <c r="S80" s="11">
        <f t="shared" si="37"/>
        <v>-0.98935882340993386</v>
      </c>
      <c r="T80" s="11">
        <f t="shared" si="38"/>
        <v>-0.21840150627150862</v>
      </c>
      <c r="U80" s="11">
        <f>'OddsRatio_working_3-way'!S80-'OddsRatio_working_3-way'!R80^2/3</f>
        <v>-0.98935882340993386</v>
      </c>
      <c r="V80" s="11">
        <f>'OddsRatio_working_3-way'!S80*'OddsRatio_working_3-way'!R80/3-2*'OddsRatio_working_3-way'!R80^3/27-'OddsRatio_working_3-way'!T80</f>
        <v>0.21840150627150862</v>
      </c>
      <c r="W80" s="11">
        <f>'OddsRatio_working_3-way'!V80^2+4*'OddsRatio_working_3-way'!U80^3/27</f>
        <v>-9.576966638391729E-2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0.18938643320310797</v>
      </c>
      <c r="Y80" s="11">
        <f>IF('OddsRatio_working_3-way'!W80&gt;=0,IF('OddsRatio_working_3-way'!V80+SQRT('OddsRatio_working_3-way'!W80)&gt;0,0,PI()),ACOS('OddsRatio_working_3-way'!V80/(2*'OddsRatio_working_3-way'!X80)))</f>
        <v>0.95623174585596915</v>
      </c>
      <c r="Z80" s="11">
        <f>'OddsRatio_working_3-way'!X80^(1/3)*COS('OddsRatio_working_3-way'!Y80/3)</f>
        <v>0.54534410004065759</v>
      </c>
      <c r="AA80" s="11">
        <f>'OddsRatio_working_3-way'!X80^(1/3)*COS(('OddsRatio_working_3-way'!Y80+2*PI())/3)</f>
        <v>-0.42852314968156768</v>
      </c>
      <c r="AB80" s="11">
        <f>'OddsRatio_working_3-way'!X80^(1/3)*COS(('OddsRatio_working_3-way'!Y80+4*PI())/3)</f>
        <v>-0.11682095035908985</v>
      </c>
      <c r="AC80" s="11">
        <f>'OddsRatio_working_3-way'!X80^(1/3)*SIN('OddsRatio_working_3-way'!Y80/3)</f>
        <v>0.17996134868583097</v>
      </c>
      <c r="AD80" s="11">
        <f>'OddsRatio_working_3-way'!X80^(1/3)*SIN(('OddsRatio_working_3-way'!Y80+2*PI())/3)</f>
        <v>0.38230117009625642</v>
      </c>
      <c r="AE80" s="11">
        <f>'OddsRatio_working_3-way'!X80^(1/3)*SIN(('OddsRatio_working_3-way'!Y80+4*PI())/3)</f>
        <v>-0.56226251878208733</v>
      </c>
      <c r="AF80" s="11">
        <f>-'OddsRatio_working_3-way'!U80/(3*'OddsRatio_working_3-way'!X80^(1/3))*COS(('OddsRatio_working_3-way'!Y80)/3)</f>
        <v>0.54534410004065748</v>
      </c>
      <c r="AG80" s="11">
        <f>-'OddsRatio_working_3-way'!U80/(3*'OddsRatio_working_3-way'!X80^(1/3))*COS(('OddsRatio_working_3-way'!Y80+2*PI())/3)</f>
        <v>-0.42852314968156763</v>
      </c>
      <c r="AH80" s="11">
        <f>-'OddsRatio_working_3-way'!U80/(3*'OddsRatio_working_3-way'!X80^(1/3))*COS(('OddsRatio_working_3-way'!Y80+4*PI())/3)</f>
        <v>-0.11682095035908982</v>
      </c>
      <c r="AI80" s="11">
        <f>'OddsRatio_working_3-way'!U80/(3*'OddsRatio_working_3-way'!X80^(1/3))*SIN(('OddsRatio_working_3-way'!Y80)/3)</f>
        <v>-0.17996134868583094</v>
      </c>
      <c r="AJ80" s="11">
        <f>'OddsRatio_working_3-way'!U80/(3*'OddsRatio_working_3-way'!X80^(1/3))*SIN(('OddsRatio_working_3-way'!Y80+2*PI())/3)</f>
        <v>-0.3823011700962563</v>
      </c>
      <c r="AK80" s="11">
        <f>'OddsRatio_working_3-way'!U80/(3*'OddsRatio_working_3-way'!X80^(1/3))*SIN(('OddsRatio_working_3-way'!Y80+4*PI())/3)</f>
        <v>0.56226251878208722</v>
      </c>
      <c r="AL80" s="11">
        <f>'OddsRatio_working_3-way'!Z80+'OddsRatio_working_3-way'!AF80</f>
        <v>1.0906882000813152</v>
      </c>
      <c r="AM80" s="11">
        <f>'OddsRatio_working_3-way'!AA80+'OddsRatio_working_3-way'!AG80</f>
        <v>-0.85704629936313537</v>
      </c>
      <c r="AN80" s="11">
        <f>'OddsRatio_working_3-way'!AB80+'OddsRatio_working_3-way'!AH80</f>
        <v>-0.23364190071817967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1.0906882000813152</v>
      </c>
      <c r="AS80" s="11">
        <f>IF(('OddsRatio_working_3-way'!X80=0),IF(Q80&gt;0,-Q80^(1/3),(-Q80)^(1/3)),'OddsRatio_working_3-way'!AM80-'OddsRatio_working_3-way'!R80/3)</f>
        <v>-0.85704629936313537</v>
      </c>
      <c r="AT80" s="11">
        <f>IF(('OddsRatio_working_3-way'!X80=0),IF(Q80&gt;0,-Q80^(1/3),(-Q80)^(1/3)),'OddsRatio_working_3-way'!AN80-'OddsRatio_working_3-way'!R80/3)</f>
        <v>-0.23364190071817967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1.79</v>
      </c>
      <c r="B81" s="4">
        <f>IF('True_Odds_Calculator_3-way'!B80="","",'True_Odds_Calculator_3-way'!B80)</f>
        <v>3.34</v>
      </c>
      <c r="C81" s="4">
        <f>IF('True_Odds_Calculator_3-way'!C80="","",'True_Odds_Calculator_3-way'!C80)</f>
        <v>4.97</v>
      </c>
      <c r="D81" s="9">
        <f t="shared" si="26"/>
        <v>0.53456262178715341</v>
      </c>
      <c r="E81" s="9">
        <f t="shared" si="27"/>
        <v>0.27940761255560931</v>
      </c>
      <c r="F81" s="9">
        <f t="shared" si="28"/>
        <v>0.18602976565723719</v>
      </c>
      <c r="G81" s="9">
        <f t="shared" si="29"/>
        <v>1.1021369886925902</v>
      </c>
      <c r="H81" s="9">
        <f t="shared" si="30"/>
        <v>1.8706882210671467</v>
      </c>
      <c r="I81" s="9">
        <f t="shared" si="31"/>
        <v>3.5790005535406602</v>
      </c>
      <c r="J81" s="9">
        <f t="shared" si="32"/>
        <v>5.3754838451095823</v>
      </c>
      <c r="K81" s="11">
        <f t="shared" si="33"/>
        <v>0.55865921787709494</v>
      </c>
      <c r="L81" s="11">
        <f t="shared" si="34"/>
        <v>0.29940119760479045</v>
      </c>
      <c r="M81" s="11">
        <f t="shared" si="35"/>
        <v>0.2012072434607646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-0.24698897563617417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0.23894748412193972</v>
      </c>
      <c r="Q81" s="11">
        <f>2*'OddsRatio_working_3-way'!K81*'OddsRatio_working_3-way'!L81*'OddsRatio_working_3-way'!M81</f>
        <v>6.7309150456884431E-2</v>
      </c>
      <c r="R81" s="11">
        <f t="shared" si="36"/>
        <v>0</v>
      </c>
      <c r="S81" s="11">
        <f t="shared" si="37"/>
        <v>-0.96744190102606065</v>
      </c>
      <c r="T81" s="11">
        <f t="shared" si="38"/>
        <v>-0.2725188453594537</v>
      </c>
      <c r="U81" s="11">
        <f>'OddsRatio_working_3-way'!S81-'OddsRatio_working_3-way'!R81^2/3</f>
        <v>-0.96744190102606065</v>
      </c>
      <c r="V81" s="11">
        <f>'OddsRatio_working_3-way'!S81*'OddsRatio_working_3-way'!R81/3-2*'OddsRatio_working_3-way'!R81^3/27-'OddsRatio_working_3-way'!T81</f>
        <v>0.2725188453594537</v>
      </c>
      <c r="W81" s="11">
        <f>'OddsRatio_working_3-way'!V81^2+4*'OddsRatio_working_3-way'!U81^3/27</f>
        <v>-5.9877372249749039E-2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0.18312829746232481</v>
      </c>
      <c r="Y81" s="11">
        <f>IF('OddsRatio_working_3-way'!W81&gt;=0,IF('OddsRatio_working_3-way'!V81+SQRT('OddsRatio_working_3-way'!W81)&gt;0,0,PI()),ACOS('OddsRatio_working_3-way'!V81/(2*'OddsRatio_working_3-way'!X81)))</f>
        <v>0.73166151472886221</v>
      </c>
      <c r="Z81" s="11">
        <f>'OddsRatio_working_3-way'!X81^(1/3)*COS('OddsRatio_working_3-way'!Y81/3)</f>
        <v>0.55106849434629523</v>
      </c>
      <c r="AA81" s="11">
        <f>'OddsRatio_working_3-way'!X81^(1/3)*COS(('OddsRatio_working_3-way'!Y81+2*PI())/3)</f>
        <v>-0.3942907676707425</v>
      </c>
      <c r="AB81" s="11">
        <f>'OddsRatio_working_3-way'!X81^(1/3)*COS(('OddsRatio_working_3-way'!Y81+4*PI())/3)</f>
        <v>-0.15677772667555237</v>
      </c>
      <c r="AC81" s="11">
        <f>'OddsRatio_working_3-way'!X81^(1/3)*SIN('OddsRatio_working_3-way'!Y81/3)</f>
        <v>0.13712821815461959</v>
      </c>
      <c r="AD81" s="11">
        <f>'OddsRatio_working_3-way'!X81^(1/3)*SIN(('OddsRatio_working_3-way'!Y81+2*PI())/3)</f>
        <v>0.40867520625182324</v>
      </c>
      <c r="AE81" s="11">
        <f>'OddsRatio_working_3-way'!X81^(1/3)*SIN(('OddsRatio_working_3-way'!Y81+4*PI())/3)</f>
        <v>-0.54580342440644281</v>
      </c>
      <c r="AF81" s="11">
        <f>-'OddsRatio_working_3-way'!U81/(3*'OddsRatio_working_3-way'!X81^(1/3))*COS(('OddsRatio_working_3-way'!Y81)/3)</f>
        <v>0.55106849434629501</v>
      </c>
      <c r="AG81" s="11">
        <f>-'OddsRatio_working_3-way'!U81/(3*'OddsRatio_working_3-way'!X81^(1/3))*COS(('OddsRatio_working_3-way'!Y81+2*PI())/3)</f>
        <v>-0.39429076767074234</v>
      </c>
      <c r="AH81" s="11">
        <f>-'OddsRatio_working_3-way'!U81/(3*'OddsRatio_working_3-way'!X81^(1/3))*COS(('OddsRatio_working_3-way'!Y81+4*PI())/3)</f>
        <v>-0.15677772667555231</v>
      </c>
      <c r="AI81" s="11">
        <f>'OddsRatio_working_3-way'!U81/(3*'OddsRatio_working_3-way'!X81^(1/3))*SIN(('OddsRatio_working_3-way'!Y81)/3)</f>
        <v>-0.13712821815461954</v>
      </c>
      <c r="AJ81" s="11">
        <f>'OddsRatio_working_3-way'!U81/(3*'OddsRatio_working_3-way'!X81^(1/3))*SIN(('OddsRatio_working_3-way'!Y81+2*PI())/3)</f>
        <v>-0.40867520625182308</v>
      </c>
      <c r="AK81" s="11">
        <f>'OddsRatio_working_3-way'!U81/(3*'OddsRatio_working_3-way'!X81^(1/3))*SIN(('OddsRatio_working_3-way'!Y81+4*PI())/3)</f>
        <v>0.54580342440644258</v>
      </c>
      <c r="AL81" s="11">
        <f>'OddsRatio_working_3-way'!Z81+'OddsRatio_working_3-way'!AF81</f>
        <v>1.1021369886925902</v>
      </c>
      <c r="AM81" s="11">
        <f>'OddsRatio_working_3-way'!AA81+'OddsRatio_working_3-way'!AG81</f>
        <v>-0.7885815353414849</v>
      </c>
      <c r="AN81" s="11">
        <f>'OddsRatio_working_3-way'!AB81+'OddsRatio_working_3-way'!AH81</f>
        <v>-0.31355545335110468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1.1021369886925902</v>
      </c>
      <c r="AS81" s="11">
        <f>IF(('OddsRatio_working_3-way'!X81=0),IF(Q81&gt;0,-Q81^(1/3),(-Q81)^(1/3)),'OddsRatio_working_3-way'!AM81-'OddsRatio_working_3-way'!R81/3)</f>
        <v>-0.7885815353414849</v>
      </c>
      <c r="AT81" s="11">
        <f>IF(('OddsRatio_working_3-way'!X81=0),IF(Q81&gt;0,-Q81^(1/3),(-Q81)^(1/3)),'OddsRatio_working_3-way'!AN81-'OddsRatio_working_3-way'!R81/3)</f>
        <v>-0.31355545335110468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1.2</v>
      </c>
      <c r="B82" s="4">
        <f>IF('True_Odds_Calculator_3-way'!B81="","",'True_Odds_Calculator_3-way'!B81)</f>
        <v>6.04</v>
      </c>
      <c r="C82" s="4">
        <f>IF('True_Odds_Calculator_3-way'!C81="","",'True_Odds_Calculator_3-way'!C81)</f>
        <v>15.42</v>
      </c>
      <c r="D82" s="9">
        <f t="shared" si="26"/>
        <v>0.80504065419501669</v>
      </c>
      <c r="E82" s="9">
        <f t="shared" si="27"/>
        <v>0.14079020248887014</v>
      </c>
      <c r="F82" s="9">
        <f t="shared" si="28"/>
        <v>5.4169143316113062E-2</v>
      </c>
      <c r="G82" s="9">
        <f t="shared" si="29"/>
        <v>1.2108664623895848</v>
      </c>
      <c r="H82" s="9">
        <f t="shared" si="30"/>
        <v>1.242173292477917</v>
      </c>
      <c r="I82" s="9">
        <f t="shared" si="31"/>
        <v>7.1027669704435068</v>
      </c>
      <c r="J82" s="9">
        <f t="shared" si="32"/>
        <v>18.46069438765781</v>
      </c>
      <c r="K82" s="11">
        <f t="shared" si="33"/>
        <v>0.83333333333333337</v>
      </c>
      <c r="L82" s="11">
        <f t="shared" si="34"/>
        <v>0.16556291390728478</v>
      </c>
      <c r="M82" s="11">
        <f t="shared" si="35"/>
        <v>6.4850843060959798E-2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-0.13005385626304522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0.17590612232042901</v>
      </c>
      <c r="Q82" s="11">
        <f>2*'OddsRatio_working_3-way'!K82*'OddsRatio_working_3-way'!L82*'OddsRatio_working_3-way'!M82</f>
        <v>1.7894824244194207E-2</v>
      </c>
      <c r="R82" s="11">
        <f t="shared" si="36"/>
        <v>0</v>
      </c>
      <c r="S82" s="11">
        <f t="shared" si="37"/>
        <v>-1.3525636791933613</v>
      </c>
      <c r="T82" s="11">
        <f t="shared" si="38"/>
        <v>-0.13759549127094217</v>
      </c>
      <c r="U82" s="11">
        <f>'OddsRatio_working_3-way'!S82-'OddsRatio_working_3-way'!R82^2/3</f>
        <v>-1.3525636791933613</v>
      </c>
      <c r="V82" s="11">
        <f>'OddsRatio_working_3-way'!S82*'OddsRatio_working_3-way'!R82/3-2*'OddsRatio_working_3-way'!R82^3/27-'OddsRatio_working_3-way'!T82</f>
        <v>0.13759549127094217</v>
      </c>
      <c r="W82" s="11">
        <f>'OddsRatio_working_3-way'!V82^2+4*'OddsRatio_working_3-way'!U82^3/27</f>
        <v>-0.34764800689537995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0.30272946921032973</v>
      </c>
      <c r="Y82" s="11">
        <f>IF('OddsRatio_working_3-way'!W82&gt;=0,IF('OddsRatio_working_3-way'!V82+SQRT('OddsRatio_working_3-way'!W82)&gt;0,0,PI()),ACOS('OddsRatio_working_3-way'!V82/(2*'OddsRatio_working_3-way'!X82)))</f>
        <v>1.3415350704591003</v>
      </c>
      <c r="Z82" s="11">
        <f>'OddsRatio_working_3-way'!X82^(1/3)*COS('OddsRatio_working_3-way'!Y82/3)</f>
        <v>0.60543323119479242</v>
      </c>
      <c r="AA82" s="11">
        <f>'OddsRatio_working_3-way'!X82^(1/3)*COS(('OddsRatio_working_3-way'!Y82+2*PI())/3)</f>
        <v>-0.55417013361238665</v>
      </c>
      <c r="AB82" s="11">
        <f>'OddsRatio_working_3-way'!X82^(1/3)*COS(('OddsRatio_working_3-way'!Y82+4*PI())/3)</f>
        <v>-5.1263097582405874E-2</v>
      </c>
      <c r="AC82" s="11">
        <f>'OddsRatio_working_3-way'!X82^(1/3)*SIN('OddsRatio_working_3-way'!Y82/3)</f>
        <v>0.29035351262926645</v>
      </c>
      <c r="AD82" s="11">
        <f>'OddsRatio_working_3-way'!X82^(1/3)*SIN(('OddsRatio_working_3-way'!Y82+2*PI())/3)</f>
        <v>0.37914380219535437</v>
      </c>
      <c r="AE82" s="11">
        <f>'OddsRatio_working_3-way'!X82^(1/3)*SIN(('OddsRatio_working_3-way'!Y82+4*PI())/3)</f>
        <v>-0.66949731482462072</v>
      </c>
      <c r="AF82" s="11">
        <f>-'OddsRatio_working_3-way'!U82/(3*'OddsRatio_working_3-way'!X82^(1/3))*COS(('OddsRatio_working_3-way'!Y82)/3)</f>
        <v>0.60543323119479242</v>
      </c>
      <c r="AG82" s="11">
        <f>-'OddsRatio_working_3-way'!U82/(3*'OddsRatio_working_3-way'!X82^(1/3))*COS(('OddsRatio_working_3-way'!Y82+2*PI())/3)</f>
        <v>-0.55417013361238665</v>
      </c>
      <c r="AH82" s="11">
        <f>-'OddsRatio_working_3-way'!U82/(3*'OddsRatio_working_3-way'!X82^(1/3))*COS(('OddsRatio_working_3-way'!Y82+4*PI())/3)</f>
        <v>-5.1263097582405874E-2</v>
      </c>
      <c r="AI82" s="11">
        <f>'OddsRatio_working_3-way'!U82/(3*'OddsRatio_working_3-way'!X82^(1/3))*SIN(('OddsRatio_working_3-way'!Y82)/3)</f>
        <v>-0.29035351262926645</v>
      </c>
      <c r="AJ82" s="11">
        <f>'OddsRatio_working_3-way'!U82/(3*'OddsRatio_working_3-way'!X82^(1/3))*SIN(('OddsRatio_working_3-way'!Y82+2*PI())/3)</f>
        <v>-0.37914380219535437</v>
      </c>
      <c r="AK82" s="11">
        <f>'OddsRatio_working_3-way'!U82/(3*'OddsRatio_working_3-way'!X82^(1/3))*SIN(('OddsRatio_working_3-way'!Y82+4*PI())/3)</f>
        <v>0.66949731482462072</v>
      </c>
      <c r="AL82" s="11">
        <f>'OddsRatio_working_3-way'!Z82+'OddsRatio_working_3-way'!AF82</f>
        <v>1.2108664623895848</v>
      </c>
      <c r="AM82" s="11">
        <f>'OddsRatio_working_3-way'!AA82+'OddsRatio_working_3-way'!AG82</f>
        <v>-1.1083402672247733</v>
      </c>
      <c r="AN82" s="11">
        <f>'OddsRatio_working_3-way'!AB82+'OddsRatio_working_3-way'!AH82</f>
        <v>-0.10252619516481175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1.2108664623895848</v>
      </c>
      <c r="AS82" s="11">
        <f>IF(('OddsRatio_working_3-way'!X82=0),IF(Q82&gt;0,-Q82^(1/3),(-Q82)^(1/3)),'OddsRatio_working_3-way'!AM82-'OddsRatio_working_3-way'!R82/3)</f>
        <v>-1.1083402672247733</v>
      </c>
      <c r="AT82" s="11">
        <f>IF(('OddsRatio_working_3-way'!X82=0),IF(Q82&gt;0,-Q82^(1/3),(-Q82)^(1/3)),'OddsRatio_working_3-way'!AN82-'OddsRatio_working_3-way'!R82/3)</f>
        <v>-0.10252619516481175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3.95</v>
      </c>
      <c r="B83" s="4">
        <f>IF('True_Odds_Calculator_3-way'!B82="","",'True_Odds_Calculator_3-way'!B82)</f>
        <v>3.55</v>
      </c>
      <c r="C83" s="4">
        <f>IF('True_Odds_Calculator_3-way'!C82="","",'True_Odds_Calculator_3-way'!C82)</f>
        <v>1.95</v>
      </c>
      <c r="D83" s="9">
        <f t="shared" si="26"/>
        <v>0.23922281754444547</v>
      </c>
      <c r="E83" s="9">
        <f t="shared" si="27"/>
        <v>0.26673856143922242</v>
      </c>
      <c r="F83" s="9">
        <f t="shared" si="28"/>
        <v>0.49403862101633206</v>
      </c>
      <c r="G83" s="9">
        <f t="shared" si="29"/>
        <v>1.0780350008878352</v>
      </c>
      <c r="H83" s="9">
        <f t="shared" si="30"/>
        <v>4.1802032526191146</v>
      </c>
      <c r="I83" s="9">
        <f t="shared" si="31"/>
        <v>3.7489892522639794</v>
      </c>
      <c r="J83" s="9">
        <f t="shared" si="32"/>
        <v>2.0241332508434433</v>
      </c>
      <c r="K83" s="11">
        <f t="shared" si="33"/>
        <v>0.25316455696202528</v>
      </c>
      <c r="L83" s="11">
        <f t="shared" si="34"/>
        <v>0.28169014084507044</v>
      </c>
      <c r="M83" s="11">
        <f t="shared" si="35"/>
        <v>0.51282051282051289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-0.26135194810537998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0.23588463595594988</v>
      </c>
      <c r="Q83" s="11">
        <f>2*'OddsRatio_working_3-way'!K83*'OddsRatio_working_3-way'!L83*'OddsRatio_working_3-way'!M83</f>
        <v>7.314252277703874E-2</v>
      </c>
      <c r="R83" s="11">
        <f t="shared" si="36"/>
        <v>0</v>
      </c>
      <c r="S83" s="11">
        <f t="shared" si="37"/>
        <v>-0.90255549142047564</v>
      </c>
      <c r="T83" s="11">
        <f t="shared" si="38"/>
        <v>-0.2798621678823181</v>
      </c>
      <c r="U83" s="11">
        <f>'OddsRatio_working_3-way'!S83-'OddsRatio_working_3-way'!R83^2/3</f>
        <v>-0.90255549142047564</v>
      </c>
      <c r="V83" s="11">
        <f>'OddsRatio_working_3-way'!S83*'OddsRatio_working_3-way'!R83/3-2*'OddsRatio_working_3-way'!R83^3/27-'OddsRatio_working_3-way'!T83</f>
        <v>0.2798621678823181</v>
      </c>
      <c r="W83" s="11">
        <f>'OddsRatio_working_3-way'!V83^2+4*'OddsRatio_working_3-way'!U83^3/27</f>
        <v>-3.0599758586544887E-2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0.16501711395968577</v>
      </c>
      <c r="Y83" s="11">
        <f>IF('OddsRatio_working_3-way'!W83&gt;=0,IF('OddsRatio_working_3-way'!V83+SQRT('OddsRatio_working_3-way'!W83)&gt;0,0,PI()),ACOS('OddsRatio_working_3-way'!V83/(2*'OddsRatio_working_3-way'!X83)))</f>
        <v>0.55863531783092824</v>
      </c>
      <c r="Z83" s="11">
        <f>'OddsRatio_working_3-way'!X83^(1/3)*COS('OddsRatio_working_3-way'!Y83/3)</f>
        <v>0.53901750044391761</v>
      </c>
      <c r="AA83" s="11">
        <f>'OddsRatio_working_3-way'!X83^(1/3)*COS(('OddsRatio_working_3-way'!Y83+2*PI())/3)</f>
        <v>-0.35745176311390142</v>
      </c>
      <c r="AB83" s="11">
        <f>'OddsRatio_working_3-way'!X83^(1/3)*COS(('OddsRatio_working_3-way'!Y83+4*PI())/3)</f>
        <v>-0.1815657373300161</v>
      </c>
      <c r="AC83" s="11">
        <f>'OddsRatio_working_3-way'!X83^(1/3)*SIN('OddsRatio_working_3-way'!Y83/3)</f>
        <v>0.10154784433301957</v>
      </c>
      <c r="AD83" s="11">
        <f>'OddsRatio_working_3-way'!X83^(1/3)*SIN(('OddsRatio_working_3-way'!Y83+2*PI())/3)</f>
        <v>0.41602892630231281</v>
      </c>
      <c r="AE83" s="11">
        <f>'OddsRatio_working_3-way'!X83^(1/3)*SIN(('OddsRatio_working_3-way'!Y83+4*PI())/3)</f>
        <v>-0.51757677063533236</v>
      </c>
      <c r="AF83" s="11">
        <f>-'OddsRatio_working_3-way'!U83/(3*'OddsRatio_working_3-way'!X83^(1/3))*COS(('OddsRatio_working_3-way'!Y83)/3)</f>
        <v>0.53901750044391761</v>
      </c>
      <c r="AG83" s="11">
        <f>-'OddsRatio_working_3-way'!U83/(3*'OddsRatio_working_3-way'!X83^(1/3))*COS(('OddsRatio_working_3-way'!Y83+2*PI())/3)</f>
        <v>-0.35745176311390142</v>
      </c>
      <c r="AH83" s="11">
        <f>-'OddsRatio_working_3-way'!U83/(3*'OddsRatio_working_3-way'!X83^(1/3))*COS(('OddsRatio_working_3-way'!Y83+4*PI())/3)</f>
        <v>-0.1815657373300161</v>
      </c>
      <c r="AI83" s="11">
        <f>'OddsRatio_working_3-way'!U83/(3*'OddsRatio_working_3-way'!X83^(1/3))*SIN(('OddsRatio_working_3-way'!Y83)/3)</f>
        <v>-0.10154784433301957</v>
      </c>
      <c r="AJ83" s="11">
        <f>'OddsRatio_working_3-way'!U83/(3*'OddsRatio_working_3-way'!X83^(1/3))*SIN(('OddsRatio_working_3-way'!Y83+2*PI())/3)</f>
        <v>-0.41602892630231281</v>
      </c>
      <c r="AK83" s="11">
        <f>'OddsRatio_working_3-way'!U83/(3*'OddsRatio_working_3-way'!X83^(1/3))*SIN(('OddsRatio_working_3-way'!Y83+4*PI())/3)</f>
        <v>0.51757677063533236</v>
      </c>
      <c r="AL83" s="11">
        <f>'OddsRatio_working_3-way'!Z83+'OddsRatio_working_3-way'!AF83</f>
        <v>1.0780350008878352</v>
      </c>
      <c r="AM83" s="11">
        <f>'OddsRatio_working_3-way'!AA83+'OddsRatio_working_3-way'!AG83</f>
        <v>-0.71490352622780284</v>
      </c>
      <c r="AN83" s="11">
        <f>'OddsRatio_working_3-way'!AB83+'OddsRatio_working_3-way'!AH83</f>
        <v>-0.36313147466003221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1.0780350008878352</v>
      </c>
      <c r="AS83" s="11">
        <f>IF(('OddsRatio_working_3-way'!X83=0),IF(Q83&gt;0,-Q83^(1/3),(-Q83)^(1/3)),'OddsRatio_working_3-way'!AM83-'OddsRatio_working_3-way'!R83/3)</f>
        <v>-0.71490352622780284</v>
      </c>
      <c r="AT83" s="11">
        <f>IF(('OddsRatio_working_3-way'!X83=0),IF(Q83&gt;0,-Q83^(1/3),(-Q83)^(1/3)),'OddsRatio_working_3-way'!AN83-'OddsRatio_working_3-way'!R83/3)</f>
        <v>-0.36313147466003221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1.68</v>
      </c>
      <c r="B84" s="4">
        <f>IF('True_Odds_Calculator_3-way'!B83="","",'True_Odds_Calculator_3-way'!B83)</f>
        <v>3.88</v>
      </c>
      <c r="C84" s="4">
        <f>IF('True_Odds_Calculator_3-way'!C83="","",'True_Odds_Calculator_3-way'!C83)</f>
        <v>5.07</v>
      </c>
      <c r="D84" s="9">
        <f t="shared" si="26"/>
        <v>0.57437673314446991</v>
      </c>
      <c r="E84" s="9">
        <f t="shared" si="27"/>
        <v>0.24163767682799286</v>
      </c>
      <c r="F84" s="9">
        <f t="shared" si="28"/>
        <v>0.1839855900275372</v>
      </c>
      <c r="G84" s="9">
        <f t="shared" si="29"/>
        <v>1.0897317610317578</v>
      </c>
      <c r="H84" s="9">
        <f t="shared" si="30"/>
        <v>1.7410175975015953</v>
      </c>
      <c r="I84" s="9">
        <f t="shared" si="31"/>
        <v>4.138427471771462</v>
      </c>
      <c r="J84" s="9">
        <f t="shared" si="32"/>
        <v>5.4352082673992541</v>
      </c>
      <c r="K84" s="11">
        <f t="shared" si="33"/>
        <v>0.59523809523809523</v>
      </c>
      <c r="L84" s="11">
        <f t="shared" si="34"/>
        <v>0.25773195876288663</v>
      </c>
      <c r="M84" s="11">
        <f t="shared" si="35"/>
        <v>0.1972386587771203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-0.24118308337182248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0.23087428916136293</v>
      </c>
      <c r="Q84" s="11">
        <f>2*'OddsRatio_working_3-way'!K84*'OddsRatio_working_3-way'!L84*'OddsRatio_working_3-way'!M84</f>
        <v>6.0517506988561703E-2</v>
      </c>
      <c r="R84" s="11">
        <f t="shared" si="36"/>
        <v>0</v>
      </c>
      <c r="S84" s="11">
        <f t="shared" si="37"/>
        <v>-0.95725739108092056</v>
      </c>
      <c r="T84" s="11">
        <f t="shared" si="38"/>
        <v>-0.25091936856642738</v>
      </c>
      <c r="U84" s="11">
        <f>'OddsRatio_working_3-way'!S84-'OddsRatio_working_3-way'!R84^2/3</f>
        <v>-0.95725739108092056</v>
      </c>
      <c r="V84" s="11">
        <f>'OddsRatio_working_3-way'!S84*'OddsRatio_working_3-way'!R84/3-2*'OddsRatio_working_3-way'!R84^3/27-'OddsRatio_working_3-way'!T84</f>
        <v>0.25091936856642738</v>
      </c>
      <c r="W84" s="11">
        <f>'OddsRatio_working_3-way'!V84^2+4*'OddsRatio_working_3-way'!U84^3/27</f>
        <v>-6.6991304154298895E-2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0.18024416334244608</v>
      </c>
      <c r="Y84" s="11">
        <f>IF('OddsRatio_working_3-way'!W84&gt;=0,IF('OddsRatio_working_3-way'!V84+SQRT('OddsRatio_working_3-way'!W84)&gt;0,0,PI()),ACOS('OddsRatio_working_3-way'!V84/(2*'OddsRatio_working_3-way'!X84)))</f>
        <v>0.80090937674957952</v>
      </c>
      <c r="Z84" s="11">
        <f>'OddsRatio_working_3-way'!X84^(1/3)*COS('OddsRatio_working_3-way'!Y84/3)</f>
        <v>0.54486588051587892</v>
      </c>
      <c r="AA84" s="11">
        <f>'OddsRatio_working_3-way'!X84^(1/3)*COS(('OddsRatio_working_3-way'!Y84+2*PI())/3)</f>
        <v>-0.40148807172303125</v>
      </c>
      <c r="AB84" s="11">
        <f>'OddsRatio_working_3-way'!X84^(1/3)*COS(('OddsRatio_working_3-way'!Y84+4*PI())/3)</f>
        <v>-0.14337780879284776</v>
      </c>
      <c r="AC84" s="11">
        <f>'OddsRatio_working_3-way'!X84^(1/3)*SIN('OddsRatio_working_3-way'!Y84/3)</f>
        <v>0.14902002978334669</v>
      </c>
      <c r="AD84" s="11">
        <f>'OddsRatio_working_3-way'!X84^(1/3)*SIN(('OddsRatio_working_3-way'!Y84+2*PI())/3)</f>
        <v>0.39735767929045446</v>
      </c>
      <c r="AE84" s="11">
        <f>'OddsRatio_working_3-way'!X84^(1/3)*SIN(('OddsRatio_working_3-way'!Y84+4*PI())/3)</f>
        <v>-0.54637770907380101</v>
      </c>
      <c r="AF84" s="11">
        <f>-'OddsRatio_working_3-way'!U84/(3*'OddsRatio_working_3-way'!X84^(1/3))*COS(('OddsRatio_working_3-way'!Y84)/3)</f>
        <v>0.54486588051587892</v>
      </c>
      <c r="AG84" s="11">
        <f>-'OddsRatio_working_3-way'!U84/(3*'OddsRatio_working_3-way'!X84^(1/3))*COS(('OddsRatio_working_3-way'!Y84+2*PI())/3)</f>
        <v>-0.40148807172303125</v>
      </c>
      <c r="AH84" s="11">
        <f>-'OddsRatio_working_3-way'!U84/(3*'OddsRatio_working_3-way'!X84^(1/3))*COS(('OddsRatio_working_3-way'!Y84+4*PI())/3)</f>
        <v>-0.14337780879284776</v>
      </c>
      <c r="AI84" s="11">
        <f>'OddsRatio_working_3-way'!U84/(3*'OddsRatio_working_3-way'!X84^(1/3))*SIN(('OddsRatio_working_3-way'!Y84)/3)</f>
        <v>-0.14902002978334669</v>
      </c>
      <c r="AJ84" s="11">
        <f>'OddsRatio_working_3-way'!U84/(3*'OddsRatio_working_3-way'!X84^(1/3))*SIN(('OddsRatio_working_3-way'!Y84+2*PI())/3)</f>
        <v>-0.39735767929045446</v>
      </c>
      <c r="AK84" s="11">
        <f>'OddsRatio_working_3-way'!U84/(3*'OddsRatio_working_3-way'!X84^(1/3))*SIN(('OddsRatio_working_3-way'!Y84+4*PI())/3)</f>
        <v>0.54637770907380101</v>
      </c>
      <c r="AL84" s="11">
        <f>'OddsRatio_working_3-way'!Z84+'OddsRatio_working_3-way'!AF84</f>
        <v>1.0897317610317578</v>
      </c>
      <c r="AM84" s="11">
        <f>'OddsRatio_working_3-way'!AA84+'OddsRatio_working_3-way'!AG84</f>
        <v>-0.8029761434460625</v>
      </c>
      <c r="AN84" s="11">
        <f>'OddsRatio_working_3-way'!AB84+'OddsRatio_working_3-way'!AH84</f>
        <v>-0.28675561758569551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1.0897317610317578</v>
      </c>
      <c r="AS84" s="11">
        <f>IF(('OddsRatio_working_3-way'!X84=0),IF(Q84&gt;0,-Q84^(1/3),(-Q84)^(1/3)),'OddsRatio_working_3-way'!AM84-'OddsRatio_working_3-way'!R84/3)</f>
        <v>-0.8029761434460625</v>
      </c>
      <c r="AT84" s="11">
        <f>IF(('OddsRatio_working_3-way'!X84=0),IF(Q84&gt;0,-Q84^(1/3),(-Q84)^(1/3)),'OddsRatio_working_3-way'!AN84-'OddsRatio_working_3-way'!R84/3)</f>
        <v>-0.28675561758569551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1.74</v>
      </c>
      <c r="B85" s="4">
        <f>IF('True_Odds_Calculator_3-way'!B84="","",'True_Odds_Calculator_3-way'!B84)</f>
        <v>3.96</v>
      </c>
      <c r="C85" s="4">
        <f>IF('True_Odds_Calculator_3-way'!C84="","",'True_Odds_Calculator_3-way'!C84)</f>
        <v>4.5599999999999996</v>
      </c>
      <c r="D85" s="9">
        <f t="shared" si="26"/>
        <v>0.55559983550540093</v>
      </c>
      <c r="E85" s="9">
        <f t="shared" si="27"/>
        <v>0.23812777215549616</v>
      </c>
      <c r="F85" s="9">
        <f t="shared" si="28"/>
        <v>0.20627239233910272</v>
      </c>
      <c r="G85" s="9">
        <f t="shared" si="29"/>
        <v>1.0808872221573966</v>
      </c>
      <c r="H85" s="9">
        <f t="shared" si="30"/>
        <v>1.7998565443964734</v>
      </c>
      <c r="I85" s="9">
        <f t="shared" si="31"/>
        <v>4.1994261775858943</v>
      </c>
      <c r="J85" s="9">
        <f t="shared" si="32"/>
        <v>4.847958510880332</v>
      </c>
      <c r="K85" s="11">
        <f t="shared" si="33"/>
        <v>0.57471264367816088</v>
      </c>
      <c r="L85" s="11">
        <f t="shared" si="34"/>
        <v>0.25252525252525254</v>
      </c>
      <c r="M85" s="11">
        <f t="shared" si="35"/>
        <v>0.2192982456140351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-0.24817849802725778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0.23106136989984541</v>
      </c>
      <c r="Q85" s="11">
        <f>2*'OddsRatio_working_3-way'!K85*'OddsRatio_working_3-way'!L85*'OddsRatio_working_3-way'!M85</f>
        <v>6.3653269944860993E-2</v>
      </c>
      <c r="R85" s="11">
        <f t="shared" si="36"/>
        <v>0</v>
      </c>
      <c r="S85" s="11">
        <f t="shared" si="37"/>
        <v>-0.93102896397764334</v>
      </c>
      <c r="T85" s="11">
        <f t="shared" si="38"/>
        <v>-0.25648180825830397</v>
      </c>
      <c r="U85" s="11">
        <f>'OddsRatio_working_3-way'!S85-'OddsRatio_working_3-way'!R85^2/3</f>
        <v>-0.93102896397764334</v>
      </c>
      <c r="V85" s="11">
        <f>'OddsRatio_working_3-way'!S85*'OddsRatio_working_3-way'!R85/3-2*'OddsRatio_working_3-way'!R85^3/27-'OddsRatio_working_3-way'!T85</f>
        <v>0.25648180825830397</v>
      </c>
      <c r="W85" s="11">
        <f>'OddsRatio_working_3-way'!V85^2+4*'OddsRatio_working_3-way'!U85^3/27</f>
        <v>-5.3777053570592662E-2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0.17288722591478675</v>
      </c>
      <c r="Y85" s="11">
        <f>IF('OddsRatio_working_3-way'!W85&gt;=0,IF('OddsRatio_working_3-way'!V85+SQRT('OddsRatio_working_3-way'!W85)&gt;0,0,PI()),ACOS('OddsRatio_working_3-way'!V85/(2*'OddsRatio_working_3-way'!X85)))</f>
        <v>0.73510485289107985</v>
      </c>
      <c r="Z85" s="11">
        <f>'OddsRatio_working_3-way'!X85^(1/3)*COS('OddsRatio_working_3-way'!Y85/3)</f>
        <v>0.54044361107869832</v>
      </c>
      <c r="AA85" s="11">
        <f>'OddsRatio_working_3-way'!X85^(1/3)*COS(('OddsRatio_working_3-way'!Y85+2*PI())/3)</f>
        <v>-0.38725927145336064</v>
      </c>
      <c r="AB85" s="11">
        <f>'OddsRatio_working_3-way'!X85^(1/3)*COS(('OddsRatio_working_3-way'!Y85+4*PI())/3)</f>
        <v>-0.15318433962533748</v>
      </c>
      <c r="AC85" s="11">
        <f>'OddsRatio_working_3-way'!X85^(1/3)*SIN('OddsRatio_working_3-way'!Y85/3)</f>
        <v>0.13514322490145242</v>
      </c>
      <c r="AD85" s="11">
        <f>'OddsRatio_working_3-way'!X85^(1/3)*SIN(('OddsRatio_working_3-way'!Y85+2*PI())/3)</f>
        <v>0.40046628405642354</v>
      </c>
      <c r="AE85" s="11">
        <f>'OddsRatio_working_3-way'!X85^(1/3)*SIN(('OddsRatio_working_3-way'!Y85+4*PI())/3)</f>
        <v>-0.53560950895787607</v>
      </c>
      <c r="AF85" s="11">
        <f>-'OddsRatio_working_3-way'!U85/(3*'OddsRatio_working_3-way'!X85^(1/3))*COS(('OddsRatio_working_3-way'!Y85)/3)</f>
        <v>0.54044361107869821</v>
      </c>
      <c r="AG85" s="11">
        <f>-'OddsRatio_working_3-way'!U85/(3*'OddsRatio_working_3-way'!X85^(1/3))*COS(('OddsRatio_working_3-way'!Y85+2*PI())/3)</f>
        <v>-0.38725927145336059</v>
      </c>
      <c r="AH85" s="11">
        <f>-'OddsRatio_working_3-way'!U85/(3*'OddsRatio_working_3-way'!X85^(1/3))*COS(('OddsRatio_working_3-way'!Y85+4*PI())/3)</f>
        <v>-0.15318433962533745</v>
      </c>
      <c r="AI85" s="11">
        <f>'OddsRatio_working_3-way'!U85/(3*'OddsRatio_working_3-way'!X85^(1/3))*SIN(('OddsRatio_working_3-way'!Y85)/3)</f>
        <v>-0.13514322490145239</v>
      </c>
      <c r="AJ85" s="11">
        <f>'OddsRatio_working_3-way'!U85/(3*'OddsRatio_working_3-way'!X85^(1/3))*SIN(('OddsRatio_working_3-way'!Y85+2*PI())/3)</f>
        <v>-0.40046628405642348</v>
      </c>
      <c r="AK85" s="11">
        <f>'OddsRatio_working_3-way'!U85/(3*'OddsRatio_working_3-way'!X85^(1/3))*SIN(('OddsRatio_working_3-way'!Y85+4*PI())/3)</f>
        <v>0.53560950895787596</v>
      </c>
      <c r="AL85" s="11">
        <f>'OddsRatio_working_3-way'!Z85+'OddsRatio_working_3-way'!AF85</f>
        <v>1.0808872221573966</v>
      </c>
      <c r="AM85" s="11">
        <f>'OddsRatio_working_3-way'!AA85+'OddsRatio_working_3-way'!AG85</f>
        <v>-0.77451854290672117</v>
      </c>
      <c r="AN85" s="11">
        <f>'OddsRatio_working_3-way'!AB85+'OddsRatio_working_3-way'!AH85</f>
        <v>-0.3063686792506749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1.0808872221573966</v>
      </c>
      <c r="AS85" s="11">
        <f>IF(('OddsRatio_working_3-way'!X85=0),IF(Q85&gt;0,-Q85^(1/3),(-Q85)^(1/3)),'OddsRatio_working_3-way'!AM85-'OddsRatio_working_3-way'!R85/3)</f>
        <v>-0.77451854290672117</v>
      </c>
      <c r="AT85" s="11">
        <f>IF(('OddsRatio_working_3-way'!X85=0),IF(Q85&gt;0,-Q85^(1/3),(-Q85)^(1/3)),'OddsRatio_working_3-way'!AN85-'OddsRatio_working_3-way'!R85/3)</f>
        <v>-0.3063686792506749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1.71</v>
      </c>
      <c r="B86" s="4">
        <f>IF('True_Odds_Calculator_3-way'!B85="","",'True_Odds_Calculator_3-way'!B85)</f>
        <v>3.81</v>
      </c>
      <c r="C86" s="4">
        <f>IF('True_Odds_Calculator_3-way'!C85="","",'True_Odds_Calculator_3-way'!C85)</f>
        <v>4.93</v>
      </c>
      <c r="D86" s="9">
        <f t="shared" si="26"/>
        <v>0.56409929230877642</v>
      </c>
      <c r="E86" s="9">
        <f t="shared" si="27"/>
        <v>0.24640863505906363</v>
      </c>
      <c r="F86" s="9">
        <f t="shared" si="28"/>
        <v>0.18949207263216</v>
      </c>
      <c r="G86" s="9">
        <f t="shared" si="29"/>
        <v>1.0883627529601163</v>
      </c>
      <c r="H86" s="9">
        <f t="shared" si="30"/>
        <v>1.7727375546016826</v>
      </c>
      <c r="I86" s="9">
        <f t="shared" si="31"/>
        <v>4.0582993358179271</v>
      </c>
      <c r="J86" s="9">
        <f t="shared" si="32"/>
        <v>5.2772656191332574</v>
      </c>
      <c r="K86" s="11">
        <f t="shared" si="33"/>
        <v>0.58479532163742687</v>
      </c>
      <c r="L86" s="11">
        <f t="shared" si="34"/>
        <v>0.26246719160104987</v>
      </c>
      <c r="M86" s="11">
        <f t="shared" si="35"/>
        <v>0.20283975659229211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-0.2441120476466544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0.23194673705892097</v>
      </c>
      <c r="Q86" s="11">
        <f>2*'OddsRatio_working_3-way'!K86*'OddsRatio_working_3-way'!L86*'OddsRatio_working_3-way'!M86</f>
        <v>6.2267580418502277E-2</v>
      </c>
      <c r="R86" s="11">
        <f t="shared" si="36"/>
        <v>0</v>
      </c>
      <c r="S86" s="11">
        <f t="shared" si="37"/>
        <v>-0.95016505451077782</v>
      </c>
      <c r="T86" s="11">
        <f t="shared" si="38"/>
        <v>-0.25507786698275914</v>
      </c>
      <c r="U86" s="11">
        <f>'OddsRatio_working_3-way'!S86-'OddsRatio_working_3-way'!R86^2/3</f>
        <v>-0.95016505451077782</v>
      </c>
      <c r="V86" s="11">
        <f>'OddsRatio_working_3-way'!S86*'OddsRatio_working_3-way'!R86/3-2*'OddsRatio_working_3-way'!R86^3/27-'OddsRatio_working_3-way'!T86</f>
        <v>0.25507786698275914</v>
      </c>
      <c r="W86" s="11">
        <f>'OddsRatio_working_3-way'!V86^2+4*'OddsRatio_working_3-way'!U86^3/27</f>
        <v>-6.2020016995518942E-2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0.17824473009039643</v>
      </c>
      <c r="Y86" s="11">
        <f>IF('OddsRatio_working_3-way'!W86&gt;=0,IF('OddsRatio_working_3-way'!V86+SQRT('OddsRatio_working_3-way'!W86)&gt;0,0,PI()),ACOS('OddsRatio_working_3-way'!V86/(2*'OddsRatio_working_3-way'!X86)))</f>
        <v>0.77341799690018653</v>
      </c>
      <c r="Z86" s="11">
        <f>'OddsRatio_working_3-way'!X86^(1/3)*COS('OddsRatio_working_3-way'!Y86/3)</f>
        <v>0.54418137648005815</v>
      </c>
      <c r="AA86" s="11">
        <f>'OddsRatio_working_3-way'!X86^(1/3)*COS(('OddsRatio_working_3-way'!Y86+2*PI())/3)</f>
        <v>-0.39635345718912474</v>
      </c>
      <c r="AB86" s="11">
        <f>'OddsRatio_working_3-way'!X86^(1/3)*COS(('OddsRatio_working_3-way'!Y86+4*PI())/3)</f>
        <v>-0.14782791929093358</v>
      </c>
      <c r="AC86" s="11">
        <f>'OddsRatio_working_3-way'!X86^(1/3)*SIN('OddsRatio_working_3-way'!Y86/3)</f>
        <v>0.14348628620601719</v>
      </c>
      <c r="AD86" s="11">
        <f>'OddsRatio_working_3-way'!X86^(1/3)*SIN(('OddsRatio_working_3-way'!Y86+2*PI())/3)</f>
        <v>0.39953175319510537</v>
      </c>
      <c r="AE86" s="11">
        <f>'OddsRatio_working_3-way'!X86^(1/3)*SIN(('OddsRatio_working_3-way'!Y86+4*PI())/3)</f>
        <v>-0.54301803940112259</v>
      </c>
      <c r="AF86" s="11">
        <f>-'OddsRatio_working_3-way'!U86/(3*'OddsRatio_working_3-way'!X86^(1/3))*COS(('OddsRatio_working_3-way'!Y86)/3)</f>
        <v>0.54418137648005815</v>
      </c>
      <c r="AG86" s="11">
        <f>-'OddsRatio_working_3-way'!U86/(3*'OddsRatio_working_3-way'!X86^(1/3))*COS(('OddsRatio_working_3-way'!Y86+2*PI())/3)</f>
        <v>-0.39635345718912474</v>
      </c>
      <c r="AH86" s="11">
        <f>-'OddsRatio_working_3-way'!U86/(3*'OddsRatio_working_3-way'!X86^(1/3))*COS(('OddsRatio_working_3-way'!Y86+4*PI())/3)</f>
        <v>-0.14782791929093358</v>
      </c>
      <c r="AI86" s="11">
        <f>'OddsRatio_working_3-way'!U86/(3*'OddsRatio_working_3-way'!X86^(1/3))*SIN(('OddsRatio_working_3-way'!Y86)/3)</f>
        <v>-0.14348628620601719</v>
      </c>
      <c r="AJ86" s="11">
        <f>'OddsRatio_working_3-way'!U86/(3*'OddsRatio_working_3-way'!X86^(1/3))*SIN(('OddsRatio_working_3-way'!Y86+2*PI())/3)</f>
        <v>-0.39953175319510537</v>
      </c>
      <c r="AK86" s="11">
        <f>'OddsRatio_working_3-way'!U86/(3*'OddsRatio_working_3-way'!X86^(1/3))*SIN(('OddsRatio_working_3-way'!Y86+4*PI())/3)</f>
        <v>0.54301803940112259</v>
      </c>
      <c r="AL86" s="11">
        <f>'OddsRatio_working_3-way'!Z86+'OddsRatio_working_3-way'!AF86</f>
        <v>1.0883627529601163</v>
      </c>
      <c r="AM86" s="11">
        <f>'OddsRatio_working_3-way'!AA86+'OddsRatio_working_3-way'!AG86</f>
        <v>-0.79270691437824947</v>
      </c>
      <c r="AN86" s="11">
        <f>'OddsRatio_working_3-way'!AB86+'OddsRatio_working_3-way'!AH86</f>
        <v>-0.29565583858186717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1.0883627529601163</v>
      </c>
      <c r="AS86" s="11">
        <f>IF(('OddsRatio_working_3-way'!X86=0),IF(Q86&gt;0,-Q86^(1/3),(-Q86)^(1/3)),'OddsRatio_working_3-way'!AM86-'OddsRatio_working_3-way'!R86/3)</f>
        <v>-0.79270691437824947</v>
      </c>
      <c r="AT86" s="11">
        <f>IF(('OddsRatio_working_3-way'!X86=0),IF(Q86&gt;0,-Q86^(1/3),(-Q86)^(1/3)),'OddsRatio_working_3-way'!AN86-'OddsRatio_working_3-way'!R86/3)</f>
        <v>-0.29565583858186717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1.87</v>
      </c>
      <c r="B87" s="4">
        <f>IF('True_Odds_Calculator_3-way'!B86="","",'True_Odds_Calculator_3-way'!B86)</f>
        <v>3.56</v>
      </c>
      <c r="C87" s="4">
        <f>IF('True_Odds_Calculator_3-way'!C86="","",'True_Odds_Calculator_3-way'!C86)</f>
        <v>4.7</v>
      </c>
      <c r="D87" s="9">
        <f t="shared" si="26"/>
        <v>0.5232320221847967</v>
      </c>
      <c r="E87" s="9">
        <f t="shared" si="27"/>
        <v>0.2716486056993363</v>
      </c>
      <c r="F87" s="9">
        <f t="shared" si="28"/>
        <v>0.20511937211586678</v>
      </c>
      <c r="G87" s="9">
        <f t="shared" si="29"/>
        <v>1.0473540354320763</v>
      </c>
      <c r="H87" s="9">
        <f t="shared" si="30"/>
        <v>1.9111980108259063</v>
      </c>
      <c r="I87" s="9">
        <f t="shared" si="31"/>
        <v>3.681226330706115</v>
      </c>
      <c r="J87" s="9">
        <f t="shared" si="32"/>
        <v>4.8752099310986825</v>
      </c>
      <c r="K87" s="11">
        <f t="shared" si="33"/>
        <v>0.53475935828876997</v>
      </c>
      <c r="L87" s="11">
        <f t="shared" si="34"/>
        <v>0.2808988764044944</v>
      </c>
      <c r="M87" s="11">
        <f t="shared" si="35"/>
        <v>0.21276595744680851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-0.26337313879325652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0.22787677651200872</v>
      </c>
      <c r="Q87" s="11">
        <f>2*'OddsRatio_working_3-way'!K87*'OddsRatio_working_3-way'!L87*'OddsRatio_working_3-way'!M87</f>
        <v>6.3920554421320816E-2</v>
      </c>
      <c r="R87" s="11">
        <f t="shared" si="36"/>
        <v>0</v>
      </c>
      <c r="S87" s="11">
        <f t="shared" si="37"/>
        <v>-0.86522406026716392</v>
      </c>
      <c r="T87" s="11">
        <f t="shared" si="38"/>
        <v>-0.24269959614787207</v>
      </c>
      <c r="U87" s="11">
        <f>'OddsRatio_working_3-way'!S87-'OddsRatio_working_3-way'!R87^2/3</f>
        <v>-0.86522406026716392</v>
      </c>
      <c r="V87" s="11">
        <f>'OddsRatio_working_3-way'!S87*'OddsRatio_working_3-way'!R87/3-2*'OddsRatio_working_3-way'!R87^3/27-'OddsRatio_working_3-way'!T87</f>
        <v>0.24269959614787207</v>
      </c>
      <c r="W87" s="11">
        <f>'OddsRatio_working_3-way'!V87^2+4*'OddsRatio_working_3-way'!U87^3/27</f>
        <v>-3.7055083476806215E-2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0.1548855847449549</v>
      </c>
      <c r="Y87" s="11">
        <f>IF('OddsRatio_working_3-way'!W87&gt;=0,IF('OddsRatio_working_3-way'!V87+SQRT('OddsRatio_working_3-way'!W87)&gt;0,0,PI()),ACOS('OddsRatio_working_3-way'!V87/(2*'OddsRatio_working_3-way'!X87)))</f>
        <v>0.67054959110587975</v>
      </c>
      <c r="Z87" s="11">
        <f>'OddsRatio_working_3-way'!X87^(1/3)*COS('OddsRatio_working_3-way'!Y87/3)</f>
        <v>0.52367701771603803</v>
      </c>
      <c r="AA87" s="11">
        <f>'OddsRatio_working_3-way'!X87^(1/3)*COS(('OddsRatio_working_3-way'!Y87+2*PI())/3)</f>
        <v>-0.36492973498235159</v>
      </c>
      <c r="AB87" s="11">
        <f>'OddsRatio_working_3-way'!X87^(1/3)*COS(('OddsRatio_working_3-way'!Y87+4*PI())/3)</f>
        <v>-0.1587472827336863</v>
      </c>
      <c r="AC87" s="11">
        <f>'OddsRatio_working_3-way'!X87^(1/3)*SIN('OddsRatio_working_3-way'!Y87/3)</f>
        <v>0.11903949430794399</v>
      </c>
      <c r="AD87" s="11">
        <f>'OddsRatio_working_3-way'!X87^(1/3)*SIN(('OddsRatio_working_3-way'!Y87+2*PI())/3)</f>
        <v>0.39399785356619038</v>
      </c>
      <c r="AE87" s="11">
        <f>'OddsRatio_working_3-way'!X87^(1/3)*SIN(('OddsRatio_working_3-way'!Y87+4*PI())/3)</f>
        <v>-0.51303734787413446</v>
      </c>
      <c r="AF87" s="11">
        <f>-'OddsRatio_working_3-way'!U87/(3*'OddsRatio_working_3-way'!X87^(1/3))*COS(('OddsRatio_working_3-way'!Y87)/3)</f>
        <v>0.52367701771603814</v>
      </c>
      <c r="AG87" s="11">
        <f>-'OddsRatio_working_3-way'!U87/(3*'OddsRatio_working_3-way'!X87^(1/3))*COS(('OddsRatio_working_3-way'!Y87+2*PI())/3)</f>
        <v>-0.36492973498235165</v>
      </c>
      <c r="AH87" s="11">
        <f>-'OddsRatio_working_3-way'!U87/(3*'OddsRatio_working_3-way'!X87^(1/3))*COS(('OddsRatio_working_3-way'!Y87+4*PI())/3)</f>
        <v>-0.15874728273368632</v>
      </c>
      <c r="AI87" s="11">
        <f>'OddsRatio_working_3-way'!U87/(3*'OddsRatio_working_3-way'!X87^(1/3))*SIN(('OddsRatio_working_3-way'!Y87)/3)</f>
        <v>-0.119039494307944</v>
      </c>
      <c r="AJ87" s="11">
        <f>'OddsRatio_working_3-way'!U87/(3*'OddsRatio_working_3-way'!X87^(1/3))*SIN(('OddsRatio_working_3-way'!Y87+2*PI())/3)</f>
        <v>-0.39399785356619049</v>
      </c>
      <c r="AK87" s="11">
        <f>'OddsRatio_working_3-way'!U87/(3*'OddsRatio_working_3-way'!X87^(1/3))*SIN(('OddsRatio_working_3-way'!Y87+4*PI())/3)</f>
        <v>0.51303734787413457</v>
      </c>
      <c r="AL87" s="11">
        <f>'OddsRatio_working_3-way'!Z87+'OddsRatio_working_3-way'!AF87</f>
        <v>1.0473540354320763</v>
      </c>
      <c r="AM87" s="11">
        <f>'OddsRatio_working_3-way'!AA87+'OddsRatio_working_3-way'!AG87</f>
        <v>-0.72985946996470319</v>
      </c>
      <c r="AN87" s="11">
        <f>'OddsRatio_working_3-way'!AB87+'OddsRatio_working_3-way'!AH87</f>
        <v>-0.31749456546737265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1.0473540354320763</v>
      </c>
      <c r="AS87" s="11">
        <f>IF(('OddsRatio_working_3-way'!X87=0),IF(Q87&gt;0,-Q87^(1/3),(-Q87)^(1/3)),'OddsRatio_working_3-way'!AM87-'OddsRatio_working_3-way'!R87/3)</f>
        <v>-0.72985946996470319</v>
      </c>
      <c r="AT87" s="11">
        <f>IF(('OddsRatio_working_3-way'!X87=0),IF(Q87&gt;0,-Q87^(1/3),(-Q87)^(1/3)),'OddsRatio_working_3-way'!AN87-'OddsRatio_working_3-way'!R87/3)</f>
        <v>-0.31749456546737265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2.1</v>
      </c>
      <c r="B88" s="4">
        <f>IF('True_Odds_Calculator_3-way'!B87="","",'True_Odds_Calculator_3-way'!B87)</f>
        <v>3.42</v>
      </c>
      <c r="C88" s="4">
        <f>IF('True_Odds_Calculator_3-way'!C87="","",'True_Odds_Calculator_3-way'!C87)</f>
        <v>3.85</v>
      </c>
      <c r="D88" s="9">
        <f t="shared" si="26"/>
        <v>0.46523780322358782</v>
      </c>
      <c r="E88" s="9">
        <f t="shared" si="27"/>
        <v>0.28338530520737082</v>
      </c>
      <c r="F88" s="9">
        <f t="shared" si="28"/>
        <v>0.25137689156904125</v>
      </c>
      <c r="G88" s="9">
        <f t="shared" si="29"/>
        <v>1.0449440012106739</v>
      </c>
      <c r="H88" s="9">
        <f t="shared" si="30"/>
        <v>2.1494384013317416</v>
      </c>
      <c r="I88" s="9">
        <f t="shared" si="31"/>
        <v>3.5287644829298301</v>
      </c>
      <c r="J88" s="9">
        <f t="shared" si="32"/>
        <v>3.978090403450421</v>
      </c>
      <c r="K88" s="11">
        <f t="shared" si="33"/>
        <v>0.47619047619047616</v>
      </c>
      <c r="L88" s="11">
        <f t="shared" si="34"/>
        <v>0.29239766081871343</v>
      </c>
      <c r="M88" s="11">
        <f t="shared" si="35"/>
        <v>0.25974025974025972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-0.27437641723355999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0.2303739145844409</v>
      </c>
      <c r="Q88" s="11">
        <f>2*'OddsRatio_working_3-way'!K88*'OddsRatio_working_3-way'!L88*'OddsRatio_working_3-way'!M88</f>
        <v>7.2330899398568557E-2</v>
      </c>
      <c r="R88" s="11">
        <f t="shared" si="36"/>
        <v>0</v>
      </c>
      <c r="S88" s="11">
        <f t="shared" si="37"/>
        <v>-0.83962724241106179</v>
      </c>
      <c r="T88" s="11">
        <f t="shared" si="38"/>
        <v>-0.26361922838651858</v>
      </c>
      <c r="U88" s="11">
        <f>'OddsRatio_working_3-way'!S88-'OddsRatio_working_3-way'!R88^2/3</f>
        <v>-0.83962724241106179</v>
      </c>
      <c r="V88" s="11">
        <f>'OddsRatio_working_3-way'!S88*'OddsRatio_working_3-way'!R88/3-2*'OddsRatio_working_3-way'!R88^3/27-'OddsRatio_working_3-way'!T88</f>
        <v>0.26361922838651858</v>
      </c>
      <c r="W88" s="11">
        <f>'OddsRatio_working_3-way'!V88^2+4*'OddsRatio_working_3-way'!U88^3/27</f>
        <v>-1.8196057511334532E-2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0.14806346197360609</v>
      </c>
      <c r="Y88" s="11">
        <f>IF('OddsRatio_working_3-way'!W88&gt;=0,IF('OddsRatio_working_3-way'!V88+SQRT('OddsRatio_working_3-way'!W88)&gt;0,0,PI()),ACOS('OddsRatio_working_3-way'!V88/(2*'OddsRatio_working_3-way'!X88)))</f>
        <v>0.47296014280976029</v>
      </c>
      <c r="Z88" s="11">
        <f>'OddsRatio_working_3-way'!X88^(1/3)*COS('OddsRatio_working_3-way'!Y88/3)</f>
        <v>0.52247200060533694</v>
      </c>
      <c r="AA88" s="11">
        <f>'OddsRatio_working_3-way'!X88^(1/3)*COS(('OddsRatio_working_3-way'!Y88+2*PI())/3)</f>
        <v>-0.33316698834230285</v>
      </c>
      <c r="AB88" s="11">
        <f>'OddsRatio_working_3-way'!X88^(1/3)*COS(('OddsRatio_working_3-way'!Y88+4*PI())/3)</f>
        <v>-0.18930501226303423</v>
      </c>
      <c r="AC88" s="11">
        <f>'OddsRatio_working_3-way'!X88^(1/3)*SIN('OddsRatio_working_3-way'!Y88/3)</f>
        <v>8.3058750615517332E-2</v>
      </c>
      <c r="AD88" s="11">
        <f>'OddsRatio_working_3-way'!X88^(1/3)*SIN(('OddsRatio_working_3-way'!Y88+2*PI())/3)</f>
        <v>0.41094464998254182</v>
      </c>
      <c r="AE88" s="11">
        <f>'OddsRatio_working_3-way'!X88^(1/3)*SIN(('OddsRatio_working_3-way'!Y88+4*PI())/3)</f>
        <v>-0.49400340059805908</v>
      </c>
      <c r="AF88" s="11">
        <f>-'OddsRatio_working_3-way'!U88/(3*'OddsRatio_working_3-way'!X88^(1/3))*COS(('OddsRatio_working_3-way'!Y88)/3)</f>
        <v>0.52247200060533694</v>
      </c>
      <c r="AG88" s="11">
        <f>-'OddsRatio_working_3-way'!U88/(3*'OddsRatio_working_3-way'!X88^(1/3))*COS(('OddsRatio_working_3-way'!Y88+2*PI())/3)</f>
        <v>-0.33316698834230285</v>
      </c>
      <c r="AH88" s="11">
        <f>-'OddsRatio_working_3-way'!U88/(3*'OddsRatio_working_3-way'!X88^(1/3))*COS(('OddsRatio_working_3-way'!Y88+4*PI())/3)</f>
        <v>-0.18930501226303423</v>
      </c>
      <c r="AI88" s="11">
        <f>'OddsRatio_working_3-way'!U88/(3*'OddsRatio_working_3-way'!X88^(1/3))*SIN(('OddsRatio_working_3-way'!Y88)/3)</f>
        <v>-8.3058750615517332E-2</v>
      </c>
      <c r="AJ88" s="11">
        <f>'OddsRatio_working_3-way'!U88/(3*'OddsRatio_working_3-way'!X88^(1/3))*SIN(('OddsRatio_working_3-way'!Y88+2*PI())/3)</f>
        <v>-0.41094464998254182</v>
      </c>
      <c r="AK88" s="11">
        <f>'OddsRatio_working_3-way'!U88/(3*'OddsRatio_working_3-way'!X88^(1/3))*SIN(('OddsRatio_working_3-way'!Y88+4*PI())/3)</f>
        <v>0.49400340059805908</v>
      </c>
      <c r="AL88" s="11">
        <f>'OddsRatio_working_3-way'!Z88+'OddsRatio_working_3-way'!AF88</f>
        <v>1.0449440012106739</v>
      </c>
      <c r="AM88" s="11">
        <f>'OddsRatio_working_3-way'!AA88+'OddsRatio_working_3-way'!AG88</f>
        <v>-0.6663339766846057</v>
      </c>
      <c r="AN88" s="11">
        <f>'OddsRatio_working_3-way'!AB88+'OddsRatio_working_3-way'!AH88</f>
        <v>-0.37861002452606846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1.0449440012106739</v>
      </c>
      <c r="AS88" s="11">
        <f>IF(('OddsRatio_working_3-way'!X88=0),IF(Q88&gt;0,-Q88^(1/3),(-Q88)^(1/3)),'OddsRatio_working_3-way'!AM88-'OddsRatio_working_3-way'!R88/3)</f>
        <v>-0.6663339766846057</v>
      </c>
      <c r="AT88" s="11">
        <f>IF(('OddsRatio_working_3-way'!X88=0),IF(Q88&gt;0,-Q88^(1/3),(-Q88)^(1/3)),'OddsRatio_working_3-way'!AN88-'OddsRatio_working_3-way'!R88/3)</f>
        <v>-0.37861002452606846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1.95</v>
      </c>
      <c r="B89" s="4">
        <f>IF('True_Odds_Calculator_3-way'!B88="","",'True_Odds_Calculator_3-way'!B88)</f>
        <v>4.0199999999999996</v>
      </c>
      <c r="C89" s="4">
        <f>IF('True_Odds_Calculator_3-way'!C88="","",'True_Odds_Calculator_3-way'!C88)</f>
        <v>3.72</v>
      </c>
      <c r="D89" s="9">
        <f t="shared" si="26"/>
        <v>0.50074087719115012</v>
      </c>
      <c r="E89" s="9">
        <f t="shared" si="27"/>
        <v>0.23983458309026295</v>
      </c>
      <c r="F89" s="9">
        <f t="shared" si="28"/>
        <v>0.25942453971858703</v>
      </c>
      <c r="G89" s="9">
        <f t="shared" si="29"/>
        <v>1.0495167115057451</v>
      </c>
      <c r="H89" s="9">
        <f t="shared" si="30"/>
        <v>1.9970408759304574</v>
      </c>
      <c r="I89" s="9">
        <f t="shared" si="31"/>
        <v>4.169540468747349</v>
      </c>
      <c r="J89" s="9">
        <f t="shared" si="32"/>
        <v>3.8546854552956265</v>
      </c>
      <c r="K89" s="11">
        <f t="shared" si="33"/>
        <v>0.51282051282051289</v>
      </c>
      <c r="L89" s="11">
        <f t="shared" si="34"/>
        <v>0.24875621890547267</v>
      </c>
      <c r="M89" s="11">
        <f t="shared" si="35"/>
        <v>0.26881720430107525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-0.26760600087513897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0.22941537144714802</v>
      </c>
      <c r="Q89" s="11">
        <f>2*'OddsRatio_working_3-way'!K89*'OddsRatio_working_3-way'!L89*'OddsRatio_working_3-way'!M89</f>
        <v>6.8584565455051746E-2</v>
      </c>
      <c r="R89" s="11">
        <f t="shared" si="36"/>
        <v>0</v>
      </c>
      <c r="S89" s="11">
        <f t="shared" si="37"/>
        <v>-0.85728784368400568</v>
      </c>
      <c r="T89" s="11">
        <f t="shared" si="38"/>
        <v>-0.25628934041375362</v>
      </c>
      <c r="U89" s="11">
        <f>'OddsRatio_working_3-way'!S89-'OddsRatio_working_3-way'!R89^2/3</f>
        <v>-0.85728784368400568</v>
      </c>
      <c r="V89" s="11">
        <f>'OddsRatio_working_3-way'!S89*'OddsRatio_working_3-way'!R89/3-2*'OddsRatio_working_3-way'!R89^3/27-'OddsRatio_working_3-way'!T89</f>
        <v>0.25628934041375362</v>
      </c>
      <c r="W89" s="11">
        <f>'OddsRatio_working_3-way'!V89^2+4*'OddsRatio_working_3-way'!U89^3/27</f>
        <v>-2.7657585184219555E-2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0.1527594605858639</v>
      </c>
      <c r="Y89" s="11">
        <f>IF('OddsRatio_working_3-way'!W89&gt;=0,IF('OddsRatio_working_3-way'!V89+SQRT('OddsRatio_working_3-way'!W89)&gt;0,0,PI()),ACOS('OddsRatio_working_3-way'!V89/(2*'OddsRatio_working_3-way'!X89)))</f>
        <v>0.57560029609476782</v>
      </c>
      <c r="Z89" s="11">
        <f>'OddsRatio_working_3-way'!X89^(1/3)*COS('OddsRatio_working_3-way'!Y89/3)</f>
        <v>0.52475835575287244</v>
      </c>
      <c r="AA89" s="11">
        <f>'OddsRatio_working_3-way'!X89^(1/3)*COS(('OddsRatio_working_3-way'!Y89+2*PI())/3)</f>
        <v>-0.35065976448333225</v>
      </c>
      <c r="AB89" s="11">
        <f>'OddsRatio_working_3-way'!X89^(1/3)*COS(('OddsRatio_working_3-way'!Y89+4*PI())/3)</f>
        <v>-0.17409859126954036</v>
      </c>
      <c r="AC89" s="11">
        <f>'OddsRatio_working_3-way'!X89^(1/3)*SIN('OddsRatio_working_3-way'!Y89/3)</f>
        <v>0.10193764088341904</v>
      </c>
      <c r="AD89" s="11">
        <f>'OddsRatio_working_3-way'!X89^(1/3)*SIN(('OddsRatio_working_3-way'!Y89+2*PI())/3)</f>
        <v>0.40348524648843009</v>
      </c>
      <c r="AE89" s="11">
        <f>'OddsRatio_working_3-way'!X89^(1/3)*SIN(('OddsRatio_working_3-way'!Y89+4*PI())/3)</f>
        <v>-0.50542288737184893</v>
      </c>
      <c r="AF89" s="11">
        <f>-'OddsRatio_working_3-way'!U89/(3*'OddsRatio_working_3-way'!X89^(1/3))*COS(('OddsRatio_working_3-way'!Y89)/3)</f>
        <v>0.52475835575287255</v>
      </c>
      <c r="AG89" s="11">
        <f>-'OddsRatio_working_3-way'!U89/(3*'OddsRatio_working_3-way'!X89^(1/3))*COS(('OddsRatio_working_3-way'!Y89+2*PI())/3)</f>
        <v>-0.35065976448333236</v>
      </c>
      <c r="AH89" s="11">
        <f>-'OddsRatio_working_3-way'!U89/(3*'OddsRatio_working_3-way'!X89^(1/3))*COS(('OddsRatio_working_3-way'!Y89+4*PI())/3)</f>
        <v>-0.17409859126954041</v>
      </c>
      <c r="AI89" s="11">
        <f>'OddsRatio_working_3-way'!U89/(3*'OddsRatio_working_3-way'!X89^(1/3))*SIN(('OddsRatio_working_3-way'!Y89)/3)</f>
        <v>-0.10193764088341907</v>
      </c>
      <c r="AJ89" s="11">
        <f>'OddsRatio_working_3-way'!U89/(3*'OddsRatio_working_3-way'!X89^(1/3))*SIN(('OddsRatio_working_3-way'!Y89+2*PI())/3)</f>
        <v>-0.40348524648843015</v>
      </c>
      <c r="AK89" s="11">
        <f>'OddsRatio_working_3-way'!U89/(3*'OddsRatio_working_3-way'!X89^(1/3))*SIN(('OddsRatio_working_3-way'!Y89+4*PI())/3)</f>
        <v>0.50542288737184904</v>
      </c>
      <c r="AL89" s="11">
        <f>'OddsRatio_working_3-way'!Z89+'OddsRatio_working_3-way'!AF89</f>
        <v>1.0495167115057451</v>
      </c>
      <c r="AM89" s="11">
        <f>'OddsRatio_working_3-way'!AA89+'OddsRatio_working_3-way'!AG89</f>
        <v>-0.70131952896666461</v>
      </c>
      <c r="AN89" s="11">
        <f>'OddsRatio_working_3-way'!AB89+'OddsRatio_working_3-way'!AH89</f>
        <v>-0.34819718253908077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1.0495167115057451</v>
      </c>
      <c r="AS89" s="11">
        <f>IF(('OddsRatio_working_3-way'!X89=0),IF(Q89&gt;0,-Q89^(1/3),(-Q89)^(1/3)),'OddsRatio_working_3-way'!AM89-'OddsRatio_working_3-way'!R89/3)</f>
        <v>-0.70131952896666461</v>
      </c>
      <c r="AT89" s="11">
        <f>IF(('OddsRatio_working_3-way'!X89=0),IF(Q89&gt;0,-Q89^(1/3),(-Q89)^(1/3)),'OddsRatio_working_3-way'!AN89-'OddsRatio_working_3-way'!R89/3)</f>
        <v>-0.34819718253908077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1.97</v>
      </c>
      <c r="B90" s="4">
        <f>IF('True_Odds_Calculator_3-way'!B89="","",'True_Odds_Calculator_3-way'!B89)</f>
        <v>3.82</v>
      </c>
      <c r="C90" s="4">
        <f>IF('True_Odds_Calculator_3-way'!C89="","",'True_Odds_Calculator_3-way'!C89)</f>
        <v>3.86</v>
      </c>
      <c r="D90" s="9">
        <f t="shared" si="26"/>
        <v>0.49633856442427698</v>
      </c>
      <c r="E90" s="9">
        <f t="shared" si="27"/>
        <v>0.2531575753084051</v>
      </c>
      <c r="F90" s="9">
        <f t="shared" si="28"/>
        <v>0.25050386026731786</v>
      </c>
      <c r="G90" s="9">
        <f t="shared" si="29"/>
        <v>1.0461379199484921</v>
      </c>
      <c r="H90" s="9">
        <f t="shared" si="30"/>
        <v>2.0147537823500379</v>
      </c>
      <c r="I90" s="9">
        <f t="shared" si="31"/>
        <v>3.9501089342547471</v>
      </c>
      <c r="J90" s="9">
        <f t="shared" si="32"/>
        <v>3.9919544510526874</v>
      </c>
      <c r="K90" s="11">
        <f t="shared" si="33"/>
        <v>0.50761421319796951</v>
      </c>
      <c r="L90" s="11">
        <f t="shared" si="34"/>
        <v>0.26178010471204188</v>
      </c>
      <c r="M90" s="11">
        <f t="shared" si="35"/>
        <v>0.2590673575129534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-0.26932085341099044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0.22893107708043953</v>
      </c>
      <c r="Q90" s="11">
        <f>2*'OddsRatio_working_3-way'!K90*'OddsRatio_working_3-way'!L90*'OddsRatio_working_3-way'!M90</f>
        <v>6.8851451753515661E-2</v>
      </c>
      <c r="R90" s="11">
        <f t="shared" si="36"/>
        <v>0</v>
      </c>
      <c r="S90" s="11">
        <f t="shared" si="37"/>
        <v>-0.85003101015384397</v>
      </c>
      <c r="T90" s="11">
        <f t="shared" si="38"/>
        <v>-0.2556484241064193</v>
      </c>
      <c r="U90" s="11">
        <f>'OddsRatio_working_3-way'!S90-'OddsRatio_working_3-way'!R90^2/3</f>
        <v>-0.85003101015384397</v>
      </c>
      <c r="V90" s="11">
        <f>'OddsRatio_working_3-way'!S90*'OddsRatio_working_3-way'!R90/3-2*'OddsRatio_working_3-way'!R90^3/27-'OddsRatio_working_3-way'!T90</f>
        <v>0.2556484241064193</v>
      </c>
      <c r="W90" s="11">
        <f>'OddsRatio_working_3-way'!V90^2+4*'OddsRatio_working_3-way'!U90^3/27</f>
        <v>-2.563532280162914E-2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0.15082393671904734</v>
      </c>
      <c r="Y90" s="11">
        <f>IF('OddsRatio_working_3-way'!W90&gt;=0,IF('OddsRatio_working_3-way'!V90+SQRT('OddsRatio_working_3-way'!W90)&gt;0,0,PI()),ACOS('OddsRatio_working_3-way'!V90/(2*'OddsRatio_working_3-way'!X90)))</f>
        <v>0.55952724451546887</v>
      </c>
      <c r="Z90" s="11">
        <f>'OddsRatio_working_3-way'!X90^(1/3)*COS('OddsRatio_working_3-way'!Y90/3)</f>
        <v>0.52306895997424607</v>
      </c>
      <c r="AA90" s="11">
        <f>'OddsRatio_working_3-way'!X90^(1/3)*COS(('OddsRatio_working_3-way'!Y90+2*PI())/3)</f>
        <v>-0.34701488635054889</v>
      </c>
      <c r="AB90" s="11">
        <f>'OddsRatio_working_3-way'!X90^(1/3)*COS(('OddsRatio_working_3-way'!Y90+4*PI())/3)</f>
        <v>-0.17605407362369732</v>
      </c>
      <c r="AC90" s="11">
        <f>'OddsRatio_working_3-way'!X90^(1/3)*SIN('OddsRatio_working_3-way'!Y90/3)</f>
        <v>9.8704271248725078E-2</v>
      </c>
      <c r="AD90" s="11">
        <f>'OddsRatio_working_3-way'!X90^(1/3)*SIN(('OddsRatio_working_3-way'!Y90+2*PI())/3)</f>
        <v>0.40363887164444034</v>
      </c>
      <c r="AE90" s="11">
        <f>'OddsRatio_working_3-way'!X90^(1/3)*SIN(('OddsRatio_working_3-way'!Y90+4*PI())/3)</f>
        <v>-0.50234314289316528</v>
      </c>
      <c r="AF90" s="11">
        <f>-'OddsRatio_working_3-way'!U90/(3*'OddsRatio_working_3-way'!X90^(1/3))*COS(('OddsRatio_working_3-way'!Y90)/3)</f>
        <v>0.52306895997424607</v>
      </c>
      <c r="AG90" s="11">
        <f>-'OddsRatio_working_3-way'!U90/(3*'OddsRatio_working_3-way'!X90^(1/3))*COS(('OddsRatio_working_3-way'!Y90+2*PI())/3)</f>
        <v>-0.34701488635054889</v>
      </c>
      <c r="AH90" s="11">
        <f>-'OddsRatio_working_3-way'!U90/(3*'OddsRatio_working_3-way'!X90^(1/3))*COS(('OddsRatio_working_3-way'!Y90+4*PI())/3)</f>
        <v>-0.17605407362369732</v>
      </c>
      <c r="AI90" s="11">
        <f>'OddsRatio_working_3-way'!U90/(3*'OddsRatio_working_3-way'!X90^(1/3))*SIN(('OddsRatio_working_3-way'!Y90)/3)</f>
        <v>-9.8704271248725078E-2</v>
      </c>
      <c r="AJ90" s="11">
        <f>'OddsRatio_working_3-way'!U90/(3*'OddsRatio_working_3-way'!X90^(1/3))*SIN(('OddsRatio_working_3-way'!Y90+2*PI())/3)</f>
        <v>-0.40363887164444034</v>
      </c>
      <c r="AK90" s="11">
        <f>'OddsRatio_working_3-way'!U90/(3*'OddsRatio_working_3-way'!X90^(1/3))*SIN(('OddsRatio_working_3-way'!Y90+4*PI())/3)</f>
        <v>0.50234314289316528</v>
      </c>
      <c r="AL90" s="11">
        <f>'OddsRatio_working_3-way'!Z90+'OddsRatio_working_3-way'!AF90</f>
        <v>1.0461379199484921</v>
      </c>
      <c r="AM90" s="11">
        <f>'OddsRatio_working_3-way'!AA90+'OddsRatio_working_3-way'!AG90</f>
        <v>-0.69402977270109778</v>
      </c>
      <c r="AN90" s="11">
        <f>'OddsRatio_working_3-way'!AB90+'OddsRatio_working_3-way'!AH90</f>
        <v>-0.35210814724739464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1.0461379199484921</v>
      </c>
      <c r="AS90" s="11">
        <f>IF(('OddsRatio_working_3-way'!X90=0),IF(Q90&gt;0,-Q90^(1/3),(-Q90)^(1/3)),'OddsRatio_working_3-way'!AM90-'OddsRatio_working_3-way'!R90/3)</f>
        <v>-0.69402977270109778</v>
      </c>
      <c r="AT90" s="11">
        <f>IF(('OddsRatio_working_3-way'!X90=0),IF(Q90&gt;0,-Q90^(1/3),(-Q90)^(1/3)),'OddsRatio_working_3-way'!AN90-'OddsRatio_working_3-way'!R90/3)</f>
        <v>-0.35210814724739464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3.59</v>
      </c>
      <c r="C91" s="4">
        <f>IF('True_Odds_Calculator_3-way'!C90="","",'True_Odds_Calculator_3-way'!C90)</f>
        <v>3.99</v>
      </c>
      <c r="D91" s="9">
        <f t="shared" si="26"/>
        <v>0.49942035605524798</v>
      </c>
      <c r="E91" s="9">
        <f t="shared" si="27"/>
        <v>0.26375405944047703</v>
      </c>
      <c r="F91" s="9">
        <f t="shared" si="28"/>
        <v>0.23682558450427491</v>
      </c>
      <c r="G91" s="9">
        <f t="shared" si="29"/>
        <v>1.0777648030059059</v>
      </c>
      <c r="H91" s="9">
        <f t="shared" si="30"/>
        <v>2.0023212667954926</v>
      </c>
      <c r="I91" s="9">
        <f t="shared" si="31"/>
        <v>3.7914108397852964</v>
      </c>
      <c r="J91" s="9">
        <f t="shared" si="32"/>
        <v>4.2225167609876593</v>
      </c>
      <c r="K91" s="11">
        <f t="shared" si="33"/>
        <v>0.5181347150259068</v>
      </c>
      <c r="L91" s="11">
        <f t="shared" si="34"/>
        <v>0.2785515320334262</v>
      </c>
      <c r="M91" s="11">
        <f t="shared" si="35"/>
        <v>0.25062656641604009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-0.26051290855047615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0.23548125151448629</v>
      </c>
      <c r="Q91" s="11">
        <f>2*'OddsRatio_working_3-way'!K91*'OddsRatio_working_3-way'!L91*'OddsRatio_working_3-way'!M91</f>
        <v>7.2344470511362918E-2</v>
      </c>
      <c r="R91" s="11">
        <f t="shared" si="36"/>
        <v>0</v>
      </c>
      <c r="S91" s="11">
        <f t="shared" si="37"/>
        <v>-0.90391394739220832</v>
      </c>
      <c r="T91" s="11">
        <f t="shared" si="38"/>
        <v>-0.27770013744768307</v>
      </c>
      <c r="U91" s="11">
        <f>'OddsRatio_working_3-way'!S91-'OddsRatio_working_3-way'!R91^2/3</f>
        <v>-0.90391394739220832</v>
      </c>
      <c r="V91" s="11">
        <f>'OddsRatio_working_3-way'!S91*'OddsRatio_working_3-way'!R91/3-2*'OddsRatio_working_3-way'!R91^3/27-'OddsRatio_working_3-way'!T91</f>
        <v>0.27770013744768307</v>
      </c>
      <c r="W91" s="11">
        <f>'OddsRatio_working_3-way'!V91^2+4*'OddsRatio_working_3-way'!U91^3/27</f>
        <v>-3.2297791199030465E-2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0.16538981040068076</v>
      </c>
      <c r="Y91" s="11">
        <f>IF('OddsRatio_working_3-way'!W91&gt;=0,IF('OddsRatio_working_3-way'!V91+SQRT('OddsRatio_working_3-way'!W91)&gt;0,0,PI()),ACOS('OddsRatio_working_3-way'!V91/(2*'OddsRatio_working_3-way'!X91)))</f>
        <v>0.57437472633987985</v>
      </c>
      <c r="Z91" s="11">
        <f>'OddsRatio_working_3-way'!X91^(1/3)*COS('OddsRatio_working_3-way'!Y91/3)</f>
        <v>0.53888240150295297</v>
      </c>
      <c r="AA91" s="11">
        <f>'OddsRatio_working_3-way'!X91^(1/3)*COS(('OddsRatio_working_3-way'!Y91+2*PI())/3)</f>
        <v>-0.35990005803399894</v>
      </c>
      <c r="AB91" s="11">
        <f>'OddsRatio_working_3-way'!X91^(1/3)*COS(('OddsRatio_working_3-way'!Y91+4*PI())/3)</f>
        <v>-0.178982343468954</v>
      </c>
      <c r="AC91" s="11">
        <f>'OddsRatio_working_3-way'!X91^(1/3)*SIN('OddsRatio_working_3-way'!Y91/3)</f>
        <v>0.1044528912053006</v>
      </c>
      <c r="AD91" s="11">
        <f>'OddsRatio_working_3-way'!X91^(1/3)*SIN(('OddsRatio_working_3-way'!Y91+2*PI())/3)</f>
        <v>0.4144594037512726</v>
      </c>
      <c r="AE91" s="11">
        <f>'OddsRatio_working_3-way'!X91^(1/3)*SIN(('OddsRatio_working_3-way'!Y91+4*PI())/3)</f>
        <v>-0.51891229495657309</v>
      </c>
      <c r="AF91" s="11">
        <f>-'OddsRatio_working_3-way'!U91/(3*'OddsRatio_working_3-way'!X91^(1/3))*COS(('OddsRatio_working_3-way'!Y91)/3)</f>
        <v>0.53888240150295286</v>
      </c>
      <c r="AG91" s="11">
        <f>-'OddsRatio_working_3-way'!U91/(3*'OddsRatio_working_3-way'!X91^(1/3))*COS(('OddsRatio_working_3-way'!Y91+2*PI())/3)</f>
        <v>-0.35990005803399888</v>
      </c>
      <c r="AH91" s="11">
        <f>-'OddsRatio_working_3-way'!U91/(3*'OddsRatio_working_3-way'!X91^(1/3))*COS(('OddsRatio_working_3-way'!Y91+4*PI())/3)</f>
        <v>-0.17898234346895395</v>
      </c>
      <c r="AI91" s="11">
        <f>'OddsRatio_working_3-way'!U91/(3*'OddsRatio_working_3-way'!X91^(1/3))*SIN(('OddsRatio_working_3-way'!Y91)/3)</f>
        <v>-0.10445289120530059</v>
      </c>
      <c r="AJ91" s="11">
        <f>'OddsRatio_working_3-way'!U91/(3*'OddsRatio_working_3-way'!X91^(1/3))*SIN(('OddsRatio_working_3-way'!Y91+2*PI())/3)</f>
        <v>-0.41445940375127255</v>
      </c>
      <c r="AK91" s="11">
        <f>'OddsRatio_working_3-way'!U91/(3*'OddsRatio_working_3-way'!X91^(1/3))*SIN(('OddsRatio_working_3-way'!Y91+4*PI())/3)</f>
        <v>0.51891229495657309</v>
      </c>
      <c r="AL91" s="11">
        <f>'OddsRatio_working_3-way'!Z91+'OddsRatio_working_3-way'!AF91</f>
        <v>1.0777648030059059</v>
      </c>
      <c r="AM91" s="11">
        <f>'OddsRatio_working_3-way'!AA91+'OddsRatio_working_3-way'!AG91</f>
        <v>-0.71980011606799787</v>
      </c>
      <c r="AN91" s="11">
        <f>'OddsRatio_working_3-way'!AB91+'OddsRatio_working_3-way'!AH91</f>
        <v>-0.35796468693790795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1.0777648030059059</v>
      </c>
      <c r="AS91" s="11">
        <f>IF(('OddsRatio_working_3-way'!X91=0),IF(Q91&gt;0,-Q91^(1/3),(-Q91)^(1/3)),'OddsRatio_working_3-way'!AM91-'OddsRatio_working_3-way'!R91/3)</f>
        <v>-0.71980011606799787</v>
      </c>
      <c r="AT91" s="11">
        <f>IF(('OddsRatio_working_3-way'!X91=0),IF(Q91&gt;0,-Q91^(1/3),(-Q91)^(1/3)),'OddsRatio_working_3-way'!AN91-'OddsRatio_working_3-way'!R91/3)</f>
        <v>-0.35796468693790795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2.27</v>
      </c>
      <c r="B92" s="4">
        <f>IF('True_Odds_Calculator_3-way'!B91="","",'True_Odds_Calculator_3-way'!B91)</f>
        <v>4.03</v>
      </c>
      <c r="C92" s="4">
        <f>IF('True_Odds_Calculator_3-way'!C91="","",'True_Odds_Calculator_3-way'!C91)</f>
        <v>2.81</v>
      </c>
      <c r="D92" s="9">
        <f t="shared" si="26"/>
        <v>0.4238598037887284</v>
      </c>
      <c r="E92" s="9">
        <f t="shared" si="27"/>
        <v>0.23568317033734348</v>
      </c>
      <c r="F92" s="9">
        <f t="shared" si="28"/>
        <v>0.34045702587392845</v>
      </c>
      <c r="G92" s="9">
        <f t="shared" si="29"/>
        <v>1.0702918600657712</v>
      </c>
      <c r="H92" s="9">
        <f t="shared" si="30"/>
        <v>2.3592706622835293</v>
      </c>
      <c r="I92" s="9">
        <f t="shared" si="31"/>
        <v>4.242984335999286</v>
      </c>
      <c r="J92" s="9">
        <f t="shared" si="32"/>
        <v>2.9372282667190452</v>
      </c>
      <c r="K92" s="11">
        <f t="shared" si="33"/>
        <v>0.44052863436123346</v>
      </c>
      <c r="L92" s="11">
        <f t="shared" si="34"/>
        <v>0.24813895781637715</v>
      </c>
      <c r="M92" s="11">
        <f t="shared" si="35"/>
        <v>0.35587188612099646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-0.27094909270972056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0.2376862107103429</v>
      </c>
      <c r="Q92" s="11">
        <f>2*'OddsRatio_working_3-way'!K92*'OddsRatio_working_3-way'!L92*'OddsRatio_working_3-way'!M92</f>
        <v>7.7802360297984582E-2</v>
      </c>
      <c r="R92" s="11">
        <f t="shared" si="36"/>
        <v>0</v>
      </c>
      <c r="S92" s="11">
        <f t="shared" si="37"/>
        <v>-0.87723567675860936</v>
      </c>
      <c r="T92" s="11">
        <f t="shared" si="38"/>
        <v>-0.28714752103391467</v>
      </c>
      <c r="U92" s="11">
        <f>'OddsRatio_working_3-way'!S92-'OddsRatio_working_3-way'!R92^2/3</f>
        <v>-0.87723567675860936</v>
      </c>
      <c r="V92" s="11">
        <f>'OddsRatio_working_3-way'!S92*'OddsRatio_working_3-way'!R92/3-2*'OddsRatio_working_3-way'!R92^3/27-'OddsRatio_working_3-way'!T92</f>
        <v>0.28714752103391467</v>
      </c>
      <c r="W92" s="11">
        <f>'OddsRatio_working_3-way'!V92^2+4*'OddsRatio_working_3-way'!U92^3/27</f>
        <v>-1.7556682888099334E-2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0.15812209026889776</v>
      </c>
      <c r="Y92" s="11">
        <f>IF('OddsRatio_working_3-way'!W92&gt;=0,IF('OddsRatio_working_3-way'!V92+SQRT('OddsRatio_working_3-way'!W92)&gt;0,0,PI()),ACOS('OddsRatio_working_3-way'!V92/(2*'OddsRatio_working_3-way'!X92)))</f>
        <v>0.43232740981652706</v>
      </c>
      <c r="Z92" s="11">
        <f>'OddsRatio_working_3-way'!X92^(1/3)*COS('OddsRatio_working_3-way'!Y92/3)</f>
        <v>0.53514593003288558</v>
      </c>
      <c r="AA92" s="11">
        <f>'OddsRatio_working_3-way'!X92^(1/3)*COS(('OddsRatio_working_3-way'!Y92+2*PI())/3)</f>
        <v>-0.33482654757217561</v>
      </c>
      <c r="AB92" s="11">
        <f>'OddsRatio_working_3-way'!X92^(1/3)*COS(('OddsRatio_working_3-way'!Y92+4*PI())/3)</f>
        <v>-0.20031938246071007</v>
      </c>
      <c r="AC92" s="11">
        <f>'OddsRatio_working_3-way'!X92^(1/3)*SIN('OddsRatio_working_3-way'!Y92/3)</f>
        <v>7.7657747985038064E-2</v>
      </c>
      <c r="AD92" s="11">
        <f>'OddsRatio_working_3-way'!X92^(1/3)*SIN(('OddsRatio_working_3-way'!Y92+2*PI())/3)</f>
        <v>0.42462109614780963</v>
      </c>
      <c r="AE92" s="11">
        <f>'OddsRatio_working_3-way'!X92^(1/3)*SIN(('OddsRatio_working_3-way'!Y92+4*PI())/3)</f>
        <v>-0.50227884413284773</v>
      </c>
      <c r="AF92" s="11">
        <f>-'OddsRatio_working_3-way'!U92/(3*'OddsRatio_working_3-way'!X92^(1/3))*COS(('OddsRatio_working_3-way'!Y92)/3)</f>
        <v>0.53514593003288558</v>
      </c>
      <c r="AG92" s="11">
        <f>-'OddsRatio_working_3-way'!U92/(3*'OddsRatio_working_3-way'!X92^(1/3))*COS(('OddsRatio_working_3-way'!Y92+2*PI())/3)</f>
        <v>-0.33482654757217561</v>
      </c>
      <c r="AH92" s="11">
        <f>-'OddsRatio_working_3-way'!U92/(3*'OddsRatio_working_3-way'!X92^(1/3))*COS(('OddsRatio_working_3-way'!Y92+4*PI())/3)</f>
        <v>-0.20031938246071007</v>
      </c>
      <c r="AI92" s="11">
        <f>'OddsRatio_working_3-way'!U92/(3*'OddsRatio_working_3-way'!X92^(1/3))*SIN(('OddsRatio_working_3-way'!Y92)/3)</f>
        <v>-7.7657747985038064E-2</v>
      </c>
      <c r="AJ92" s="11">
        <f>'OddsRatio_working_3-way'!U92/(3*'OddsRatio_working_3-way'!X92^(1/3))*SIN(('OddsRatio_working_3-way'!Y92+2*PI())/3)</f>
        <v>-0.42462109614780963</v>
      </c>
      <c r="AK92" s="11">
        <f>'OddsRatio_working_3-way'!U92/(3*'OddsRatio_working_3-way'!X92^(1/3))*SIN(('OddsRatio_working_3-way'!Y92+4*PI())/3)</f>
        <v>0.50227884413284773</v>
      </c>
      <c r="AL92" s="11">
        <f>'OddsRatio_working_3-way'!Z92+'OddsRatio_working_3-way'!AF92</f>
        <v>1.0702918600657712</v>
      </c>
      <c r="AM92" s="11">
        <f>'OddsRatio_working_3-way'!AA92+'OddsRatio_working_3-way'!AG92</f>
        <v>-0.66965309514435123</v>
      </c>
      <c r="AN92" s="11">
        <f>'OddsRatio_working_3-way'!AB92+'OddsRatio_working_3-way'!AH92</f>
        <v>-0.40063876492142014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1.0702918600657712</v>
      </c>
      <c r="AS92" s="11">
        <f>IF(('OddsRatio_working_3-way'!X92=0),IF(Q92&gt;0,-Q92^(1/3),(-Q92)^(1/3)),'OddsRatio_working_3-way'!AM92-'OddsRatio_working_3-way'!R92/3)</f>
        <v>-0.66965309514435123</v>
      </c>
      <c r="AT92" s="11">
        <f>IF(('OddsRatio_working_3-way'!X92=0),IF(Q92&gt;0,-Q92^(1/3),(-Q92)^(1/3)),'OddsRatio_working_3-way'!AN92-'OddsRatio_working_3-way'!R92/3)</f>
        <v>-0.40063876492142014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1.73</v>
      </c>
      <c r="B93" s="4">
        <f>IF('True_Odds_Calculator_3-way'!B92="","",'True_Odds_Calculator_3-way'!B92)</f>
        <v>4.09</v>
      </c>
      <c r="C93" s="4">
        <f>IF('True_Odds_Calculator_3-way'!C92="","",'True_Odds_Calculator_3-way'!C92)</f>
        <v>4.82</v>
      </c>
      <c r="D93" s="9">
        <f t="shared" si="26"/>
        <v>0.56556600395953083</v>
      </c>
      <c r="E93" s="9">
        <f t="shared" si="27"/>
        <v>0.23521426328859488</v>
      </c>
      <c r="F93" s="9">
        <f t="shared" si="28"/>
        <v>0.19921973275187427</v>
      </c>
      <c r="G93" s="9">
        <f t="shared" si="29"/>
        <v>1.0522468799445726</v>
      </c>
      <c r="H93" s="9">
        <f t="shared" si="30"/>
        <v>1.7681402223595377</v>
      </c>
      <c r="I93" s="9">
        <f t="shared" si="31"/>
        <v>4.251442859028729</v>
      </c>
      <c r="J93" s="9">
        <f t="shared" si="32"/>
        <v>5.0195830813882667</v>
      </c>
      <c r="K93" s="11">
        <f t="shared" si="33"/>
        <v>0.5780346820809249</v>
      </c>
      <c r="L93" s="11">
        <f t="shared" si="34"/>
        <v>0.24449877750611249</v>
      </c>
      <c r="M93" s="11">
        <f t="shared" si="35"/>
        <v>0.20746887966804978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-0.25265520699475374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0.22401490179966649</v>
      </c>
      <c r="Q93" s="11">
        <f>2*'OddsRatio_working_3-way'!K93*'OddsRatio_working_3-way'!L93*'OddsRatio_working_3-way'!M93</f>
        <v>5.8642644450174482E-2</v>
      </c>
      <c r="R93" s="11">
        <f t="shared" si="36"/>
        <v>0</v>
      </c>
      <c r="S93" s="11">
        <f t="shared" si="37"/>
        <v>-0.88664272731302962</v>
      </c>
      <c r="T93" s="11">
        <f t="shared" si="38"/>
        <v>-0.23210542599817532</v>
      </c>
      <c r="U93" s="11">
        <f>'OddsRatio_working_3-way'!S93-'OddsRatio_working_3-way'!R93^2/3</f>
        <v>-0.88664272731302962</v>
      </c>
      <c r="V93" s="11">
        <f>'OddsRatio_working_3-way'!S93*'OddsRatio_working_3-way'!R93/3-2*'OddsRatio_working_3-way'!R93^3/27-'OddsRatio_working_3-way'!T93</f>
        <v>0.23210542599817532</v>
      </c>
      <c r="W93" s="11">
        <f>'OddsRatio_working_3-way'!V93^2+4*'OddsRatio_working_3-way'!U93^3/27</f>
        <v>-4.9389466687466438E-2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0.16067233385469704</v>
      </c>
      <c r="Y93" s="11">
        <f>IF('OddsRatio_working_3-way'!W93&gt;=0,IF('OddsRatio_working_3-way'!V93+SQRT('OddsRatio_working_3-way'!W93)&gt;0,0,PI()),ACOS('OddsRatio_working_3-way'!V93/(2*'OddsRatio_working_3-way'!X93)))</f>
        <v>0.76368226225954605</v>
      </c>
      <c r="Z93" s="11">
        <f>'OddsRatio_working_3-way'!X93^(1/3)*COS('OddsRatio_working_3-way'!Y93/3)</f>
        <v>0.52612343997228639</v>
      </c>
      <c r="AA93" s="11">
        <f>'OddsRatio_working_3-way'!X93^(1/3)*COS(('OddsRatio_working_3-way'!Y93+2*PI())/3)</f>
        <v>-0.38162088775504033</v>
      </c>
      <c r="AB93" s="11">
        <f>'OddsRatio_working_3-way'!X93^(1/3)*COS(('OddsRatio_working_3-way'!Y93+4*PI())/3)</f>
        <v>-0.14450255221724617</v>
      </c>
      <c r="AC93" s="11">
        <f>'OddsRatio_working_3-way'!X93^(1/3)*SIN('OddsRatio_working_3-way'!Y93/3)</f>
        <v>0.13690033485254152</v>
      </c>
      <c r="AD93" s="11">
        <f>'OddsRatio_working_3-way'!X93^(1/3)*SIN(('OddsRatio_working_3-way'!Y93+2*PI())/3)</f>
        <v>0.38718609711618635</v>
      </c>
      <c r="AE93" s="11">
        <f>'OddsRatio_working_3-way'!X93^(1/3)*SIN(('OddsRatio_working_3-way'!Y93+4*PI())/3)</f>
        <v>-0.52408643196872784</v>
      </c>
      <c r="AF93" s="11">
        <f>-'OddsRatio_working_3-way'!U93/(3*'OddsRatio_working_3-way'!X93^(1/3))*COS(('OddsRatio_working_3-way'!Y93)/3)</f>
        <v>0.52612343997228628</v>
      </c>
      <c r="AG93" s="11">
        <f>-'OddsRatio_working_3-way'!U93/(3*'OddsRatio_working_3-way'!X93^(1/3))*COS(('OddsRatio_working_3-way'!Y93+2*PI())/3)</f>
        <v>-0.38162088775504022</v>
      </c>
      <c r="AH93" s="11">
        <f>-'OddsRatio_working_3-way'!U93/(3*'OddsRatio_working_3-way'!X93^(1/3))*COS(('OddsRatio_working_3-way'!Y93+4*PI())/3)</f>
        <v>-0.14450255221724614</v>
      </c>
      <c r="AI93" s="11">
        <f>'OddsRatio_working_3-way'!U93/(3*'OddsRatio_working_3-way'!X93^(1/3))*SIN(('OddsRatio_working_3-way'!Y93)/3)</f>
        <v>-0.13690033485254149</v>
      </c>
      <c r="AJ93" s="11">
        <f>'OddsRatio_working_3-way'!U93/(3*'OddsRatio_working_3-way'!X93^(1/3))*SIN(('OddsRatio_working_3-way'!Y93+2*PI())/3)</f>
        <v>-0.38718609711618629</v>
      </c>
      <c r="AK93" s="11">
        <f>'OddsRatio_working_3-way'!U93/(3*'OddsRatio_working_3-way'!X93^(1/3))*SIN(('OddsRatio_working_3-way'!Y93+4*PI())/3)</f>
        <v>0.52408643196872773</v>
      </c>
      <c r="AL93" s="11">
        <f>'OddsRatio_working_3-way'!Z93+'OddsRatio_working_3-way'!AF93</f>
        <v>1.0522468799445726</v>
      </c>
      <c r="AM93" s="11">
        <f>'OddsRatio_working_3-way'!AA93+'OddsRatio_working_3-way'!AG93</f>
        <v>-0.76324177551008054</v>
      </c>
      <c r="AN93" s="11">
        <f>'OddsRatio_working_3-way'!AB93+'OddsRatio_working_3-way'!AH93</f>
        <v>-0.28900510443449234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1.0522468799445726</v>
      </c>
      <c r="AS93" s="11">
        <f>IF(('OddsRatio_working_3-way'!X93=0),IF(Q93&gt;0,-Q93^(1/3),(-Q93)^(1/3)),'OddsRatio_working_3-way'!AM93-'OddsRatio_working_3-way'!R93/3)</f>
        <v>-0.76324177551008054</v>
      </c>
      <c r="AT93" s="11">
        <f>IF(('OddsRatio_working_3-way'!X93=0),IF(Q93&gt;0,-Q93^(1/3),(-Q93)^(1/3)),'OddsRatio_working_3-way'!AN93-'OddsRatio_working_3-way'!R93/3)</f>
        <v>-0.28900510443449234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1.89</v>
      </c>
      <c r="B94" s="4">
        <f>IF('True_Odds_Calculator_3-way'!B93="","",'True_Odds_Calculator_3-way'!B93)</f>
        <v>3.77</v>
      </c>
      <c r="C94" s="4">
        <f>IF('True_Odds_Calculator_3-way'!C93="","",'True_Odds_Calculator_3-way'!C93)</f>
        <v>4.2300000000000004</v>
      </c>
      <c r="D94" s="9">
        <f t="shared" si="26"/>
        <v>0.51672886267234408</v>
      </c>
      <c r="E94" s="9">
        <f t="shared" si="27"/>
        <v>0.25569973296639781</v>
      </c>
      <c r="F94" s="9">
        <f t="shared" si="28"/>
        <v>0.22757140436125831</v>
      </c>
      <c r="G94" s="9">
        <f t="shared" si="29"/>
        <v>1.0508437153830092</v>
      </c>
      <c r="H94" s="9">
        <f t="shared" si="30"/>
        <v>1.9352509066908778</v>
      </c>
      <c r="I94" s="9">
        <f t="shared" si="31"/>
        <v>3.9108370916109352</v>
      </c>
      <c r="J94" s="9">
        <f t="shared" si="32"/>
        <v>4.3942252006871199</v>
      </c>
      <c r="K94" s="11">
        <f t="shared" si="33"/>
        <v>0.52910052910052918</v>
      </c>
      <c r="L94" s="11">
        <f t="shared" si="34"/>
        <v>0.26525198938992045</v>
      </c>
      <c r="M94" s="11">
        <f t="shared" si="35"/>
        <v>0.23640661938534277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-0.26419754413558927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0.22859972317867486</v>
      </c>
      <c r="Q94" s="11">
        <f>2*'OddsRatio_working_3-way'!K94*'OddsRatio_working_3-way'!L94*'OddsRatio_working_3-way'!M94</f>
        <v>6.6356958832706786E-2</v>
      </c>
      <c r="R94" s="11">
        <f t="shared" si="36"/>
        <v>0</v>
      </c>
      <c r="S94" s="11">
        <f t="shared" si="37"/>
        <v>-0.86526059099684438</v>
      </c>
      <c r="T94" s="11">
        <f t="shared" si="38"/>
        <v>-0.25116417735757463</v>
      </c>
      <c r="U94" s="11">
        <f>'OddsRatio_working_3-way'!S94-'OddsRatio_working_3-way'!R94^2/3</f>
        <v>-0.86526059099684438</v>
      </c>
      <c r="V94" s="11">
        <f>'OddsRatio_working_3-way'!S94*'OddsRatio_working_3-way'!R94/3-2*'OddsRatio_working_3-way'!R94^3/27-'OddsRatio_working_3-way'!T94</f>
        <v>0.25116417735757463</v>
      </c>
      <c r="W94" s="11">
        <f>'OddsRatio_working_3-way'!V94^2+4*'OddsRatio_working_3-way'!U94^3/27</f>
        <v>-3.2886888358061001E-2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0.15489539401299848</v>
      </c>
      <c r="Y94" s="11">
        <f>IF('OddsRatio_working_3-way'!W94&gt;=0,IF('OddsRatio_working_3-way'!V94+SQRT('OddsRatio_working_3-way'!W94)&gt;0,0,PI()),ACOS('OddsRatio_working_3-way'!V94/(2*'OddsRatio_working_3-way'!X94)))</f>
        <v>0.6253570081106723</v>
      </c>
      <c r="Z94" s="11">
        <f>'OddsRatio_working_3-way'!X94^(1/3)*COS('OddsRatio_working_3-way'!Y94/3)</f>
        <v>0.52542185769150473</v>
      </c>
      <c r="AA94" s="11">
        <f>'OddsRatio_working_3-way'!X94^(1/3)*COS(('OddsRatio_working_3-way'!Y94+2*PI())/3)</f>
        <v>-0.35896087089361645</v>
      </c>
      <c r="AB94" s="11">
        <f>'OddsRatio_working_3-way'!X94^(1/3)*COS(('OddsRatio_working_3-way'!Y94+4*PI())/3)</f>
        <v>-0.1664609867978884</v>
      </c>
      <c r="AC94" s="11">
        <f>'OddsRatio_working_3-way'!X94^(1/3)*SIN('OddsRatio_working_3-way'!Y94/3)</f>
        <v>0.11113985990164041</v>
      </c>
      <c r="AD94" s="11">
        <f>'OddsRatio_working_3-way'!X94^(1/3)*SIN(('OddsRatio_working_3-way'!Y94+2*PI())/3)</f>
        <v>0.39945874651363505</v>
      </c>
      <c r="AE94" s="11">
        <f>'OddsRatio_working_3-way'!X94^(1/3)*SIN(('OddsRatio_working_3-way'!Y94+4*PI())/3)</f>
        <v>-0.51059860641527544</v>
      </c>
      <c r="AF94" s="11">
        <f>-'OddsRatio_working_3-way'!U94/(3*'OddsRatio_working_3-way'!X94^(1/3))*COS(('OddsRatio_working_3-way'!Y94)/3)</f>
        <v>0.52542185769150462</v>
      </c>
      <c r="AG94" s="11">
        <f>-'OddsRatio_working_3-way'!U94/(3*'OddsRatio_working_3-way'!X94^(1/3))*COS(('OddsRatio_working_3-way'!Y94+2*PI())/3)</f>
        <v>-0.35896087089361639</v>
      </c>
      <c r="AH94" s="11">
        <f>-'OddsRatio_working_3-way'!U94/(3*'OddsRatio_working_3-way'!X94^(1/3))*COS(('OddsRatio_working_3-way'!Y94+4*PI())/3)</f>
        <v>-0.16646098679788837</v>
      </c>
      <c r="AI94" s="11">
        <f>'OddsRatio_working_3-way'!U94/(3*'OddsRatio_working_3-way'!X94^(1/3))*SIN(('OddsRatio_working_3-way'!Y94)/3)</f>
        <v>-0.11113985990164038</v>
      </c>
      <c r="AJ94" s="11">
        <f>'OddsRatio_working_3-way'!U94/(3*'OddsRatio_working_3-way'!X94^(1/3))*SIN(('OddsRatio_working_3-way'!Y94+2*PI())/3)</f>
        <v>-0.39945874651363494</v>
      </c>
      <c r="AK94" s="11">
        <f>'OddsRatio_working_3-way'!U94/(3*'OddsRatio_working_3-way'!X94^(1/3))*SIN(('OddsRatio_working_3-way'!Y94+4*PI())/3)</f>
        <v>0.51059860641527532</v>
      </c>
      <c r="AL94" s="11">
        <f>'OddsRatio_working_3-way'!Z94+'OddsRatio_working_3-way'!AF94</f>
        <v>1.0508437153830092</v>
      </c>
      <c r="AM94" s="11">
        <f>'OddsRatio_working_3-way'!AA94+'OddsRatio_working_3-way'!AG94</f>
        <v>-0.71792174178723278</v>
      </c>
      <c r="AN94" s="11">
        <f>'OddsRatio_working_3-way'!AB94+'OddsRatio_working_3-way'!AH94</f>
        <v>-0.3329219735957768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1.0508437153830092</v>
      </c>
      <c r="AS94" s="11">
        <f>IF(('OddsRatio_working_3-way'!X94=0),IF(Q94&gt;0,-Q94^(1/3),(-Q94)^(1/3)),'OddsRatio_working_3-way'!AM94-'OddsRatio_working_3-way'!R94/3)</f>
        <v>-0.71792174178723278</v>
      </c>
      <c r="AT94" s="11">
        <f>IF(('OddsRatio_working_3-way'!X94=0),IF(Q94&gt;0,-Q94^(1/3),(-Q94)^(1/3)),'OddsRatio_working_3-way'!AN94-'OddsRatio_working_3-way'!R94/3)</f>
        <v>-0.3329219735957768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2.17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3.37</v>
      </c>
      <c r="D95" s="9">
        <f t="shared" si="26"/>
        <v>0.44965948704265751</v>
      </c>
      <c r="E95" s="9">
        <f t="shared" si="27"/>
        <v>0.26291747781053276</v>
      </c>
      <c r="F95" s="9">
        <f t="shared" si="28"/>
        <v>0.28742303514680978</v>
      </c>
      <c r="G95" s="9">
        <f t="shared" si="29"/>
        <v>1.0460726846768931</v>
      </c>
      <c r="H95" s="9">
        <f t="shared" si="30"/>
        <v>2.2239050410719652</v>
      </c>
      <c r="I95" s="9">
        <f t="shared" si="31"/>
        <v>3.8034747949340737</v>
      </c>
      <c r="J95" s="9">
        <f t="shared" si="32"/>
        <v>3.4791922626842369</v>
      </c>
      <c r="K95" s="11">
        <f t="shared" si="33"/>
        <v>0.46082949308755761</v>
      </c>
      <c r="L95" s="11">
        <f t="shared" si="34"/>
        <v>0.27173913043478259</v>
      </c>
      <c r="M95" s="11">
        <f t="shared" si="35"/>
        <v>0.29673590504451036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-0.27614141656762592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0.23112819692657466</v>
      </c>
      <c r="Q95" s="11">
        <f>2*'OddsRatio_working_3-way'!K95*'OddsRatio_working_3-way'!L95*'OddsRatio_working_3-way'!M95</f>
        <v>7.431774820790181E-2</v>
      </c>
      <c r="R95" s="11">
        <f t="shared" si="36"/>
        <v>0</v>
      </c>
      <c r="S95" s="11">
        <f t="shared" si="37"/>
        <v>-0.8369921462685489</v>
      </c>
      <c r="T95" s="11">
        <f t="shared" si="38"/>
        <v>-0.26912930748184849</v>
      </c>
      <c r="U95" s="11">
        <f>'OddsRatio_working_3-way'!S95-'OddsRatio_working_3-way'!R95^2/3</f>
        <v>-0.8369921462685489</v>
      </c>
      <c r="V95" s="11">
        <f>'OddsRatio_working_3-way'!S95*'OddsRatio_working_3-way'!R95/3-2*'OddsRatio_working_3-way'!R95^3/27-'OddsRatio_working_3-way'!T95</f>
        <v>0.26912930748184849</v>
      </c>
      <c r="W95" s="11">
        <f>'OddsRatio_working_3-way'!V95^2+4*'OddsRatio_working_3-way'!U95^3/27</f>
        <v>-1.4437526508046403E-2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0.14736698294878145</v>
      </c>
      <c r="Y95" s="11">
        <f>IF('OddsRatio_working_3-way'!W95&gt;=0,IF('OddsRatio_working_3-way'!V95+SQRT('OddsRatio_working_3-way'!W95)&gt;0,0,PI()),ACOS('OddsRatio_working_3-way'!V95/(2*'OddsRatio_working_3-way'!X95)))</f>
        <v>0.41990860432498245</v>
      </c>
      <c r="Z95" s="11">
        <f>'OddsRatio_working_3-way'!X95^(1/3)*COS('OddsRatio_working_3-way'!Y95/3)</f>
        <v>0.52303634233844654</v>
      </c>
      <c r="AA95" s="11">
        <f>'OddsRatio_working_3-way'!X95^(1/3)*COS(('OddsRatio_working_3-way'!Y95+2*PI())/3)</f>
        <v>-0.32533646801308858</v>
      </c>
      <c r="AB95" s="11">
        <f>'OddsRatio_working_3-way'!X95^(1/3)*COS(('OddsRatio_working_3-way'!Y95+4*PI())/3)</f>
        <v>-0.1976998743253579</v>
      </c>
      <c r="AC95" s="11">
        <f>'OddsRatio_working_3-way'!X95^(1/3)*SIN('OddsRatio_working_3-way'!Y95/3)</f>
        <v>7.3691021724058198E-2</v>
      </c>
      <c r="AD95" s="11">
        <f>'OddsRatio_working_3-way'!X95^(1/3)*SIN(('OddsRatio_working_3-way'!Y95+2*PI())/3)</f>
        <v>0.41611724870556005</v>
      </c>
      <c r="AE95" s="11">
        <f>'OddsRatio_working_3-way'!X95^(1/3)*SIN(('OddsRatio_working_3-way'!Y95+4*PI())/3)</f>
        <v>-0.48980827042961822</v>
      </c>
      <c r="AF95" s="11">
        <f>-'OddsRatio_working_3-way'!U95/(3*'OddsRatio_working_3-way'!X95^(1/3))*COS(('OddsRatio_working_3-way'!Y95)/3)</f>
        <v>0.52303634233844642</v>
      </c>
      <c r="AG95" s="11">
        <f>-'OddsRatio_working_3-way'!U95/(3*'OddsRatio_working_3-way'!X95^(1/3))*COS(('OddsRatio_working_3-way'!Y95+2*PI())/3)</f>
        <v>-0.32533646801308852</v>
      </c>
      <c r="AH95" s="11">
        <f>-'OddsRatio_working_3-way'!U95/(3*'OddsRatio_working_3-way'!X95^(1/3))*COS(('OddsRatio_working_3-way'!Y95+4*PI())/3)</f>
        <v>-0.19769987432535785</v>
      </c>
      <c r="AI95" s="11">
        <f>'OddsRatio_working_3-way'!U95/(3*'OddsRatio_working_3-way'!X95^(1/3))*SIN(('OddsRatio_working_3-way'!Y95)/3)</f>
        <v>-7.3691021724058184E-2</v>
      </c>
      <c r="AJ95" s="11">
        <f>'OddsRatio_working_3-way'!U95/(3*'OddsRatio_working_3-way'!X95^(1/3))*SIN(('OddsRatio_working_3-way'!Y95+2*PI())/3)</f>
        <v>-0.41611724870555994</v>
      </c>
      <c r="AK95" s="11">
        <f>'OddsRatio_working_3-way'!U95/(3*'OddsRatio_working_3-way'!X95^(1/3))*SIN(('OddsRatio_working_3-way'!Y95+4*PI())/3)</f>
        <v>0.48980827042961816</v>
      </c>
      <c r="AL95" s="11">
        <f>'OddsRatio_working_3-way'!Z95+'OddsRatio_working_3-way'!AF95</f>
        <v>1.0460726846768931</v>
      </c>
      <c r="AM95" s="11">
        <f>'OddsRatio_working_3-way'!AA95+'OddsRatio_working_3-way'!AG95</f>
        <v>-0.65067293602617715</v>
      </c>
      <c r="AN95" s="11">
        <f>'OddsRatio_working_3-way'!AB95+'OddsRatio_working_3-way'!AH95</f>
        <v>-0.39539974865071575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1.0460726846768931</v>
      </c>
      <c r="AS95" s="11">
        <f>IF(('OddsRatio_working_3-way'!X95=0),IF(Q95&gt;0,-Q95^(1/3),(-Q95)^(1/3)),'OddsRatio_working_3-way'!AM95-'OddsRatio_working_3-way'!R95/3)</f>
        <v>-0.65067293602617715</v>
      </c>
      <c r="AT95" s="11">
        <f>IF(('OddsRatio_working_3-way'!X95=0),IF(Q95&gt;0,-Q95^(1/3),(-Q95)^(1/3)),'OddsRatio_working_3-way'!AN95-'OddsRatio_working_3-way'!R95/3)</f>
        <v>-0.39539974865071575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2.27</v>
      </c>
      <c r="B96" s="4">
        <f>IF('True_Odds_Calculator_3-way'!B95="","",'True_Odds_Calculator_3-way'!B95)</f>
        <v>3.61</v>
      </c>
      <c r="C96" s="4">
        <f>IF('True_Odds_Calculator_3-way'!C95="","",'True_Odds_Calculator_3-way'!C95)</f>
        <v>3.23</v>
      </c>
      <c r="D96" s="9">
        <f t="shared" si="26"/>
        <v>0.43036496672553393</v>
      </c>
      <c r="E96" s="9">
        <f t="shared" si="27"/>
        <v>0.26880468488907555</v>
      </c>
      <c r="F96" s="9">
        <f t="shared" si="28"/>
        <v>0.30083034838539058</v>
      </c>
      <c r="G96" s="9">
        <f t="shared" si="29"/>
        <v>1.0422119757471129</v>
      </c>
      <c r="H96" s="9">
        <f t="shared" si="30"/>
        <v>2.3236092091988332</v>
      </c>
      <c r="I96" s="9">
        <f t="shared" si="31"/>
        <v>3.7201732566999648</v>
      </c>
      <c r="J96" s="9">
        <f t="shared" si="32"/>
        <v>3.3241327059160621</v>
      </c>
      <c r="K96" s="11">
        <f t="shared" si="33"/>
        <v>0.44052863436123346</v>
      </c>
      <c r="L96" s="11">
        <f t="shared" si="34"/>
        <v>0.2770083102493075</v>
      </c>
      <c r="M96" s="11">
        <f t="shared" si="35"/>
        <v>0.30959752321981426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-0.27926307122692495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0.23083711018988676</v>
      </c>
      <c r="Q96" s="11">
        <f>2*'OddsRatio_working_3-way'!K96*'OddsRatio_working_3-way'!L96*'OddsRatio_working_3-way'!M96</f>
        <v>7.5560428867393378E-2</v>
      </c>
      <c r="R96" s="11">
        <f t="shared" si="36"/>
        <v>0</v>
      </c>
      <c r="S96" s="11">
        <f t="shared" si="37"/>
        <v>-0.82659375325107709</v>
      </c>
      <c r="T96" s="11">
        <f t="shared" si="38"/>
        <v>-0.2705707866615637</v>
      </c>
      <c r="U96" s="11">
        <f>'OddsRatio_working_3-way'!S96-'OddsRatio_working_3-way'!R96^2/3</f>
        <v>-0.82659375325107709</v>
      </c>
      <c r="V96" s="11">
        <f>'OddsRatio_working_3-way'!S96*'OddsRatio_working_3-way'!R96/3-2*'OddsRatio_working_3-way'!R96^3/27-'OddsRatio_working_3-way'!T96</f>
        <v>0.2705707866615637</v>
      </c>
      <c r="W96" s="11">
        <f>'OddsRatio_working_3-way'!V96^2+4*'OddsRatio_working_3-way'!U96^3/27</f>
        <v>-1.0461991714984464E-2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0.1446293040065203</v>
      </c>
      <c r="Y96" s="11">
        <f>IF('OddsRatio_working_3-way'!W96&gt;=0,IF('OddsRatio_working_3-way'!V96+SQRT('OddsRatio_working_3-way'!W96)&gt;0,0,PI()),ACOS('OddsRatio_working_3-way'!V96/(2*'OddsRatio_working_3-way'!X96)))</f>
        <v>0.36142447041563486</v>
      </c>
      <c r="Z96" s="11">
        <f>'OddsRatio_working_3-way'!X96^(1/3)*COS('OddsRatio_working_3-way'!Y96/3)</f>
        <v>0.52110598787355655</v>
      </c>
      <c r="AA96" s="11">
        <f>'OddsRatio_working_3-way'!X96^(1/3)*COS(('OddsRatio_working_3-way'!Y96+2*PI())/3)</f>
        <v>-0.31518677803153855</v>
      </c>
      <c r="AB96" s="11">
        <f>'OddsRatio_working_3-way'!X96^(1/3)*COS(('OddsRatio_working_3-way'!Y96+4*PI())/3)</f>
        <v>-0.20591920984201789</v>
      </c>
      <c r="AC96" s="11">
        <f>'OddsRatio_working_3-way'!X96^(1/3)*SIN('OddsRatio_working_3-way'!Y96/3)</f>
        <v>6.3085659907915551E-2</v>
      </c>
      <c r="AD96" s="11">
        <f>'OddsRatio_working_3-way'!X96^(1/3)*SIN(('OddsRatio_working_3-way'!Y96+2*PI())/3)</f>
        <v>0.41974819360872784</v>
      </c>
      <c r="AE96" s="11">
        <f>'OddsRatio_working_3-way'!X96^(1/3)*SIN(('OddsRatio_working_3-way'!Y96+4*PI())/3)</f>
        <v>-0.48283385351664337</v>
      </c>
      <c r="AF96" s="11">
        <f>-'OddsRatio_working_3-way'!U96/(3*'OddsRatio_working_3-way'!X96^(1/3))*COS(('OddsRatio_working_3-way'!Y96)/3)</f>
        <v>0.52110598787355644</v>
      </c>
      <c r="AG96" s="11">
        <f>-'OddsRatio_working_3-way'!U96/(3*'OddsRatio_working_3-way'!X96^(1/3))*COS(('OddsRatio_working_3-way'!Y96+2*PI())/3)</f>
        <v>-0.31518677803153849</v>
      </c>
      <c r="AH96" s="11">
        <f>-'OddsRatio_working_3-way'!U96/(3*'OddsRatio_working_3-way'!X96^(1/3))*COS(('OddsRatio_working_3-way'!Y96+4*PI())/3)</f>
        <v>-0.20591920984201784</v>
      </c>
      <c r="AI96" s="11">
        <f>'OddsRatio_working_3-way'!U96/(3*'OddsRatio_working_3-way'!X96^(1/3))*SIN(('OddsRatio_working_3-way'!Y96)/3)</f>
        <v>-6.3085659907915537E-2</v>
      </c>
      <c r="AJ96" s="11">
        <f>'OddsRatio_working_3-way'!U96/(3*'OddsRatio_working_3-way'!X96^(1/3))*SIN(('OddsRatio_working_3-way'!Y96+2*PI())/3)</f>
        <v>-0.41974819360872773</v>
      </c>
      <c r="AK96" s="11">
        <f>'OddsRatio_working_3-way'!U96/(3*'OddsRatio_working_3-way'!X96^(1/3))*SIN(('OddsRatio_working_3-way'!Y96+4*PI())/3)</f>
        <v>0.48283385351664332</v>
      </c>
      <c r="AL96" s="11">
        <f>'OddsRatio_working_3-way'!Z96+'OddsRatio_working_3-way'!AF96</f>
        <v>1.0422119757471129</v>
      </c>
      <c r="AM96" s="11">
        <f>'OddsRatio_working_3-way'!AA96+'OddsRatio_working_3-way'!AG96</f>
        <v>-0.63037355606307699</v>
      </c>
      <c r="AN96" s="11">
        <f>'OddsRatio_working_3-way'!AB96+'OddsRatio_working_3-way'!AH96</f>
        <v>-0.41183841968403573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1.0422119757471129</v>
      </c>
      <c r="AS96" s="11">
        <f>IF(('OddsRatio_working_3-way'!X96=0),IF(Q96&gt;0,-Q96^(1/3),(-Q96)^(1/3)),'OddsRatio_working_3-way'!AM96-'OddsRatio_working_3-way'!R96/3)</f>
        <v>-0.63037355606307699</v>
      </c>
      <c r="AT96" s="11">
        <f>IF(('OddsRatio_working_3-way'!X96=0),IF(Q96&gt;0,-Q96^(1/3),(-Q96)^(1/3)),'OddsRatio_working_3-way'!AN96-'OddsRatio_working_3-way'!R96/3)</f>
        <v>-0.41183841968403573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1.73</v>
      </c>
      <c r="B97" s="4">
        <f>IF('True_Odds_Calculator_3-way'!B96="","",'True_Odds_Calculator_3-way'!B96)</f>
        <v>4.3</v>
      </c>
      <c r="C97" s="4">
        <f>IF('True_Odds_Calculator_3-way'!C96="","",'True_Odds_Calculator_3-way'!C96)</f>
        <v>4.55</v>
      </c>
      <c r="D97" s="9">
        <f t="shared" si="26"/>
        <v>0.56542723495666602</v>
      </c>
      <c r="E97" s="9">
        <f t="shared" si="27"/>
        <v>0.2234948334470396</v>
      </c>
      <c r="F97" s="9">
        <f t="shared" si="28"/>
        <v>0.21107793159629451</v>
      </c>
      <c r="G97" s="9">
        <f t="shared" si="29"/>
        <v>1.052841322083172</v>
      </c>
      <c r="H97" s="9">
        <f t="shared" si="30"/>
        <v>1.768574165120715</v>
      </c>
      <c r="I97" s="9">
        <f t="shared" si="31"/>
        <v>4.4743763628744677</v>
      </c>
      <c r="J97" s="9">
        <f t="shared" si="32"/>
        <v>4.7375866933952606</v>
      </c>
      <c r="K97" s="11">
        <f t="shared" si="33"/>
        <v>0.5780346820809249</v>
      </c>
      <c r="L97" s="11">
        <f t="shared" si="34"/>
        <v>0.23255813953488372</v>
      </c>
      <c r="M97" s="11">
        <f t="shared" si="35"/>
        <v>0.21978021978021978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-0.25266157421016944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0.2239459693418559</v>
      </c>
      <c r="Q97" s="11">
        <f>2*'OddsRatio_working_3-way'!K97*'OddsRatio_working_3-way'!L97*'OddsRatio_working_3-way'!M97</f>
        <v>5.9088646264341925E-2</v>
      </c>
      <c r="R97" s="11">
        <f t="shared" si="36"/>
        <v>0</v>
      </c>
      <c r="S97" s="11">
        <f t="shared" si="37"/>
        <v>-0.88634755815925037</v>
      </c>
      <c r="T97" s="11">
        <f t="shared" si="38"/>
        <v>-0.2338647910710423</v>
      </c>
      <c r="U97" s="11">
        <f>'OddsRatio_working_3-way'!S97-'OddsRatio_working_3-way'!R97^2/3</f>
        <v>-0.88634755815925037</v>
      </c>
      <c r="V97" s="11">
        <f>'OddsRatio_working_3-way'!S97*'OddsRatio_working_3-way'!R97/3-2*'OddsRatio_working_3-way'!R97^3/27-'OddsRatio_working_3-way'!T97</f>
        <v>0.2338647910710423</v>
      </c>
      <c r="W97" s="11">
        <f>'OddsRatio_working_3-way'!V97^2+4*'OddsRatio_working_3-way'!U97^3/27</f>
        <v>-4.8466559114168882E-2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0.16059210722889772</v>
      </c>
      <c r="Y97" s="11">
        <f>IF('OddsRatio_working_3-way'!W97&gt;=0,IF('OddsRatio_working_3-way'!V97+SQRT('OddsRatio_working_3-way'!W97)&gt;0,0,PI()),ACOS('OddsRatio_working_3-way'!V97/(2*'OddsRatio_working_3-way'!X97)))</f>
        <v>0.75520230287273316</v>
      </c>
      <c r="Z97" s="11">
        <f>'OddsRatio_working_3-way'!X97^(1/3)*COS('OddsRatio_working_3-way'!Y97/3)</f>
        <v>0.52642066104158602</v>
      </c>
      <c r="AA97" s="11">
        <f>'OddsRatio_working_3-way'!X97^(1/3)*COS(('OddsRatio_working_3-way'!Y97+2*PI())/3)</f>
        <v>-0.38046157896283417</v>
      </c>
      <c r="AB97" s="11">
        <f>'OddsRatio_working_3-way'!X97^(1/3)*COS(('OddsRatio_working_3-way'!Y97+4*PI())/3)</f>
        <v>-0.14595908207875177</v>
      </c>
      <c r="AC97" s="11">
        <f>'OddsRatio_working_3-way'!X97^(1/3)*SIN('OddsRatio_working_3-way'!Y97/3)</f>
        <v>0.13539007970166436</v>
      </c>
      <c r="AD97" s="11">
        <f>'OddsRatio_working_3-way'!X97^(1/3)*SIN(('OddsRatio_working_3-way'!Y97+2*PI())/3)</f>
        <v>0.38819862568817853</v>
      </c>
      <c r="AE97" s="11">
        <f>'OddsRatio_working_3-way'!X97^(1/3)*SIN(('OddsRatio_working_3-way'!Y97+4*PI())/3)</f>
        <v>-0.52358870538984292</v>
      </c>
      <c r="AF97" s="11">
        <f>-'OddsRatio_working_3-way'!U97/(3*'OddsRatio_working_3-way'!X97^(1/3))*COS(('OddsRatio_working_3-way'!Y97)/3)</f>
        <v>0.52642066104158602</v>
      </c>
      <c r="AG97" s="11">
        <f>-'OddsRatio_working_3-way'!U97/(3*'OddsRatio_working_3-way'!X97^(1/3))*COS(('OddsRatio_working_3-way'!Y97+2*PI())/3)</f>
        <v>-0.38046157896283417</v>
      </c>
      <c r="AH97" s="11">
        <f>-'OddsRatio_working_3-way'!U97/(3*'OddsRatio_working_3-way'!X97^(1/3))*COS(('OddsRatio_working_3-way'!Y97+4*PI())/3)</f>
        <v>-0.14595908207875177</v>
      </c>
      <c r="AI97" s="11">
        <f>'OddsRatio_working_3-way'!U97/(3*'OddsRatio_working_3-way'!X97^(1/3))*SIN(('OddsRatio_working_3-way'!Y97)/3)</f>
        <v>-0.13539007970166436</v>
      </c>
      <c r="AJ97" s="11">
        <f>'OddsRatio_working_3-way'!U97/(3*'OddsRatio_working_3-way'!X97^(1/3))*SIN(('OddsRatio_working_3-way'!Y97+2*PI())/3)</f>
        <v>-0.38819862568817853</v>
      </c>
      <c r="AK97" s="11">
        <f>'OddsRatio_working_3-way'!U97/(3*'OddsRatio_working_3-way'!X97^(1/3))*SIN(('OddsRatio_working_3-way'!Y97+4*PI())/3)</f>
        <v>0.52358870538984292</v>
      </c>
      <c r="AL97" s="11">
        <f>'OddsRatio_working_3-way'!Z97+'OddsRatio_working_3-way'!AF97</f>
        <v>1.052841322083172</v>
      </c>
      <c r="AM97" s="11">
        <f>'OddsRatio_working_3-way'!AA97+'OddsRatio_working_3-way'!AG97</f>
        <v>-0.76092315792566834</v>
      </c>
      <c r="AN97" s="11">
        <f>'OddsRatio_working_3-way'!AB97+'OddsRatio_working_3-way'!AH97</f>
        <v>-0.29191816415750355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1.052841322083172</v>
      </c>
      <c r="AS97" s="11">
        <f>IF(('OddsRatio_working_3-way'!X97=0),IF(Q97&gt;0,-Q97^(1/3),(-Q97)^(1/3)),'OddsRatio_working_3-way'!AM97-'OddsRatio_working_3-way'!R97/3)</f>
        <v>-0.76092315792566834</v>
      </c>
      <c r="AT97" s="11">
        <f>IF(('OddsRatio_working_3-way'!X97=0),IF(Q97&gt;0,-Q97^(1/3),(-Q97)^(1/3)),'OddsRatio_working_3-way'!AN97-'OddsRatio_working_3-way'!R97/3)</f>
        <v>-0.29191816415750355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2.0699999999999998</v>
      </c>
      <c r="B98" s="4">
        <f>IF('True_Odds_Calculator_3-way'!B97="","",'True_Odds_Calculator_3-way'!B97)</f>
        <v>3.74</v>
      </c>
      <c r="C98" s="4">
        <f>IF('True_Odds_Calculator_3-way'!C97="","",'True_Odds_Calculator_3-way'!C97)</f>
        <v>3.61</v>
      </c>
      <c r="D98" s="9">
        <f t="shared" si="26"/>
        <v>0.47240875321784748</v>
      </c>
      <c r="E98" s="9">
        <f t="shared" si="27"/>
        <v>0.25907602157339887</v>
      </c>
      <c r="F98" s="9">
        <f t="shared" si="28"/>
        <v>0.26851522520875365</v>
      </c>
      <c r="G98" s="9">
        <f t="shared" si="29"/>
        <v>1.0437485084971052</v>
      </c>
      <c r="H98" s="9">
        <f t="shared" si="30"/>
        <v>2.1168109040919023</v>
      </c>
      <c r="I98" s="9">
        <f t="shared" si="31"/>
        <v>3.8598709132820685</v>
      </c>
      <c r="J98" s="9">
        <f t="shared" si="32"/>
        <v>3.7241836071774443</v>
      </c>
      <c r="K98" s="11">
        <f t="shared" si="33"/>
        <v>0.48309178743961356</v>
      </c>
      <c r="L98" s="11">
        <f t="shared" si="34"/>
        <v>0.26737967914438499</v>
      </c>
      <c r="M98" s="11">
        <f t="shared" si="35"/>
        <v>0.2770083102493075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-0.27379511689931013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0.22971316125456012</v>
      </c>
      <c r="Q98" s="11">
        <f>2*'OddsRatio_working_3-way'!K98*'OddsRatio_working_3-way'!L98*'OddsRatio_working_3-way'!M98</f>
        <v>7.1561732478056125E-2</v>
      </c>
      <c r="R98" s="11">
        <f t="shared" si="36"/>
        <v>0</v>
      </c>
      <c r="S98" s="11">
        <f t="shared" si="37"/>
        <v>-0.83899656011410373</v>
      </c>
      <c r="T98" s="11">
        <f t="shared" si="38"/>
        <v>-0.26136964489535947</v>
      </c>
      <c r="U98" s="11">
        <f>'OddsRatio_working_3-way'!S98-'OddsRatio_working_3-way'!R98^2/3</f>
        <v>-0.83899656011410373</v>
      </c>
      <c r="V98" s="11">
        <f>'OddsRatio_working_3-way'!S98*'OddsRatio_working_3-way'!R98/3-2*'OddsRatio_working_3-way'!R98^3/27-'OddsRatio_working_3-way'!T98</f>
        <v>0.26136964489535947</v>
      </c>
      <c r="W98" s="11">
        <f>'OddsRatio_working_3-way'!V98^2+4*'OddsRatio_working_3-way'!U98^3/27</f>
        <v>-1.9179605735573424E-2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0.1478966674813024</v>
      </c>
      <c r="Y98" s="11">
        <f>IF('OddsRatio_working_3-way'!W98&gt;=0,IF('OddsRatio_working_3-way'!V98+SQRT('OddsRatio_working_3-way'!W98)&gt;0,0,PI()),ACOS('OddsRatio_working_3-way'!V98/(2*'OddsRatio_working_3-way'!X98)))</f>
        <v>0.48725266126789823</v>
      </c>
      <c r="Z98" s="11">
        <f>'OddsRatio_working_3-way'!X98^(1/3)*COS('OddsRatio_working_3-way'!Y98/3)</f>
        <v>0.5218742542485526</v>
      </c>
      <c r="AA98" s="11">
        <f>'OddsRatio_working_3-way'!X98^(1/3)*COS(('OddsRatio_working_3-way'!Y98+2*PI())/3)</f>
        <v>-0.33499512529404679</v>
      </c>
      <c r="AB98" s="11">
        <f>'OddsRatio_working_3-way'!X98^(1/3)*COS(('OddsRatio_working_3-way'!Y98+4*PI())/3)</f>
        <v>-0.18687912895450554</v>
      </c>
      <c r="AC98" s="11">
        <f>'OddsRatio_working_3-way'!X98^(1/3)*SIN('OddsRatio_working_3-way'!Y98/3)</f>
        <v>8.5514810357923743E-2</v>
      </c>
      <c r="AD98" s="11">
        <f>'OddsRatio_working_3-way'!X98^(1/3)*SIN(('OddsRatio_working_3-way'!Y98+2*PI())/3)</f>
        <v>0.40919895658134381</v>
      </c>
      <c r="AE98" s="11">
        <f>'OddsRatio_working_3-way'!X98^(1/3)*SIN(('OddsRatio_working_3-way'!Y98+4*PI())/3)</f>
        <v>-0.49471376693926755</v>
      </c>
      <c r="AF98" s="11">
        <f>-'OddsRatio_working_3-way'!U98/(3*'OddsRatio_working_3-way'!X98^(1/3))*COS(('OddsRatio_working_3-way'!Y98)/3)</f>
        <v>0.52187425424855249</v>
      </c>
      <c r="AG98" s="11">
        <f>-'OddsRatio_working_3-way'!U98/(3*'OddsRatio_working_3-way'!X98^(1/3))*COS(('OddsRatio_working_3-way'!Y98+2*PI())/3)</f>
        <v>-0.33499512529404674</v>
      </c>
      <c r="AH98" s="11">
        <f>-'OddsRatio_working_3-way'!U98/(3*'OddsRatio_working_3-way'!X98^(1/3))*COS(('OddsRatio_working_3-way'!Y98+4*PI())/3)</f>
        <v>-0.18687912895450551</v>
      </c>
      <c r="AI98" s="11">
        <f>'OddsRatio_working_3-way'!U98/(3*'OddsRatio_working_3-way'!X98^(1/3))*SIN(('OddsRatio_working_3-way'!Y98)/3)</f>
        <v>-8.5514810357923715E-2</v>
      </c>
      <c r="AJ98" s="11">
        <f>'OddsRatio_working_3-way'!U98/(3*'OddsRatio_working_3-way'!X98^(1/3))*SIN(('OddsRatio_working_3-way'!Y98+2*PI())/3)</f>
        <v>-0.40919895658134375</v>
      </c>
      <c r="AK98" s="11">
        <f>'OddsRatio_working_3-way'!U98/(3*'OddsRatio_working_3-way'!X98^(1/3))*SIN(('OddsRatio_working_3-way'!Y98+4*PI())/3)</f>
        <v>0.49471376693926744</v>
      </c>
      <c r="AL98" s="11">
        <f>'OddsRatio_working_3-way'!Z98+'OddsRatio_working_3-way'!AF98</f>
        <v>1.0437485084971052</v>
      </c>
      <c r="AM98" s="11">
        <f>'OddsRatio_working_3-way'!AA98+'OddsRatio_working_3-way'!AG98</f>
        <v>-0.66999025058809347</v>
      </c>
      <c r="AN98" s="11">
        <f>'OddsRatio_working_3-way'!AB98+'OddsRatio_working_3-way'!AH98</f>
        <v>-0.37375825790901107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1.0437485084971052</v>
      </c>
      <c r="AS98" s="11">
        <f>IF(('OddsRatio_working_3-way'!X98=0),IF(Q98&gt;0,-Q98^(1/3),(-Q98)^(1/3)),'OddsRatio_working_3-way'!AM98-'OddsRatio_working_3-way'!R98/3)</f>
        <v>-0.66999025058809347</v>
      </c>
      <c r="AT98" s="11">
        <f>IF(('OddsRatio_working_3-way'!X98=0),IF(Q98&gt;0,-Q98^(1/3),(-Q98)^(1/3)),'OddsRatio_working_3-way'!AN98-'OddsRatio_working_3-way'!R98/3)</f>
        <v>-0.37375825790901107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2.08</v>
      </c>
      <c r="B99" s="4">
        <f>IF('True_Odds_Calculator_3-way'!B98="","",'True_Odds_Calculator_3-way'!B98)</f>
        <v>3.73</v>
      </c>
      <c r="C99" s="4">
        <f>IF('True_Odds_Calculator_3-way'!C98="","",'True_Odds_Calculator_3-way'!C98)</f>
        <v>3.58</v>
      </c>
      <c r="D99" s="9">
        <f t="shared" si="26"/>
        <v>0.46983294254275138</v>
      </c>
      <c r="E99" s="9">
        <f t="shared" si="27"/>
        <v>0.25957944549535739</v>
      </c>
      <c r="F99" s="9">
        <f t="shared" si="28"/>
        <v>0.27058761196189091</v>
      </c>
      <c r="G99" s="9">
        <f t="shared" si="29"/>
        <v>1.0448297237626298</v>
      </c>
      <c r="H99" s="9">
        <f t="shared" si="30"/>
        <v>2.1284161016636403</v>
      </c>
      <c r="I99" s="9">
        <f t="shared" si="31"/>
        <v>3.8523851458719798</v>
      </c>
      <c r="J99" s="9">
        <f t="shared" si="32"/>
        <v>3.6956606873075857</v>
      </c>
      <c r="K99" s="11">
        <f t="shared" si="33"/>
        <v>0.48076923076923073</v>
      </c>
      <c r="L99" s="11">
        <f t="shared" si="34"/>
        <v>0.26809651474530832</v>
      </c>
      <c r="M99" s="11">
        <f t="shared" si="35"/>
        <v>0.27932960893854747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-0.27387406952536419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0.23006240991922539</v>
      </c>
      <c r="Q99" s="11">
        <f>2*'OddsRatio_working_3-way'!K99*'OddsRatio_working_3-way'!L99*'OddsRatio_working_3-way'!M99</f>
        <v>7.200701405922548E-2</v>
      </c>
      <c r="R99" s="11">
        <f t="shared" si="36"/>
        <v>0</v>
      </c>
      <c r="S99" s="11">
        <f t="shared" si="37"/>
        <v>-0.84002990979735193</v>
      </c>
      <c r="T99" s="11">
        <f t="shared" si="38"/>
        <v>-0.26292015956098658</v>
      </c>
      <c r="U99" s="11">
        <f>'OddsRatio_working_3-way'!S99-'OddsRatio_working_3-way'!R99^2/3</f>
        <v>-0.84002990979735193</v>
      </c>
      <c r="V99" s="11">
        <f>'OddsRatio_working_3-way'!S99*'OddsRatio_working_3-way'!R99/3-2*'OddsRatio_working_3-way'!R99^3/27-'OddsRatio_working_3-way'!T99</f>
        <v>0.26292015956098658</v>
      </c>
      <c r="W99" s="11">
        <f>'OddsRatio_working_3-way'!V99^2+4*'OddsRatio_working_3-way'!U99^3/27</f>
        <v>-1.8690369742861382E-2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0.14816998687861521</v>
      </c>
      <c r="Y99" s="11">
        <f>IF('OddsRatio_working_3-way'!W99&gt;=0,IF('OddsRatio_working_3-way'!V99+SQRT('OddsRatio_working_3-way'!W99)&gt;0,0,PI()),ACOS('OddsRatio_working_3-way'!V99/(2*'OddsRatio_working_3-way'!X99)))</f>
        <v>0.47950205930940526</v>
      </c>
      <c r="Z99" s="11">
        <f>'OddsRatio_working_3-way'!X99^(1/3)*COS('OddsRatio_working_3-way'!Y99/3)</f>
        <v>0.52241486188131481</v>
      </c>
      <c r="AA99" s="11">
        <f>'OddsRatio_working_3-way'!X99^(1/3)*COS(('OddsRatio_working_3-way'!Y99+2*PI())/3)</f>
        <v>-0.33414241235206965</v>
      </c>
      <c r="AB99" s="11">
        <f>'OddsRatio_working_3-way'!X99^(1/3)*COS(('OddsRatio_working_3-way'!Y99+4*PI())/3)</f>
        <v>-0.18827244952924527</v>
      </c>
      <c r="AC99" s="11">
        <f>'OddsRatio_working_3-way'!X99^(1/3)*SIN('OddsRatio_working_3-way'!Y99/3)</f>
        <v>8.4218062302438473E-2</v>
      </c>
      <c r="AD99" s="11">
        <f>'OddsRatio_working_3-way'!X99^(1/3)*SIN(('OddsRatio_working_3-way'!Y99+2*PI())/3)</f>
        <v>0.41031551055253823</v>
      </c>
      <c r="AE99" s="11">
        <f>'OddsRatio_working_3-way'!X99^(1/3)*SIN(('OddsRatio_working_3-way'!Y99+4*PI())/3)</f>
        <v>-0.49453357285497651</v>
      </c>
      <c r="AF99" s="11">
        <f>-'OddsRatio_working_3-way'!U99/(3*'OddsRatio_working_3-way'!X99^(1/3))*COS(('OddsRatio_working_3-way'!Y99)/3)</f>
        <v>0.52241486188131492</v>
      </c>
      <c r="AG99" s="11">
        <f>-'OddsRatio_working_3-way'!U99/(3*'OddsRatio_working_3-way'!X99^(1/3))*COS(('OddsRatio_working_3-way'!Y99+2*PI())/3)</f>
        <v>-0.33414241235206971</v>
      </c>
      <c r="AH99" s="11">
        <f>-'OddsRatio_working_3-way'!U99/(3*'OddsRatio_working_3-way'!X99^(1/3))*COS(('OddsRatio_working_3-way'!Y99+4*PI())/3)</f>
        <v>-0.18827244952924532</v>
      </c>
      <c r="AI99" s="11">
        <f>'OddsRatio_working_3-way'!U99/(3*'OddsRatio_working_3-way'!X99^(1/3))*SIN(('OddsRatio_working_3-way'!Y99)/3)</f>
        <v>-8.4218062302438487E-2</v>
      </c>
      <c r="AJ99" s="11">
        <f>'OddsRatio_working_3-way'!U99/(3*'OddsRatio_working_3-way'!X99^(1/3))*SIN(('OddsRatio_working_3-way'!Y99+2*PI())/3)</f>
        <v>-0.41031551055253829</v>
      </c>
      <c r="AK99" s="11">
        <f>'OddsRatio_working_3-way'!U99/(3*'OddsRatio_working_3-way'!X99^(1/3))*SIN(('OddsRatio_working_3-way'!Y99+4*PI())/3)</f>
        <v>0.49453357285497662</v>
      </c>
      <c r="AL99" s="11">
        <f>'OddsRatio_working_3-way'!Z99+'OddsRatio_working_3-way'!AF99</f>
        <v>1.0448297237626298</v>
      </c>
      <c r="AM99" s="11">
        <f>'OddsRatio_working_3-way'!AA99+'OddsRatio_working_3-way'!AG99</f>
        <v>-0.6682848247041393</v>
      </c>
      <c r="AN99" s="11">
        <f>'OddsRatio_working_3-way'!AB99+'OddsRatio_working_3-way'!AH99</f>
        <v>-0.37654489905849059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1.0448297237626298</v>
      </c>
      <c r="AS99" s="11">
        <f>IF(('OddsRatio_working_3-way'!X99=0),IF(Q99&gt;0,-Q99^(1/3),(-Q99)^(1/3)),'OddsRatio_working_3-way'!AM99-'OddsRatio_working_3-way'!R99/3)</f>
        <v>-0.6682848247041393</v>
      </c>
      <c r="AT99" s="11">
        <f>IF(('OddsRatio_working_3-way'!X99=0),IF(Q99&gt;0,-Q99^(1/3),(-Q99)^(1/3)),'OddsRatio_working_3-way'!AN99-'OddsRatio_working_3-way'!R99/3)</f>
        <v>-0.37654489905849059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1.87</v>
      </c>
      <c r="B100" s="4">
        <f>IF('True_Odds_Calculator_3-way'!B99="","",'True_Odds_Calculator_3-way'!B99)</f>
        <v>4.01</v>
      </c>
      <c r="C100" s="4">
        <f>IF('True_Odds_Calculator_3-way'!C99="","",'True_Odds_Calculator_3-way'!C99)</f>
        <v>4.0599999999999996</v>
      </c>
      <c r="D100" s="9">
        <f t="shared" si="26"/>
        <v>0.52247280334724411</v>
      </c>
      <c r="E100" s="9">
        <f t="shared" si="27"/>
        <v>0.24026077941362531</v>
      </c>
      <c r="F100" s="9">
        <f t="shared" si="28"/>
        <v>0.23726641723913061</v>
      </c>
      <c r="G100" s="9">
        <f t="shared" si="29"/>
        <v>1.0505462326777926</v>
      </c>
      <c r="H100" s="9">
        <f t="shared" si="30"/>
        <v>1.91397522242968</v>
      </c>
      <c r="I100" s="9">
        <f t="shared" si="31"/>
        <v>4.162144160360155</v>
      </c>
      <c r="J100" s="9">
        <f t="shared" si="32"/>
        <v>4.2146714719940457</v>
      </c>
      <c r="K100" s="11">
        <f t="shared" si="33"/>
        <v>0.53475935828876997</v>
      </c>
      <c r="L100" s="11">
        <f t="shared" si="34"/>
        <v>0.24937655860349128</v>
      </c>
      <c r="M100" s="11">
        <f t="shared" si="35"/>
        <v>0.24630541871921185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-0.26320562230786682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0.22795412617004679</v>
      </c>
      <c r="Q100" s="11">
        <f>2*'OddsRatio_working_3-way'!K100*'OddsRatio_working_3-way'!L100*'OddsRatio_working_3-way'!M100</f>
        <v>6.5692831749293037E-2</v>
      </c>
      <c r="R100" s="11">
        <f t="shared" si="36"/>
        <v>0</v>
      </c>
      <c r="S100" s="11">
        <f t="shared" si="37"/>
        <v>-0.86606860511289918</v>
      </c>
      <c r="T100" s="11">
        <f t="shared" si="38"/>
        <v>-0.24958749426884708</v>
      </c>
      <c r="U100" s="11">
        <f>'OddsRatio_working_3-way'!S100-'OddsRatio_working_3-way'!R100^2/3</f>
        <v>-0.86606860511289918</v>
      </c>
      <c r="V100" s="11">
        <f>'OddsRatio_working_3-way'!S100*'OddsRatio_working_3-way'!R100/3-2*'OddsRatio_working_3-way'!R100^3/27-'OddsRatio_working_3-way'!T100</f>
        <v>0.24958749426884708</v>
      </c>
      <c r="W100" s="11">
        <f>'OddsRatio_working_3-way'!V100^2+4*'OddsRatio_working_3-way'!U100^3/27</f>
        <v>-3.3945528730728279E-2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0.15511241570722994</v>
      </c>
      <c r="Y100" s="11">
        <f>IF('OddsRatio_working_3-way'!W100&gt;=0,IF('OddsRatio_working_3-way'!V100+SQRT('OddsRatio_working_3-way'!W100)&gt;0,0,PI()),ACOS('OddsRatio_working_3-way'!V100/(2*'OddsRatio_working_3-way'!X100)))</f>
        <v>0.63590010509777828</v>
      </c>
      <c r="Z100" s="11">
        <f>'OddsRatio_working_3-way'!X100^(1/3)*COS('OddsRatio_working_3-way'!Y100/3)</f>
        <v>0.5252731163388964</v>
      </c>
      <c r="AA100" s="11">
        <f>'OddsRatio_working_3-way'!X100^(1/3)*COS(('OddsRatio_working_3-way'!Y100+2*PI())/3)</f>
        <v>-0.36053071640651063</v>
      </c>
      <c r="AB100" s="11">
        <f>'OddsRatio_working_3-way'!X100^(1/3)*COS(('OddsRatio_working_3-way'!Y100+4*PI())/3)</f>
        <v>-0.16474239993238565</v>
      </c>
      <c r="AC100" s="11">
        <f>'OddsRatio_working_3-way'!X100^(1/3)*SIN('OddsRatio_working_3-way'!Y100/3)</f>
        <v>0.11303843722051976</v>
      </c>
      <c r="AD100" s="11">
        <f>'OddsRatio_working_3-way'!X100^(1/3)*SIN(('OddsRatio_working_3-way'!Y100+2*PI())/3)</f>
        <v>0.39838064406424339</v>
      </c>
      <c r="AE100" s="11">
        <f>'OddsRatio_working_3-way'!X100^(1/3)*SIN(('OddsRatio_working_3-way'!Y100+4*PI())/3)</f>
        <v>-0.51141908128476299</v>
      </c>
      <c r="AF100" s="11">
        <f>-'OddsRatio_working_3-way'!U100/(3*'OddsRatio_working_3-way'!X100^(1/3))*COS(('OddsRatio_working_3-way'!Y100)/3)</f>
        <v>0.52527311633889617</v>
      </c>
      <c r="AG100" s="11">
        <f>-'OddsRatio_working_3-way'!U100/(3*'OddsRatio_working_3-way'!X100^(1/3))*COS(('OddsRatio_working_3-way'!Y100+2*PI())/3)</f>
        <v>-0.36053071640651052</v>
      </c>
      <c r="AH100" s="11">
        <f>-'OddsRatio_working_3-way'!U100/(3*'OddsRatio_working_3-way'!X100^(1/3))*COS(('OddsRatio_working_3-way'!Y100+4*PI())/3)</f>
        <v>-0.16474239993238557</v>
      </c>
      <c r="AI100" s="11">
        <f>'OddsRatio_working_3-way'!U100/(3*'OddsRatio_working_3-way'!X100^(1/3))*SIN(('OddsRatio_working_3-way'!Y100)/3)</f>
        <v>-0.11303843722051971</v>
      </c>
      <c r="AJ100" s="11">
        <f>'OddsRatio_working_3-way'!U100/(3*'OddsRatio_working_3-way'!X100^(1/3))*SIN(('OddsRatio_working_3-way'!Y100+2*PI())/3)</f>
        <v>-0.39838064406424323</v>
      </c>
      <c r="AK100" s="11">
        <f>'OddsRatio_working_3-way'!U100/(3*'OddsRatio_working_3-way'!X100^(1/3))*SIN(('OddsRatio_working_3-way'!Y100+4*PI())/3)</f>
        <v>0.51141908128476277</v>
      </c>
      <c r="AL100" s="11">
        <f>'OddsRatio_working_3-way'!Z100+'OddsRatio_working_3-way'!AF100</f>
        <v>1.0505462326777926</v>
      </c>
      <c r="AM100" s="11">
        <f>'OddsRatio_working_3-way'!AA100+'OddsRatio_working_3-way'!AG100</f>
        <v>-0.72106143281302115</v>
      </c>
      <c r="AN100" s="11">
        <f>'OddsRatio_working_3-way'!AB100+'OddsRatio_working_3-way'!AH100</f>
        <v>-0.32948479986477119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1.0505462326777926</v>
      </c>
      <c r="AS100" s="11">
        <f>IF(('OddsRatio_working_3-way'!X100=0),IF(Q100&gt;0,-Q100^(1/3),(-Q100)^(1/3)),'OddsRatio_working_3-way'!AM100-'OddsRatio_working_3-way'!R100/3)</f>
        <v>-0.72106143281302115</v>
      </c>
      <c r="AT100" s="11">
        <f>IF(('OddsRatio_working_3-way'!X100=0),IF(Q100&gt;0,-Q100^(1/3),(-Q100)^(1/3)),'OddsRatio_working_3-way'!AN100-'OddsRatio_working_3-way'!R100/3)</f>
        <v>-0.32948479986477119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2.2799999999999998</v>
      </c>
      <c r="B101" s="4">
        <f>IF('True_Odds_Calculator_3-way'!B100="","",'True_Odds_Calculator_3-way'!B100)</f>
        <v>3.75</v>
      </c>
      <c r="C101" s="4">
        <f>IF('True_Odds_Calculator_3-way'!C100="","",'True_Odds_Calculator_3-way'!C100)</f>
        <v>3.1</v>
      </c>
      <c r="D101" s="9">
        <f t="shared" si="26"/>
        <v>0.42817434373765328</v>
      </c>
      <c r="E101" s="9">
        <f t="shared" si="27"/>
        <v>0.25844919782394482</v>
      </c>
      <c r="F101" s="9">
        <f t="shared" si="28"/>
        <v>0.31337645843840206</v>
      </c>
      <c r="G101" s="9">
        <f t="shared" si="29"/>
        <v>1.0433572223296959</v>
      </c>
      <c r="H101" s="9">
        <f t="shared" si="30"/>
        <v>2.3354972445820108</v>
      </c>
      <c r="I101" s="9">
        <f t="shared" si="31"/>
        <v>3.8692323614066639</v>
      </c>
      <c r="J101" s="9">
        <f t="shared" si="32"/>
        <v>3.1910501668923614</v>
      </c>
      <c r="K101" s="11">
        <f t="shared" si="33"/>
        <v>0.43859649122807021</v>
      </c>
      <c r="L101" s="11">
        <f t="shared" si="34"/>
        <v>0.26666666666666666</v>
      </c>
      <c r="M101" s="11">
        <f t="shared" si="35"/>
        <v>0.32258064516129031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-0.2788907753254104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0.23127711752499525</v>
      </c>
      <c r="Q101" s="11">
        <f>2*'OddsRatio_working_3-way'!K101*'OddsRatio_working_3-way'!L101*'OddsRatio_working_3-way'!M101</f>
        <v>7.5457460856442185E-2</v>
      </c>
      <c r="R101" s="11">
        <f t="shared" si="36"/>
        <v>0</v>
      </c>
      <c r="S101" s="11">
        <f t="shared" si="37"/>
        <v>-0.82927489177489133</v>
      </c>
      <c r="T101" s="11">
        <f t="shared" si="38"/>
        <v>-0.2705627705627705</v>
      </c>
      <c r="U101" s="11">
        <f>'OddsRatio_working_3-way'!S101-'OddsRatio_working_3-way'!R101^2/3</f>
        <v>-0.82927489177489133</v>
      </c>
      <c r="V101" s="11">
        <f>'OddsRatio_working_3-way'!S101*'OddsRatio_working_3-way'!R101/3-2*'OddsRatio_working_3-way'!R101^3/27-'OddsRatio_working_3-way'!T101</f>
        <v>0.2705627705627705</v>
      </c>
      <c r="W101" s="11">
        <f>'OddsRatio_working_3-way'!V101^2+4*'OddsRatio_working_3-way'!U101^3/27</f>
        <v>-1.1283154244204285E-2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0.14533355347166624</v>
      </c>
      <c r="Y101" s="11">
        <f>IF('OddsRatio_working_3-way'!W101&gt;=0,IF('OddsRatio_working_3-way'!V101+SQRT('OddsRatio_working_3-way'!W101)&gt;0,0,PI()),ACOS('OddsRatio_working_3-way'!V101/(2*'OddsRatio_working_3-way'!X101)))</f>
        <v>0.37410842934121136</v>
      </c>
      <c r="Z101" s="11">
        <f>'OddsRatio_working_3-way'!X101^(1/3)*COS('OddsRatio_working_3-way'!Y101/3)</f>
        <v>0.52167861116484793</v>
      </c>
      <c r="AA101" s="11">
        <f>'OddsRatio_working_3-way'!X101^(1/3)*COS(('OddsRatio_working_3-way'!Y101+2*PI())/3)</f>
        <v>-0.31747227242647458</v>
      </c>
      <c r="AB101" s="11">
        <f>'OddsRatio_working_3-way'!X101^(1/3)*COS(('OddsRatio_working_3-way'!Y101+4*PI())/3)</f>
        <v>-0.20420633873837346</v>
      </c>
      <c r="AC101" s="11">
        <f>'OddsRatio_working_3-way'!X101^(1/3)*SIN('OddsRatio_working_3-way'!Y101/3)</f>
        <v>6.5394117304839725E-2</v>
      </c>
      <c r="AD101" s="11">
        <f>'OddsRatio_working_3-way'!X101^(1/3)*SIN(('OddsRatio_working_3-way'!Y101+2*PI())/3)</f>
        <v>0.41908987122732289</v>
      </c>
      <c r="AE101" s="11">
        <f>'OddsRatio_working_3-way'!X101^(1/3)*SIN(('OddsRatio_working_3-way'!Y101+4*PI())/3)</f>
        <v>-0.4844839885321624</v>
      </c>
      <c r="AF101" s="11">
        <f>-'OddsRatio_working_3-way'!U101/(3*'OddsRatio_working_3-way'!X101^(1/3))*COS(('OddsRatio_working_3-way'!Y101)/3)</f>
        <v>0.52167861116484793</v>
      </c>
      <c r="AG101" s="11">
        <f>-'OddsRatio_working_3-way'!U101/(3*'OddsRatio_working_3-way'!X101^(1/3))*COS(('OddsRatio_working_3-way'!Y101+2*PI())/3)</f>
        <v>-0.31747227242647458</v>
      </c>
      <c r="AH101" s="11">
        <f>-'OddsRatio_working_3-way'!U101/(3*'OddsRatio_working_3-way'!X101^(1/3))*COS(('OddsRatio_working_3-way'!Y101+4*PI())/3)</f>
        <v>-0.20420633873837346</v>
      </c>
      <c r="AI101" s="11">
        <f>'OddsRatio_working_3-way'!U101/(3*'OddsRatio_working_3-way'!X101^(1/3))*SIN(('OddsRatio_working_3-way'!Y101)/3)</f>
        <v>-6.5394117304839725E-2</v>
      </c>
      <c r="AJ101" s="11">
        <f>'OddsRatio_working_3-way'!U101/(3*'OddsRatio_working_3-way'!X101^(1/3))*SIN(('OddsRatio_working_3-way'!Y101+2*PI())/3)</f>
        <v>-0.41908987122732289</v>
      </c>
      <c r="AK101" s="11">
        <f>'OddsRatio_working_3-way'!U101/(3*'OddsRatio_working_3-way'!X101^(1/3))*SIN(('OddsRatio_working_3-way'!Y101+4*PI())/3)</f>
        <v>0.4844839885321624</v>
      </c>
      <c r="AL101" s="11">
        <f>'OddsRatio_working_3-way'!Z101+'OddsRatio_working_3-way'!AF101</f>
        <v>1.0433572223296959</v>
      </c>
      <c r="AM101" s="11">
        <f>'OddsRatio_working_3-way'!AA101+'OddsRatio_working_3-way'!AG101</f>
        <v>-0.63494454485294916</v>
      </c>
      <c r="AN101" s="11">
        <f>'OddsRatio_working_3-way'!AB101+'OddsRatio_working_3-way'!AH101</f>
        <v>-0.40841267747674692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1.0433572223296959</v>
      </c>
      <c r="AS101" s="11">
        <f>IF(('OddsRatio_working_3-way'!X101=0),IF(Q101&gt;0,-Q101^(1/3),(-Q101)^(1/3)),'OddsRatio_working_3-way'!AM101-'OddsRatio_working_3-way'!R101/3)</f>
        <v>-0.63494454485294916</v>
      </c>
      <c r="AT101" s="11">
        <f>IF(('OddsRatio_working_3-way'!X101=0),IF(Q101&gt;0,-Q101^(1/3),(-Q101)^(1/3)),'OddsRatio_working_3-way'!AN101-'OddsRatio_working_3-way'!R101/3)</f>
        <v>-0.40841267747674692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3.28</v>
      </c>
      <c r="B102" s="4">
        <f>IF('True_Odds_Calculator_3-way'!B101="","",'True_Odds_Calculator_3-way'!B101)</f>
        <v>3.14</v>
      </c>
      <c r="C102" s="4">
        <f>IF('True_Odds_Calculator_3-way'!C101="","",'True_Odds_Calculator_3-way'!C101)</f>
        <v>2.38</v>
      </c>
      <c r="D102" s="9">
        <f t="shared" si="26"/>
        <v>0.29120727799379703</v>
      </c>
      <c r="E102" s="9">
        <f t="shared" si="27"/>
        <v>0.30445800910861087</v>
      </c>
      <c r="F102" s="9">
        <f t="shared" si="28"/>
        <v>0.4043347128975921</v>
      </c>
      <c r="G102" s="9">
        <f t="shared" si="29"/>
        <v>1.0675351351848268</v>
      </c>
      <c r="H102" s="9">
        <f t="shared" si="30"/>
        <v>3.4339801082214052</v>
      </c>
      <c r="I102" s="9">
        <f t="shared" si="31"/>
        <v>3.2845251892955289</v>
      </c>
      <c r="J102" s="9">
        <f t="shared" si="32"/>
        <v>2.4731984865550611</v>
      </c>
      <c r="K102" s="11">
        <f t="shared" si="33"/>
        <v>0.3048780487804878</v>
      </c>
      <c r="L102" s="11">
        <f t="shared" si="34"/>
        <v>0.31847133757961782</v>
      </c>
      <c r="M102" s="11">
        <f t="shared" si="35"/>
        <v>0.42016806722689076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-0.27469278840944489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0.23661787225376399</v>
      </c>
      <c r="Q102" s="11">
        <f>2*'OddsRatio_working_3-way'!K102*'OddsRatio_working_3-way'!L102*'OddsRatio_working_3-way'!M102</f>
        <v>8.1592369742677237E-2</v>
      </c>
      <c r="R102" s="11">
        <f t="shared" si="36"/>
        <v>0</v>
      </c>
      <c r="S102" s="11">
        <f t="shared" si="37"/>
        <v>-0.8613909146426949</v>
      </c>
      <c r="T102" s="11">
        <f t="shared" si="38"/>
        <v>-0.29703134987679136</v>
      </c>
      <c r="U102" s="11">
        <f>'OddsRatio_working_3-way'!S102-'OddsRatio_working_3-way'!R102^2/3</f>
        <v>-0.8613909146426949</v>
      </c>
      <c r="V102" s="11">
        <f>'OddsRatio_working_3-way'!S102*'OddsRatio_working_3-way'!R102/3-2*'OddsRatio_working_3-way'!R102^3/27-'OddsRatio_working_3-way'!T102</f>
        <v>0.29703134987679136</v>
      </c>
      <c r="W102" s="11">
        <f>'OddsRatio_working_3-way'!V102^2+4*'OddsRatio_working_3-way'!U102^3/27</f>
        <v>-6.4608446689603527E-3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0.15385745633425538</v>
      </c>
      <c r="Y102" s="11">
        <f>IF('OddsRatio_working_3-way'!W102&gt;=0,IF('OddsRatio_working_3-way'!V102+SQRT('OddsRatio_working_3-way'!W102)&gt;0,0,PI()),ACOS('OddsRatio_working_3-way'!V102/(2*'OddsRatio_working_3-way'!X102)))</f>
        <v>0.26427944024871697</v>
      </c>
      <c r="Z102" s="11">
        <f>'OddsRatio_working_3-way'!X102^(1/3)*COS('OddsRatio_working_3-way'!Y102/3)</f>
        <v>0.53376756759241339</v>
      </c>
      <c r="AA102" s="11">
        <f>'OddsRatio_working_3-way'!X102^(1/3)*COS(('OddsRatio_working_3-way'!Y102+2*PI())/3)</f>
        <v>-0.30771106022425804</v>
      </c>
      <c r="AB102" s="11">
        <f>'OddsRatio_working_3-way'!X102^(1/3)*COS(('OddsRatio_working_3-way'!Y102+4*PI())/3)</f>
        <v>-0.22605650736815505</v>
      </c>
      <c r="AC102" s="11">
        <f>'OddsRatio_working_3-way'!X102^(1/3)*SIN('OddsRatio_working_3-way'!Y102/3)</f>
        <v>4.7143278072029567E-2</v>
      </c>
      <c r="AD102" s="11">
        <f>'OddsRatio_working_3-way'!X102^(1/3)*SIN(('OddsRatio_working_3-way'!Y102+2*PI())/3)</f>
        <v>0.43868463421524279</v>
      </c>
      <c r="AE102" s="11">
        <f>'OddsRatio_working_3-way'!X102^(1/3)*SIN(('OddsRatio_working_3-way'!Y102+4*PI())/3)</f>
        <v>-0.48582791228727235</v>
      </c>
      <c r="AF102" s="11">
        <f>-'OddsRatio_working_3-way'!U102/(3*'OddsRatio_working_3-way'!X102^(1/3))*COS(('OddsRatio_working_3-way'!Y102)/3)</f>
        <v>0.53376756759241339</v>
      </c>
      <c r="AG102" s="11">
        <f>-'OddsRatio_working_3-way'!U102/(3*'OddsRatio_working_3-way'!X102^(1/3))*COS(('OddsRatio_working_3-way'!Y102+2*PI())/3)</f>
        <v>-0.30771106022425804</v>
      </c>
      <c r="AH102" s="11">
        <f>-'OddsRatio_working_3-way'!U102/(3*'OddsRatio_working_3-way'!X102^(1/3))*COS(('OddsRatio_working_3-way'!Y102+4*PI())/3)</f>
        <v>-0.22605650736815505</v>
      </c>
      <c r="AI102" s="11">
        <f>'OddsRatio_working_3-way'!U102/(3*'OddsRatio_working_3-way'!X102^(1/3))*SIN(('OddsRatio_working_3-way'!Y102)/3)</f>
        <v>-4.7143278072029567E-2</v>
      </c>
      <c r="AJ102" s="11">
        <f>'OddsRatio_working_3-way'!U102/(3*'OddsRatio_working_3-way'!X102^(1/3))*SIN(('OddsRatio_working_3-way'!Y102+2*PI())/3)</f>
        <v>-0.43868463421524279</v>
      </c>
      <c r="AK102" s="11">
        <f>'OddsRatio_working_3-way'!U102/(3*'OddsRatio_working_3-way'!X102^(1/3))*SIN(('OddsRatio_working_3-way'!Y102+4*PI())/3)</f>
        <v>0.48582791228727235</v>
      </c>
      <c r="AL102" s="11">
        <f>'OddsRatio_working_3-way'!Z102+'OddsRatio_working_3-way'!AF102</f>
        <v>1.0675351351848268</v>
      </c>
      <c r="AM102" s="11">
        <f>'OddsRatio_working_3-way'!AA102+'OddsRatio_working_3-way'!AG102</f>
        <v>-0.61542212044851607</v>
      </c>
      <c r="AN102" s="11">
        <f>'OddsRatio_working_3-way'!AB102+'OddsRatio_working_3-way'!AH102</f>
        <v>-0.4521130147363101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1.0675351351848268</v>
      </c>
      <c r="AS102" s="11">
        <f>IF(('OddsRatio_working_3-way'!X102=0),IF(Q102&gt;0,-Q102^(1/3),(-Q102)^(1/3)),'OddsRatio_working_3-way'!AM102-'OddsRatio_working_3-way'!R102/3)</f>
        <v>-0.61542212044851607</v>
      </c>
      <c r="AT102" s="11">
        <f>IF(('OddsRatio_working_3-way'!X102=0),IF(Q102&gt;0,-Q102^(1/3),(-Q102)^(1/3)),'OddsRatio_working_3-way'!AN102-'OddsRatio_working_3-way'!R102/3)</f>
        <v>-0.4521130147363101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2.2000000000000002</v>
      </c>
      <c r="B103" s="4">
        <f>IF('True_Odds_Calculator_3-way'!B102="","",'True_Odds_Calculator_3-way'!B102)</f>
        <v>3.56</v>
      </c>
      <c r="C103" s="4">
        <f>IF('True_Odds_Calculator_3-way'!C102="","",'True_Odds_Calculator_3-way'!C102)</f>
        <v>3.3</v>
      </c>
      <c r="D103" s="9">
        <f t="shared" si="26"/>
        <v>0.44003152396543527</v>
      </c>
      <c r="E103" s="9">
        <f t="shared" si="27"/>
        <v>0.26919319421328203</v>
      </c>
      <c r="F103" s="9">
        <f t="shared" si="28"/>
        <v>0.29077528182128265</v>
      </c>
      <c r="G103" s="9">
        <f t="shared" si="29"/>
        <v>1.0604703783270888</v>
      </c>
      <c r="H103" s="9">
        <f t="shared" si="30"/>
        <v>2.2725644539925067</v>
      </c>
      <c r="I103" s="9">
        <f t="shared" si="31"/>
        <v>3.7148041685173476</v>
      </c>
      <c r="J103" s="9">
        <f t="shared" si="32"/>
        <v>3.4390818701523043</v>
      </c>
      <c r="K103" s="11">
        <f t="shared" si="33"/>
        <v>0.45454545454545453</v>
      </c>
      <c r="L103" s="11">
        <f t="shared" si="34"/>
        <v>0.2808988764044944</v>
      </c>
      <c r="M103" s="11">
        <f t="shared" si="35"/>
        <v>0.30303030303030304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-0.27337728665614269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0.23446931005664412</v>
      </c>
      <c r="Q103" s="11">
        <f>2*'OddsRatio_working_3-way'!K103*'OddsRatio_working_3-way'!L103*'OddsRatio_working_3-way'!M103</f>
        <v>7.738261057975053E-2</v>
      </c>
      <c r="R103" s="11">
        <f t="shared" si="36"/>
        <v>0</v>
      </c>
      <c r="S103" s="11">
        <f t="shared" si="37"/>
        <v>-0.85767663043478259</v>
      </c>
      <c r="T103" s="11">
        <f t="shared" si="38"/>
        <v>-0.2830615942028985</v>
      </c>
      <c r="U103" s="11">
        <f>'OddsRatio_working_3-way'!S103-'OddsRatio_working_3-way'!R103^2/3</f>
        <v>-0.85767663043478259</v>
      </c>
      <c r="V103" s="11">
        <f>'OddsRatio_working_3-way'!S103*'OddsRatio_working_3-way'!R103/3-2*'OddsRatio_working_3-way'!R103^3/27-'OddsRatio_working_3-way'!T103</f>
        <v>0.2830615942028985</v>
      </c>
      <c r="W103" s="11">
        <f>'OddsRatio_working_3-way'!V103^2+4*'OddsRatio_working_3-way'!U103^3/27</f>
        <v>-1.3344996409694623E-2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0.15286338878421887</v>
      </c>
      <c r="Y103" s="11">
        <f>IF('OddsRatio_working_3-way'!W103&gt;=0,IF('OddsRatio_working_3-way'!V103+SQRT('OddsRatio_working_3-way'!W103)&gt;0,0,PI()),ACOS('OddsRatio_working_3-way'!V103/(2*'OddsRatio_working_3-way'!X103)))</f>
        <v>0.38747898871034914</v>
      </c>
      <c r="Z103" s="11">
        <f>'OddsRatio_working_3-way'!X103^(1/3)*COS('OddsRatio_working_3-way'!Y103/3)</f>
        <v>0.5302351891635444</v>
      </c>
      <c r="AA103" s="11">
        <f>'OddsRatio_working_3-way'!X103^(1/3)*COS(('OddsRatio_working_3-way'!Y103+2*PI())/3)</f>
        <v>-0.32475936466131378</v>
      </c>
      <c r="AB103" s="11">
        <f>'OddsRatio_working_3-way'!X103^(1/3)*COS(('OddsRatio_working_3-way'!Y103+4*PI())/3)</f>
        <v>-0.20547582450223073</v>
      </c>
      <c r="AC103" s="11">
        <f>'OddsRatio_working_3-way'!X103^(1/3)*SIN('OddsRatio_working_3-way'!Y103/3)</f>
        <v>6.8868384020738166E-2</v>
      </c>
      <c r="AD103" s="11">
        <f>'OddsRatio_working_3-way'!X103^(1/3)*SIN(('OddsRatio_working_3-way'!Y103+2*PI())/3)</f>
        <v>0.42476295178570767</v>
      </c>
      <c r="AE103" s="11">
        <f>'OddsRatio_working_3-way'!X103^(1/3)*SIN(('OddsRatio_working_3-way'!Y103+4*PI())/3)</f>
        <v>-0.4936313358064458</v>
      </c>
      <c r="AF103" s="11">
        <f>-'OddsRatio_working_3-way'!U103/(3*'OddsRatio_working_3-way'!X103^(1/3))*COS(('OddsRatio_working_3-way'!Y103)/3)</f>
        <v>0.5302351891635444</v>
      </c>
      <c r="AG103" s="11">
        <f>-'OddsRatio_working_3-way'!U103/(3*'OddsRatio_working_3-way'!X103^(1/3))*COS(('OddsRatio_working_3-way'!Y103+2*PI())/3)</f>
        <v>-0.32475936466131378</v>
      </c>
      <c r="AH103" s="11">
        <f>-'OddsRatio_working_3-way'!U103/(3*'OddsRatio_working_3-way'!X103^(1/3))*COS(('OddsRatio_working_3-way'!Y103+4*PI())/3)</f>
        <v>-0.20547582450223073</v>
      </c>
      <c r="AI103" s="11">
        <f>'OddsRatio_working_3-way'!U103/(3*'OddsRatio_working_3-way'!X103^(1/3))*SIN(('OddsRatio_working_3-way'!Y103)/3)</f>
        <v>-6.8868384020738166E-2</v>
      </c>
      <c r="AJ103" s="11">
        <f>'OddsRatio_working_3-way'!U103/(3*'OddsRatio_working_3-way'!X103^(1/3))*SIN(('OddsRatio_working_3-way'!Y103+2*PI())/3)</f>
        <v>-0.42476295178570767</v>
      </c>
      <c r="AK103" s="11">
        <f>'OddsRatio_working_3-way'!U103/(3*'OddsRatio_working_3-way'!X103^(1/3))*SIN(('OddsRatio_working_3-way'!Y103+4*PI())/3)</f>
        <v>0.4936313358064458</v>
      </c>
      <c r="AL103" s="11">
        <f>'OddsRatio_working_3-way'!Z103+'OddsRatio_working_3-way'!AF103</f>
        <v>1.0604703783270888</v>
      </c>
      <c r="AM103" s="11">
        <f>'OddsRatio_working_3-way'!AA103+'OddsRatio_working_3-way'!AG103</f>
        <v>-0.64951872932262755</v>
      </c>
      <c r="AN103" s="11">
        <f>'OddsRatio_working_3-way'!AB103+'OddsRatio_working_3-way'!AH103</f>
        <v>-0.41095164900446146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1.0604703783270888</v>
      </c>
      <c r="AS103" s="11">
        <f>IF(('OddsRatio_working_3-way'!X103=0),IF(Q103&gt;0,-Q103^(1/3),(-Q103)^(1/3)),'OddsRatio_working_3-way'!AM103-'OddsRatio_working_3-way'!R103/3)</f>
        <v>-0.64951872932262755</v>
      </c>
      <c r="AT103" s="11">
        <f>IF(('OddsRatio_working_3-way'!X103=0),IF(Q103&gt;0,-Q103^(1/3),(-Q103)^(1/3)),'OddsRatio_working_3-way'!AN103-'OddsRatio_working_3-way'!R103/3)</f>
        <v>-0.41095164900446146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2.64</v>
      </c>
      <c r="B104" s="4">
        <f>IF('True_Odds_Calculator_3-way'!B103="","",'True_Odds_Calculator_3-way'!B103)</f>
        <v>3.37</v>
      </c>
      <c r="C104" s="4">
        <f>IF('True_Odds_Calculator_3-way'!C103="","",'True_Odds_Calculator_3-way'!C103)</f>
        <v>2.8</v>
      </c>
      <c r="D104" s="9">
        <f t="shared" si="26"/>
        <v>0.36735805857208875</v>
      </c>
      <c r="E104" s="9">
        <f t="shared" si="27"/>
        <v>0.28663955334696595</v>
      </c>
      <c r="F104" s="9">
        <f t="shared" si="28"/>
        <v>0.34600238808094513</v>
      </c>
      <c r="G104" s="9">
        <f t="shared" si="29"/>
        <v>1.0500852570320927</v>
      </c>
      <c r="H104" s="9">
        <f t="shared" si="30"/>
        <v>2.7221398215326325</v>
      </c>
      <c r="I104" s="9">
        <f t="shared" si="31"/>
        <v>3.4887020591660605</v>
      </c>
      <c r="J104" s="9">
        <f t="shared" si="32"/>
        <v>2.890153462657767</v>
      </c>
      <c r="K104" s="11">
        <f t="shared" si="33"/>
        <v>0.37878787878787878</v>
      </c>
      <c r="L104" s="11">
        <f t="shared" si="34"/>
        <v>0.29673590504451036</v>
      </c>
      <c r="M104" s="11">
        <f t="shared" si="35"/>
        <v>0.35714285714285715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-0.2808489729854714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0.2332299253664239</v>
      </c>
      <c r="Q104" s="11">
        <f>2*'OddsRatio_working_3-way'!K104*'OddsRatio_working_3-way'!L104*'OddsRatio_working_3-way'!M104</f>
        <v>8.0285688594293927E-2</v>
      </c>
      <c r="R104" s="11">
        <f t="shared" si="36"/>
        <v>0</v>
      </c>
      <c r="S104" s="11">
        <f t="shared" si="37"/>
        <v>-0.83044606817376221</v>
      </c>
      <c r="T104" s="11">
        <f t="shared" si="38"/>
        <v>-0.2858678375813295</v>
      </c>
      <c r="U104" s="11">
        <f>'OddsRatio_working_3-way'!S104-'OddsRatio_working_3-way'!R104^2/3</f>
        <v>-0.83044606817376221</v>
      </c>
      <c r="V104" s="11">
        <f>'OddsRatio_working_3-way'!S104*'OddsRatio_working_3-way'!R104/3-2*'OddsRatio_working_3-way'!R104^3/27-'OddsRatio_working_3-way'!T104</f>
        <v>0.2858678375813295</v>
      </c>
      <c r="W104" s="11">
        <f>'OddsRatio_working_3-way'!V104^2+4*'OddsRatio_working_3-way'!U104^3/27</f>
        <v>-3.1254141974253608E-3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0.1456415417736735</v>
      </c>
      <c r="Y104" s="11">
        <f>IF('OddsRatio_working_3-way'!W104&gt;=0,IF('OddsRatio_working_3-way'!V104+SQRT('OddsRatio_working_3-way'!W104)&gt;0,0,PI()),ACOS('OddsRatio_working_3-way'!V104/(2*'OddsRatio_working_3-way'!X104)))</f>
        <v>0.19312637816243816</v>
      </c>
      <c r="Z104" s="11">
        <f>'OddsRatio_working_3-way'!X104^(1/3)*COS('OddsRatio_working_3-way'!Y104/3)</f>
        <v>0.52504262851604644</v>
      </c>
      <c r="AA104" s="11">
        <f>'OddsRatio_working_3-way'!X104^(1/3)*COS(('OddsRatio_working_3-way'!Y104+2*PI())/3)</f>
        <v>-0.29183335485845241</v>
      </c>
      <c r="AB104" s="11">
        <f>'OddsRatio_working_3-way'!X104^(1/3)*COS(('OddsRatio_working_3-way'!Y104+4*PI())/3)</f>
        <v>-0.23320927365759411</v>
      </c>
      <c r="AC104" s="11">
        <f>'OddsRatio_working_3-way'!X104^(1/3)*SIN('OddsRatio_working_3-way'!Y104/3)</f>
        <v>3.3846629062310292E-2</v>
      </c>
      <c r="AD104" s="11">
        <f>'OddsRatio_working_3-way'!X104^(1/3)*SIN(('OddsRatio_working_3-way'!Y104+2*PI())/3)</f>
        <v>0.43777693983349708</v>
      </c>
      <c r="AE104" s="11">
        <f>'OddsRatio_working_3-way'!X104^(1/3)*SIN(('OddsRatio_working_3-way'!Y104+4*PI())/3)</f>
        <v>-0.47162356889580714</v>
      </c>
      <c r="AF104" s="11">
        <f>-'OddsRatio_working_3-way'!U104/(3*'OddsRatio_working_3-way'!X104^(1/3))*COS(('OddsRatio_working_3-way'!Y104)/3)</f>
        <v>0.52504262851604633</v>
      </c>
      <c r="AG104" s="11">
        <f>-'OddsRatio_working_3-way'!U104/(3*'OddsRatio_working_3-way'!X104^(1/3))*COS(('OddsRatio_working_3-way'!Y104+2*PI())/3)</f>
        <v>-0.29183335485845235</v>
      </c>
      <c r="AH104" s="11">
        <f>-'OddsRatio_working_3-way'!U104/(3*'OddsRatio_working_3-way'!X104^(1/3))*COS(('OddsRatio_working_3-way'!Y104+4*PI())/3)</f>
        <v>-0.23320927365759409</v>
      </c>
      <c r="AI104" s="11">
        <f>'OddsRatio_working_3-way'!U104/(3*'OddsRatio_working_3-way'!X104^(1/3))*SIN(('OddsRatio_working_3-way'!Y104)/3)</f>
        <v>-3.3846629062310285E-2</v>
      </c>
      <c r="AJ104" s="11">
        <f>'OddsRatio_working_3-way'!U104/(3*'OddsRatio_working_3-way'!X104^(1/3))*SIN(('OddsRatio_working_3-way'!Y104+2*PI())/3)</f>
        <v>-0.43777693983349697</v>
      </c>
      <c r="AK104" s="11">
        <f>'OddsRatio_working_3-way'!U104/(3*'OddsRatio_working_3-way'!X104^(1/3))*SIN(('OddsRatio_working_3-way'!Y104+4*PI())/3)</f>
        <v>0.47162356889580703</v>
      </c>
      <c r="AL104" s="11">
        <f>'OddsRatio_working_3-way'!Z104+'OddsRatio_working_3-way'!AF104</f>
        <v>1.0500852570320927</v>
      </c>
      <c r="AM104" s="11">
        <f>'OddsRatio_working_3-way'!AA104+'OddsRatio_working_3-way'!AG104</f>
        <v>-0.58366670971690482</v>
      </c>
      <c r="AN104" s="11">
        <f>'OddsRatio_working_3-way'!AB104+'OddsRatio_working_3-way'!AH104</f>
        <v>-0.46641854731518817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1.0500852570320927</v>
      </c>
      <c r="AS104" s="11">
        <f>IF(('OddsRatio_working_3-way'!X104=0),IF(Q104&gt;0,-Q104^(1/3),(-Q104)^(1/3)),'OddsRatio_working_3-way'!AM104-'OddsRatio_working_3-way'!R104/3)</f>
        <v>-0.58366670971690482</v>
      </c>
      <c r="AT104" s="11">
        <f>IF(('OddsRatio_working_3-way'!X104=0),IF(Q104&gt;0,-Q104^(1/3),(-Q104)^(1/3)),'OddsRatio_working_3-way'!AN104-'OddsRatio_working_3-way'!R104/3)</f>
        <v>-0.46641854731518817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1.49</v>
      </c>
      <c r="B105" s="4">
        <f>IF('True_Odds_Calculator_3-way'!B104="","",'True_Odds_Calculator_3-way'!B104)</f>
        <v>4.3600000000000003</v>
      </c>
      <c r="C105" s="4">
        <f>IF('True_Odds_Calculator_3-way'!C104="","",'True_Odds_Calculator_3-way'!C104)</f>
        <v>7.6</v>
      </c>
      <c r="D105" s="9">
        <f t="shared" si="26"/>
        <v>0.65706803258814972</v>
      </c>
      <c r="E105" s="9">
        <f t="shared" si="27"/>
        <v>0.2183964966696296</v>
      </c>
      <c r="F105" s="9">
        <f t="shared" si="28"/>
        <v>0.12453547074222075</v>
      </c>
      <c r="G105" s="9">
        <f t="shared" si="29"/>
        <v>1.0651273890568973</v>
      </c>
      <c r="H105" s="9">
        <f t="shared" si="30"/>
        <v>1.5219124206378793</v>
      </c>
      <c r="I105" s="9">
        <f t="shared" si="31"/>
        <v>4.5788280272311752</v>
      </c>
      <c r="J105" s="9">
        <f t="shared" si="32"/>
        <v>8.0298407677755232</v>
      </c>
      <c r="K105" s="11">
        <f t="shared" si="33"/>
        <v>0.67114093959731547</v>
      </c>
      <c r="L105" s="11">
        <f t="shared" si="34"/>
        <v>0.2293577981651376</v>
      </c>
      <c r="M105" s="11">
        <f t="shared" si="35"/>
        <v>0.13157894736842105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-0.22008626640179663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0.21165568622621761</v>
      </c>
      <c r="Q105" s="11">
        <f>2*'OddsRatio_working_3-way'!K105*'OddsRatio_working_3-way'!L105*'OddsRatio_working_3-way'!M105</f>
        <v>4.0508265306453128E-2</v>
      </c>
      <c r="R105" s="11">
        <f t="shared" si="36"/>
        <v>0</v>
      </c>
      <c r="S105" s="11">
        <f t="shared" si="37"/>
        <v>-0.96169420149011986</v>
      </c>
      <c r="T105" s="11">
        <f t="shared" si="38"/>
        <v>-0.18405630650528609</v>
      </c>
      <c r="U105" s="11">
        <f>'OddsRatio_working_3-way'!S105-'OddsRatio_working_3-way'!R105^2/3</f>
        <v>-0.96169420149011986</v>
      </c>
      <c r="V105" s="11">
        <f>'OddsRatio_working_3-way'!S105*'OddsRatio_working_3-way'!R105/3-2*'OddsRatio_working_3-way'!R105^3/27-'OddsRatio_working_3-way'!T105</f>
        <v>0.18405630650528609</v>
      </c>
      <c r="W105" s="11">
        <f>'OddsRatio_working_3-way'!V105^2+4*'OddsRatio_working_3-way'!U105^3/27</f>
        <v>-9.7890446355721986E-2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0.18149873988549467</v>
      </c>
      <c r="Y105" s="11">
        <f>IF('OddsRatio_working_3-way'!W105&gt;=0,IF('OddsRatio_working_3-way'!V105+SQRT('OddsRatio_working_3-way'!W105)&gt;0,0,PI()),ACOS('OddsRatio_working_3-way'!V105/(2*'OddsRatio_working_3-way'!X105)))</f>
        <v>1.0390426045498928</v>
      </c>
      <c r="Z105" s="11">
        <f>'OddsRatio_working_3-way'!X105^(1/3)*COS('OddsRatio_working_3-way'!Y105/3)</f>
        <v>0.53256369452844865</v>
      </c>
      <c r="AA105" s="11">
        <f>'OddsRatio_working_3-way'!X105^(1/3)*COS(('OddsRatio_working_3-way'!Y105+2*PI())/3)</f>
        <v>-0.43273149077596901</v>
      </c>
      <c r="AB105" s="11">
        <f>'OddsRatio_working_3-way'!X105^(1/3)*COS(('OddsRatio_working_3-way'!Y105+4*PI())/3)</f>
        <v>-9.983220375247949E-2</v>
      </c>
      <c r="AC105" s="11">
        <f>'OddsRatio_working_3-way'!X105^(1/3)*SIN('OddsRatio_working_3-way'!Y105/3)</f>
        <v>0.1921994929760461</v>
      </c>
      <c r="AD105" s="11">
        <f>'OddsRatio_working_3-way'!X105^(1/3)*SIN(('OddsRatio_working_3-way'!Y105+2*PI())/3)</f>
        <v>0.36511394210690906</v>
      </c>
      <c r="AE105" s="11">
        <f>'OddsRatio_working_3-way'!X105^(1/3)*SIN(('OddsRatio_working_3-way'!Y105+4*PI())/3)</f>
        <v>-0.55731343508295528</v>
      </c>
      <c r="AF105" s="11">
        <f>-'OddsRatio_working_3-way'!U105/(3*'OddsRatio_working_3-way'!X105^(1/3))*COS(('OddsRatio_working_3-way'!Y105)/3)</f>
        <v>0.53256369452844865</v>
      </c>
      <c r="AG105" s="11">
        <f>-'OddsRatio_working_3-way'!U105/(3*'OddsRatio_working_3-way'!X105^(1/3))*COS(('OddsRatio_working_3-way'!Y105+2*PI())/3)</f>
        <v>-0.43273149077596901</v>
      </c>
      <c r="AH105" s="11">
        <f>-'OddsRatio_working_3-way'!U105/(3*'OddsRatio_working_3-way'!X105^(1/3))*COS(('OddsRatio_working_3-way'!Y105+4*PI())/3)</f>
        <v>-9.983220375247949E-2</v>
      </c>
      <c r="AI105" s="11">
        <f>'OddsRatio_working_3-way'!U105/(3*'OddsRatio_working_3-way'!X105^(1/3))*SIN(('OddsRatio_working_3-way'!Y105)/3)</f>
        <v>-0.1921994929760461</v>
      </c>
      <c r="AJ105" s="11">
        <f>'OddsRatio_working_3-way'!U105/(3*'OddsRatio_working_3-way'!X105^(1/3))*SIN(('OddsRatio_working_3-way'!Y105+2*PI())/3)</f>
        <v>-0.36511394210690906</v>
      </c>
      <c r="AK105" s="11">
        <f>'OddsRatio_working_3-way'!U105/(3*'OddsRatio_working_3-way'!X105^(1/3))*SIN(('OddsRatio_working_3-way'!Y105+4*PI())/3)</f>
        <v>0.55731343508295528</v>
      </c>
      <c r="AL105" s="11">
        <f>'OddsRatio_working_3-way'!Z105+'OddsRatio_working_3-way'!AF105</f>
        <v>1.0651273890568973</v>
      </c>
      <c r="AM105" s="11">
        <f>'OddsRatio_working_3-way'!AA105+'OddsRatio_working_3-way'!AG105</f>
        <v>-0.86546298155193802</v>
      </c>
      <c r="AN105" s="11">
        <f>'OddsRatio_working_3-way'!AB105+'OddsRatio_working_3-way'!AH105</f>
        <v>-0.19966440750495898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1.0651273890568973</v>
      </c>
      <c r="AS105" s="11">
        <f>IF(('OddsRatio_working_3-way'!X105=0),IF(Q105&gt;0,-Q105^(1/3),(-Q105)^(1/3)),'OddsRatio_working_3-way'!AM105-'OddsRatio_working_3-way'!R105/3)</f>
        <v>-0.86546298155193802</v>
      </c>
      <c r="AT105" s="11">
        <f>IF(('OddsRatio_working_3-way'!X105=0),IF(Q105&gt;0,-Q105^(1/3),(-Q105)^(1/3)),'OddsRatio_working_3-way'!AN105-'OddsRatio_working_3-way'!R105/3)</f>
        <v>-0.19966440750495898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2.25</v>
      </c>
      <c r="B106" s="4">
        <f>IF('True_Odds_Calculator_3-way'!B105="","",'True_Odds_Calculator_3-way'!B105)</f>
        <v>3.17</v>
      </c>
      <c r="C106" s="4">
        <f>IF('True_Odds_Calculator_3-way'!C105="","",'True_Odds_Calculator_3-way'!C105)</f>
        <v>3.58</v>
      </c>
      <c r="D106" s="9">
        <f t="shared" si="26"/>
        <v>0.42978006957060177</v>
      </c>
      <c r="E106" s="9">
        <f t="shared" si="27"/>
        <v>0.30272984322542429</v>
      </c>
      <c r="F106" s="9">
        <f t="shared" si="28"/>
        <v>0.26749008720397388</v>
      </c>
      <c r="G106" s="9">
        <f t="shared" si="29"/>
        <v>1.061417168086201</v>
      </c>
      <c r="H106" s="9">
        <f t="shared" si="30"/>
        <v>2.3267714601077514</v>
      </c>
      <c r="I106" s="9">
        <f t="shared" si="31"/>
        <v>3.303275254747057</v>
      </c>
      <c r="J106" s="9">
        <f t="shared" si="32"/>
        <v>3.7384562936623986</v>
      </c>
      <c r="K106" s="11">
        <f t="shared" si="33"/>
        <v>0.44444444444444442</v>
      </c>
      <c r="L106" s="11">
        <f t="shared" si="34"/>
        <v>0.31545741324921134</v>
      </c>
      <c r="M106" s="11">
        <f t="shared" si="35"/>
        <v>0.27932960893854747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-0.27407198538439392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0.23497758901244786</v>
      </c>
      <c r="Q106" s="11">
        <f>2*'OddsRatio_working_3-way'!K106*'OddsRatio_working_3-way'!L106*'OddsRatio_working_3-way'!M106</f>
        <v>7.8325863004149288E-2</v>
      </c>
      <c r="R106" s="11">
        <f t="shared" si="36"/>
        <v>0</v>
      </c>
      <c r="S106" s="11">
        <f t="shared" si="37"/>
        <v>-0.85735719644196751</v>
      </c>
      <c r="T106" s="11">
        <f t="shared" si="38"/>
        <v>-0.2857857321473225</v>
      </c>
      <c r="U106" s="11">
        <f>'OddsRatio_working_3-way'!S106-'OddsRatio_working_3-way'!R106^2/3</f>
        <v>-0.85735719644196751</v>
      </c>
      <c r="V106" s="11">
        <f>'OddsRatio_working_3-way'!S106*'OddsRatio_working_3-way'!R106/3-2*'OddsRatio_working_3-way'!R106^3/27-'OddsRatio_working_3-way'!T106</f>
        <v>0.2857857321473225</v>
      </c>
      <c r="W106" s="11">
        <f>'OddsRatio_working_3-way'!V106^2+4*'OddsRatio_working_3-way'!U106^3/27</f>
        <v>-1.1690981787904717E-2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0.15277799783254614</v>
      </c>
      <c r="Y106" s="11">
        <f>IF('OddsRatio_working_3-way'!W106&gt;=0,IF('OddsRatio_working_3-way'!V106+SQRT('OddsRatio_working_3-way'!W106)&gt;0,0,PI()),ACOS('OddsRatio_working_3-way'!V106/(2*'OddsRatio_working_3-way'!X106)))</f>
        <v>0.36169771891799996</v>
      </c>
      <c r="Z106" s="11">
        <f>'OddsRatio_working_3-way'!X106^(1/3)*COS('OddsRatio_working_3-way'!Y106/3)</f>
        <v>0.53070858404310051</v>
      </c>
      <c r="AA106" s="11">
        <f>'OddsRatio_working_3-way'!X106^(1/3)*COS(('OddsRatio_working_3-way'!Y106+2*PI())/3)</f>
        <v>-0.3210373076341892</v>
      </c>
      <c r="AB106" s="11">
        <f>'OddsRatio_working_3-way'!X106^(1/3)*COS(('OddsRatio_working_3-way'!Y106+4*PI())/3)</f>
        <v>-0.20967127640891142</v>
      </c>
      <c r="AC106" s="11">
        <f>'OddsRatio_working_3-way'!X106^(1/3)*SIN('OddsRatio_working_3-way'!Y106/3)</f>
        <v>6.4297208106494558E-2</v>
      </c>
      <c r="AD106" s="11">
        <f>'OddsRatio_working_3-way'!X106^(1/3)*SIN(('OddsRatio_working_3-way'!Y106+2*PI())/3)</f>
        <v>0.42745851173454658</v>
      </c>
      <c r="AE106" s="11">
        <f>'OddsRatio_working_3-way'!X106^(1/3)*SIN(('OddsRatio_working_3-way'!Y106+4*PI())/3)</f>
        <v>-0.49175571984104105</v>
      </c>
      <c r="AF106" s="11">
        <f>-'OddsRatio_working_3-way'!U106/(3*'OddsRatio_working_3-way'!X106^(1/3))*COS(('OddsRatio_working_3-way'!Y106)/3)</f>
        <v>0.5307085840431004</v>
      </c>
      <c r="AG106" s="11">
        <f>-'OddsRatio_working_3-way'!U106/(3*'OddsRatio_working_3-way'!X106^(1/3))*COS(('OddsRatio_working_3-way'!Y106+2*PI())/3)</f>
        <v>-0.32103730763418914</v>
      </c>
      <c r="AH106" s="11">
        <f>-'OddsRatio_working_3-way'!U106/(3*'OddsRatio_working_3-way'!X106^(1/3))*COS(('OddsRatio_working_3-way'!Y106+4*PI())/3)</f>
        <v>-0.20967127640891139</v>
      </c>
      <c r="AI106" s="11">
        <f>'OddsRatio_working_3-way'!U106/(3*'OddsRatio_working_3-way'!X106^(1/3))*SIN(('OddsRatio_working_3-way'!Y106)/3)</f>
        <v>-6.4297208106494544E-2</v>
      </c>
      <c r="AJ106" s="11">
        <f>'OddsRatio_working_3-way'!U106/(3*'OddsRatio_working_3-way'!X106^(1/3))*SIN(('OddsRatio_working_3-way'!Y106+2*PI())/3)</f>
        <v>-0.42745851173454652</v>
      </c>
      <c r="AK106" s="11">
        <f>'OddsRatio_working_3-way'!U106/(3*'OddsRatio_working_3-way'!X106^(1/3))*SIN(('OddsRatio_working_3-way'!Y106+4*PI())/3)</f>
        <v>0.49175571984104094</v>
      </c>
      <c r="AL106" s="11">
        <f>'OddsRatio_working_3-way'!Z106+'OddsRatio_working_3-way'!AF106</f>
        <v>1.061417168086201</v>
      </c>
      <c r="AM106" s="11">
        <f>'OddsRatio_working_3-way'!AA106+'OddsRatio_working_3-way'!AG106</f>
        <v>-0.64207461526837828</v>
      </c>
      <c r="AN106" s="11">
        <f>'OddsRatio_working_3-way'!AB106+'OddsRatio_working_3-way'!AH106</f>
        <v>-0.41934255281782284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1.061417168086201</v>
      </c>
      <c r="AS106" s="11">
        <f>IF(('OddsRatio_working_3-way'!X106=0),IF(Q106&gt;0,-Q106^(1/3),(-Q106)^(1/3)),'OddsRatio_working_3-way'!AM106-'OddsRatio_working_3-way'!R106/3)</f>
        <v>-0.64207461526837828</v>
      </c>
      <c r="AT106" s="11">
        <f>IF(('OddsRatio_working_3-way'!X106=0),IF(Q106&gt;0,-Q106^(1/3),(-Q106)^(1/3)),'OddsRatio_working_3-way'!AN106-'OddsRatio_working_3-way'!R106/3)</f>
        <v>-0.41934255281782284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2.1</v>
      </c>
      <c r="B107" s="4">
        <f>IF('True_Odds_Calculator_3-way'!B106="","",'True_Odds_Calculator_3-way'!B106)</f>
        <v>2.95</v>
      </c>
      <c r="C107" s="4">
        <f>IF('True_Odds_Calculator_3-way'!C106="","",'True_Odds_Calculator_3-way'!C106)</f>
        <v>4.13</v>
      </c>
      <c r="D107" s="9">
        <f t="shared" si="26"/>
        <v>0.4542215757313231</v>
      </c>
      <c r="E107" s="9">
        <f t="shared" si="27"/>
        <v>0.31948334799402917</v>
      </c>
      <c r="F107" s="9">
        <f t="shared" si="28"/>
        <v>0.22629507627464776</v>
      </c>
      <c r="G107" s="9">
        <f t="shared" si="29"/>
        <v>1.0923351738229641</v>
      </c>
      <c r="H107" s="9">
        <f t="shared" si="30"/>
        <v>2.2015686912052601</v>
      </c>
      <c r="I107" s="9">
        <f t="shared" si="31"/>
        <v>3.1300535889547803</v>
      </c>
      <c r="J107" s="9">
        <f t="shared" si="32"/>
        <v>4.4190090940658786</v>
      </c>
      <c r="K107" s="11">
        <f t="shared" si="33"/>
        <v>0.47619047619047616</v>
      </c>
      <c r="L107" s="11">
        <f t="shared" si="34"/>
        <v>0.33898305084745761</v>
      </c>
      <c r="M107" s="11">
        <f t="shared" si="35"/>
        <v>0.24213075060532688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-0.26240993380977784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0.24154447760143988</v>
      </c>
      <c r="Q107" s="11">
        <f>2*'OddsRatio_working_3-way'!K107*'OddsRatio_working_3-way'!L107*'OddsRatio_working_3-way'!M107</f>
        <v>7.8169733851598672E-2</v>
      </c>
      <c r="R107" s="11">
        <f t="shared" si="36"/>
        <v>0</v>
      </c>
      <c r="S107" s="11">
        <f t="shared" si="37"/>
        <v>-0.92048526553318888</v>
      </c>
      <c r="T107" s="11">
        <f t="shared" si="38"/>
        <v>-0.29789167169358866</v>
      </c>
      <c r="U107" s="11">
        <f>'OddsRatio_working_3-way'!S107-'OddsRatio_working_3-way'!R107^2/3</f>
        <v>-0.92048526553318888</v>
      </c>
      <c r="V107" s="11">
        <f>'OddsRatio_working_3-way'!S107*'OddsRatio_working_3-way'!R107/3-2*'OddsRatio_working_3-way'!R107^3/27-'OddsRatio_working_3-way'!T107</f>
        <v>0.29789167169358866</v>
      </c>
      <c r="W107" s="11">
        <f>'OddsRatio_working_3-way'!V107^2+4*'OddsRatio_working_3-way'!U107^3/27</f>
        <v>-2.6804379533854741E-2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0.16995869174468214</v>
      </c>
      <c r="Y107" s="11">
        <f>IF('OddsRatio_working_3-way'!W107&gt;=0,IF('OddsRatio_working_3-way'!V107+SQRT('OddsRatio_working_3-way'!W107)&gt;0,0,PI()),ACOS('OddsRatio_working_3-way'!V107/(2*'OddsRatio_working_3-way'!X107)))</f>
        <v>0.50253391296168348</v>
      </c>
      <c r="Z107" s="11">
        <f>'OddsRatio_working_3-way'!X107^(1/3)*COS('OddsRatio_working_3-way'!Y107/3)</f>
        <v>0.54616758691148204</v>
      </c>
      <c r="AA107" s="11">
        <f>'OddsRatio_working_3-way'!X107^(1/3)*COS(('OddsRatio_working_3-way'!Y107+2*PI())/3)</f>
        <v>-0.35306530156082566</v>
      </c>
      <c r="AB107" s="11">
        <f>'OddsRatio_working_3-way'!X107^(1/3)*COS(('OddsRatio_working_3-way'!Y107+4*PI())/3)</f>
        <v>-0.19310228535065677</v>
      </c>
      <c r="AC107" s="11">
        <f>'OddsRatio_working_3-way'!X107^(1/3)*SIN('OddsRatio_working_3-way'!Y107/3)</f>
        <v>9.2354690469325693E-2</v>
      </c>
      <c r="AD107" s="11">
        <f>'OddsRatio_working_3-way'!X107^(1/3)*SIN(('OddsRatio_working_3-way'!Y107+2*PI())/3)</f>
        <v>0.42681765975432595</v>
      </c>
      <c r="AE107" s="11">
        <f>'OddsRatio_working_3-way'!X107^(1/3)*SIN(('OddsRatio_working_3-way'!Y107+4*PI())/3)</f>
        <v>-0.51917235022365149</v>
      </c>
      <c r="AF107" s="11">
        <f>-'OddsRatio_working_3-way'!U107/(3*'OddsRatio_working_3-way'!X107^(1/3))*COS(('OddsRatio_working_3-way'!Y107)/3)</f>
        <v>0.54616758691148204</v>
      </c>
      <c r="AG107" s="11">
        <f>-'OddsRatio_working_3-way'!U107/(3*'OddsRatio_working_3-way'!X107^(1/3))*COS(('OddsRatio_working_3-way'!Y107+2*PI())/3)</f>
        <v>-0.35306530156082566</v>
      </c>
      <c r="AH107" s="11">
        <f>-'OddsRatio_working_3-way'!U107/(3*'OddsRatio_working_3-way'!X107^(1/3))*COS(('OddsRatio_working_3-way'!Y107+4*PI())/3)</f>
        <v>-0.19310228535065677</v>
      </c>
      <c r="AI107" s="11">
        <f>'OddsRatio_working_3-way'!U107/(3*'OddsRatio_working_3-way'!X107^(1/3))*SIN(('OddsRatio_working_3-way'!Y107)/3)</f>
        <v>-9.2354690469325693E-2</v>
      </c>
      <c r="AJ107" s="11">
        <f>'OddsRatio_working_3-way'!U107/(3*'OddsRatio_working_3-way'!X107^(1/3))*SIN(('OddsRatio_working_3-way'!Y107+2*PI())/3)</f>
        <v>-0.42681765975432595</v>
      </c>
      <c r="AK107" s="11">
        <f>'OddsRatio_working_3-way'!U107/(3*'OddsRatio_working_3-way'!X107^(1/3))*SIN(('OddsRatio_working_3-way'!Y107+4*PI())/3)</f>
        <v>0.51917235022365149</v>
      </c>
      <c r="AL107" s="11">
        <f>'OddsRatio_working_3-way'!Z107+'OddsRatio_working_3-way'!AF107</f>
        <v>1.0923351738229641</v>
      </c>
      <c r="AM107" s="11">
        <f>'OddsRatio_working_3-way'!AA107+'OddsRatio_working_3-way'!AG107</f>
        <v>-0.70613060312165132</v>
      </c>
      <c r="AN107" s="11">
        <f>'OddsRatio_working_3-way'!AB107+'OddsRatio_working_3-way'!AH107</f>
        <v>-0.38620457070131353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1.0923351738229641</v>
      </c>
      <c r="AS107" s="11">
        <f>IF(('OddsRatio_working_3-way'!X107=0),IF(Q107&gt;0,-Q107^(1/3),(-Q107)^(1/3)),'OddsRatio_working_3-way'!AM107-'OddsRatio_working_3-way'!R107/3)</f>
        <v>-0.70613060312165132</v>
      </c>
      <c r="AT107" s="11">
        <f>IF(('OddsRatio_working_3-way'!X107=0),IF(Q107&gt;0,-Q107^(1/3),(-Q107)^(1/3)),'OddsRatio_working_3-way'!AN107-'OddsRatio_working_3-way'!R107/3)</f>
        <v>-0.38620457070131353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2.68</v>
      </c>
      <c r="B108" s="4">
        <f>IF('True_Odds_Calculator_3-way'!B107="","",'True_Odds_Calculator_3-way'!B107)</f>
        <v>2.9</v>
      </c>
      <c r="C108" s="4">
        <f>IF('True_Odds_Calculator_3-way'!C107="","",'True_Odds_Calculator_3-way'!C107)</f>
        <v>2.84</v>
      </c>
      <c r="D108" s="9">
        <f t="shared" si="26"/>
        <v>0.34926945401147402</v>
      </c>
      <c r="E108" s="9">
        <f t="shared" si="27"/>
        <v>0.3218436401489978</v>
      </c>
      <c r="F108" s="9">
        <f t="shared" si="28"/>
        <v>0.32888690583952807</v>
      </c>
      <c r="G108" s="9">
        <f t="shared" si="29"/>
        <v>1.1089993878901623</v>
      </c>
      <c r="H108" s="9">
        <f t="shared" si="30"/>
        <v>2.863118971655473</v>
      </c>
      <c r="I108" s="9">
        <f t="shared" si="31"/>
        <v>3.1070988369913075</v>
      </c>
      <c r="J108" s="9">
        <f t="shared" si="32"/>
        <v>3.0405588737178983</v>
      </c>
      <c r="K108" s="11">
        <f t="shared" si="33"/>
        <v>0.37313432835820892</v>
      </c>
      <c r="L108" s="11">
        <f t="shared" si="34"/>
        <v>0.34482758620689657</v>
      </c>
      <c r="M108" s="11">
        <f t="shared" si="35"/>
        <v>0.35211267605633806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-0.26609062506795789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0.24555464542271649</v>
      </c>
      <c r="Q108" s="11">
        <f>2*'OddsRatio_working_3-way'!K108*'OddsRatio_working_3-way'!L108*'OddsRatio_working_3-way'!M108</f>
        <v>9.0610570266685037E-2</v>
      </c>
      <c r="R108" s="11">
        <f t="shared" si="36"/>
        <v>0</v>
      </c>
      <c r="S108" s="11">
        <f t="shared" si="37"/>
        <v>-0.92282336275471322</v>
      </c>
      <c r="T108" s="11">
        <f t="shared" si="38"/>
        <v>-0.34052522610875019</v>
      </c>
      <c r="U108" s="11">
        <f>'OddsRatio_working_3-way'!S108-'OddsRatio_working_3-way'!R108^2/3</f>
        <v>-0.92282336275471322</v>
      </c>
      <c r="V108" s="11">
        <f>'OddsRatio_working_3-way'!S108*'OddsRatio_working_3-way'!R108/3-2*'OddsRatio_working_3-way'!R108^3/27-'OddsRatio_working_3-way'!T108</f>
        <v>0.34052522610875019</v>
      </c>
      <c r="W108" s="11">
        <f>'OddsRatio_working_3-way'!V108^2+4*'OddsRatio_working_3-way'!U108^3/27</f>
        <v>-4.6910463751830001E-4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0.17060666330329374</v>
      </c>
      <c r="Y108" s="11">
        <f>IF('OddsRatio_working_3-way'!W108&gt;=0,IF('OddsRatio_working_3-way'!V108+SQRT('OddsRatio_working_3-way'!W108)&gt;0,0,PI()),ACOS('OddsRatio_working_3-way'!V108/(2*'OddsRatio_working_3-way'!X108)))</f>
        <v>6.3518605164875952E-2</v>
      </c>
      <c r="Z108" s="11">
        <f>'OddsRatio_working_3-way'!X108^(1/3)*COS('OddsRatio_working_3-way'!Y108/3)</f>
        <v>0.55449969394508114</v>
      </c>
      <c r="AA108" s="11">
        <f>'OddsRatio_working_3-way'!X108^(1/3)*COS(('OddsRatio_working_3-way'!Y108+2*PI())/3)</f>
        <v>-0.28741880708588785</v>
      </c>
      <c r="AB108" s="11">
        <f>'OddsRatio_working_3-way'!X108^(1/3)*COS(('OddsRatio_working_3-way'!Y108+4*PI())/3)</f>
        <v>-0.2670808868591929</v>
      </c>
      <c r="AC108" s="11">
        <f>'OddsRatio_working_3-way'!X108^(1/3)*SIN('OddsRatio_working_3-way'!Y108/3)</f>
        <v>1.1742103717639453E-2</v>
      </c>
      <c r="AD108" s="11">
        <f>'OddsRatio_working_3-way'!X108^(1/3)*SIN(('OddsRatio_working_3-way'!Y108+2*PI())/3)</f>
        <v>0.47433976948831685</v>
      </c>
      <c r="AE108" s="11">
        <f>'OddsRatio_working_3-way'!X108^(1/3)*SIN(('OddsRatio_working_3-way'!Y108+4*PI())/3)</f>
        <v>-0.48608187320595636</v>
      </c>
      <c r="AF108" s="11">
        <f>-'OddsRatio_working_3-way'!U108/(3*'OddsRatio_working_3-way'!X108^(1/3))*COS(('OddsRatio_working_3-way'!Y108)/3)</f>
        <v>0.55449969394508114</v>
      </c>
      <c r="AG108" s="11">
        <f>-'OddsRatio_working_3-way'!U108/(3*'OddsRatio_working_3-way'!X108^(1/3))*COS(('OddsRatio_working_3-way'!Y108+2*PI())/3)</f>
        <v>-0.28741880708588785</v>
      </c>
      <c r="AH108" s="11">
        <f>-'OddsRatio_working_3-way'!U108/(3*'OddsRatio_working_3-way'!X108^(1/3))*COS(('OddsRatio_working_3-way'!Y108+4*PI())/3)</f>
        <v>-0.2670808868591929</v>
      </c>
      <c r="AI108" s="11">
        <f>'OddsRatio_working_3-way'!U108/(3*'OddsRatio_working_3-way'!X108^(1/3))*SIN(('OddsRatio_working_3-way'!Y108)/3)</f>
        <v>-1.1742103717639453E-2</v>
      </c>
      <c r="AJ108" s="11">
        <f>'OddsRatio_working_3-way'!U108/(3*'OddsRatio_working_3-way'!X108^(1/3))*SIN(('OddsRatio_working_3-way'!Y108+2*PI())/3)</f>
        <v>-0.47433976948831685</v>
      </c>
      <c r="AK108" s="11">
        <f>'OddsRatio_working_3-way'!U108/(3*'OddsRatio_working_3-way'!X108^(1/3))*SIN(('OddsRatio_working_3-way'!Y108+4*PI())/3)</f>
        <v>0.48608187320595636</v>
      </c>
      <c r="AL108" s="11">
        <f>'OddsRatio_working_3-way'!Z108+'OddsRatio_working_3-way'!AF108</f>
        <v>1.1089993878901623</v>
      </c>
      <c r="AM108" s="11">
        <f>'OddsRatio_working_3-way'!AA108+'OddsRatio_working_3-way'!AG108</f>
        <v>-0.5748376141717757</v>
      </c>
      <c r="AN108" s="11">
        <f>'OddsRatio_working_3-way'!AB108+'OddsRatio_working_3-way'!AH108</f>
        <v>-0.5341617737183858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1.1089993878901623</v>
      </c>
      <c r="AS108" s="11">
        <f>IF(('OddsRatio_working_3-way'!X108=0),IF(Q108&gt;0,-Q108^(1/3),(-Q108)^(1/3)),'OddsRatio_working_3-way'!AM108-'OddsRatio_working_3-way'!R108/3)</f>
        <v>-0.5748376141717757</v>
      </c>
      <c r="AT108" s="11">
        <f>IF(('OddsRatio_working_3-way'!X108=0),IF(Q108&gt;0,-Q108^(1/3),(-Q108)^(1/3)),'OddsRatio_working_3-way'!AN108-'OddsRatio_working_3-way'!R108/3)</f>
        <v>-0.5341617737183858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6</v>
      </c>
      <c r="B109" s="4">
        <f>IF('True_Odds_Calculator_3-way'!B108="","",'True_Odds_Calculator_3-way'!B108)</f>
        <v>4.37</v>
      </c>
      <c r="C109" s="4">
        <f>IF('True_Odds_Calculator_3-way'!C108="","",'True_Odds_Calculator_3-way'!C108)</f>
        <v>1.56</v>
      </c>
      <c r="D109" s="9">
        <f t="shared" si="26"/>
        <v>0.15750359140376902</v>
      </c>
      <c r="E109" s="9">
        <f t="shared" si="27"/>
        <v>0.2171426523566945</v>
      </c>
      <c r="F109" s="9">
        <f t="shared" si="28"/>
        <v>0.62535375623953648</v>
      </c>
      <c r="G109" s="9">
        <f t="shared" si="29"/>
        <v>1.0698123148651835</v>
      </c>
      <c r="H109" s="9">
        <f t="shared" si="30"/>
        <v>6.3490615743259191</v>
      </c>
      <c r="I109" s="9">
        <f t="shared" si="31"/>
        <v>4.6052675010956685</v>
      </c>
      <c r="J109" s="9">
        <f t="shared" si="32"/>
        <v>1.5990948963245029</v>
      </c>
      <c r="K109" s="11">
        <f t="shared" si="33"/>
        <v>0.16666666666666666</v>
      </c>
      <c r="L109" s="11">
        <f t="shared" si="34"/>
        <v>0.22883295194508008</v>
      </c>
      <c r="M109" s="11">
        <f t="shared" si="35"/>
        <v>0.64102564102564097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-0.23069099728138631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0.21832032701597917</v>
      </c>
      <c r="Q109" s="11">
        <f>2*'OddsRatio_working_3-way'!K109*'OddsRatio_working_3-way'!L109*'OddsRatio_working_3-way'!M109</f>
        <v>4.8895929902794878E-2</v>
      </c>
      <c r="R109" s="11">
        <f t="shared" si="36"/>
        <v>0</v>
      </c>
      <c r="S109" s="11">
        <f t="shared" si="37"/>
        <v>-0.94637558287409906</v>
      </c>
      <c r="T109" s="11">
        <f t="shared" si="38"/>
        <v>-0.21195421788893593</v>
      </c>
      <c r="U109" s="11">
        <f>'OddsRatio_working_3-way'!S109-'OddsRatio_working_3-way'!R109^2/3</f>
        <v>-0.94637558287409906</v>
      </c>
      <c r="V109" s="11">
        <f>'OddsRatio_working_3-way'!S109*'OddsRatio_working_3-way'!R109/3-2*'OddsRatio_working_3-way'!R109^3/27-'OddsRatio_working_3-way'!T109</f>
        <v>0.21195421788893593</v>
      </c>
      <c r="W109" s="11">
        <f>'OddsRatio_working_3-way'!V109^2+4*'OddsRatio_working_3-way'!U109^3/27</f>
        <v>-8.0645673483298957E-2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0.17717947395523098</v>
      </c>
      <c r="Y109" s="11">
        <f>IF('OddsRatio_working_3-way'!W109&gt;=0,IF('OddsRatio_working_3-way'!V109+SQRT('OddsRatio_working_3-way'!W109)&gt;0,0,PI()),ACOS('OddsRatio_working_3-way'!V109/(2*'OddsRatio_working_3-way'!X109)))</f>
        <v>0.92962539140203226</v>
      </c>
      <c r="Z109" s="11">
        <f>'OddsRatio_working_3-way'!X109^(1/3)*COS('OddsRatio_working_3-way'!Y109/3)</f>
        <v>0.53490615743259173</v>
      </c>
      <c r="AA109" s="11">
        <f>'OddsRatio_working_3-way'!X109^(1/3)*COS(('OddsRatio_working_3-way'!Y109+2*PI())/3)</f>
        <v>-0.41577855789654078</v>
      </c>
      <c r="AB109" s="11">
        <f>'OddsRatio_working_3-way'!X109^(1/3)*COS(('OddsRatio_working_3-way'!Y109+4*PI())/3)</f>
        <v>-0.11912759953605107</v>
      </c>
      <c r="AC109" s="11">
        <f>'OddsRatio_working_3-way'!X109^(1/3)*SIN('OddsRatio_working_3-way'!Y109/3)</f>
        <v>0.17127151066478927</v>
      </c>
      <c r="AD109" s="11">
        <f>'OddsRatio_working_3-way'!X109^(1/3)*SIN(('OddsRatio_working_3-way'!Y109+2*PI())/3)</f>
        <v>0.3776065656449481</v>
      </c>
      <c r="AE109" s="11">
        <f>'OddsRatio_working_3-way'!X109^(1/3)*SIN(('OddsRatio_working_3-way'!Y109+4*PI())/3)</f>
        <v>-0.54887807630973739</v>
      </c>
      <c r="AF109" s="11">
        <f>-'OddsRatio_working_3-way'!U109/(3*'OddsRatio_working_3-way'!X109^(1/3))*COS(('OddsRatio_working_3-way'!Y109)/3)</f>
        <v>0.53490615743259173</v>
      </c>
      <c r="AG109" s="11">
        <f>-'OddsRatio_working_3-way'!U109/(3*'OddsRatio_working_3-way'!X109^(1/3))*COS(('OddsRatio_working_3-way'!Y109+2*PI())/3)</f>
        <v>-0.41577855789654078</v>
      </c>
      <c r="AH109" s="11">
        <f>-'OddsRatio_working_3-way'!U109/(3*'OddsRatio_working_3-way'!X109^(1/3))*COS(('OddsRatio_working_3-way'!Y109+4*PI())/3)</f>
        <v>-0.11912759953605107</v>
      </c>
      <c r="AI109" s="11">
        <f>'OddsRatio_working_3-way'!U109/(3*'OddsRatio_working_3-way'!X109^(1/3))*SIN(('OddsRatio_working_3-way'!Y109)/3)</f>
        <v>-0.17127151066478927</v>
      </c>
      <c r="AJ109" s="11">
        <f>'OddsRatio_working_3-way'!U109/(3*'OddsRatio_working_3-way'!X109^(1/3))*SIN(('OddsRatio_working_3-way'!Y109+2*PI())/3)</f>
        <v>-0.3776065656449481</v>
      </c>
      <c r="AK109" s="11">
        <f>'OddsRatio_working_3-way'!U109/(3*'OddsRatio_working_3-way'!X109^(1/3))*SIN(('OddsRatio_working_3-way'!Y109+4*PI())/3)</f>
        <v>0.54887807630973739</v>
      </c>
      <c r="AL109" s="11">
        <f>'OddsRatio_working_3-way'!Z109+'OddsRatio_working_3-way'!AF109</f>
        <v>1.0698123148651835</v>
      </c>
      <c r="AM109" s="11">
        <f>'OddsRatio_working_3-way'!AA109+'OddsRatio_working_3-way'!AG109</f>
        <v>-0.83155711579308156</v>
      </c>
      <c r="AN109" s="11">
        <f>'OddsRatio_working_3-way'!AB109+'OddsRatio_working_3-way'!AH109</f>
        <v>-0.23825519907210213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1.0698123148651835</v>
      </c>
      <c r="AS109" s="11">
        <f>IF(('OddsRatio_working_3-way'!X109=0),IF(Q109&gt;0,-Q109^(1/3),(-Q109)^(1/3)),'OddsRatio_working_3-way'!AM109-'OddsRatio_working_3-way'!R109/3)</f>
        <v>-0.83155711579308156</v>
      </c>
      <c r="AT109" s="11">
        <f>IF(('OddsRatio_working_3-way'!X109=0),IF(Q109&gt;0,-Q109^(1/3),(-Q109)^(1/3)),'OddsRatio_working_3-way'!AN109-'OddsRatio_working_3-way'!R109/3)</f>
        <v>-0.23825519907210213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2.13</v>
      </c>
      <c r="B110" s="4">
        <f>IF('True_Odds_Calculator_3-way'!B109="","",'True_Odds_Calculator_3-way'!B109)</f>
        <v>3.54</v>
      </c>
      <c r="C110" s="4">
        <f>IF('True_Odds_Calculator_3-way'!C109="","",'True_Odds_Calculator_3-way'!C109)</f>
        <v>3.54</v>
      </c>
      <c r="D110" s="9">
        <f t="shared" si="26"/>
        <v>0.45629038498481933</v>
      </c>
      <c r="E110" s="9">
        <f t="shared" si="27"/>
        <v>0.27185480750759028</v>
      </c>
      <c r="F110" s="9">
        <f t="shared" si="28"/>
        <v>0.27185480750759028</v>
      </c>
      <c r="G110" s="9">
        <f t="shared" si="29"/>
        <v>1.0545016225947337</v>
      </c>
      <c r="H110" s="9">
        <f t="shared" si="30"/>
        <v>2.1915868335320496</v>
      </c>
      <c r="I110" s="9">
        <f t="shared" si="31"/>
        <v>3.678434121390624</v>
      </c>
      <c r="J110" s="9">
        <f t="shared" si="32"/>
        <v>3.678434121390624</v>
      </c>
      <c r="K110" s="11">
        <f t="shared" si="33"/>
        <v>0.46948356807511737</v>
      </c>
      <c r="L110" s="11">
        <f t="shared" si="34"/>
        <v>0.2824858757062147</v>
      </c>
      <c r="M110" s="11">
        <f t="shared" si="35"/>
        <v>0.2824858757062147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-0.27312392768733229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0.23265129414811189</v>
      </c>
      <c r="Q110" s="11">
        <f>2*'OddsRatio_working_3-way'!K110*'OddsRatio_working_3-way'!L110*'OddsRatio_working_3-way'!M110</f>
        <v>7.4927953026767122E-2</v>
      </c>
      <c r="R110" s="11">
        <f t="shared" si="36"/>
        <v>0</v>
      </c>
      <c r="S110" s="11">
        <f t="shared" si="37"/>
        <v>-0.8518158629237611</v>
      </c>
      <c r="T110" s="11">
        <f t="shared" si="38"/>
        <v>-0.27433683185950442</v>
      </c>
      <c r="U110" s="11">
        <f>'OddsRatio_working_3-way'!S110-'OddsRatio_working_3-way'!R110^2/3</f>
        <v>-0.8518158629237611</v>
      </c>
      <c r="V110" s="11">
        <f>'OddsRatio_working_3-way'!S110*'OddsRatio_working_3-way'!R110/3-2*'OddsRatio_working_3-way'!R110^3/27-'OddsRatio_working_3-way'!T110</f>
        <v>0.27433683185950442</v>
      </c>
      <c r="W110" s="11">
        <f>'OddsRatio_working_3-way'!V110^2+4*'OddsRatio_working_3-way'!U110^3/27</f>
        <v>-1.6305124483527819E-2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0.1512992248808944</v>
      </c>
      <c r="Y110" s="11">
        <f>IF('OddsRatio_working_3-way'!W110&gt;=0,IF('OddsRatio_working_3-way'!V110+SQRT('OddsRatio_working_3-way'!W110)&gt;0,0,PI()),ACOS('OddsRatio_working_3-way'!V110/(2*'OddsRatio_working_3-way'!X110)))</f>
        <v>0.43563192807506046</v>
      </c>
      <c r="Z110" s="11">
        <f>'OddsRatio_working_3-way'!X110^(1/3)*COS('OddsRatio_working_3-way'!Y110/3)</f>
        <v>0.52725081129736684</v>
      </c>
      <c r="AA110" s="11">
        <f>'OddsRatio_working_3-way'!X110^(1/3)*COS(('OddsRatio_working_3-way'!Y110+2*PI())/3)</f>
        <v>-0.33040041759657934</v>
      </c>
      <c r="AB110" s="11">
        <f>'OddsRatio_working_3-way'!X110^(1/3)*COS(('OddsRatio_working_3-way'!Y110+4*PI())/3)</f>
        <v>-0.19685039370078758</v>
      </c>
      <c r="AC110" s="11">
        <f>'OddsRatio_working_3-way'!X110^(1/3)*SIN('OddsRatio_working_3-way'!Y110/3)</f>
        <v>7.7105142246516364E-2</v>
      </c>
      <c r="AD110" s="11">
        <f>'OddsRatio_working_3-way'!X110^(1/3)*SIN(('OddsRatio_working_3-way'!Y110+2*PI())/3)</f>
        <v>0.41806002562621675</v>
      </c>
      <c r="AE110" s="11">
        <f>'OddsRatio_working_3-way'!X110^(1/3)*SIN(('OddsRatio_working_3-way'!Y110+4*PI())/3)</f>
        <v>-0.49516516787273307</v>
      </c>
      <c r="AF110" s="11">
        <f>-'OddsRatio_working_3-way'!U110/(3*'OddsRatio_working_3-way'!X110^(1/3))*COS(('OddsRatio_working_3-way'!Y110)/3)</f>
        <v>0.52725081129736695</v>
      </c>
      <c r="AG110" s="11">
        <f>-'OddsRatio_working_3-way'!U110/(3*'OddsRatio_working_3-way'!X110^(1/3))*COS(('OddsRatio_working_3-way'!Y110+2*PI())/3)</f>
        <v>-0.3304004175965794</v>
      </c>
      <c r="AH110" s="11">
        <f>-'OddsRatio_working_3-way'!U110/(3*'OddsRatio_working_3-way'!X110^(1/3))*COS(('OddsRatio_working_3-way'!Y110+4*PI())/3)</f>
        <v>-0.19685039370078763</v>
      </c>
      <c r="AI110" s="11">
        <f>'OddsRatio_working_3-way'!U110/(3*'OddsRatio_working_3-way'!X110^(1/3))*SIN(('OddsRatio_working_3-way'!Y110)/3)</f>
        <v>-7.7105142246516378E-2</v>
      </c>
      <c r="AJ110" s="11">
        <f>'OddsRatio_working_3-way'!U110/(3*'OddsRatio_working_3-way'!X110^(1/3))*SIN(('OddsRatio_working_3-way'!Y110+2*PI())/3)</f>
        <v>-0.41806002562621686</v>
      </c>
      <c r="AK110" s="11">
        <f>'OddsRatio_working_3-way'!U110/(3*'OddsRatio_working_3-way'!X110^(1/3))*SIN(('OddsRatio_working_3-way'!Y110+4*PI())/3)</f>
        <v>0.49516516787273318</v>
      </c>
      <c r="AL110" s="11">
        <f>'OddsRatio_working_3-way'!Z110+'OddsRatio_working_3-way'!AF110</f>
        <v>1.0545016225947337</v>
      </c>
      <c r="AM110" s="11">
        <f>'OddsRatio_working_3-way'!AA110+'OddsRatio_working_3-way'!AG110</f>
        <v>-0.66080083519315869</v>
      </c>
      <c r="AN110" s="11">
        <f>'OddsRatio_working_3-way'!AB110+'OddsRatio_working_3-way'!AH110</f>
        <v>-0.39370078740157521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1.0545016225947337</v>
      </c>
      <c r="AS110" s="11">
        <f>IF(('OddsRatio_working_3-way'!X110=0),IF(Q110&gt;0,-Q110^(1/3),(-Q110)^(1/3)),'OddsRatio_working_3-way'!AM110-'OddsRatio_working_3-way'!R110/3)</f>
        <v>-0.66080083519315869</v>
      </c>
      <c r="AT110" s="11">
        <f>IF(('OddsRatio_working_3-way'!X110=0),IF(Q110&gt;0,-Q110^(1/3),(-Q110)^(1/3)),'OddsRatio_working_3-way'!AN110-'OddsRatio_working_3-way'!R110/3)</f>
        <v>-0.39370078740157521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1.82</v>
      </c>
      <c r="B111" s="4">
        <f>IF('True_Odds_Calculator_3-way'!B110="","",'True_Odds_Calculator_3-way'!B110)</f>
        <v>3.94</v>
      </c>
      <c r="C111" s="4">
        <f>IF('True_Odds_Calculator_3-way'!C110="","",'True_Odds_Calculator_3-way'!C110)</f>
        <v>4.4000000000000004</v>
      </c>
      <c r="D111" s="9">
        <f t="shared" si="26"/>
        <v>0.53699900479822471</v>
      </c>
      <c r="E111" s="9">
        <f t="shared" si="27"/>
        <v>0.24442076214438285</v>
      </c>
      <c r="F111" s="9">
        <f t="shared" si="28"/>
        <v>0.21858023305739249</v>
      </c>
      <c r="G111" s="9">
        <f t="shared" si="29"/>
        <v>1.0514644439877954</v>
      </c>
      <c r="H111" s="9">
        <f t="shared" si="30"/>
        <v>1.8622008440699924</v>
      </c>
      <c r="I111" s="9">
        <f t="shared" si="31"/>
        <v>4.091305465324119</v>
      </c>
      <c r="J111" s="9">
        <f t="shared" si="32"/>
        <v>4.5749791095585053</v>
      </c>
      <c r="K111" s="11">
        <f t="shared" si="33"/>
        <v>0.54945054945054939</v>
      </c>
      <c r="L111" s="11">
        <f t="shared" si="34"/>
        <v>0.25380710659898476</v>
      </c>
      <c r="M111" s="11">
        <f t="shared" si="35"/>
        <v>0.22727272727272727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-0.25978843491533854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0.22693042997611518</v>
      </c>
      <c r="Q111" s="11">
        <f>2*'OddsRatio_working_3-way'!K111*'OddsRatio_working_3-way'!L111*'OddsRatio_working_3-way'!M111</f>
        <v>6.3388388261484699E-2</v>
      </c>
      <c r="R111" s="11">
        <f t="shared" si="36"/>
        <v>0</v>
      </c>
      <c r="S111" s="11">
        <f t="shared" si="37"/>
        <v>-0.87352013976322185</v>
      </c>
      <c r="T111" s="11">
        <f t="shared" si="38"/>
        <v>-0.24400003904000614</v>
      </c>
      <c r="U111" s="11">
        <f>'OddsRatio_working_3-way'!S111-'OddsRatio_working_3-way'!R111^2/3</f>
        <v>-0.87352013976322185</v>
      </c>
      <c r="V111" s="11">
        <f>'OddsRatio_working_3-way'!S111*'OddsRatio_working_3-way'!R111/3-2*'OddsRatio_working_3-way'!R111^3/27-'OddsRatio_working_3-way'!T111</f>
        <v>0.24400003904000614</v>
      </c>
      <c r="W111" s="11">
        <f>'OddsRatio_working_3-way'!V111^2+4*'OddsRatio_working_3-way'!U111^3/27</f>
        <v>-3.9208953762085476E-2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0.15711856415905315</v>
      </c>
      <c r="Y111" s="11">
        <f>IF('OddsRatio_working_3-way'!W111&gt;=0,IF('OddsRatio_working_3-way'!V111+SQRT('OddsRatio_working_3-way'!W111)&gt;0,0,PI()),ACOS('OddsRatio_working_3-way'!V111/(2*'OddsRatio_working_3-way'!X111)))</f>
        <v>0.68172991306588371</v>
      </c>
      <c r="Z111" s="11">
        <f>'OddsRatio_working_3-way'!X111^(1/3)*COS('OddsRatio_working_3-way'!Y111/3)</f>
        <v>0.52573222199389769</v>
      </c>
      <c r="AA111" s="11">
        <f>'OddsRatio_working_3-way'!X111^(1/3)*COS(('OddsRatio_working_3-way'!Y111+2*PI())/3)</f>
        <v>-0.36814791383497375</v>
      </c>
      <c r="AB111" s="11">
        <f>'OddsRatio_working_3-way'!X111^(1/3)*COS(('OddsRatio_working_3-way'!Y111+4*PI())/3)</f>
        <v>-0.1575843081589243</v>
      </c>
      <c r="AC111" s="11">
        <f>'OddsRatio_working_3-way'!X111^(1/3)*SIN('OddsRatio_working_3-way'!Y111/3)</f>
        <v>0.12156895441860556</v>
      </c>
      <c r="AD111" s="11">
        <f>'OddsRatio_working_3-way'!X111^(1/3)*SIN(('OddsRatio_working_3-way'!Y111+2*PI())/3)</f>
        <v>0.39451298262545265</v>
      </c>
      <c r="AE111" s="11">
        <f>'OddsRatio_working_3-way'!X111^(1/3)*SIN(('OddsRatio_working_3-way'!Y111+4*PI())/3)</f>
        <v>-0.51608193704405814</v>
      </c>
      <c r="AF111" s="11">
        <f>-'OddsRatio_working_3-way'!U111/(3*'OddsRatio_working_3-way'!X111^(1/3))*COS(('OddsRatio_working_3-way'!Y111)/3)</f>
        <v>0.52573222199389769</v>
      </c>
      <c r="AG111" s="11">
        <f>-'OddsRatio_working_3-way'!U111/(3*'OddsRatio_working_3-way'!X111^(1/3))*COS(('OddsRatio_working_3-way'!Y111+2*PI())/3)</f>
        <v>-0.36814791383497375</v>
      </c>
      <c r="AH111" s="11">
        <f>-'OddsRatio_working_3-way'!U111/(3*'OddsRatio_working_3-way'!X111^(1/3))*COS(('OddsRatio_working_3-way'!Y111+4*PI())/3)</f>
        <v>-0.1575843081589243</v>
      </c>
      <c r="AI111" s="11">
        <f>'OddsRatio_working_3-way'!U111/(3*'OddsRatio_working_3-way'!X111^(1/3))*SIN(('OddsRatio_working_3-way'!Y111)/3)</f>
        <v>-0.12156895441860556</v>
      </c>
      <c r="AJ111" s="11">
        <f>'OddsRatio_working_3-way'!U111/(3*'OddsRatio_working_3-way'!X111^(1/3))*SIN(('OddsRatio_working_3-way'!Y111+2*PI())/3)</f>
        <v>-0.39451298262545265</v>
      </c>
      <c r="AK111" s="11">
        <f>'OddsRatio_working_3-way'!U111/(3*'OddsRatio_working_3-way'!X111^(1/3))*SIN(('OddsRatio_working_3-way'!Y111+4*PI())/3)</f>
        <v>0.51608193704405814</v>
      </c>
      <c r="AL111" s="11">
        <f>'OddsRatio_working_3-way'!Z111+'OddsRatio_working_3-way'!AF111</f>
        <v>1.0514644439877954</v>
      </c>
      <c r="AM111" s="11">
        <f>'OddsRatio_working_3-way'!AA111+'OddsRatio_working_3-way'!AG111</f>
        <v>-0.7362958276699475</v>
      </c>
      <c r="AN111" s="11">
        <f>'OddsRatio_working_3-way'!AB111+'OddsRatio_working_3-way'!AH111</f>
        <v>-0.31516861631784859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1.0514644439877954</v>
      </c>
      <c r="AS111" s="11">
        <f>IF(('OddsRatio_working_3-way'!X111=0),IF(Q111&gt;0,-Q111^(1/3),(-Q111)^(1/3)),'OddsRatio_working_3-way'!AM111-'OddsRatio_working_3-way'!R111/3)</f>
        <v>-0.7362958276699475</v>
      </c>
      <c r="AT111" s="11">
        <f>IF(('OddsRatio_working_3-way'!X111=0),IF(Q111&gt;0,-Q111^(1/3),(-Q111)^(1/3)),'OddsRatio_working_3-way'!AN111-'OddsRatio_working_3-way'!R111/3)</f>
        <v>-0.31516861631784859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2.4500000000000002</v>
      </c>
      <c r="B112" s="4">
        <f>IF('True_Odds_Calculator_3-way'!B111="","",'True_Odds_Calculator_3-way'!B111)</f>
        <v>3.64</v>
      </c>
      <c r="C112" s="4">
        <f>IF('True_Odds_Calculator_3-way'!C111="","",'True_Odds_Calculator_3-way'!C111)</f>
        <v>2.9</v>
      </c>
      <c r="D112" s="9">
        <f t="shared" si="26"/>
        <v>0.39809582179336012</v>
      </c>
      <c r="E112" s="9">
        <f t="shared" si="27"/>
        <v>0.26646725242601543</v>
      </c>
      <c r="F112" s="9">
        <f t="shared" si="28"/>
        <v>0.33543692578062445</v>
      </c>
      <c r="G112" s="9">
        <f t="shared" si="29"/>
        <v>1.0427296823355059</v>
      </c>
      <c r="H112" s="9">
        <f t="shared" si="30"/>
        <v>2.5119580393864838</v>
      </c>
      <c r="I112" s="9">
        <f t="shared" si="31"/>
        <v>3.7528063613657356</v>
      </c>
      <c r="J112" s="9">
        <f t="shared" si="32"/>
        <v>2.9811863964374612</v>
      </c>
      <c r="K112" s="11">
        <f t="shared" si="33"/>
        <v>0.4081632653061224</v>
      </c>
      <c r="L112" s="11">
        <f t="shared" si="34"/>
        <v>0.27472527472527469</v>
      </c>
      <c r="M112" s="11">
        <f t="shared" si="35"/>
        <v>0.34482758620689657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-0.28122897510652611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0.23161215983172348</v>
      </c>
      <c r="Q112" s="11">
        <f>2*'OddsRatio_working_3-way'!K112*'OddsRatio_working_3-way'!L112*'OddsRatio_working_3-way'!M112</f>
        <v>7.7332941513096318E-2</v>
      </c>
      <c r="R112" s="11">
        <f t="shared" si="36"/>
        <v>0</v>
      </c>
      <c r="S112" s="11">
        <f t="shared" si="37"/>
        <v>-0.82357146785458935</v>
      </c>
      <c r="T112" s="11">
        <f t="shared" si="38"/>
        <v>-0.27498212616179946</v>
      </c>
      <c r="U112" s="11">
        <f>'OddsRatio_working_3-way'!S112-'OddsRatio_working_3-way'!R112^2/3</f>
        <v>-0.82357146785458935</v>
      </c>
      <c r="V112" s="11">
        <f>'OddsRatio_working_3-way'!S112*'OddsRatio_working_3-way'!R112/3-2*'OddsRatio_working_3-way'!R112^3/27-'OddsRatio_working_3-way'!T112</f>
        <v>0.27498212616179946</v>
      </c>
      <c r="W112" s="11">
        <f>'OddsRatio_working_3-way'!V112^2+4*'OddsRatio_working_3-way'!U112^3/27</f>
        <v>-7.1409471438328154E-3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0.14383681452630323</v>
      </c>
      <c r="Y112" s="11">
        <f>IF('OddsRatio_working_3-way'!W112&gt;=0,IF('OddsRatio_working_3-way'!V112+SQRT('OddsRatio_working_3-way'!W112)&gt;0,0,PI()),ACOS('OddsRatio_working_3-way'!V112/(2*'OddsRatio_working_3-way'!X112)))</f>
        <v>0.29814755021639505</v>
      </c>
      <c r="Z112" s="11">
        <f>'OddsRatio_working_3-way'!X112^(1/3)*COS('OddsRatio_working_3-way'!Y112/3)</f>
        <v>0.52136484116775306</v>
      </c>
      <c r="AA112" s="11">
        <f>'OddsRatio_working_3-way'!X112^(1/3)*COS(('OddsRatio_working_3-way'!Y112+2*PI())/3)</f>
        <v>-0.3057034574359983</v>
      </c>
      <c r="AB112" s="11">
        <f>'OddsRatio_working_3-way'!X112^(1/3)*COS(('OddsRatio_working_3-way'!Y112+4*PI())/3)</f>
        <v>-0.21566138373175484</v>
      </c>
      <c r="AC112" s="11">
        <f>'OddsRatio_working_3-way'!X112^(1/3)*SIN('OddsRatio_working_3-way'!Y112/3)</f>
        <v>5.1985815491537073E-2</v>
      </c>
      <c r="AD112" s="11">
        <f>'OddsRatio_working_3-way'!X112^(1/3)*SIN(('OddsRatio_working_3-way'!Y112+2*PI())/3)</f>
        <v>0.42552228934554442</v>
      </c>
      <c r="AE112" s="11">
        <f>'OddsRatio_working_3-way'!X112^(1/3)*SIN(('OddsRatio_working_3-way'!Y112+4*PI())/3)</f>
        <v>-0.47750810483708156</v>
      </c>
      <c r="AF112" s="11">
        <f>-'OddsRatio_working_3-way'!U112/(3*'OddsRatio_working_3-way'!X112^(1/3))*COS(('OddsRatio_working_3-way'!Y112)/3)</f>
        <v>0.52136484116775295</v>
      </c>
      <c r="AG112" s="11">
        <f>-'OddsRatio_working_3-way'!U112/(3*'OddsRatio_working_3-way'!X112^(1/3))*COS(('OddsRatio_working_3-way'!Y112+2*PI())/3)</f>
        <v>-0.30570345743599825</v>
      </c>
      <c r="AH112" s="11">
        <f>-'OddsRatio_working_3-way'!U112/(3*'OddsRatio_working_3-way'!X112^(1/3))*COS(('OddsRatio_working_3-way'!Y112+4*PI())/3)</f>
        <v>-0.21566138373175478</v>
      </c>
      <c r="AI112" s="11">
        <f>'OddsRatio_working_3-way'!U112/(3*'OddsRatio_working_3-way'!X112^(1/3))*SIN(('OddsRatio_working_3-way'!Y112)/3)</f>
        <v>-5.1985815491537059E-2</v>
      </c>
      <c r="AJ112" s="11">
        <f>'OddsRatio_working_3-way'!U112/(3*'OddsRatio_working_3-way'!X112^(1/3))*SIN(('OddsRatio_working_3-way'!Y112+2*PI())/3)</f>
        <v>-0.42552228934554437</v>
      </c>
      <c r="AK112" s="11">
        <f>'OddsRatio_working_3-way'!U112/(3*'OddsRatio_working_3-way'!X112^(1/3))*SIN(('OddsRatio_working_3-way'!Y112+4*PI())/3)</f>
        <v>0.47750810483708145</v>
      </c>
      <c r="AL112" s="11">
        <f>'OddsRatio_working_3-way'!Z112+'OddsRatio_working_3-way'!AF112</f>
        <v>1.0427296823355059</v>
      </c>
      <c r="AM112" s="11">
        <f>'OddsRatio_working_3-way'!AA112+'OddsRatio_working_3-way'!AG112</f>
        <v>-0.6114069148719965</v>
      </c>
      <c r="AN112" s="11">
        <f>'OddsRatio_working_3-way'!AB112+'OddsRatio_working_3-way'!AH112</f>
        <v>-0.43132276746350962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1.0427296823355059</v>
      </c>
      <c r="AS112" s="11">
        <f>IF(('OddsRatio_working_3-way'!X112=0),IF(Q112&gt;0,-Q112^(1/3),(-Q112)^(1/3)),'OddsRatio_working_3-way'!AM112-'OddsRatio_working_3-way'!R112/3)</f>
        <v>-0.6114069148719965</v>
      </c>
      <c r="AT112" s="11">
        <f>IF(('OddsRatio_working_3-way'!X112=0),IF(Q112&gt;0,-Q112^(1/3),(-Q112)^(1/3)),'OddsRatio_working_3-way'!AN112-'OddsRatio_working_3-way'!R112/3)</f>
        <v>-0.43132276746350962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1.82</v>
      </c>
      <c r="B113" s="4">
        <f>IF('True_Odds_Calculator_3-way'!B112="","",'True_Odds_Calculator_3-way'!B112)</f>
        <v>3.9</v>
      </c>
      <c r="C113" s="4">
        <f>IF('True_Odds_Calculator_3-way'!C112="","",'True_Odds_Calculator_3-way'!C112)</f>
        <v>4.46</v>
      </c>
      <c r="D113" s="9">
        <f t="shared" si="26"/>
        <v>0.53717789256160664</v>
      </c>
      <c r="E113" s="9">
        <f t="shared" si="27"/>
        <v>0.24709333526929342</v>
      </c>
      <c r="F113" s="9">
        <f t="shared" si="28"/>
        <v>0.21572877216909994</v>
      </c>
      <c r="G113" s="9">
        <f t="shared" si="29"/>
        <v>1.0507081769535627</v>
      </c>
      <c r="H113" s="9">
        <f t="shared" si="30"/>
        <v>1.8615807051019218</v>
      </c>
      <c r="I113" s="9">
        <f t="shared" si="31"/>
        <v>4.0470537131653312</v>
      </c>
      <c r="J113" s="9">
        <f t="shared" si="32"/>
        <v>4.6354502922593266</v>
      </c>
      <c r="K113" s="11">
        <f t="shared" si="33"/>
        <v>0.54945054945054939</v>
      </c>
      <c r="L113" s="11">
        <f t="shared" si="34"/>
        <v>0.25641025641025644</v>
      </c>
      <c r="M113" s="11">
        <f t="shared" si="35"/>
        <v>0.22421524663677131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-0.25990647273848388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0.22680550448746373</v>
      </c>
      <c r="Q113" s="11">
        <f>2*'OddsRatio_working_3-way'!K113*'OddsRatio_working_3-way'!L113*'OddsRatio_working_3-way'!M113</f>
        <v>6.3177020748597157E-2</v>
      </c>
      <c r="R113" s="11">
        <f t="shared" si="36"/>
        <v>0</v>
      </c>
      <c r="S113" s="11">
        <f t="shared" si="37"/>
        <v>-0.87264277067725771</v>
      </c>
      <c r="T113" s="11">
        <f t="shared" si="38"/>
        <v>-0.24307598069004399</v>
      </c>
      <c r="U113" s="11">
        <f>'OddsRatio_working_3-way'!S113-'OddsRatio_working_3-way'!R113^2/3</f>
        <v>-0.87264277067725771</v>
      </c>
      <c r="V113" s="11">
        <f>'OddsRatio_working_3-way'!S113*'OddsRatio_working_3-way'!R113/3-2*'OddsRatio_working_3-way'!R113^3/27-'OddsRatio_working_3-way'!T113</f>
        <v>0.24307598069004399</v>
      </c>
      <c r="W113" s="11">
        <f>'OddsRatio_working_3-way'!V113^2+4*'OddsRatio_working_3-way'!U113^3/27</f>
        <v>-3.9361798973465305E-2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0.15688190730760826</v>
      </c>
      <c r="Y113" s="11">
        <f>IF('OddsRatio_working_3-way'!W113&gt;=0,IF('OddsRatio_working_3-way'!V113+SQRT('OddsRatio_working_3-way'!W113)&gt;0,0,PI()),ACOS('OddsRatio_working_3-way'!V113/(2*'OddsRatio_working_3-way'!X113)))</f>
        <v>0.6845399116828913</v>
      </c>
      <c r="Z113" s="11">
        <f>'OddsRatio_working_3-way'!X113^(1/3)*COS('OddsRatio_working_3-way'!Y113/3)</f>
        <v>0.52535408847678133</v>
      </c>
      <c r="AA113" s="11">
        <f>'OddsRatio_working_3-way'!X113^(1/3)*COS(('OddsRatio_working_3-way'!Y113+2*PI())/3)</f>
        <v>-0.36833216223966014</v>
      </c>
      <c r="AB113" s="11">
        <f>'OddsRatio_working_3-way'!X113^(1/3)*COS(('OddsRatio_working_3-way'!Y113+4*PI())/3)</f>
        <v>-0.15702192623712127</v>
      </c>
      <c r="AC113" s="11">
        <f>'OddsRatio_working_3-way'!X113^(1/3)*SIN('OddsRatio_working_3-way'!Y113/3)</f>
        <v>0.12200002163858925</v>
      </c>
      <c r="AD113" s="11">
        <f>'OddsRatio_working_3-way'!X113^(1/3)*SIN(('OddsRatio_working_3-way'!Y113+2*PI())/3)</f>
        <v>0.39396997578361559</v>
      </c>
      <c r="AE113" s="11">
        <f>'OddsRatio_working_3-way'!X113^(1/3)*SIN(('OddsRatio_working_3-way'!Y113+4*PI())/3)</f>
        <v>-0.51596999742220484</v>
      </c>
      <c r="AF113" s="11">
        <f>-'OddsRatio_working_3-way'!U113/(3*'OddsRatio_working_3-way'!X113^(1/3))*COS(('OddsRatio_working_3-way'!Y113)/3)</f>
        <v>0.52535408847678122</v>
      </c>
      <c r="AG113" s="11">
        <f>-'OddsRatio_working_3-way'!U113/(3*'OddsRatio_working_3-way'!X113^(1/3))*COS(('OddsRatio_working_3-way'!Y113+2*PI())/3)</f>
        <v>-0.36833216223966009</v>
      </c>
      <c r="AH113" s="11">
        <f>-'OddsRatio_working_3-way'!U113/(3*'OddsRatio_working_3-way'!X113^(1/3))*COS(('OddsRatio_working_3-way'!Y113+4*PI())/3)</f>
        <v>-0.15702192623712125</v>
      </c>
      <c r="AI113" s="11">
        <f>'OddsRatio_working_3-way'!U113/(3*'OddsRatio_working_3-way'!X113^(1/3))*SIN(('OddsRatio_working_3-way'!Y113)/3)</f>
        <v>-0.12200002163858922</v>
      </c>
      <c r="AJ113" s="11">
        <f>'OddsRatio_working_3-way'!U113/(3*'OddsRatio_working_3-way'!X113^(1/3))*SIN(('OddsRatio_working_3-way'!Y113+2*PI())/3)</f>
        <v>-0.39396997578361553</v>
      </c>
      <c r="AK113" s="11">
        <f>'OddsRatio_working_3-way'!U113/(3*'OddsRatio_working_3-way'!X113^(1/3))*SIN(('OddsRatio_working_3-way'!Y113+4*PI())/3)</f>
        <v>0.51596999742220473</v>
      </c>
      <c r="AL113" s="11">
        <f>'OddsRatio_working_3-way'!Z113+'OddsRatio_working_3-way'!AF113</f>
        <v>1.0507081769535627</v>
      </c>
      <c r="AM113" s="11">
        <f>'OddsRatio_working_3-way'!AA113+'OddsRatio_working_3-way'!AG113</f>
        <v>-0.73666432447932029</v>
      </c>
      <c r="AN113" s="11">
        <f>'OddsRatio_working_3-way'!AB113+'OddsRatio_working_3-way'!AH113</f>
        <v>-0.31404385247424249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1.0507081769535627</v>
      </c>
      <c r="AS113" s="11">
        <f>IF(('OddsRatio_working_3-way'!X113=0),IF(Q113&gt;0,-Q113^(1/3),(-Q113)^(1/3)),'OddsRatio_working_3-way'!AM113-'OddsRatio_working_3-way'!R113/3)</f>
        <v>-0.73666432447932029</v>
      </c>
      <c r="AT113" s="11">
        <f>IF(('OddsRatio_working_3-way'!X113=0),IF(Q113&gt;0,-Q113^(1/3),(-Q113)^(1/3)),'OddsRatio_working_3-way'!AN113-'OddsRatio_working_3-way'!R113/3)</f>
        <v>-0.31404385247424249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2.0499999999999998</v>
      </c>
      <c r="B114" s="4">
        <f>IF('True_Odds_Calculator_3-way'!B113="","",'True_Odds_Calculator_3-way'!B113)</f>
        <v>3.85</v>
      </c>
      <c r="C114" s="4">
        <f>IF('True_Odds_Calculator_3-way'!C113="","",'True_Odds_Calculator_3-way'!C113)</f>
        <v>3.5</v>
      </c>
      <c r="D114" s="9">
        <f t="shared" si="26"/>
        <v>0.47485801688028689</v>
      </c>
      <c r="E114" s="9">
        <f t="shared" si="27"/>
        <v>0.24989325944865753</v>
      </c>
      <c r="F114" s="9">
        <f t="shared" si="28"/>
        <v>0.27524872367105563</v>
      </c>
      <c r="G114" s="9">
        <f t="shared" si="29"/>
        <v>1.0532310801122269</v>
      </c>
      <c r="H114" s="9">
        <f t="shared" si="30"/>
        <v>2.1058926341178377</v>
      </c>
      <c r="I114" s="9">
        <f t="shared" si="31"/>
        <v>4.0017085783198469</v>
      </c>
      <c r="J114" s="9">
        <f t="shared" si="32"/>
        <v>3.633077700280567</v>
      </c>
      <c r="K114" s="11">
        <f t="shared" si="33"/>
        <v>0.48780487804878053</v>
      </c>
      <c r="L114" s="11">
        <f t="shared" si="34"/>
        <v>0.25974025974025972</v>
      </c>
      <c r="M114" s="11">
        <f t="shared" si="35"/>
        <v>0.2857142857142857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-0.27082673424136838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0.23168469161500521</v>
      </c>
      <c r="Q114" s="11">
        <f>2*'OddsRatio_working_3-way'!K114*'OddsRatio_working_3-way'!L114*'OddsRatio_working_3-way'!M114</f>
        <v>7.2401466129689118E-2</v>
      </c>
      <c r="R114" s="11">
        <f t="shared" si="36"/>
        <v>0</v>
      </c>
      <c r="S114" s="11">
        <f t="shared" si="37"/>
        <v>-0.85547201336675027</v>
      </c>
      <c r="T114" s="11">
        <f t="shared" si="38"/>
        <v>-0.26733500417710943</v>
      </c>
      <c r="U114" s="11">
        <f>'OddsRatio_working_3-way'!S114-'OddsRatio_working_3-way'!R114^2/3</f>
        <v>-0.85547201336675027</v>
      </c>
      <c r="V114" s="11">
        <f>'OddsRatio_working_3-way'!S114*'OddsRatio_working_3-way'!R114/3-2*'OddsRatio_working_3-way'!R114^3/27-'OddsRatio_working_3-way'!T114</f>
        <v>0.26733500417710943</v>
      </c>
      <c r="W114" s="11">
        <f>'OddsRatio_working_3-way'!V114^2+4*'OddsRatio_working_3-way'!U114^3/27</f>
        <v>-2.128193736277674E-2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0.15227437557017912</v>
      </c>
      <c r="Y114" s="11">
        <f>IF('OddsRatio_working_3-way'!W114&gt;=0,IF('OddsRatio_working_3-way'!V114+SQRT('OddsRatio_working_3-way'!W114)&gt;0,0,PI()),ACOS('OddsRatio_working_3-way'!V114/(2*'OddsRatio_working_3-way'!X114)))</f>
        <v>0.49953180636520345</v>
      </c>
      <c r="Z114" s="11">
        <f>'OddsRatio_working_3-way'!X114^(1/3)*COS('OddsRatio_working_3-way'!Y114/3)</f>
        <v>0.52661554005611333</v>
      </c>
      <c r="AA114" s="11">
        <f>'OddsRatio_working_3-way'!X114^(1/3)*COS(('OddsRatio_working_3-way'!Y114+2*PI())/3)</f>
        <v>-0.33995669741940093</v>
      </c>
      <c r="AB114" s="11">
        <f>'OddsRatio_working_3-way'!X114^(1/3)*COS(('OddsRatio_working_3-way'!Y114+4*PI())/3)</f>
        <v>-0.18665884263671254</v>
      </c>
      <c r="AC114" s="11">
        <f>'OddsRatio_working_3-way'!X114^(1/3)*SIN('OddsRatio_working_3-way'!Y114/3)</f>
        <v>8.850655772497755E-2</v>
      </c>
      <c r="AD114" s="11">
        <f>'OddsRatio_working_3-way'!X114^(1/3)*SIN(('OddsRatio_working_3-way'!Y114+2*PI())/3)</f>
        <v>0.41180915685376712</v>
      </c>
      <c r="AE114" s="11">
        <f>'OddsRatio_working_3-way'!X114^(1/3)*SIN(('OddsRatio_working_3-way'!Y114+4*PI())/3)</f>
        <v>-0.50031571457874446</v>
      </c>
      <c r="AF114" s="11">
        <f>-'OddsRatio_working_3-way'!U114/(3*'OddsRatio_working_3-way'!X114^(1/3))*COS(('OddsRatio_working_3-way'!Y114)/3)</f>
        <v>0.52661554005611344</v>
      </c>
      <c r="AG114" s="11">
        <f>-'OddsRatio_working_3-way'!U114/(3*'OddsRatio_working_3-way'!X114^(1/3))*COS(('OddsRatio_working_3-way'!Y114+2*PI())/3)</f>
        <v>-0.33995669741940099</v>
      </c>
      <c r="AH114" s="11">
        <f>-'OddsRatio_working_3-way'!U114/(3*'OddsRatio_working_3-way'!X114^(1/3))*COS(('OddsRatio_working_3-way'!Y114+4*PI())/3)</f>
        <v>-0.18665884263671256</v>
      </c>
      <c r="AI114" s="11">
        <f>'OddsRatio_working_3-way'!U114/(3*'OddsRatio_working_3-way'!X114^(1/3))*SIN(('OddsRatio_working_3-way'!Y114)/3)</f>
        <v>-8.8506557724977564E-2</v>
      </c>
      <c r="AJ114" s="11">
        <f>'OddsRatio_working_3-way'!U114/(3*'OddsRatio_working_3-way'!X114^(1/3))*SIN(('OddsRatio_working_3-way'!Y114+2*PI())/3)</f>
        <v>-0.41180915685376718</v>
      </c>
      <c r="AK114" s="11">
        <f>'OddsRatio_working_3-way'!U114/(3*'OddsRatio_working_3-way'!X114^(1/3))*SIN(('OddsRatio_working_3-way'!Y114+4*PI())/3)</f>
        <v>0.50031571457874446</v>
      </c>
      <c r="AL114" s="11">
        <f>'OddsRatio_working_3-way'!Z114+'OddsRatio_working_3-way'!AF114</f>
        <v>1.0532310801122269</v>
      </c>
      <c r="AM114" s="11">
        <f>'OddsRatio_working_3-way'!AA114+'OddsRatio_working_3-way'!AG114</f>
        <v>-0.67991339483880187</v>
      </c>
      <c r="AN114" s="11">
        <f>'OddsRatio_working_3-way'!AB114+'OddsRatio_working_3-way'!AH114</f>
        <v>-0.37331768527342513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1.0532310801122269</v>
      </c>
      <c r="AS114" s="11">
        <f>IF(('OddsRatio_working_3-way'!X114=0),IF(Q114&gt;0,-Q114^(1/3),(-Q114)^(1/3)),'OddsRatio_working_3-way'!AM114-'OddsRatio_working_3-way'!R114/3)</f>
        <v>-0.67991339483880187</v>
      </c>
      <c r="AT114" s="11">
        <f>IF(('OddsRatio_working_3-way'!X114=0),IF(Q114&gt;0,-Q114^(1/3),(-Q114)^(1/3)),'OddsRatio_working_3-way'!AN114-'OddsRatio_working_3-way'!R114/3)</f>
        <v>-0.37331768527342513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1.69</v>
      </c>
      <c r="B115" s="4">
        <f>IF('True_Odds_Calculator_3-way'!B114="","",'True_Odds_Calculator_3-way'!B114)</f>
        <v>4.1100000000000003</v>
      </c>
      <c r="C115" s="4">
        <f>IF('True_Odds_Calculator_3-way'!C114="","",'True_Odds_Calculator_3-way'!C114)</f>
        <v>4.95</v>
      </c>
      <c r="D115" s="9">
        <f t="shared" si="26"/>
        <v>0.57625802707578089</v>
      </c>
      <c r="E115" s="9">
        <f t="shared" si="27"/>
        <v>0.23178568107402192</v>
      </c>
      <c r="F115" s="9">
        <f t="shared" si="28"/>
        <v>0.19195629185019727</v>
      </c>
      <c r="G115" s="9">
        <f t="shared" si="29"/>
        <v>1.0657010791776589</v>
      </c>
      <c r="H115" s="9">
        <f t="shared" si="30"/>
        <v>1.7353337446325843</v>
      </c>
      <c r="I115" s="9">
        <f t="shared" si="31"/>
        <v>4.3143303562425199</v>
      </c>
      <c r="J115" s="9">
        <f t="shared" si="32"/>
        <v>5.209519262751753</v>
      </c>
      <c r="K115" s="11">
        <f t="shared" si="33"/>
        <v>0.59171597633136097</v>
      </c>
      <c r="L115" s="11">
        <f t="shared" si="34"/>
        <v>0.24330900243309</v>
      </c>
      <c r="M115" s="11">
        <f t="shared" si="35"/>
        <v>0.20202020202020202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-0.24653174512803933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0.2254073000844477</v>
      </c>
      <c r="Q115" s="11">
        <f>2*'OddsRatio_working_3-way'!K115*'OddsRatio_working_3-way'!L115*'OddsRatio_working_3-way'!M115</f>
        <v>5.816962582824458E-2</v>
      </c>
      <c r="R115" s="11">
        <f t="shared" si="36"/>
        <v>0</v>
      </c>
      <c r="S115" s="11">
        <f t="shared" si="37"/>
        <v>-0.9143134891913397</v>
      </c>
      <c r="T115" s="11">
        <f t="shared" si="38"/>
        <v>-0.2359518681784103</v>
      </c>
      <c r="U115" s="11">
        <f>'OddsRatio_working_3-way'!S115-'OddsRatio_working_3-way'!R115^2/3</f>
        <v>-0.9143134891913397</v>
      </c>
      <c r="V115" s="11">
        <f>'OddsRatio_working_3-way'!S115*'OddsRatio_working_3-way'!R115/3-2*'OddsRatio_working_3-way'!R115^3/27-'OddsRatio_working_3-way'!T115</f>
        <v>0.2359518681784103</v>
      </c>
      <c r="W115" s="11">
        <f>'OddsRatio_working_3-way'!V115^2+4*'OddsRatio_working_3-way'!U115^3/27</f>
        <v>-5.7561956844098941E-2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0.16825222208115176</v>
      </c>
      <c r="Y115" s="11">
        <f>IF('OddsRatio_working_3-way'!W115&gt;=0,IF('OddsRatio_working_3-way'!V115+SQRT('OddsRatio_working_3-way'!W115)&gt;0,0,PI()),ACOS('OddsRatio_working_3-way'!V115/(2*'OddsRatio_working_3-way'!X115)))</f>
        <v>0.79373814798418718</v>
      </c>
      <c r="Z115" s="11">
        <f>'OddsRatio_working_3-way'!X115^(1/3)*COS('OddsRatio_working_3-way'!Y115/3)</f>
        <v>0.53285053958882944</v>
      </c>
      <c r="AA115" s="11">
        <f>'OddsRatio_working_3-way'!X115^(1/3)*COS(('OddsRatio_working_3-way'!Y115+2*PI())/3)</f>
        <v>-0.3914496639851282</v>
      </c>
      <c r="AB115" s="11">
        <f>'OddsRatio_working_3-way'!X115^(1/3)*COS(('OddsRatio_working_3-way'!Y115+4*PI())/3)</f>
        <v>-0.1414008756037011</v>
      </c>
      <c r="AC115" s="11">
        <f>'OddsRatio_working_3-way'!X115^(1/3)*SIN('OddsRatio_working_3-way'!Y115/3)</f>
        <v>0.14436573528255672</v>
      </c>
      <c r="AD115" s="11">
        <f>'OddsRatio_working_3-way'!X115^(1/3)*SIN(('OddsRatio_working_3-way'!Y115+2*PI())/3)</f>
        <v>0.38927923606289366</v>
      </c>
      <c r="AE115" s="11">
        <f>'OddsRatio_working_3-way'!X115^(1/3)*SIN(('OddsRatio_working_3-way'!Y115+4*PI())/3)</f>
        <v>-0.5336449713454503</v>
      </c>
      <c r="AF115" s="11">
        <f>-'OddsRatio_working_3-way'!U115/(3*'OddsRatio_working_3-way'!X115^(1/3))*COS(('OddsRatio_working_3-way'!Y115)/3)</f>
        <v>0.53285053958882944</v>
      </c>
      <c r="AG115" s="11">
        <f>-'OddsRatio_working_3-way'!U115/(3*'OddsRatio_working_3-way'!X115^(1/3))*COS(('OddsRatio_working_3-way'!Y115+2*PI())/3)</f>
        <v>-0.3914496639851282</v>
      </c>
      <c r="AH115" s="11">
        <f>-'OddsRatio_working_3-way'!U115/(3*'OddsRatio_working_3-way'!X115^(1/3))*COS(('OddsRatio_working_3-way'!Y115+4*PI())/3)</f>
        <v>-0.1414008756037011</v>
      </c>
      <c r="AI115" s="11">
        <f>'OddsRatio_working_3-way'!U115/(3*'OddsRatio_working_3-way'!X115^(1/3))*SIN(('OddsRatio_working_3-way'!Y115)/3)</f>
        <v>-0.14436573528255672</v>
      </c>
      <c r="AJ115" s="11">
        <f>'OddsRatio_working_3-way'!U115/(3*'OddsRatio_working_3-way'!X115^(1/3))*SIN(('OddsRatio_working_3-way'!Y115+2*PI())/3)</f>
        <v>-0.38927923606289366</v>
      </c>
      <c r="AK115" s="11">
        <f>'OddsRatio_working_3-way'!U115/(3*'OddsRatio_working_3-way'!X115^(1/3))*SIN(('OddsRatio_working_3-way'!Y115+4*PI())/3)</f>
        <v>0.5336449713454503</v>
      </c>
      <c r="AL115" s="11">
        <f>'OddsRatio_working_3-way'!Z115+'OddsRatio_working_3-way'!AF115</f>
        <v>1.0657010791776589</v>
      </c>
      <c r="AM115" s="11">
        <f>'OddsRatio_working_3-way'!AA115+'OddsRatio_working_3-way'!AG115</f>
        <v>-0.78289932797025641</v>
      </c>
      <c r="AN115" s="11">
        <f>'OddsRatio_working_3-way'!AB115+'OddsRatio_working_3-way'!AH115</f>
        <v>-0.2828017512074022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1.0657010791776589</v>
      </c>
      <c r="AS115" s="11">
        <f>IF(('OddsRatio_working_3-way'!X115=0),IF(Q115&gt;0,-Q115^(1/3),(-Q115)^(1/3)),'OddsRatio_working_3-way'!AM115-'OddsRatio_working_3-way'!R115/3)</f>
        <v>-0.78289932797025641</v>
      </c>
      <c r="AT115" s="11">
        <f>IF(('OddsRatio_working_3-way'!X115=0),IF(Q115&gt;0,-Q115^(1/3),(-Q115)^(1/3)),'OddsRatio_working_3-way'!AN115-'OddsRatio_working_3-way'!R115/3)</f>
        <v>-0.2828017512074022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1.35</v>
      </c>
      <c r="B116" s="4">
        <f>IF('True_Odds_Calculator_3-way'!B115="","",'True_Odds_Calculator_3-way'!B115)</f>
        <v>4.9800000000000004</v>
      </c>
      <c r="C116" s="4">
        <f>IF('True_Odds_Calculator_3-way'!C115="","",'True_Odds_Calculator_3-way'!C115)</f>
        <v>9.6</v>
      </c>
      <c r="D116" s="9">
        <f t="shared" si="26"/>
        <v>0.72038518854365885</v>
      </c>
      <c r="E116" s="9">
        <f t="shared" si="27"/>
        <v>0.18471391198673093</v>
      </c>
      <c r="F116" s="9">
        <f t="shared" si="28"/>
        <v>9.490089946961057E-2</v>
      </c>
      <c r="G116" s="9">
        <f t="shared" si="29"/>
        <v>1.1089892935179564</v>
      </c>
      <c r="H116" s="9">
        <f t="shared" si="30"/>
        <v>1.3881462527312847</v>
      </c>
      <c r="I116" s="9">
        <f t="shared" si="31"/>
        <v>5.4137773882014679</v>
      </c>
      <c r="J116" s="9">
        <f t="shared" si="32"/>
        <v>10.537307924254424</v>
      </c>
      <c r="K116" s="11">
        <f t="shared" si="33"/>
        <v>0.7407407407407407</v>
      </c>
      <c r="L116" s="11">
        <f t="shared" si="34"/>
        <v>0.20080321285140559</v>
      </c>
      <c r="M116" s="11">
        <f t="shared" si="35"/>
        <v>0.10416666666666667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-0.1856159204720117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0.20033839059943473</v>
      </c>
      <c r="Q116" s="11">
        <f>2*'OddsRatio_working_3-way'!K116*'OddsRatio_working_3-way'!L116*'OddsRatio_working_3-way'!M116</f>
        <v>3.0988150131389752E-2</v>
      </c>
      <c r="R116" s="11">
        <f t="shared" si="36"/>
        <v>0</v>
      </c>
      <c r="S116" s="11">
        <f t="shared" si="37"/>
        <v>-1.0793168500308838</v>
      </c>
      <c r="T116" s="11">
        <f t="shared" si="38"/>
        <v>-0.16694769528706638</v>
      </c>
      <c r="U116" s="11">
        <f>'OddsRatio_working_3-way'!S116-'OddsRatio_working_3-way'!R116^2/3</f>
        <v>-1.0793168500308838</v>
      </c>
      <c r="V116" s="11">
        <f>'OddsRatio_working_3-way'!S116*'OddsRatio_working_3-way'!R116/3-2*'OddsRatio_working_3-way'!R116^3/27-'OddsRatio_working_3-way'!T116</f>
        <v>0.16694769528706638</v>
      </c>
      <c r="W116" s="11">
        <f>'OddsRatio_working_3-way'!V116^2+4*'OddsRatio_working_3-way'!U116^3/27</f>
        <v>-0.1583985460601767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0.21579508742197995</v>
      </c>
      <c r="Y116" s="11">
        <f>IF('OddsRatio_working_3-way'!W116&gt;=0,IF('OddsRatio_working_3-way'!V116+SQRT('OddsRatio_working_3-way'!W116)&gt;0,0,PI()),ACOS('OddsRatio_working_3-way'!V116/(2*'OddsRatio_working_3-way'!X116)))</f>
        <v>1.1736157225091153</v>
      </c>
      <c r="Z116" s="11">
        <f>'OddsRatio_working_3-way'!X116^(1/3)*COS('OddsRatio_working_3-way'!Y116/3)</f>
        <v>0.5544946467589783</v>
      </c>
      <c r="AA116" s="11">
        <f>'OddsRatio_working_3-way'!X116^(1/3)*COS(('OddsRatio_working_3-way'!Y116+2*PI())/3)</f>
        <v>-0.47531543677598687</v>
      </c>
      <c r="AB116" s="11">
        <f>'OddsRatio_working_3-way'!X116^(1/3)*COS(('OddsRatio_working_3-way'!Y116+4*PI())/3)</f>
        <v>-7.9179209982991314E-2</v>
      </c>
      <c r="AC116" s="11">
        <f>'OddsRatio_working_3-way'!X116^(1/3)*SIN('OddsRatio_working_3-way'!Y116/3)</f>
        <v>0.22870935717469854</v>
      </c>
      <c r="AD116" s="11">
        <f>'OddsRatio_working_3-way'!X116^(1/3)*SIN(('OddsRatio_working_3-way'!Y116+2*PI())/3)</f>
        <v>0.36585177176840461</v>
      </c>
      <c r="AE116" s="11">
        <f>'OddsRatio_working_3-way'!X116^(1/3)*SIN(('OddsRatio_working_3-way'!Y116+4*PI())/3)</f>
        <v>-0.5945611289431032</v>
      </c>
      <c r="AF116" s="11">
        <f>-'OddsRatio_working_3-way'!U116/(3*'OddsRatio_working_3-way'!X116^(1/3))*COS(('OddsRatio_working_3-way'!Y116)/3)</f>
        <v>0.55449464675897819</v>
      </c>
      <c r="AG116" s="11">
        <f>-'OddsRatio_working_3-way'!U116/(3*'OddsRatio_working_3-way'!X116^(1/3))*COS(('OddsRatio_working_3-way'!Y116+2*PI())/3)</f>
        <v>-0.47531543677598675</v>
      </c>
      <c r="AH116" s="11">
        <f>-'OddsRatio_working_3-way'!U116/(3*'OddsRatio_working_3-way'!X116^(1/3))*COS(('OddsRatio_working_3-way'!Y116+4*PI())/3)</f>
        <v>-7.91792099829913E-2</v>
      </c>
      <c r="AI116" s="11">
        <f>'OddsRatio_working_3-way'!U116/(3*'OddsRatio_working_3-way'!X116^(1/3))*SIN(('OddsRatio_working_3-way'!Y116)/3)</f>
        <v>-0.22870935717469851</v>
      </c>
      <c r="AJ116" s="11">
        <f>'OddsRatio_working_3-way'!U116/(3*'OddsRatio_working_3-way'!X116^(1/3))*SIN(('OddsRatio_working_3-way'!Y116+2*PI())/3)</f>
        <v>-0.3658517717684045</v>
      </c>
      <c r="AK116" s="11">
        <f>'OddsRatio_working_3-way'!U116/(3*'OddsRatio_working_3-way'!X116^(1/3))*SIN(('OddsRatio_working_3-way'!Y116+4*PI())/3)</f>
        <v>0.59456112894310309</v>
      </c>
      <c r="AL116" s="11">
        <f>'OddsRatio_working_3-way'!Z116+'OddsRatio_working_3-way'!AF116</f>
        <v>1.1089892935179564</v>
      </c>
      <c r="AM116" s="11">
        <f>'OddsRatio_working_3-way'!AA116+'OddsRatio_working_3-way'!AG116</f>
        <v>-0.95063087355197362</v>
      </c>
      <c r="AN116" s="11">
        <f>'OddsRatio_working_3-way'!AB116+'OddsRatio_working_3-way'!AH116</f>
        <v>-0.1583584199659826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1.1089892935179564</v>
      </c>
      <c r="AS116" s="11">
        <f>IF(('OddsRatio_working_3-way'!X116=0),IF(Q116&gt;0,-Q116^(1/3),(-Q116)^(1/3)),'OddsRatio_working_3-way'!AM116-'OddsRatio_working_3-way'!R116/3)</f>
        <v>-0.95063087355197362</v>
      </c>
      <c r="AT116" s="11">
        <f>IF(('OddsRatio_working_3-way'!X116=0),IF(Q116&gt;0,-Q116^(1/3),(-Q116)^(1/3)),'OddsRatio_working_3-way'!AN116-'OddsRatio_working_3-way'!R116/3)</f>
        <v>-0.1583584199659826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1.5</v>
      </c>
      <c r="B117" s="4">
        <f>IF('True_Odds_Calculator_3-way'!B116="","",'True_Odds_Calculator_3-way'!B116)</f>
        <v>4.24</v>
      </c>
      <c r="C117" s="4">
        <f>IF('True_Odds_Calculator_3-way'!C116="","",'True_Odds_Calculator_3-way'!C116)</f>
        <v>7.32</v>
      </c>
      <c r="D117" s="9">
        <f t="shared" si="26"/>
        <v>0.64961823003335839</v>
      </c>
      <c r="E117" s="9">
        <f t="shared" si="27"/>
        <v>0.22246497984190697</v>
      </c>
      <c r="F117" s="9">
        <f t="shared" si="28"/>
        <v>0.12791679012473472</v>
      </c>
      <c r="G117" s="9">
        <f t="shared" si="29"/>
        <v>1.0787313340903295</v>
      </c>
      <c r="H117" s="9">
        <f t="shared" si="30"/>
        <v>1.5393656670451648</v>
      </c>
      <c r="I117" s="9">
        <f t="shared" si="31"/>
        <v>4.4950895224526679</v>
      </c>
      <c r="J117" s="9">
        <f t="shared" si="32"/>
        <v>7.8175820314508835</v>
      </c>
      <c r="K117" s="11">
        <f t="shared" si="33"/>
        <v>0.66666666666666663</v>
      </c>
      <c r="L117" s="11">
        <f t="shared" si="34"/>
        <v>0.23584905660377356</v>
      </c>
      <c r="M117" s="11">
        <f t="shared" si="35"/>
        <v>0.13661202185792348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-0.21991957933807615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0.21608756916520599</v>
      </c>
      <c r="Q117" s="11">
        <f>2*'OddsRatio_working_3-way'!K117*'OddsRatio_working_3-way'!L117*'OddsRatio_working_3-way'!M117</f>
        <v>4.295975530123379E-2</v>
      </c>
      <c r="R117" s="11">
        <f t="shared" si="36"/>
        <v>0</v>
      </c>
      <c r="S117" s="11">
        <f t="shared" si="37"/>
        <v>-0.98257540240662555</v>
      </c>
      <c r="T117" s="11">
        <f t="shared" si="38"/>
        <v>-0.19534302234724163</v>
      </c>
      <c r="U117" s="11">
        <f>'OddsRatio_working_3-way'!S117-'OddsRatio_working_3-way'!R117^2/3</f>
        <v>-0.98257540240662555</v>
      </c>
      <c r="V117" s="11">
        <f>'OddsRatio_working_3-way'!S117*'OddsRatio_working_3-way'!R117/3-2*'OddsRatio_working_3-way'!R117^3/27-'OddsRatio_working_3-way'!T117</f>
        <v>0.19534302234724163</v>
      </c>
      <c r="W117" s="11">
        <f>'OddsRatio_working_3-way'!V117^2+4*'OddsRatio_working_3-way'!U117^3/27</f>
        <v>-0.10237914312048943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0.18744201736820135</v>
      </c>
      <c r="Y117" s="11">
        <f>IF('OddsRatio_working_3-way'!W117&gt;=0,IF('OddsRatio_working_3-way'!V117+SQRT('OddsRatio_working_3-way'!W117)&gt;0,0,PI()),ACOS('OddsRatio_working_3-way'!V117/(2*'OddsRatio_working_3-way'!X117)))</f>
        <v>1.0226853436462393</v>
      </c>
      <c r="Z117" s="11">
        <f>'OddsRatio_working_3-way'!X117^(1/3)*COS('OddsRatio_working_3-way'!Y117/3)</f>
        <v>0.53936566704516475</v>
      </c>
      <c r="AA117" s="11">
        <f>'OddsRatio_working_3-way'!X117^(1/3)*COS(('OddsRatio_working_3-way'!Y117+2*PI())/3)</f>
        <v>-0.43538545423616604</v>
      </c>
      <c r="AB117" s="11">
        <f>'OddsRatio_working_3-way'!X117^(1/3)*COS(('OddsRatio_working_3-way'!Y117+4*PI())/3)</f>
        <v>-0.10398021280899861</v>
      </c>
      <c r="AC117" s="11">
        <f>'OddsRatio_working_3-way'!X117^(1/3)*SIN('OddsRatio_working_3-way'!Y117/3)</f>
        <v>0.19133690534882797</v>
      </c>
      <c r="AD117" s="11">
        <f>'OddsRatio_working_3-way'!X117^(1/3)*SIN(('OddsRatio_working_3-way'!Y117+2*PI())/3)</f>
        <v>0.37143591691583794</v>
      </c>
      <c r="AE117" s="11">
        <f>'OddsRatio_working_3-way'!X117^(1/3)*SIN(('OddsRatio_working_3-way'!Y117+4*PI())/3)</f>
        <v>-0.56277282226466596</v>
      </c>
      <c r="AF117" s="11">
        <f>-'OddsRatio_working_3-way'!U117/(3*'OddsRatio_working_3-way'!X117^(1/3))*COS(('OddsRatio_working_3-way'!Y117)/3)</f>
        <v>0.53936566704516464</v>
      </c>
      <c r="AG117" s="11">
        <f>-'OddsRatio_working_3-way'!U117/(3*'OddsRatio_working_3-way'!X117^(1/3))*COS(('OddsRatio_working_3-way'!Y117+2*PI())/3)</f>
        <v>-0.43538545423616593</v>
      </c>
      <c r="AH117" s="11">
        <f>-'OddsRatio_working_3-way'!U117/(3*'OddsRatio_working_3-way'!X117^(1/3))*COS(('OddsRatio_working_3-way'!Y117+4*PI())/3)</f>
        <v>-0.10398021280899859</v>
      </c>
      <c r="AI117" s="11">
        <f>'OddsRatio_working_3-way'!U117/(3*'OddsRatio_working_3-way'!X117^(1/3))*SIN(('OddsRatio_working_3-way'!Y117)/3)</f>
        <v>-0.19133690534882791</v>
      </c>
      <c r="AJ117" s="11">
        <f>'OddsRatio_working_3-way'!U117/(3*'OddsRatio_working_3-way'!X117^(1/3))*SIN(('OddsRatio_working_3-way'!Y117+2*PI())/3)</f>
        <v>-0.37143591691583788</v>
      </c>
      <c r="AK117" s="11">
        <f>'OddsRatio_working_3-way'!U117/(3*'OddsRatio_working_3-way'!X117^(1/3))*SIN(('OddsRatio_working_3-way'!Y117+4*PI())/3)</f>
        <v>0.56277282226466585</v>
      </c>
      <c r="AL117" s="11">
        <f>'OddsRatio_working_3-way'!Z117+'OddsRatio_working_3-way'!AF117</f>
        <v>1.0787313340903295</v>
      </c>
      <c r="AM117" s="11">
        <f>'OddsRatio_working_3-way'!AA117+'OddsRatio_working_3-way'!AG117</f>
        <v>-0.87077090847233196</v>
      </c>
      <c r="AN117" s="11">
        <f>'OddsRatio_working_3-way'!AB117+'OddsRatio_working_3-way'!AH117</f>
        <v>-0.20796042561799721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1.0787313340903295</v>
      </c>
      <c r="AS117" s="11">
        <f>IF(('OddsRatio_working_3-way'!X117=0),IF(Q117&gt;0,-Q117^(1/3),(-Q117)^(1/3)),'OddsRatio_working_3-way'!AM117-'OddsRatio_working_3-way'!R117/3)</f>
        <v>-0.87077090847233196</v>
      </c>
      <c r="AT117" s="11">
        <f>IF(('OddsRatio_working_3-way'!X117=0),IF(Q117&gt;0,-Q117^(1/3),(-Q117)^(1/3)),'OddsRatio_working_3-way'!AN117-'OddsRatio_working_3-way'!R117/3)</f>
        <v>-0.20796042561799721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3.07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2.5299999999999998</v>
      </c>
      <c r="D2" s="4">
        <f>IF(A2="","",((1/A2)+(1/B2)+(1/C2))-1)</f>
        <v>3.3489816018848817E-2</v>
      </c>
      <c r="E2" s="4">
        <f>IF(A2="","",(3*A2)/(3-($D2*A2)))</f>
        <v>3.17894645291832</v>
      </c>
      <c r="F2" s="4">
        <f>IF(B2="","",(3*B2)/(3-($D2*B2)))</f>
        <v>3.3185466858220161</v>
      </c>
      <c r="G2" s="4">
        <f>IF(C2="","",(3*C2)/(3-($D2*C2)))</f>
        <v>2.6035317507704363</v>
      </c>
      <c r="I2" s="4">
        <f>IF(A2="","",D2+1)</f>
        <v>1.0334898160188488</v>
      </c>
    </row>
    <row r="3" spans="1:9" x14ac:dyDescent="0.2">
      <c r="A3" s="4">
        <f>IF('True_Odds_Calculator_3-way'!A4="","",'True_Odds_Calculator_3-way'!A4)</f>
        <v>1.49</v>
      </c>
      <c r="B3" s="4">
        <f>IF('True_Odds_Calculator_3-way'!B4="","",'True_Odds_Calculator_3-way'!B4)</f>
        <v>4.75</v>
      </c>
      <c r="C3" s="4">
        <f>IF('True_Odds_Calculator_3-way'!C4="","",'True_Odds_Calculator_3-way'!C4)</f>
        <v>6.7</v>
      </c>
      <c r="D3" s="4">
        <f t="shared" ref="D3:D66" si="0">IF(A3="","",((1/A3)+(1/B3)+(1/C3))-1)</f>
        <v>3.0920986730072819E-2</v>
      </c>
      <c r="E3" s="4">
        <f t="shared" ref="E3:E66" si="1">IF(A3="","",(3*A3)/(3-($D3*A3)))</f>
        <v>1.5132394590929037</v>
      </c>
      <c r="F3" s="4">
        <f t="shared" ref="F3:F66" si="2">IF(B3="","",(3*B3)/(3-($D3*B3)))</f>
        <v>4.9945230007636203</v>
      </c>
      <c r="G3" s="4">
        <f t="shared" ref="G3:G66" si="3">IF(C3="","",(3*C3)/(3-($D3*C3)))</f>
        <v>7.1970024663251779</v>
      </c>
      <c r="I3" s="4">
        <f t="shared" ref="I3:I66" si="4">IF(A3="","",D3+1)</f>
        <v>1.0309209867300728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4.38</v>
      </c>
      <c r="C4" s="4">
        <f>IF('True_Odds_Calculator_3-way'!C5="","",'True_Odds_Calculator_3-way'!C5)</f>
        <v>7.14</v>
      </c>
      <c r="D4" s="4">
        <f t="shared" si="0"/>
        <v>3.0618180321207777E-2</v>
      </c>
      <c r="E4" s="4">
        <f t="shared" si="1"/>
        <v>1.5336350814536757</v>
      </c>
      <c r="F4" s="4">
        <f t="shared" si="2"/>
        <v>4.5849593434364033</v>
      </c>
      <c r="G4" s="4">
        <f t="shared" si="3"/>
        <v>7.7011959208355609</v>
      </c>
      <c r="I4" s="4">
        <f t="shared" si="4"/>
        <v>1.0306181803212078</v>
      </c>
    </row>
    <row r="5" spans="1:9" x14ac:dyDescent="0.2">
      <c r="A5" s="4">
        <f>IF('True_Odds_Calculator_3-way'!A6="","",'True_Odds_Calculator_3-way'!A6)</f>
        <v>4.76</v>
      </c>
      <c r="B5" s="4">
        <f>IF('True_Odds_Calculator_3-way'!B6="","",'True_Odds_Calculator_3-way'!B6)</f>
        <v>3.87</v>
      </c>
      <c r="C5" s="4">
        <f>IF('True_Odds_Calculator_3-way'!C6="","",'True_Odds_Calculator_3-way'!C6)</f>
        <v>1.78</v>
      </c>
      <c r="D5" s="4">
        <f t="shared" si="0"/>
        <v>3.0279719238971659E-2</v>
      </c>
      <c r="E5" s="4">
        <f t="shared" si="1"/>
        <v>5.0002301639165605</v>
      </c>
      <c r="F5" s="4">
        <f t="shared" si="2"/>
        <v>4.027310106930714</v>
      </c>
      <c r="G5" s="4">
        <f t="shared" si="3"/>
        <v>1.812564473052291</v>
      </c>
      <c r="I5" s="4">
        <f t="shared" si="4"/>
        <v>1.0302797192389717</v>
      </c>
    </row>
    <row r="6" spans="1:9" x14ac:dyDescent="0.2">
      <c r="A6" s="4">
        <f>IF('True_Odds_Calculator_3-way'!A7="","",'True_Odds_Calculator_3-way'!A7)</f>
        <v>2.6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3.04</v>
      </c>
      <c r="D6" s="4">
        <f t="shared" si="0"/>
        <v>2.6062753036437236E-2</v>
      </c>
      <c r="E6" s="4">
        <f t="shared" si="1"/>
        <v>2.6600852591429214</v>
      </c>
      <c r="F6" s="4">
        <f t="shared" si="2"/>
        <v>3.2915047196002227</v>
      </c>
      <c r="G6" s="4">
        <f t="shared" si="3"/>
        <v>3.1224651040294975</v>
      </c>
      <c r="I6" s="4">
        <f t="shared" si="4"/>
        <v>1.0260627530364372</v>
      </c>
    </row>
    <row r="7" spans="1:9" x14ac:dyDescent="0.2">
      <c r="A7" s="4">
        <f>IF('True_Odds_Calculator_3-way'!A8="","",'True_Odds_Calculator_3-way'!A8)</f>
        <v>1.44</v>
      </c>
      <c r="B7" s="4">
        <f>IF('True_Odds_Calculator_3-way'!B8="","",'True_Odds_Calculator_3-way'!B8)</f>
        <v>4.5</v>
      </c>
      <c r="C7" s="4">
        <f>IF('True_Odds_Calculator_3-way'!C8="","",'True_Odds_Calculator_3-way'!C8)</f>
        <v>8.6</v>
      </c>
      <c r="D7" s="4">
        <f t="shared" si="0"/>
        <v>3.2945736434108586E-2</v>
      </c>
      <c r="E7" s="4">
        <f t="shared" si="1"/>
        <v>1.4631379962192819</v>
      </c>
      <c r="F7" s="4">
        <f t="shared" si="2"/>
        <v>4.7339449541284404</v>
      </c>
      <c r="G7" s="4">
        <f t="shared" si="3"/>
        <v>9.4969325153374236</v>
      </c>
      <c r="I7" s="4">
        <f t="shared" si="4"/>
        <v>1.0329457364341086</v>
      </c>
    </row>
    <row r="8" spans="1: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3.27</v>
      </c>
      <c r="D8" s="4">
        <f t="shared" si="0"/>
        <v>2.7464934542906327E-2</v>
      </c>
      <c r="E8" s="4">
        <f t="shared" si="1"/>
        <v>2.2764756186997079</v>
      </c>
      <c r="F8" s="4">
        <f t="shared" si="2"/>
        <v>3.7868880929861137</v>
      </c>
      <c r="G8" s="4">
        <f t="shared" si="3"/>
        <v>3.3709143157239021</v>
      </c>
      <c r="I8" s="4">
        <f t="shared" si="4"/>
        <v>1.0274649345429063</v>
      </c>
    </row>
    <row r="9" spans="1:9" x14ac:dyDescent="0.2">
      <c r="A9" s="4">
        <f>IF('True_Odds_Calculator_3-way'!A10="","",'True_Odds_Calculator_3-way'!A10)</f>
        <v>2.31</v>
      </c>
      <c r="B9" s="4">
        <f>IF('True_Odds_Calculator_3-way'!B10="","",'True_Odds_Calculator_3-way'!B10)</f>
        <v>3.04</v>
      </c>
      <c r="C9" s="4">
        <f>IF('True_Odds_Calculator_3-way'!C10="","",'True_Odds_Calculator_3-way'!C10)</f>
        <v>3.53</v>
      </c>
      <c r="D9" s="4">
        <f t="shared" si="0"/>
        <v>4.5133920301655639E-2</v>
      </c>
      <c r="E9" s="4">
        <f t="shared" si="1"/>
        <v>2.3931701252707502</v>
      </c>
      <c r="F9" s="4">
        <f t="shared" si="2"/>
        <v>3.1857002497250702</v>
      </c>
      <c r="G9" s="4">
        <f t="shared" si="3"/>
        <v>3.727984218461537</v>
      </c>
      <c r="I9" s="4">
        <f t="shared" si="4"/>
        <v>1.0451339203016556</v>
      </c>
    </row>
    <row r="10" spans="1:9" x14ac:dyDescent="0.2">
      <c r="A10" s="4">
        <f>IF('True_Odds_Calculator_3-way'!A11="","",'True_Odds_Calculator_3-way'!A11)</f>
        <v>2.0699999999999998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3.87</v>
      </c>
      <c r="D10" s="4">
        <f t="shared" si="0"/>
        <v>4.5441088037306177E-2</v>
      </c>
      <c r="E10" s="4">
        <f t="shared" si="1"/>
        <v>2.1370043850335279</v>
      </c>
      <c r="F10" s="4">
        <f t="shared" si="2"/>
        <v>3.4625518626816905</v>
      </c>
      <c r="G10" s="4">
        <f t="shared" si="3"/>
        <v>4.1109816478859207</v>
      </c>
      <c r="I10" s="4">
        <f t="shared" si="4"/>
        <v>1.0454410880373062</v>
      </c>
    </row>
    <row r="11" spans="1:9" x14ac:dyDescent="0.2">
      <c r="A11" s="4">
        <f>IF('True_Odds_Calculator_3-way'!A12="","",'True_Odds_Calculator_3-way'!A12)</f>
        <v>7.57</v>
      </c>
      <c r="B11" s="4">
        <f>IF('True_Odds_Calculator_3-way'!B12="","",'True_Odds_Calculator_3-way'!B12)</f>
        <v>5.14</v>
      </c>
      <c r="C11" s="4">
        <f>IF('True_Odds_Calculator_3-way'!C12="","",'True_Odds_Calculator_3-way'!C12)</f>
        <v>1.4</v>
      </c>
      <c r="D11" s="4">
        <f t="shared" si="0"/>
        <v>4.0938639769782625E-2</v>
      </c>
      <c r="E11" s="4">
        <f t="shared" si="1"/>
        <v>8.4420826204468273</v>
      </c>
      <c r="F11" s="4">
        <f t="shared" si="2"/>
        <v>5.52772298125553</v>
      </c>
      <c r="G11" s="4">
        <f t="shared" si="3"/>
        <v>1.4272675156498744</v>
      </c>
      <c r="I11" s="4">
        <f t="shared" si="4"/>
        <v>1.0409386397697826</v>
      </c>
    </row>
    <row r="12" spans="1:9" x14ac:dyDescent="0.2">
      <c r="A12" s="4">
        <f>IF('True_Odds_Calculator_3-way'!A13="","",'True_Odds_Calculator_3-way'!A13)</f>
        <v>3.17</v>
      </c>
      <c r="B12" s="4">
        <f>IF('True_Odds_Calculator_3-way'!B13="","",'True_Odds_Calculator_3-way'!B13)</f>
        <v>3.22</v>
      </c>
      <c r="C12" s="4">
        <f>IF('True_Odds_Calculator_3-way'!C13="","",'True_Odds_Calculator_3-way'!C13)</f>
        <v>2.46</v>
      </c>
      <c r="D12" s="4">
        <f t="shared" si="0"/>
        <v>3.2520484501041835E-2</v>
      </c>
      <c r="E12" s="4">
        <f t="shared" si="1"/>
        <v>3.2828081609259314</v>
      </c>
      <c r="F12" s="4">
        <f t="shared" si="2"/>
        <v>3.336460211451818</v>
      </c>
      <c r="G12" s="4">
        <f t="shared" si="3"/>
        <v>2.5273975994581419</v>
      </c>
      <c r="I12" s="4">
        <f t="shared" si="4"/>
        <v>1.0325204845010418</v>
      </c>
    </row>
    <row r="13" spans="1:9" x14ac:dyDescent="0.2">
      <c r="A13" s="4">
        <f>IF('True_Odds_Calculator_3-way'!A14="","",'True_Odds_Calculator_3-way'!A14)</f>
        <v>2.42</v>
      </c>
      <c r="B13" s="4">
        <f>IF('True_Odds_Calculator_3-way'!B14="","",'True_Odds_Calculator_3-way'!B14)</f>
        <v>2.98</v>
      </c>
      <c r="C13" s="4">
        <f>IF('True_Odds_Calculator_3-way'!C14="","",'True_Odds_Calculator_3-way'!C14)</f>
        <v>3.53</v>
      </c>
      <c r="D13" s="4">
        <f t="shared" si="0"/>
        <v>3.207972927469549E-2</v>
      </c>
      <c r="E13" s="4">
        <f t="shared" si="1"/>
        <v>2.4842875186376432</v>
      </c>
      <c r="F13" s="4">
        <f t="shared" si="2"/>
        <v>3.078085866885321</v>
      </c>
      <c r="G13" s="4">
        <f t="shared" si="3"/>
        <v>3.6684744483515059</v>
      </c>
      <c r="I13" s="4">
        <f t="shared" si="4"/>
        <v>1.0320797292746955</v>
      </c>
    </row>
    <row r="14" spans="1:9" x14ac:dyDescent="0.2">
      <c r="A14" s="4">
        <f>IF('True_Odds_Calculator_3-way'!A15="","",'True_Odds_Calculator_3-way'!A15)</f>
        <v>4.5199999999999996</v>
      </c>
      <c r="B14" s="4">
        <f>IF('True_Odds_Calculator_3-way'!B15="","",'True_Odds_Calculator_3-way'!B15)</f>
        <v>3.42</v>
      </c>
      <c r="C14" s="4">
        <f>IF('True_Odds_Calculator_3-way'!C15="","",'True_Odds_Calculator_3-way'!C15)</f>
        <v>1.92</v>
      </c>
      <c r="D14" s="4">
        <f t="shared" si="0"/>
        <v>3.4469932205144271E-2</v>
      </c>
      <c r="E14" s="4">
        <f t="shared" si="1"/>
        <v>4.7676040772477037</v>
      </c>
      <c r="F14" s="4">
        <f t="shared" si="2"/>
        <v>3.5598883869457256</v>
      </c>
      <c r="G14" s="4">
        <f t="shared" si="3"/>
        <v>1.9633121515268259</v>
      </c>
      <c r="I14" s="4">
        <f t="shared" si="4"/>
        <v>1.0344699322051443</v>
      </c>
    </row>
    <row r="15" spans="1: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3.98</v>
      </c>
      <c r="D15" s="4">
        <f t="shared" si="0"/>
        <v>3.4919147621496283E-2</v>
      </c>
      <c r="E15" s="4">
        <f t="shared" si="1"/>
        <v>2.1001116407432359</v>
      </c>
      <c r="F15" s="4">
        <f t="shared" si="2"/>
        <v>3.5184226261609042</v>
      </c>
      <c r="G15" s="4">
        <f t="shared" si="3"/>
        <v>4.1733341673384112</v>
      </c>
      <c r="I15" s="4">
        <f t="shared" si="4"/>
        <v>1.0349191476214963</v>
      </c>
    </row>
    <row r="16" spans="1: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4.33</v>
      </c>
      <c r="D16" s="4">
        <f t="shared" si="0"/>
        <v>3.5428140783325901E-2</v>
      </c>
      <c r="E16" s="4">
        <f t="shared" si="1"/>
        <v>1.9854879208097194</v>
      </c>
      <c r="F16" s="4">
        <f t="shared" si="2"/>
        <v>3.6074000082413185</v>
      </c>
      <c r="G16" s="4">
        <f t="shared" si="3"/>
        <v>4.5633448911034495</v>
      </c>
      <c r="I16" s="4">
        <f t="shared" si="4"/>
        <v>1.0354281407833259</v>
      </c>
    </row>
    <row r="17" spans="1:9" x14ac:dyDescent="0.2">
      <c r="A17" s="4">
        <f>IF('True_Odds_Calculator_3-way'!A18="","",'True_Odds_Calculator_3-way'!A18)</f>
        <v>3.25</v>
      </c>
      <c r="B17" s="4">
        <f>IF('True_Odds_Calculator_3-way'!B18="","",'True_Odds_Calculator_3-way'!B18)</f>
        <v>3.29</v>
      </c>
      <c r="C17" s="4">
        <f>IF('True_Odds_Calculator_3-way'!C18="","",'True_Odds_Calculator_3-way'!C18)</f>
        <v>2.37</v>
      </c>
      <c r="D17" s="4">
        <f t="shared" si="0"/>
        <v>3.3584603743504804E-2</v>
      </c>
      <c r="E17" s="4">
        <f t="shared" si="1"/>
        <v>3.3727104043441174</v>
      </c>
      <c r="F17" s="4">
        <f t="shared" si="2"/>
        <v>3.4158080194820148</v>
      </c>
      <c r="G17" s="4">
        <f t="shared" si="3"/>
        <v>2.4345942579081656</v>
      </c>
      <c r="I17" s="4">
        <f t="shared" si="4"/>
        <v>1.0335846037435048</v>
      </c>
    </row>
    <row r="18" spans="1:9" x14ac:dyDescent="0.2">
      <c r="A18" s="4">
        <f>IF('True_Odds_Calculator_3-way'!A19="","",'True_Odds_Calculator_3-way'!A19)</f>
        <v>2.35</v>
      </c>
      <c r="B18" s="4">
        <f>IF('True_Odds_Calculator_3-way'!B19="","",'True_Odds_Calculator_3-way'!B19)</f>
        <v>3.24</v>
      </c>
      <c r="C18" s="4">
        <f>IF('True_Odds_Calculator_3-way'!C19="","",'True_Odds_Calculator_3-way'!C19)</f>
        <v>3.35</v>
      </c>
      <c r="D18" s="4">
        <f t="shared" si="0"/>
        <v>3.2681352888826121E-2</v>
      </c>
      <c r="E18" s="4">
        <f t="shared" si="1"/>
        <v>2.4117415312464545</v>
      </c>
      <c r="F18" s="4">
        <f t="shared" si="2"/>
        <v>3.3585426551205018</v>
      </c>
      <c r="G18" s="4">
        <f t="shared" si="3"/>
        <v>3.4768860980352958</v>
      </c>
      <c r="I18" s="4">
        <f t="shared" si="4"/>
        <v>1.0326813528888261</v>
      </c>
    </row>
    <row r="19" spans="1:9" x14ac:dyDescent="0.2">
      <c r="A19" s="4">
        <f>IF('True_Odds_Calculator_3-way'!A20="","",'True_Odds_Calculator_3-way'!A20)</f>
        <v>2.97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2.66</v>
      </c>
      <c r="D19" s="4">
        <f t="shared" si="0"/>
        <v>3.3153006837217447E-2</v>
      </c>
      <c r="E19" s="4">
        <f t="shared" si="1"/>
        <v>3.0707877901153235</v>
      </c>
      <c r="F19" s="4">
        <f t="shared" si="2"/>
        <v>3.2314164174032696</v>
      </c>
      <c r="G19" s="4">
        <f t="shared" si="3"/>
        <v>2.7405606043490289</v>
      </c>
      <c r="I19" s="4">
        <f t="shared" si="4"/>
        <v>1.0331530068372174</v>
      </c>
    </row>
    <row r="20" spans="1:9" x14ac:dyDescent="0.2">
      <c r="A20" s="4">
        <f>IF('True_Odds_Calculator_3-way'!A21="","",'True_Odds_Calculator_3-way'!A21)</f>
        <v>1.32</v>
      </c>
      <c r="B20" s="4">
        <f>IF('True_Odds_Calculator_3-way'!B21="","",'True_Odds_Calculator_3-way'!B21)</f>
        <v>5.51</v>
      </c>
      <c r="C20" s="4">
        <f>IF('True_Odds_Calculator_3-way'!C21="","",'True_Odds_Calculator_3-way'!C21)</f>
        <v>10.26</v>
      </c>
      <c r="D20" s="4">
        <f t="shared" si="0"/>
        <v>3.6529847782116542E-2</v>
      </c>
      <c r="E20" s="4">
        <f t="shared" si="1"/>
        <v>1.3415631225286722</v>
      </c>
      <c r="F20" s="4">
        <f t="shared" si="2"/>
        <v>5.9062703014845672</v>
      </c>
      <c r="G20" s="4">
        <f t="shared" si="3"/>
        <v>11.72480416507452</v>
      </c>
      <c r="I20" s="4">
        <f t="shared" si="4"/>
        <v>1.0365298477821165</v>
      </c>
    </row>
    <row r="21" spans="1:9" x14ac:dyDescent="0.2">
      <c r="A21" s="4">
        <f>IF('True_Odds_Calculator_3-way'!A22="","",'True_Odds_Calculator_3-way'!A22)</f>
        <v>1.55</v>
      </c>
      <c r="B21" s="4">
        <f>IF('True_Odds_Calculator_3-way'!B22="","",'True_Odds_Calculator_3-way'!B22)</f>
        <v>4.3600000000000003</v>
      </c>
      <c r="C21" s="4">
        <f>IF('True_Odds_Calculator_3-way'!C22="","",'True_Odds_Calculator_3-way'!C22)</f>
        <v>6.41</v>
      </c>
      <c r="D21" s="4">
        <f t="shared" si="0"/>
        <v>3.0525328737328161E-2</v>
      </c>
      <c r="E21" s="4">
        <f t="shared" si="1"/>
        <v>1.5748374221768948</v>
      </c>
      <c r="F21" s="4">
        <f t="shared" si="2"/>
        <v>4.5624041134412154</v>
      </c>
      <c r="G21" s="4">
        <f t="shared" si="3"/>
        <v>6.8572464288126431</v>
      </c>
      <c r="I21" s="4">
        <f t="shared" si="4"/>
        <v>1.0305253287373282</v>
      </c>
    </row>
    <row r="22" spans="1:9" x14ac:dyDescent="0.2">
      <c r="A22" s="4">
        <f>IF('True_Odds_Calculator_3-way'!A23="","",'True_Odds_Calculator_3-way'!A23)</f>
        <v>1.67</v>
      </c>
      <c r="B22" s="4">
        <f>IF('True_Odds_Calculator_3-way'!B23="","",'True_Odds_Calculator_3-way'!B23)</f>
        <v>4.1100000000000003</v>
      </c>
      <c r="C22" s="4">
        <f>IF('True_Odds_Calculator_3-way'!C23="","",'True_Odds_Calculator_3-way'!C23)</f>
        <v>5.31</v>
      </c>
      <c r="D22" s="4">
        <f t="shared" si="0"/>
        <v>3.0435314780147271E-2</v>
      </c>
      <c r="E22" s="4">
        <f t="shared" si="1"/>
        <v>1.6987813053661054</v>
      </c>
      <c r="F22" s="4">
        <f t="shared" si="2"/>
        <v>4.2888286338268218</v>
      </c>
      <c r="G22" s="4">
        <f t="shared" si="3"/>
        <v>5.6123395795070143</v>
      </c>
      <c r="I22" s="4">
        <f t="shared" si="4"/>
        <v>1.0304353147801473</v>
      </c>
    </row>
    <row r="23" spans="1:9" x14ac:dyDescent="0.2">
      <c r="A23" s="4">
        <f>IF('True_Odds_Calculator_3-way'!A24="","",'True_Odds_Calculator_3-way'!A24)</f>
        <v>2.1</v>
      </c>
      <c r="B23" s="4">
        <f>IF('True_Odds_Calculator_3-way'!B24="","",'True_Odds_Calculator_3-way'!B24)</f>
        <v>3.61</v>
      </c>
      <c r="C23" s="4">
        <f>IF('True_Odds_Calculator_3-way'!C24="","",'True_Odds_Calculator_3-way'!C24)</f>
        <v>3.64</v>
      </c>
      <c r="D23" s="4">
        <f t="shared" si="0"/>
        <v>2.7924061165058411E-2</v>
      </c>
      <c r="E23" s="4">
        <f t="shared" si="1"/>
        <v>2.1418667323490634</v>
      </c>
      <c r="F23" s="4">
        <f t="shared" si="2"/>
        <v>3.7355207964825392</v>
      </c>
      <c r="G23" s="4">
        <f t="shared" si="3"/>
        <v>3.7676525683993223</v>
      </c>
      <c r="I23" s="4">
        <f t="shared" si="4"/>
        <v>1.0279240611650584</v>
      </c>
    </row>
    <row r="24" spans="1:9" x14ac:dyDescent="0.2">
      <c r="A24" s="4">
        <f>IF('True_Odds_Calculator_3-way'!A25="","",'True_Odds_Calculator_3-way'!A25)</f>
        <v>4.4400000000000004</v>
      </c>
      <c r="B24" s="4">
        <f>IF('True_Odds_Calculator_3-way'!B25="","",'True_Odds_Calculator_3-way'!B25)</f>
        <v>3.62</v>
      </c>
      <c r="C24" s="4">
        <f>IF('True_Odds_Calculator_3-way'!C25="","",'True_Odds_Calculator_3-way'!C25)</f>
        <v>1.89</v>
      </c>
      <c r="D24" s="4">
        <f t="shared" si="0"/>
        <v>3.0568848248406333E-2</v>
      </c>
      <c r="E24" s="4">
        <f t="shared" si="1"/>
        <v>4.6503925744581061</v>
      </c>
      <c r="F24" s="4">
        <f t="shared" si="2"/>
        <v>3.7586428417295386</v>
      </c>
      <c r="G24" s="4">
        <f t="shared" si="3"/>
        <v>1.9271130649083845</v>
      </c>
      <c r="I24" s="4">
        <f t="shared" si="4"/>
        <v>1.0305688482484063</v>
      </c>
    </row>
    <row r="25" spans="1:9" x14ac:dyDescent="0.2">
      <c r="A25" s="4">
        <f>IF('True_Odds_Calculator_3-way'!A26="","",'True_Odds_Calculator_3-way'!A26)</f>
        <v>3.62</v>
      </c>
      <c r="B25" s="4">
        <f>IF('True_Odds_Calculator_3-way'!B26="","",'True_Odds_Calculator_3-way'!B26)</f>
        <v>3.75</v>
      </c>
      <c r="C25" s="4">
        <f>IF('True_Odds_Calculator_3-way'!C26="","",'True_Odds_Calculator_3-way'!C26)</f>
        <v>2.06</v>
      </c>
      <c r="D25" s="4">
        <f t="shared" si="0"/>
        <v>2.8346653793202226E-2</v>
      </c>
      <c r="E25" s="4">
        <f t="shared" si="1"/>
        <v>3.7482072887951641</v>
      </c>
      <c r="F25" s="4">
        <f t="shared" si="2"/>
        <v>3.8877560950743559</v>
      </c>
      <c r="G25" s="4">
        <f t="shared" si="3"/>
        <v>2.1008932618456737</v>
      </c>
      <c r="I25" s="4">
        <f t="shared" si="4"/>
        <v>1.0283466537932022</v>
      </c>
    </row>
    <row r="26" spans="1:9" x14ac:dyDescent="0.2">
      <c r="A26" s="4">
        <f>IF('True_Odds_Calculator_3-way'!A27="","",'True_Odds_Calculator_3-way'!A27)</f>
        <v>2.38</v>
      </c>
      <c r="B26" s="4">
        <f>IF('True_Odds_Calculator_3-way'!B27="","",'True_Odds_Calculator_3-way'!B27)</f>
        <v>3.65</v>
      </c>
      <c r="C26" s="4">
        <f>IF('True_Odds_Calculator_3-way'!C27="","",'True_Odds_Calculator_3-way'!C27)</f>
        <v>3</v>
      </c>
      <c r="D26" s="4">
        <f t="shared" si="0"/>
        <v>2.7474003299950089E-2</v>
      </c>
      <c r="E26" s="4">
        <f t="shared" si="1"/>
        <v>2.4330304350532144</v>
      </c>
      <c r="F26" s="4">
        <f t="shared" si="2"/>
        <v>3.7762268160741885</v>
      </c>
      <c r="G26" s="4">
        <f t="shared" si="3"/>
        <v>3.084750443874531</v>
      </c>
      <c r="I26" s="4">
        <f t="shared" si="4"/>
        <v>1.0274740032999501</v>
      </c>
    </row>
    <row r="27" spans="1:9" x14ac:dyDescent="0.2">
      <c r="A27" s="4">
        <f>IF('True_Odds_Calculator_3-way'!A28="","",'True_Odds_Calculator_3-way'!A28)</f>
        <v>3.75</v>
      </c>
      <c r="B27" s="4">
        <f>IF('True_Odds_Calculator_3-way'!B28="","",'True_Odds_Calculator_3-way'!B28)</f>
        <v>3.86</v>
      </c>
      <c r="C27" s="4">
        <f>IF('True_Odds_Calculator_3-way'!C28="","",'True_Odds_Calculator_3-way'!C28)</f>
        <v>1.99</v>
      </c>
      <c r="D27" s="4">
        <f t="shared" si="0"/>
        <v>2.8246586993690315E-2</v>
      </c>
      <c r="E27" s="4">
        <f t="shared" si="1"/>
        <v>3.8872520023121333</v>
      </c>
      <c r="F27" s="4">
        <f t="shared" si="2"/>
        <v>4.005578512875541</v>
      </c>
      <c r="G27" s="4">
        <f t="shared" si="3"/>
        <v>2.0279984088746308</v>
      </c>
      <c r="I27" s="4">
        <f t="shared" si="4"/>
        <v>1.0282465869936903</v>
      </c>
    </row>
    <row r="28" spans="1:9" x14ac:dyDescent="0.2">
      <c r="A28" s="4">
        <f>IF('True_Odds_Calculator_3-way'!A29="","",'True_Odds_Calculator_3-way'!A29)</f>
        <v>2.41</v>
      </c>
      <c r="B28" s="4">
        <f>IF('True_Odds_Calculator_3-way'!B29="","",'True_Odds_Calculator_3-way'!B29)</f>
        <v>3.06</v>
      </c>
      <c r="C28" s="4">
        <f>IF('True_Odds_Calculator_3-way'!C29="","",'True_Odds_Calculator_3-way'!C29)</f>
        <v>3.51</v>
      </c>
      <c r="D28" s="4">
        <f t="shared" si="0"/>
        <v>2.6635429857299497E-2</v>
      </c>
      <c r="E28" s="4">
        <f t="shared" si="1"/>
        <v>2.4626945930378921</v>
      </c>
      <c r="F28" s="4">
        <f t="shared" si="2"/>
        <v>3.1454561892519903</v>
      </c>
      <c r="G28" s="4">
        <f t="shared" si="3"/>
        <v>3.6229021403312229</v>
      </c>
      <c r="I28" s="4">
        <f t="shared" si="4"/>
        <v>1.0266354298572995</v>
      </c>
    </row>
    <row r="29" spans="1:9" x14ac:dyDescent="0.2">
      <c r="A29" s="4">
        <f>IF('True_Odds_Calculator_3-way'!A30="","",'True_Odds_Calculator_3-way'!A30)</f>
        <v>2.42</v>
      </c>
      <c r="B29" s="4">
        <f>IF('True_Odds_Calculator_3-way'!B30="","",'True_Odds_Calculator_3-way'!B30)</f>
        <v>3.56</v>
      </c>
      <c r="C29" s="4">
        <f>IF('True_Odds_Calculator_3-way'!C30="","",'True_Odds_Calculator_3-way'!C30)</f>
        <v>3</v>
      </c>
      <c r="D29" s="4">
        <f t="shared" si="0"/>
        <v>2.7455350233695386E-2</v>
      </c>
      <c r="E29" s="4">
        <f t="shared" si="1"/>
        <v>2.4748104077828557</v>
      </c>
      <c r="F29" s="4">
        <f t="shared" si="2"/>
        <v>3.6798921710076691</v>
      </c>
      <c r="G29" s="4">
        <f t="shared" si="3"/>
        <v>3.0846912794398471</v>
      </c>
      <c r="I29" s="4">
        <f t="shared" si="4"/>
        <v>1.0274553502336954</v>
      </c>
    </row>
    <row r="30" spans="1: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3.28</v>
      </c>
      <c r="C30" s="4">
        <f>IF('True_Odds_Calculator_3-way'!C31="","",'True_Odds_Calculator_3-way'!C31)</f>
        <v>2.98</v>
      </c>
      <c r="D30" s="4">
        <f t="shared" si="0"/>
        <v>2.6548904679531526E-2</v>
      </c>
      <c r="E30" s="4">
        <f t="shared" si="1"/>
        <v>2.6507568157253041</v>
      </c>
      <c r="F30" s="4">
        <f t="shared" si="2"/>
        <v>3.3780541092946259</v>
      </c>
      <c r="G30" s="4">
        <f t="shared" si="3"/>
        <v>3.0607169582230567</v>
      </c>
      <c r="I30" s="4">
        <f t="shared" si="4"/>
        <v>1.0265489046795315</v>
      </c>
    </row>
    <row r="31" spans="1:9" x14ac:dyDescent="0.2">
      <c r="A31" s="4">
        <f>IF('True_Odds_Calculator_3-way'!A32="","",'True_Odds_Calculator_3-way'!A32)</f>
        <v>2.33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3.39</v>
      </c>
      <c r="D31" s="4">
        <f t="shared" si="0"/>
        <v>2.7200103123989239E-2</v>
      </c>
      <c r="E31" s="4">
        <f t="shared" si="1"/>
        <v>2.3802844940081291</v>
      </c>
      <c r="F31" s="4">
        <f t="shared" si="2"/>
        <v>3.4017816941755612</v>
      </c>
      <c r="G31" s="4">
        <f t="shared" si="3"/>
        <v>3.4974995538511697</v>
      </c>
      <c r="I31" s="4">
        <f t="shared" si="4"/>
        <v>1.0272001031239892</v>
      </c>
    </row>
    <row r="32" spans="1:9" x14ac:dyDescent="0.2">
      <c r="A32" s="4">
        <f>IF('True_Odds_Calculator_3-way'!A33="","",'True_Odds_Calculator_3-way'!A33)</f>
        <v>2.5</v>
      </c>
      <c r="B32" s="4">
        <f>IF('True_Odds_Calculator_3-way'!B33="","",'True_Odds_Calculator_3-way'!B33)</f>
        <v>3.71</v>
      </c>
      <c r="C32" s="4">
        <f>IF('True_Odds_Calculator_3-way'!C33="","",'True_Odds_Calculator_3-way'!C33)</f>
        <v>2.8</v>
      </c>
      <c r="D32" s="4">
        <f t="shared" si="0"/>
        <v>2.6684636118598393E-2</v>
      </c>
      <c r="E32" s="4">
        <f t="shared" si="1"/>
        <v>2.5568573397656786</v>
      </c>
      <c r="F32" s="4">
        <f t="shared" si="2"/>
        <v>3.8366080661840742</v>
      </c>
      <c r="G32" s="4">
        <f t="shared" si="3"/>
        <v>2.8715170278637769</v>
      </c>
      <c r="I32" s="4">
        <f t="shared" si="4"/>
        <v>1.0266846361185984</v>
      </c>
    </row>
    <row r="33" spans="1:9" x14ac:dyDescent="0.2">
      <c r="A33" s="4">
        <f>IF('True_Odds_Calculator_3-way'!A34="","",'True_Odds_Calculator_3-way'!A34)</f>
        <v>4.0599999999999996</v>
      </c>
      <c r="B33" s="4">
        <f>IF('True_Odds_Calculator_3-way'!B34="","",'True_Odds_Calculator_3-way'!B34)</f>
        <v>4.04</v>
      </c>
      <c r="C33" s="4">
        <f>IF('True_Odds_Calculator_3-way'!C34="","",'True_Odds_Calculator_3-way'!C34)</f>
        <v>1.87</v>
      </c>
      <c r="D33" s="4">
        <f t="shared" si="0"/>
        <v>2.8589529483229459E-2</v>
      </c>
      <c r="E33" s="4">
        <f t="shared" si="1"/>
        <v>4.223408591206109</v>
      </c>
      <c r="F33" s="4">
        <f t="shared" si="2"/>
        <v>4.2017705457721597</v>
      </c>
      <c r="G33" s="4">
        <f t="shared" si="3"/>
        <v>1.9039295606928726</v>
      </c>
      <c r="I33" s="4">
        <f t="shared" si="4"/>
        <v>1.0285895294832295</v>
      </c>
    </row>
    <row r="34" spans="1:9" x14ac:dyDescent="0.2">
      <c r="A34" s="4">
        <f>IF('True_Odds_Calculator_3-way'!A35="","",'True_Odds_Calculator_3-way'!A35)</f>
        <v>1.35</v>
      </c>
      <c r="B34" s="4">
        <f>IF('True_Odds_Calculator_3-way'!B35="","",'True_Odds_Calculator_3-way'!B35)</f>
        <v>5.48</v>
      </c>
      <c r="C34" s="4">
        <f>IF('True_Odds_Calculator_3-way'!C35="","",'True_Odds_Calculator_3-way'!C35)</f>
        <v>9.07</v>
      </c>
      <c r="D34" s="4">
        <f t="shared" si="0"/>
        <v>3.3476075807013617E-2</v>
      </c>
      <c r="E34" s="4">
        <f t="shared" si="1"/>
        <v>1.3706477587240928</v>
      </c>
      <c r="F34" s="4">
        <f t="shared" si="2"/>
        <v>5.8369258676972313</v>
      </c>
      <c r="G34" s="4">
        <f t="shared" si="3"/>
        <v>10.091337573742617</v>
      </c>
      <c r="I34" s="4">
        <f t="shared" si="4"/>
        <v>1.0334760758070136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2.63</v>
      </c>
      <c r="D35" s="4">
        <f t="shared" si="0"/>
        <v>2.7167655317825279E-2</v>
      </c>
      <c r="E35" s="4">
        <f t="shared" si="1"/>
        <v>2.9465828378721923</v>
      </c>
      <c r="F35" s="4">
        <f t="shared" si="2"/>
        <v>3.4548092926577834</v>
      </c>
      <c r="G35" s="4">
        <f t="shared" si="3"/>
        <v>2.6941669136489983</v>
      </c>
      <c r="I35" s="4">
        <f t="shared" si="4"/>
        <v>1.0271676553178253</v>
      </c>
    </row>
    <row r="36" spans="1:9" x14ac:dyDescent="0.2">
      <c r="A36" s="4">
        <f>IF('True_Odds_Calculator_3-way'!A37="","",'True_Odds_Calculator_3-way'!A37)</f>
        <v>4.3099999999999996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1.95</v>
      </c>
      <c r="D36" s="4">
        <f t="shared" si="0"/>
        <v>3.0553360019717424E-2</v>
      </c>
      <c r="E36" s="4">
        <f t="shared" si="1"/>
        <v>4.5078730604686807</v>
      </c>
      <c r="F36" s="4">
        <f t="shared" si="2"/>
        <v>3.6293710607758669</v>
      </c>
      <c r="G36" s="4">
        <f t="shared" si="3"/>
        <v>1.9895110610116951</v>
      </c>
      <c r="I36" s="4">
        <f t="shared" si="4"/>
        <v>1.0305533600197174</v>
      </c>
    </row>
    <row r="37" spans="1:9" x14ac:dyDescent="0.2">
      <c r="A37" s="4">
        <f>IF('True_Odds_Calculator_3-way'!A38="","",'True_Odds_Calculator_3-way'!A38)</f>
        <v>2.9</v>
      </c>
      <c r="B37" s="4">
        <f>IF('True_Odds_Calculator_3-way'!B38="","",'True_Odds_Calculator_3-way'!B38)</f>
        <v>3.08</v>
      </c>
      <c r="C37" s="4">
        <f>IF('True_Odds_Calculator_3-way'!C38="","",'True_Odds_Calculator_3-way'!C38)</f>
        <v>2.68</v>
      </c>
      <c r="D37" s="4">
        <f t="shared" si="0"/>
        <v>4.2637239240430169E-2</v>
      </c>
      <c r="E37" s="4">
        <f t="shared" si="1"/>
        <v>3.0246645686059126</v>
      </c>
      <c r="F37" s="4">
        <f t="shared" si="2"/>
        <v>3.2209966558064096</v>
      </c>
      <c r="G37" s="4">
        <f t="shared" si="3"/>
        <v>2.7861213189650895</v>
      </c>
      <c r="I37" s="4">
        <f t="shared" si="4"/>
        <v>1.0426372392404302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2.08</v>
      </c>
      <c r="B40" s="4">
        <f>IF('True_Odds_Calculator_3-way'!B39="","",'True_Odds_Calculator_3-way'!B39)</f>
        <v>3.24</v>
      </c>
      <c r="C40" s="4">
        <f>IF('True_Odds_Calculator_3-way'!C39="","",'True_Odds_Calculator_3-way'!C39)</f>
        <v>3.92</v>
      </c>
      <c r="D40" s="4">
        <f t="shared" si="0"/>
        <v>4.451324689419911E-2</v>
      </c>
      <c r="E40" s="4">
        <f t="shared" si="1"/>
        <v>2.146238318404925</v>
      </c>
      <c r="F40" s="4">
        <f t="shared" si="2"/>
        <v>3.4036270085150591</v>
      </c>
      <c r="G40" s="4">
        <f t="shared" si="3"/>
        <v>4.1620833137272024</v>
      </c>
      <c r="I40" s="4">
        <f t="shared" si="4"/>
        <v>1.0445132468941991</v>
      </c>
    </row>
    <row r="41" spans="1:9" x14ac:dyDescent="0.2">
      <c r="A41" s="4">
        <f>IF('True_Odds_Calculator_3-way'!A40="","",'True_Odds_Calculator_3-way'!A40)</f>
        <v>1.66</v>
      </c>
      <c r="B41" s="4">
        <f>IF('True_Odds_Calculator_3-way'!B40="","",'True_Odds_Calculator_3-way'!B40)</f>
        <v>3.84</v>
      </c>
      <c r="C41" s="4">
        <f>IF('True_Odds_Calculator_3-way'!C40="","",'True_Odds_Calculator_3-way'!C40)</f>
        <v>5.73</v>
      </c>
      <c r="D41" s="4">
        <f t="shared" si="0"/>
        <v>3.7346375028911361E-2</v>
      </c>
      <c r="E41" s="4">
        <f t="shared" si="1"/>
        <v>1.6950277383525092</v>
      </c>
      <c r="F41" s="4">
        <f t="shared" si="2"/>
        <v>4.0327804560928078</v>
      </c>
      <c r="G41" s="4">
        <f t="shared" si="3"/>
        <v>6.1701247224523383</v>
      </c>
      <c r="I41" s="4">
        <f t="shared" si="4"/>
        <v>1.0373463750289114</v>
      </c>
    </row>
    <row r="42" spans="1:9" x14ac:dyDescent="0.2">
      <c r="A42" s="4">
        <f>IF('True_Odds_Calculator_3-way'!A41="","",'True_Odds_Calculator_3-way'!A41)</f>
        <v>2.67</v>
      </c>
      <c r="B42" s="4">
        <f>IF('True_Odds_Calculator_3-way'!B41="","",'True_Odds_Calculator_3-way'!B41)</f>
        <v>3.48</v>
      </c>
      <c r="C42" s="4">
        <f>IF('True_Odds_Calculator_3-way'!C41="","",'True_Odds_Calculator_3-way'!C41)</f>
        <v>2.7</v>
      </c>
      <c r="D42" s="4">
        <f t="shared" si="0"/>
        <v>3.2258527415443439E-2</v>
      </c>
      <c r="E42" s="4">
        <f t="shared" si="1"/>
        <v>2.7489217903539687</v>
      </c>
      <c r="F42" s="4">
        <f t="shared" si="2"/>
        <v>3.61528351807979</v>
      </c>
      <c r="G42" s="4">
        <f t="shared" si="3"/>
        <v>2.7807320901279566</v>
      </c>
      <c r="I42" s="4">
        <f t="shared" si="4"/>
        <v>1.0322585274154434</v>
      </c>
    </row>
    <row r="43" spans="1:9" x14ac:dyDescent="0.2">
      <c r="A43" s="4">
        <f>IF('True_Odds_Calculator_3-way'!A42="","",'True_Odds_Calculator_3-way'!A42)</f>
        <v>2.63</v>
      </c>
      <c r="B43" s="4">
        <f>IF('True_Odds_Calculator_3-way'!B42="","",'True_Odds_Calculator_3-way'!B42)</f>
        <v>3.57</v>
      </c>
      <c r="C43" s="4">
        <f>IF('True_Odds_Calculator_3-way'!C42="","",'True_Odds_Calculator_3-way'!C42)</f>
        <v>2.68</v>
      </c>
      <c r="D43" s="4">
        <f t="shared" si="0"/>
        <v>3.3474510058265405E-2</v>
      </c>
      <c r="E43" s="4">
        <f t="shared" si="1"/>
        <v>2.7095133437720111</v>
      </c>
      <c r="F43" s="4">
        <f t="shared" si="2"/>
        <v>3.7181096600641244</v>
      </c>
      <c r="G43" s="4">
        <f t="shared" si="3"/>
        <v>2.7626128875152665</v>
      </c>
      <c r="I43" s="4">
        <f t="shared" si="4"/>
        <v>1.0334745100582654</v>
      </c>
    </row>
    <row r="44" spans="1:9" x14ac:dyDescent="0.2">
      <c r="A44" s="4">
        <f>IF('True_Odds_Calculator_3-way'!A43="","",'True_Odds_Calculator_3-way'!A43)</f>
        <v>3.21</v>
      </c>
      <c r="B44" s="4">
        <f>IF('True_Odds_Calculator_3-way'!B43="","",'True_Odds_Calculator_3-way'!B43)</f>
        <v>3.61</v>
      </c>
      <c r="C44" s="4">
        <f>IF('True_Odds_Calculator_3-way'!C43="","",'True_Odds_Calculator_3-way'!C43)</f>
        <v>2.27</v>
      </c>
      <c r="D44" s="4">
        <f t="shared" si="0"/>
        <v>2.9063424361319701E-2</v>
      </c>
      <c r="E44" s="4">
        <f t="shared" si="1"/>
        <v>3.3130280974225115</v>
      </c>
      <c r="F44" s="4">
        <f t="shared" si="2"/>
        <v>3.7408279276608893</v>
      </c>
      <c r="G44" s="4">
        <f t="shared" si="3"/>
        <v>2.3210428053563983</v>
      </c>
      <c r="I44" s="4">
        <f t="shared" si="4"/>
        <v>1.0290634243613197</v>
      </c>
    </row>
    <row r="45" spans="1:9" x14ac:dyDescent="0.2">
      <c r="A45" s="4">
        <f>IF('True_Odds_Calculator_3-way'!A44="","",'True_Odds_Calculator_3-way'!A44)</f>
        <v>1.44</v>
      </c>
      <c r="B45" s="4">
        <f>IF('True_Odds_Calculator_3-way'!B44="","",'True_Odds_Calculator_3-way'!B44)</f>
        <v>4.8</v>
      </c>
      <c r="C45" s="4">
        <f>IF('True_Odds_Calculator_3-way'!C44="","",'True_Odds_Calculator_3-way'!C44)</f>
        <v>7.69</v>
      </c>
      <c r="D45" s="4">
        <f t="shared" si="0"/>
        <v>3.2816789481288744E-2</v>
      </c>
      <c r="E45" s="4">
        <f t="shared" si="1"/>
        <v>1.4630459866294381</v>
      </c>
      <c r="F45" s="4">
        <f t="shared" si="2"/>
        <v>5.0659997560082939</v>
      </c>
      <c r="G45" s="4">
        <f t="shared" si="3"/>
        <v>8.3962998534094915</v>
      </c>
      <c r="I45" s="4">
        <f t="shared" si="4"/>
        <v>1.0328167894812887</v>
      </c>
    </row>
    <row r="46" spans="1:9" x14ac:dyDescent="0.2">
      <c r="A46" s="4">
        <f>IF('True_Odds_Calculator_3-way'!A45="","",'True_Odds_Calculator_3-way'!A45)</f>
        <v>1.62</v>
      </c>
      <c r="B46" s="4">
        <f>IF('True_Odds_Calculator_3-way'!B45="","",'True_Odds_Calculator_3-way'!B45)</f>
        <v>4.3899999999999997</v>
      </c>
      <c r="C46" s="4">
        <f>IF('True_Odds_Calculator_3-way'!C45="","",'True_Odds_Calculator_3-way'!C45)</f>
        <v>5.2</v>
      </c>
      <c r="D46" s="4">
        <f t="shared" si="0"/>
        <v>3.7382075726798636E-2</v>
      </c>
      <c r="E46" s="4">
        <f t="shared" si="1"/>
        <v>1.6533755698079151</v>
      </c>
      <c r="F46" s="4">
        <f t="shared" si="2"/>
        <v>4.6440403255648066</v>
      </c>
      <c r="G46" s="4">
        <f t="shared" si="3"/>
        <v>5.5602817827530364</v>
      </c>
      <c r="I46" s="4">
        <f t="shared" si="4"/>
        <v>1.0373820757267986</v>
      </c>
    </row>
    <row r="47" spans="1:9" x14ac:dyDescent="0.2">
      <c r="A47" s="4">
        <f>IF('True_Odds_Calculator_3-way'!A46="","",'True_Odds_Calculator_3-way'!A46)</f>
        <v>3.45</v>
      </c>
      <c r="B47" s="4">
        <f>IF('True_Odds_Calculator_3-way'!B46="","",'True_Odds_Calculator_3-way'!B46)</f>
        <v>3.79</v>
      </c>
      <c r="C47" s="4">
        <f>IF('True_Odds_Calculator_3-way'!C46="","",'True_Odds_Calculator_3-way'!C46)</f>
        <v>2.08</v>
      </c>
      <c r="D47" s="4">
        <f t="shared" si="0"/>
        <v>3.4476545977062178E-2</v>
      </c>
      <c r="E47" s="4">
        <f t="shared" si="1"/>
        <v>3.5924328789174331</v>
      </c>
      <c r="F47" s="4">
        <f t="shared" si="2"/>
        <v>3.9625921670064703</v>
      </c>
      <c r="G47" s="4">
        <f t="shared" si="3"/>
        <v>2.1309373697401122</v>
      </c>
      <c r="I47" s="4">
        <f t="shared" si="4"/>
        <v>1.0344765459770622</v>
      </c>
    </row>
    <row r="48" spans="1:9" x14ac:dyDescent="0.2">
      <c r="A48" s="4">
        <f>IF('True_Odds_Calculator_3-way'!A47="","",'True_Odds_Calculator_3-way'!A47)</f>
        <v>1.78</v>
      </c>
      <c r="B48" s="4">
        <f>IF('True_Odds_Calculator_3-way'!B47="","",'True_Odds_Calculator_3-way'!B47)</f>
        <v>3.46</v>
      </c>
      <c r="C48" s="4">
        <f>IF('True_Odds_Calculator_3-way'!C47="","",'True_Odds_Calculator_3-way'!C47)</f>
        <v>5.46</v>
      </c>
      <c r="D48" s="4">
        <f t="shared" si="0"/>
        <v>3.3965276999634364E-2</v>
      </c>
      <c r="E48" s="4">
        <f t="shared" si="1"/>
        <v>1.8166096455548093</v>
      </c>
      <c r="F48" s="4">
        <f t="shared" si="2"/>
        <v>3.601065572061759</v>
      </c>
      <c r="G48" s="4">
        <f t="shared" si="3"/>
        <v>5.8197588957998061</v>
      </c>
      <c r="I48" s="4">
        <f t="shared" si="4"/>
        <v>1.0339652769996344</v>
      </c>
    </row>
    <row r="49" spans="1:9" x14ac:dyDescent="0.2">
      <c r="A49" s="4">
        <f>IF('True_Odds_Calculator_3-way'!A48="","",'True_Odds_Calculator_3-way'!A48)</f>
        <v>1.82</v>
      </c>
      <c r="B49" s="4">
        <f>IF('True_Odds_Calculator_3-way'!B48="","",'True_Odds_Calculator_3-way'!B48)</f>
        <v>3.71</v>
      </c>
      <c r="C49" s="4">
        <f>IF('True_Odds_Calculator_3-way'!C48="","",'True_Odds_Calculator_3-way'!C48)</f>
        <v>4.4000000000000004</v>
      </c>
      <c r="D49" s="4">
        <f t="shared" si="0"/>
        <v>4.6265055699017843E-2</v>
      </c>
      <c r="E49" s="4">
        <f t="shared" si="1"/>
        <v>1.8725579589507679</v>
      </c>
      <c r="F49" s="4">
        <f t="shared" si="2"/>
        <v>3.9351472969798853</v>
      </c>
      <c r="G49" s="4">
        <f t="shared" si="3"/>
        <v>4.7202977638056813</v>
      </c>
      <c r="I49" s="4">
        <f t="shared" si="4"/>
        <v>1.0462650556990178</v>
      </c>
    </row>
    <row r="50" spans="1:9" x14ac:dyDescent="0.2">
      <c r="A50" s="4">
        <f>IF('True_Odds_Calculator_3-way'!A49="","",'True_Odds_Calculator_3-way'!A49)</f>
        <v>2.6</v>
      </c>
      <c r="B50" s="4">
        <f>IF('True_Odds_Calculator_3-way'!B49="","",'True_Odds_Calculator_3-way'!B49)</f>
        <v>3.01</v>
      </c>
      <c r="C50" s="4">
        <f>IF('True_Odds_Calculator_3-way'!C49="","",'True_Odds_Calculator_3-way'!C49)</f>
        <v>3.05</v>
      </c>
      <c r="D50" s="4">
        <f t="shared" si="0"/>
        <v>4.4710150695663309E-2</v>
      </c>
      <c r="E50" s="4">
        <f t="shared" si="1"/>
        <v>2.7048080591365964</v>
      </c>
      <c r="F50" s="4">
        <f t="shared" si="2"/>
        <v>3.15136778918091</v>
      </c>
      <c r="G50" s="4">
        <f t="shared" si="3"/>
        <v>3.1952406875256565</v>
      </c>
      <c r="I50" s="4">
        <f t="shared" si="4"/>
        <v>1.0447101506956633</v>
      </c>
    </row>
    <row r="51" spans="1:9" x14ac:dyDescent="0.2">
      <c r="A51" s="4">
        <f>IF('True_Odds_Calculator_3-way'!A50="","",'True_Odds_Calculator_3-way'!A50)</f>
        <v>2.02</v>
      </c>
      <c r="B51" s="4">
        <f>IF('True_Odds_Calculator_3-way'!B50="","",'True_Odds_Calculator_3-way'!B50)</f>
        <v>3.24</v>
      </c>
      <c r="C51" s="4">
        <f>IF('True_Odds_Calculator_3-way'!C50="","",'True_Odds_Calculator_3-way'!C50)</f>
        <v>4.12</v>
      </c>
      <c r="D51" s="4">
        <f t="shared" si="0"/>
        <v>4.6409926861078699E-2</v>
      </c>
      <c r="E51" s="4">
        <f t="shared" si="1"/>
        <v>2.0851598928686021</v>
      </c>
      <c r="F51" s="4">
        <f t="shared" si="2"/>
        <v>3.4109669445351485</v>
      </c>
      <c r="G51" s="4">
        <f t="shared" si="3"/>
        <v>4.400469651921429</v>
      </c>
      <c r="I51" s="4">
        <f t="shared" si="4"/>
        <v>1.0464099268610787</v>
      </c>
    </row>
    <row r="52" spans="1:9" x14ac:dyDescent="0.2">
      <c r="A52" s="4">
        <f>IF('True_Odds_Calculator_3-way'!A51="","",'True_Odds_Calculator_3-way'!A51)</f>
        <v>2.2599999999999998</v>
      </c>
      <c r="B52" s="4">
        <f>IF('True_Odds_Calculator_3-way'!B51="","",'True_Odds_Calculator_3-way'!B51)</f>
        <v>3.15</v>
      </c>
      <c r="C52" s="4">
        <f>IF('True_Odds_Calculator_3-way'!C51="","",'True_Odds_Calculator_3-way'!C51)</f>
        <v>3.52</v>
      </c>
      <c r="D52" s="4">
        <f t="shared" si="0"/>
        <v>4.4029102657421326E-2</v>
      </c>
      <c r="E52" s="4">
        <f t="shared" si="1"/>
        <v>2.337532664110336</v>
      </c>
      <c r="F52" s="4">
        <f t="shared" si="2"/>
        <v>3.3026849682896438</v>
      </c>
      <c r="G52" s="4">
        <f t="shared" si="3"/>
        <v>3.7117521359081418</v>
      </c>
      <c r="I52" s="4">
        <f t="shared" si="4"/>
        <v>1.0440291026574213</v>
      </c>
    </row>
    <row r="53" spans="1:9" x14ac:dyDescent="0.2">
      <c r="A53" s="4">
        <f>IF('True_Odds_Calculator_3-way'!A52="","",'True_Odds_Calculator_3-way'!A52)</f>
        <v>2.37</v>
      </c>
      <c r="B53" s="4">
        <f>IF('True_Odds_Calculator_3-way'!B52="","",'True_Odds_Calculator_3-way'!B52)</f>
        <v>3.09</v>
      </c>
      <c r="C53" s="4">
        <f>IF('True_Odds_Calculator_3-way'!C52="","",'True_Odds_Calculator_3-way'!C52)</f>
        <v>3.47</v>
      </c>
      <c r="D53" s="4">
        <f t="shared" si="0"/>
        <v>3.3749961779643733E-2</v>
      </c>
      <c r="E53" s="4">
        <f t="shared" si="1"/>
        <v>2.4349210078516412</v>
      </c>
      <c r="F53" s="4">
        <f t="shared" si="2"/>
        <v>3.2012845273573993</v>
      </c>
      <c r="G53" s="4">
        <f t="shared" si="3"/>
        <v>3.6109628006980401</v>
      </c>
      <c r="I53" s="4">
        <f t="shared" si="4"/>
        <v>1.0337499617796437</v>
      </c>
    </row>
    <row r="54" spans="1:9" x14ac:dyDescent="0.2">
      <c r="A54" s="4">
        <f>IF('True_Odds_Calculator_3-way'!A53="","",'True_Odds_Calculator_3-way'!A53)</f>
        <v>2.02</v>
      </c>
      <c r="B54" s="4">
        <f>IF('True_Odds_Calculator_3-way'!B53="","",'True_Odds_Calculator_3-way'!B53)</f>
        <v>3.42</v>
      </c>
      <c r="C54" s="4">
        <f>IF('True_Odds_Calculator_3-way'!C53="","",'True_Odds_Calculator_3-way'!C53)</f>
        <v>4.07</v>
      </c>
      <c r="D54" s="4">
        <f t="shared" si="0"/>
        <v>3.3147411469454102E-2</v>
      </c>
      <c r="E54" s="4">
        <f t="shared" si="1"/>
        <v>2.0661141324289205</v>
      </c>
      <c r="F54" s="4">
        <f t="shared" si="2"/>
        <v>3.5543104580159226</v>
      </c>
      <c r="G54" s="4">
        <f t="shared" si="3"/>
        <v>4.2616461784731188</v>
      </c>
      <c r="I54" s="4">
        <f t="shared" si="4"/>
        <v>1.0331474114694541</v>
      </c>
    </row>
    <row r="55" spans="1:9" x14ac:dyDescent="0.2">
      <c r="A55" s="4">
        <f>IF('True_Odds_Calculator_3-way'!A54="","",'True_Odds_Calculator_3-way'!A54)</f>
        <v>2.13</v>
      </c>
      <c r="B55" s="4">
        <f>IF('True_Odds_Calculator_3-way'!B54="","",'True_Odds_Calculator_3-way'!B54)</f>
        <v>3.36</v>
      </c>
      <c r="C55" s="4">
        <f>IF('True_Odds_Calculator_3-way'!C54="","",'True_Odds_Calculator_3-way'!C54)</f>
        <v>3.74</v>
      </c>
      <c r="D55" s="4">
        <f t="shared" si="0"/>
        <v>3.4482294838549921E-2</v>
      </c>
      <c r="E55" s="4">
        <f t="shared" si="1"/>
        <v>2.1834563149373212</v>
      </c>
      <c r="F55" s="4">
        <f t="shared" si="2"/>
        <v>3.4949765908506891</v>
      </c>
      <c r="G55" s="4">
        <f t="shared" si="3"/>
        <v>3.9079966781250328</v>
      </c>
      <c r="I55" s="4">
        <f t="shared" si="4"/>
        <v>1.0344822948385499</v>
      </c>
    </row>
    <row r="56" spans="1:9" x14ac:dyDescent="0.2">
      <c r="A56" s="4">
        <f>IF('True_Odds_Calculator_3-way'!A55="","",'True_Odds_Calculator_3-way'!A55)</f>
        <v>2.31</v>
      </c>
      <c r="B56" s="4">
        <f>IF('True_Odds_Calculator_3-way'!B55="","",'True_Odds_Calculator_3-way'!B55)</f>
        <v>3.3</v>
      </c>
      <c r="C56" s="4">
        <f>IF('True_Odds_Calculator_3-way'!C55="","",'True_Odds_Calculator_3-way'!C55)</f>
        <v>3.37</v>
      </c>
      <c r="D56" s="4">
        <f t="shared" si="0"/>
        <v>3.2666640975246297E-2</v>
      </c>
      <c r="E56" s="4">
        <f t="shared" si="1"/>
        <v>2.3696033767261584</v>
      </c>
      <c r="F56" s="4">
        <f t="shared" si="2"/>
        <v>3.4229996922039656</v>
      </c>
      <c r="G56" s="4">
        <f t="shared" si="3"/>
        <v>3.4983747022784124</v>
      </c>
      <c r="I56" s="4">
        <f t="shared" si="4"/>
        <v>1.0326666409752463</v>
      </c>
    </row>
    <row r="57" spans="1:9" x14ac:dyDescent="0.2">
      <c r="A57" s="4">
        <f>IF('True_Odds_Calculator_3-way'!A56="","",'True_Odds_Calculator_3-way'!A56)</f>
        <v>4.43</v>
      </c>
      <c r="B57" s="4">
        <f>IF('True_Odds_Calculator_3-way'!B56="","",'True_Odds_Calculator_3-way'!B56)</f>
        <v>3.28</v>
      </c>
      <c r="C57" s="4">
        <f>IF('True_Odds_Calculator_3-way'!C56="","",'True_Odds_Calculator_3-way'!C56)</f>
        <v>1.98</v>
      </c>
      <c r="D57" s="4">
        <f t="shared" si="0"/>
        <v>3.5662188142505435E-2</v>
      </c>
      <c r="E57" s="4">
        <f t="shared" si="1"/>
        <v>4.6762571468075977</v>
      </c>
      <c r="F57" s="4">
        <f t="shared" si="2"/>
        <v>3.4130781670749739</v>
      </c>
      <c r="G57" s="4">
        <f t="shared" si="3"/>
        <v>2.0277266927399271</v>
      </c>
      <c r="I57" s="4">
        <f t="shared" si="4"/>
        <v>1.0356621881425054</v>
      </c>
    </row>
    <row r="58" spans="1:9" x14ac:dyDescent="0.2">
      <c r="A58" s="4">
        <f>IF('True_Odds_Calculator_3-way'!A57="","",'True_Odds_Calculator_3-way'!A57)</f>
        <v>2.8</v>
      </c>
      <c r="B58" s="4">
        <f>IF('True_Odds_Calculator_3-way'!B57="","",'True_Odds_Calculator_3-way'!B57)</f>
        <v>3.02</v>
      </c>
      <c r="C58" s="4">
        <f>IF('True_Odds_Calculator_3-way'!C57="","",'True_Odds_Calculator_3-way'!C57)</f>
        <v>2.9</v>
      </c>
      <c r="D58" s="4">
        <f t="shared" si="0"/>
        <v>3.3096271164323232E-2</v>
      </c>
      <c r="E58" s="4">
        <f t="shared" si="1"/>
        <v>2.889248460475053</v>
      </c>
      <c r="F58" s="4">
        <f t="shared" si="2"/>
        <v>3.1240848635151433</v>
      </c>
      <c r="G58" s="4">
        <f t="shared" si="3"/>
        <v>2.9958462966884398</v>
      </c>
      <c r="I58" s="4">
        <f t="shared" si="4"/>
        <v>1.0330962711643232</v>
      </c>
    </row>
    <row r="59" spans="1:9" x14ac:dyDescent="0.2">
      <c r="A59" s="4">
        <f>IF('True_Odds_Calculator_3-way'!A58="","",'True_Odds_Calculator_3-way'!A58)</f>
        <v>3.87</v>
      </c>
      <c r="B59" s="4">
        <f>IF('True_Odds_Calculator_3-way'!B58="","",'True_Odds_Calculator_3-way'!B58)</f>
        <v>3.79</v>
      </c>
      <c r="C59" s="4">
        <f>IF('True_Odds_Calculator_3-way'!C58="","",'True_Odds_Calculator_3-way'!C58)</f>
        <v>1.93</v>
      </c>
      <c r="D59" s="4">
        <f t="shared" si="0"/>
        <v>4.0384890586507627E-2</v>
      </c>
      <c r="E59" s="4">
        <f t="shared" si="1"/>
        <v>4.0826941098527092</v>
      </c>
      <c r="F59" s="4">
        <f t="shared" si="2"/>
        <v>3.9937599489919378</v>
      </c>
      <c r="G59" s="4">
        <f t="shared" si="3"/>
        <v>1.9814807447796643</v>
      </c>
      <c r="I59" s="4">
        <f t="shared" si="4"/>
        <v>1.0403848905865076</v>
      </c>
    </row>
    <row r="60" spans="1:9" x14ac:dyDescent="0.2">
      <c r="A60" s="4">
        <f>IF('True_Odds_Calculator_3-way'!A59="","",'True_Odds_Calculator_3-way'!A59)</f>
        <v>2.3199999999999998</v>
      </c>
      <c r="B60" s="4">
        <f>IF('True_Odds_Calculator_3-way'!B59="","",'True_Odds_Calculator_3-way'!B59)</f>
        <v>3.7</v>
      </c>
      <c r="C60" s="4">
        <f>IF('True_Odds_Calculator_3-way'!C59="","",'True_Odds_Calculator_3-way'!C59)</f>
        <v>2.96</v>
      </c>
      <c r="D60" s="4">
        <f t="shared" si="0"/>
        <v>3.9142590866728888E-2</v>
      </c>
      <c r="E60" s="4">
        <f t="shared" si="1"/>
        <v>2.3924191750278707</v>
      </c>
      <c r="F60" s="4">
        <f t="shared" si="2"/>
        <v>3.8876811594202909</v>
      </c>
      <c r="G60" s="4">
        <f t="shared" si="3"/>
        <v>3.0789096126255382</v>
      </c>
      <c r="I60" s="4">
        <f t="shared" si="4"/>
        <v>1.0391425908667289</v>
      </c>
    </row>
    <row r="61" spans="1:9" x14ac:dyDescent="0.2">
      <c r="A61" s="4">
        <f>IF('True_Odds_Calculator_3-way'!A60="","",'True_Odds_Calculator_3-way'!A60)</f>
        <v>1.3</v>
      </c>
      <c r="B61" s="4">
        <f>IF('True_Odds_Calculator_3-way'!B60="","",'True_Odds_Calculator_3-way'!B60)</f>
        <v>5.49</v>
      </c>
      <c r="C61" s="4">
        <f>IF('True_Odds_Calculator_3-way'!C60="","",'True_Odds_Calculator_3-way'!C60)</f>
        <v>10.64</v>
      </c>
      <c r="D61" s="4">
        <f t="shared" si="0"/>
        <v>4.5365094114015569E-2</v>
      </c>
      <c r="E61" s="4">
        <f t="shared" si="1"/>
        <v>1.32606812223902</v>
      </c>
      <c r="F61" s="4">
        <f t="shared" si="2"/>
        <v>5.9870321683379286</v>
      </c>
      <c r="G61" s="4">
        <f t="shared" si="3"/>
        <v>12.680175085494444</v>
      </c>
      <c r="I61" s="4">
        <f t="shared" si="4"/>
        <v>1.0453650941140156</v>
      </c>
    </row>
    <row r="62" spans="1:9" x14ac:dyDescent="0.2">
      <c r="A62" s="4">
        <f>IF('True_Odds_Calculator_3-way'!A61="","",'True_Odds_Calculator_3-way'!A61)</f>
        <v>1.98</v>
      </c>
      <c r="B62" s="4">
        <f>IF('True_Odds_Calculator_3-way'!B61="","",'True_Odds_Calculator_3-way'!B61)</f>
        <v>3.48</v>
      </c>
      <c r="C62" s="4">
        <f>IF('True_Odds_Calculator_3-way'!C61="","",'True_Odds_Calculator_3-way'!C61)</f>
        <v>4.04</v>
      </c>
      <c r="D62" s="4">
        <f t="shared" si="0"/>
        <v>3.9931579364833159E-2</v>
      </c>
      <c r="E62" s="4">
        <f t="shared" si="1"/>
        <v>2.0335950777401925</v>
      </c>
      <c r="F62" s="4">
        <f t="shared" si="2"/>
        <v>3.6490251514287158</v>
      </c>
      <c r="G62" s="4">
        <f t="shared" si="3"/>
        <v>4.2695954767210171</v>
      </c>
      <c r="I62" s="4">
        <f t="shared" si="4"/>
        <v>1.0399315793648332</v>
      </c>
    </row>
    <row r="63" spans="1:9" x14ac:dyDescent="0.2">
      <c r="A63" s="4">
        <f>IF('True_Odds_Calculator_3-way'!A62="","",'True_Odds_Calculator_3-way'!A62)</f>
        <v>2.3199999999999998</v>
      </c>
      <c r="B63" s="4">
        <f>IF('True_Odds_Calculator_3-way'!B62="","",'True_Odds_Calculator_3-way'!B62)</f>
        <v>3.44</v>
      </c>
      <c r="C63" s="4">
        <f>IF('True_Odds_Calculator_3-way'!C62="","",'True_Odds_Calculator_3-way'!C62)</f>
        <v>3.28</v>
      </c>
      <c r="D63" s="4">
        <f t="shared" si="0"/>
        <v>2.6610205957713129E-2</v>
      </c>
      <c r="E63" s="4">
        <f t="shared" si="1"/>
        <v>2.3687453669384726</v>
      </c>
      <c r="F63" s="4">
        <f t="shared" si="2"/>
        <v>3.548268443334027</v>
      </c>
      <c r="G63" s="4">
        <f t="shared" si="3"/>
        <v>3.3782873001189375</v>
      </c>
      <c r="I63" s="4">
        <f t="shared" si="4"/>
        <v>1.0266102059577131</v>
      </c>
    </row>
    <row r="64" spans="1:9" x14ac:dyDescent="0.2">
      <c r="A64" s="4">
        <f>IF('True_Odds_Calculator_3-way'!A63="","",'True_Odds_Calculator_3-way'!A63)</f>
        <v>4.8499999999999996</v>
      </c>
      <c r="B64" s="4">
        <f>IF('True_Odds_Calculator_3-way'!B63="","",'True_Odds_Calculator_3-way'!B63)</f>
        <v>3.92</v>
      </c>
      <c r="C64" s="4">
        <f>IF('True_Odds_Calculator_3-way'!C63="","",'True_Odds_Calculator_3-way'!C63)</f>
        <v>1.72</v>
      </c>
      <c r="D64" s="4">
        <f t="shared" si="0"/>
        <v>4.268295666384514E-2</v>
      </c>
      <c r="E64" s="4">
        <f t="shared" si="1"/>
        <v>5.2094752180396187</v>
      </c>
      <c r="F64" s="4">
        <f t="shared" si="2"/>
        <v>4.1515414147296008</v>
      </c>
      <c r="G64" s="4">
        <f t="shared" si="3"/>
        <v>1.7631469598261977</v>
      </c>
      <c r="I64" s="4">
        <f t="shared" si="4"/>
        <v>1.0426829566638451</v>
      </c>
    </row>
    <row r="65" spans="1:9" x14ac:dyDescent="0.2">
      <c r="A65" s="4">
        <f>IF('True_Odds_Calculator_3-way'!A64="","",'True_Odds_Calculator_3-way'!A64)</f>
        <v>1.39</v>
      </c>
      <c r="B65" s="4">
        <f>IF('True_Odds_Calculator_3-way'!B64="","",'True_Odds_Calculator_3-way'!B64)</f>
        <v>4.8499999999999996</v>
      </c>
      <c r="C65" s="4">
        <f>IF('True_Odds_Calculator_3-way'!C64="","",'True_Odds_Calculator_3-way'!C64)</f>
        <v>8.2899999999999991</v>
      </c>
      <c r="D65" s="4">
        <f t="shared" si="0"/>
        <v>4.62372892031222E-2</v>
      </c>
      <c r="E65" s="4">
        <f t="shared" si="1"/>
        <v>1.4204302716383432</v>
      </c>
      <c r="F65" s="4">
        <f t="shared" si="2"/>
        <v>5.2418281435168463</v>
      </c>
      <c r="G65" s="4">
        <f t="shared" si="3"/>
        <v>9.5043634128070025</v>
      </c>
      <c r="I65" s="4">
        <f t="shared" si="4"/>
        <v>1.0462372892031222</v>
      </c>
    </row>
    <row r="66" spans="1:9" x14ac:dyDescent="0.2">
      <c r="A66" s="4">
        <f>IF('True_Odds_Calculator_3-way'!A65="","",'True_Odds_Calculator_3-way'!A65)</f>
        <v>1.92</v>
      </c>
      <c r="B66" s="4">
        <f>IF('True_Odds_Calculator_3-way'!B65="","",'True_Odds_Calculator_3-way'!B65)</f>
        <v>3.54</v>
      </c>
      <c r="C66" s="4">
        <f>IF('True_Odds_Calculator_3-way'!C65="","",'True_Odds_Calculator_3-way'!C65)</f>
        <v>4.43</v>
      </c>
      <c r="D66" s="4">
        <f t="shared" si="0"/>
        <v>2.9052843351060398E-2</v>
      </c>
      <c r="E66" s="4">
        <f t="shared" si="1"/>
        <v>1.9563765122209595</v>
      </c>
      <c r="F66" s="4">
        <f t="shared" si="2"/>
        <v>3.6656677227487489</v>
      </c>
      <c r="G66" s="4">
        <f t="shared" si="3"/>
        <v>4.628572061031714</v>
      </c>
      <c r="I66" s="4">
        <f t="shared" si="4"/>
        <v>1.0290528433510604</v>
      </c>
    </row>
    <row r="67" spans="1:9" x14ac:dyDescent="0.2">
      <c r="A67" s="4">
        <f>IF('True_Odds_Calculator_3-way'!A66="","",'True_Odds_Calculator_3-way'!A66)</f>
        <v>5.04</v>
      </c>
      <c r="B67" s="4">
        <f>IF('True_Odds_Calculator_3-way'!B66="","",'True_Odds_Calculator_3-way'!B66)</f>
        <v>3.77</v>
      </c>
      <c r="C67" s="4">
        <f>IF('True_Odds_Calculator_3-way'!C66="","",'True_Odds_Calculator_3-way'!C66)</f>
        <v>1.76</v>
      </c>
      <c r="D67" s="4">
        <f t="shared" ref="D67:D130" si="5">IF(A67="","",((1/A67)+(1/B67)+(1/C67))-1)</f>
        <v>3.1846505984437057E-2</v>
      </c>
      <c r="E67" s="4">
        <f t="shared" ref="E67:E130" si="6">IF(A67="","",(3*A67)/(3-($D67*A67)))</f>
        <v>5.3248931244681712</v>
      </c>
      <c r="F67" s="4">
        <f t="shared" ref="F67:F130" si="7">IF(B67="","",(3*B67)/(3-($D67*B67)))</f>
        <v>3.9271669595738046</v>
      </c>
      <c r="G67" s="4">
        <f t="shared" ref="G67:G130" si="8">IF(C67="","",(3*C67)/(3-($D67*C67)))</f>
        <v>1.793508630217546</v>
      </c>
      <c r="I67" s="4">
        <f t="shared" ref="I67:I130" si="9">IF(A67="","",D67+1)</f>
        <v>1.0318465059844371</v>
      </c>
    </row>
    <row r="68" spans="1:9" x14ac:dyDescent="0.2">
      <c r="A68" s="4">
        <f>IF('True_Odds_Calculator_3-way'!A67="","",'True_Odds_Calculator_3-way'!A67)</f>
        <v>2.4</v>
      </c>
      <c r="B68" s="4">
        <f>IF('True_Odds_Calculator_3-way'!B67="","",'True_Odds_Calculator_3-way'!B67)</f>
        <v>3.39</v>
      </c>
      <c r="C68" s="4">
        <f>IF('True_Odds_Calculator_3-way'!C67="","",'True_Odds_Calculator_3-way'!C67)</f>
        <v>3.17</v>
      </c>
      <c r="D68" s="4">
        <f t="shared" si="5"/>
        <v>2.7109330653341202E-2</v>
      </c>
      <c r="E68" s="4">
        <f t="shared" si="6"/>
        <v>2.4532037697227493</v>
      </c>
      <c r="F68" s="4">
        <f t="shared" si="7"/>
        <v>3.4971294681719445</v>
      </c>
      <c r="G68" s="4">
        <f t="shared" si="8"/>
        <v>3.2634842223273872</v>
      </c>
      <c r="I68" s="4">
        <f t="shared" si="9"/>
        <v>1.0271093306533412</v>
      </c>
    </row>
    <row r="69" spans="1:9" x14ac:dyDescent="0.2">
      <c r="A69" s="4">
        <f>IF('True_Odds_Calculator_3-way'!A68="","",'True_Odds_Calculator_3-way'!A68)</f>
        <v>2.16</v>
      </c>
      <c r="B69" s="4">
        <f>IF('True_Odds_Calculator_3-way'!B68="","",'True_Odds_Calculator_3-way'!B68)</f>
        <v>3.32</v>
      </c>
      <c r="C69" s="4">
        <f>IF('True_Odds_Calculator_3-way'!C68="","",'True_Odds_Calculator_3-way'!C68)</f>
        <v>3.77</v>
      </c>
      <c r="D69" s="4">
        <f t="shared" si="5"/>
        <v>2.9419771629991764E-2</v>
      </c>
      <c r="E69" s="4">
        <f t="shared" si="6"/>
        <v>2.2067437663085072</v>
      </c>
      <c r="F69" s="4">
        <f t="shared" si="7"/>
        <v>3.4317298507452576</v>
      </c>
      <c r="G69" s="4">
        <f t="shared" si="8"/>
        <v>3.9147309151595233</v>
      </c>
      <c r="I69" s="4">
        <f t="shared" si="9"/>
        <v>1.0294197716299918</v>
      </c>
    </row>
    <row r="70" spans="1:9" x14ac:dyDescent="0.2">
      <c r="A70" s="4">
        <f>IF('True_Odds_Calculator_3-way'!A69="","",'True_Odds_Calculator_3-way'!A69)</f>
        <v>3.36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2.27</v>
      </c>
      <c r="D70" s="4">
        <f t="shared" si="5"/>
        <v>3.313293271774409E-2</v>
      </c>
      <c r="E70" s="4">
        <f t="shared" si="6"/>
        <v>3.4894911235703936</v>
      </c>
      <c r="F70" s="4">
        <f t="shared" si="7"/>
        <v>3.5218591605467768</v>
      </c>
      <c r="G70" s="4">
        <f t="shared" si="8"/>
        <v>2.3283736923264784</v>
      </c>
      <c r="I70" s="4">
        <f t="shared" si="9"/>
        <v>1.0331329327177441</v>
      </c>
    </row>
    <row r="71" spans="1:9" x14ac:dyDescent="0.2">
      <c r="A71" s="4">
        <f>IF('True_Odds_Calculator_3-way'!A70="","",'True_Odds_Calculator_3-way'!A70)</f>
        <v>1.46</v>
      </c>
      <c r="B71" s="4">
        <f>IF('True_Odds_Calculator_3-way'!B70="","",'True_Odds_Calculator_3-way'!B70)</f>
        <v>5.17</v>
      </c>
      <c r="C71" s="4">
        <f>IF('True_Odds_Calculator_3-way'!C70="","",'True_Odds_Calculator_3-way'!C70)</f>
        <v>6.53</v>
      </c>
      <c r="D71" s="4">
        <f t="shared" si="5"/>
        <v>3.14944613429331E-2</v>
      </c>
      <c r="E71" s="4">
        <f t="shared" si="6"/>
        <v>1.4827261959250619</v>
      </c>
      <c r="F71" s="4">
        <f t="shared" si="7"/>
        <v>5.4667080680035793</v>
      </c>
      <c r="G71" s="4">
        <f t="shared" si="8"/>
        <v>7.0105970696529871</v>
      </c>
      <c r="I71" s="4">
        <f t="shared" si="9"/>
        <v>1.0314944613429331</v>
      </c>
    </row>
    <row r="72" spans="1:9" x14ac:dyDescent="0.2">
      <c r="A72" s="4">
        <f>IF('True_Odds_Calculator_3-way'!A71="","",'True_Odds_Calculator_3-way'!A71)</f>
        <v>3</v>
      </c>
      <c r="B72" s="4">
        <f>IF('True_Odds_Calculator_3-way'!B71="","",'True_Odds_Calculator_3-way'!B71)</f>
        <v>3.58</v>
      </c>
      <c r="C72" s="4">
        <f>IF('True_Odds_Calculator_3-way'!C71="","",'True_Odds_Calculator_3-way'!C71)</f>
        <v>2.41</v>
      </c>
      <c r="D72" s="4">
        <f t="shared" si="5"/>
        <v>2.7600701607980227E-2</v>
      </c>
      <c r="E72" s="4">
        <f t="shared" si="6"/>
        <v>3.0851523699789416</v>
      </c>
      <c r="F72" s="4">
        <f t="shared" si="7"/>
        <v>3.7019298613627258</v>
      </c>
      <c r="G72" s="4">
        <f t="shared" si="8"/>
        <v>2.4646475547204303</v>
      </c>
      <c r="I72" s="4">
        <f t="shared" si="9"/>
        <v>1.0276007016079802</v>
      </c>
    </row>
    <row r="73" spans="1:9" x14ac:dyDescent="0.2">
      <c r="A73" s="4">
        <f>IF('True_Odds_Calculator_3-way'!A72="","",'True_Odds_Calculator_3-way'!A72)</f>
        <v>2.1</v>
      </c>
      <c r="B73" s="4">
        <f>IF('True_Odds_Calculator_3-way'!B72="","",'True_Odds_Calculator_3-way'!B72)</f>
        <v>3.8</v>
      </c>
      <c r="C73" s="4">
        <f>IF('True_Odds_Calculator_3-way'!C72="","",'True_Odds_Calculator_3-way'!C72)</f>
        <v>3.45</v>
      </c>
      <c r="D73" s="4">
        <f t="shared" si="5"/>
        <v>2.9203443391086381E-2</v>
      </c>
      <c r="E73" s="4">
        <f t="shared" si="6"/>
        <v>2.1438249493848311</v>
      </c>
      <c r="F73" s="4">
        <f t="shared" si="7"/>
        <v>3.9459653146051306</v>
      </c>
      <c r="G73" s="4">
        <f t="shared" si="8"/>
        <v>3.5698910788381744</v>
      </c>
      <c r="I73" s="4">
        <f t="shared" si="9"/>
        <v>1.0292034433910864</v>
      </c>
    </row>
    <row r="74" spans="1:9" x14ac:dyDescent="0.2">
      <c r="A74" s="4">
        <f>IF('True_Odds_Calculator_3-way'!A73="","",'True_Odds_Calculator_3-way'!A73)</f>
        <v>1.86</v>
      </c>
      <c r="B74" s="4">
        <f>IF('True_Odds_Calculator_3-way'!B73="","",'True_Odds_Calculator_3-way'!B73)</f>
        <v>3.97</v>
      </c>
      <c r="C74" s="4">
        <f>IF('True_Odds_Calculator_3-way'!C73="","",'True_Odds_Calculator_3-way'!C73)</f>
        <v>4.16</v>
      </c>
      <c r="D74" s="4">
        <f t="shared" si="5"/>
        <v>2.9908192752508889E-2</v>
      </c>
      <c r="E74" s="4">
        <f t="shared" si="6"/>
        <v>1.8951417644137174</v>
      </c>
      <c r="F74" s="4">
        <f t="shared" si="7"/>
        <v>4.1336017933377081</v>
      </c>
      <c r="G74" s="4">
        <f t="shared" si="8"/>
        <v>4.3399911236160786</v>
      </c>
      <c r="I74" s="4">
        <f t="shared" si="9"/>
        <v>1.0299081927525089</v>
      </c>
    </row>
    <row r="75" spans="1:9" x14ac:dyDescent="0.2">
      <c r="A75" s="4">
        <f>IF('True_Odds_Calculator_3-way'!A74="","",'True_Odds_Calculator_3-way'!A74)</f>
        <v>1.32</v>
      </c>
      <c r="B75" s="4">
        <f>IF('True_Odds_Calculator_3-way'!B74="","",'True_Odds_Calculator_3-way'!B74)</f>
        <v>5.7</v>
      </c>
      <c r="C75" s="4">
        <f>IF('True_Odds_Calculator_3-way'!C74="","",'True_Odds_Calculator_3-way'!C74)</f>
        <v>9.7200000000000006</v>
      </c>
      <c r="D75" s="4">
        <f t="shared" si="5"/>
        <v>3.5895012503199597E-2</v>
      </c>
      <c r="E75" s="4">
        <f t="shared" si="6"/>
        <v>1.3411823735497614</v>
      </c>
      <c r="F75" s="4">
        <f t="shared" si="7"/>
        <v>6.1171959690046975</v>
      </c>
      <c r="G75" s="4">
        <f t="shared" si="8"/>
        <v>10.999205890846087</v>
      </c>
      <c r="I75" s="4">
        <f t="shared" si="9"/>
        <v>1.0358950125031996</v>
      </c>
    </row>
    <row r="76" spans="1:9" x14ac:dyDescent="0.2">
      <c r="A76" s="4">
        <f>IF('True_Odds_Calculator_3-way'!A75="","",'True_Odds_Calculator_3-way'!A75)</f>
        <v>2.85</v>
      </c>
      <c r="B76" s="4">
        <f>IF('True_Odds_Calculator_3-way'!B75="","",'True_Odds_Calculator_3-way'!B75)</f>
        <v>3.64</v>
      </c>
      <c r="C76" s="4">
        <f>IF('True_Odds_Calculator_3-way'!C75="","",'True_Odds_Calculator_3-way'!C75)</f>
        <v>2.4900000000000002</v>
      </c>
      <c r="D76" s="4">
        <f t="shared" si="5"/>
        <v>2.720889341054189E-2</v>
      </c>
      <c r="E76" s="4">
        <f t="shared" si="6"/>
        <v>2.9256228112697236</v>
      </c>
      <c r="F76" s="4">
        <f t="shared" si="7"/>
        <v>3.7642716205542803</v>
      </c>
      <c r="G76" s="4">
        <f t="shared" si="8"/>
        <v>2.5475318845096315</v>
      </c>
      <c r="I76" s="4">
        <f t="shared" si="9"/>
        <v>1.0272088934105419</v>
      </c>
    </row>
    <row r="77" spans="1:9" x14ac:dyDescent="0.2">
      <c r="A77" s="4">
        <f>IF('True_Odds_Calculator_3-way'!A76="","",'True_Odds_Calculator_3-way'!A76)</f>
        <v>2.85</v>
      </c>
      <c r="B77" s="4">
        <f>IF('True_Odds_Calculator_3-way'!B76="","",'True_Odds_Calculator_3-way'!B76)</f>
        <v>3.64</v>
      </c>
      <c r="C77" s="4">
        <f>IF('True_Odds_Calculator_3-way'!C76="","",'True_Odds_Calculator_3-way'!C76)</f>
        <v>2.4900000000000002</v>
      </c>
      <c r="D77" s="4">
        <f t="shared" si="5"/>
        <v>2.720889341054189E-2</v>
      </c>
      <c r="E77" s="4">
        <f t="shared" si="6"/>
        <v>2.9256228112697236</v>
      </c>
      <c r="F77" s="4">
        <f t="shared" si="7"/>
        <v>3.7642716205542803</v>
      </c>
      <c r="G77" s="4">
        <f t="shared" si="8"/>
        <v>2.5475318845096315</v>
      </c>
      <c r="I77" s="4">
        <f t="shared" si="9"/>
        <v>1.0272088934105419</v>
      </c>
    </row>
    <row r="78" spans="1:9" x14ac:dyDescent="0.2">
      <c r="A78" s="4">
        <f>IF('True_Odds_Calculator_3-way'!A77="","",'True_Odds_Calculator_3-way'!A77)</f>
        <v>2.2200000000000002</v>
      </c>
      <c r="B78" s="4">
        <f>IF('True_Odds_Calculator_3-way'!B77="","",'True_Odds_Calculator_3-way'!B77)</f>
        <v>3.53</v>
      </c>
      <c r="C78" s="4">
        <f>IF('True_Odds_Calculator_3-way'!C77="","",'True_Odds_Calculator_3-way'!C77)</f>
        <v>3.4</v>
      </c>
      <c r="D78" s="4">
        <f t="shared" si="5"/>
        <v>2.7854216489443973E-2</v>
      </c>
      <c r="E78" s="4">
        <f t="shared" si="6"/>
        <v>2.2667219451993885</v>
      </c>
      <c r="F78" s="4">
        <f t="shared" si="7"/>
        <v>3.6496166532126981</v>
      </c>
      <c r="G78" s="4">
        <f t="shared" si="8"/>
        <v>3.5108302836833327</v>
      </c>
      <c r="I78" s="4">
        <f t="shared" si="9"/>
        <v>1.027854216489444</v>
      </c>
    </row>
    <row r="79" spans="1:9" x14ac:dyDescent="0.2">
      <c r="A79" s="4">
        <f>IF('True_Odds_Calculator_3-way'!A78="","",'True_Odds_Calculator_3-way'!A78)</f>
        <v>2.63</v>
      </c>
      <c r="B79" s="4">
        <f>IF('True_Odds_Calculator_3-way'!B78="","",'True_Odds_Calculator_3-way'!B78)</f>
        <v>3.63</v>
      </c>
      <c r="C79" s="4">
        <f>IF('True_Odds_Calculator_3-way'!C78="","",'True_Odds_Calculator_3-way'!C78)</f>
        <v>2.61</v>
      </c>
      <c r="D79" s="4">
        <f t="shared" si="5"/>
        <v>3.8851992998148344E-2</v>
      </c>
      <c r="E79" s="4">
        <f t="shared" si="6"/>
        <v>2.722737098626328</v>
      </c>
      <c r="F79" s="4">
        <f t="shared" si="7"/>
        <v>3.8090677468504279</v>
      </c>
      <c r="G79" s="4">
        <f t="shared" si="8"/>
        <v>2.7013075275988614</v>
      </c>
      <c r="I79" s="4">
        <f t="shared" si="9"/>
        <v>1.0388519929981483</v>
      </c>
    </row>
    <row r="80" spans="1:9" x14ac:dyDescent="0.2">
      <c r="A80" s="4">
        <f>IF('True_Odds_Calculator_3-way'!A79="","",'True_Odds_Calculator_3-way'!A79)</f>
        <v>1.53</v>
      </c>
      <c r="B80" s="4">
        <f>IF('True_Odds_Calculator_3-way'!B79="","",'True_Odds_Calculator_3-way'!B79)</f>
        <v>4.3099999999999996</v>
      </c>
      <c r="C80" s="4">
        <f>IF('True_Odds_Calculator_3-way'!C79="","",'True_Odds_Calculator_3-way'!C79)</f>
        <v>6.22</v>
      </c>
      <c r="D80" s="4">
        <f t="shared" si="5"/>
        <v>4.6385036906813282E-2</v>
      </c>
      <c r="E80" s="4">
        <f t="shared" si="6"/>
        <v>1.5670712146242345</v>
      </c>
      <c r="F80" s="4">
        <f t="shared" si="7"/>
        <v>4.6177243982361258</v>
      </c>
      <c r="G80" s="4">
        <f t="shared" si="8"/>
        <v>6.8818376333433386</v>
      </c>
      <c r="I80" s="4">
        <f t="shared" si="9"/>
        <v>1.0463850369068133</v>
      </c>
    </row>
    <row r="81" spans="1:9" x14ac:dyDescent="0.2">
      <c r="A81" s="4">
        <f>IF('True_Odds_Calculator_3-way'!A80="","",'True_Odds_Calculator_3-way'!A80)</f>
        <v>1.79</v>
      </c>
      <c r="B81" s="4">
        <f>IF('True_Odds_Calculator_3-way'!B80="","",'True_Odds_Calculator_3-way'!B80)</f>
        <v>3.34</v>
      </c>
      <c r="C81" s="4">
        <f>IF('True_Odds_Calculator_3-way'!C80="","",'True_Odds_Calculator_3-way'!C80)</f>
        <v>4.97</v>
      </c>
      <c r="D81" s="4">
        <f t="shared" si="5"/>
        <v>5.9267658942649959E-2</v>
      </c>
      <c r="E81" s="4">
        <f t="shared" si="6"/>
        <v>1.8556203709112193</v>
      </c>
      <c r="F81" s="4">
        <f t="shared" si="7"/>
        <v>3.5759584002498088</v>
      </c>
      <c r="G81" s="4">
        <f t="shared" si="8"/>
        <v>5.5111188790522894</v>
      </c>
      <c r="I81" s="4">
        <f t="shared" si="9"/>
        <v>1.05926765894265</v>
      </c>
    </row>
    <row r="82" spans="1:9" x14ac:dyDescent="0.2">
      <c r="A82" s="4">
        <f>IF('True_Odds_Calculator_3-way'!A81="","",'True_Odds_Calculator_3-way'!A81)</f>
        <v>1.2</v>
      </c>
      <c r="B82" s="4">
        <f>IF('True_Odds_Calculator_3-way'!B81="","",'True_Odds_Calculator_3-way'!B81)</f>
        <v>6.04</v>
      </c>
      <c r="C82" s="4">
        <f>IF('True_Odds_Calculator_3-way'!C81="","",'True_Odds_Calculator_3-way'!C81)</f>
        <v>15.42</v>
      </c>
      <c r="D82" s="4">
        <f t="shared" si="5"/>
        <v>6.3747090301577991E-2</v>
      </c>
      <c r="E82" s="4">
        <f t="shared" si="6"/>
        <v>1.2313992476139772</v>
      </c>
      <c r="F82" s="4">
        <f t="shared" si="7"/>
        <v>6.9293402243891817</v>
      </c>
      <c r="G82" s="4">
        <f t="shared" si="8"/>
        <v>22.934826148340303</v>
      </c>
      <c r="I82" s="4">
        <f t="shared" si="9"/>
        <v>1.063747090301578</v>
      </c>
    </row>
    <row r="83" spans="1:9" x14ac:dyDescent="0.2">
      <c r="A83" s="4">
        <f>IF('True_Odds_Calculator_3-way'!A82="","",'True_Odds_Calculator_3-way'!A82)</f>
        <v>3.95</v>
      </c>
      <c r="B83" s="4">
        <f>IF('True_Odds_Calculator_3-way'!B82="","",'True_Odds_Calculator_3-way'!B82)</f>
        <v>3.55</v>
      </c>
      <c r="C83" s="4">
        <f>IF('True_Odds_Calculator_3-way'!C82="","",'True_Odds_Calculator_3-way'!C82)</f>
        <v>1.95</v>
      </c>
      <c r="D83" s="4">
        <f t="shared" si="5"/>
        <v>4.76752106276086E-2</v>
      </c>
      <c r="E83" s="4">
        <f t="shared" si="6"/>
        <v>4.2145577383742969</v>
      </c>
      <c r="F83" s="4">
        <f t="shared" si="7"/>
        <v>3.7622498294454538</v>
      </c>
      <c r="G83" s="4">
        <f t="shared" si="8"/>
        <v>2.0123608219287297</v>
      </c>
      <c r="I83" s="4">
        <f t="shared" si="9"/>
        <v>1.0476752106276086</v>
      </c>
    </row>
    <row r="84" spans="1:9" x14ac:dyDescent="0.2">
      <c r="A84" s="4">
        <f>IF('True_Odds_Calculator_3-way'!A83="","",'True_Odds_Calculator_3-way'!A83)</f>
        <v>1.68</v>
      </c>
      <c r="B84" s="4">
        <f>IF('True_Odds_Calculator_3-way'!B83="","",'True_Odds_Calculator_3-way'!B83)</f>
        <v>3.88</v>
      </c>
      <c r="C84" s="4">
        <f>IF('True_Odds_Calculator_3-way'!C83="","",'True_Odds_Calculator_3-way'!C83)</f>
        <v>5.07</v>
      </c>
      <c r="D84" s="4">
        <f t="shared" si="5"/>
        <v>5.0208712778102127E-2</v>
      </c>
      <c r="E84" s="4">
        <f t="shared" si="6"/>
        <v>1.7286029193928225</v>
      </c>
      <c r="F84" s="4">
        <f t="shared" si="7"/>
        <v>4.1494512647127957</v>
      </c>
      <c r="G84" s="4">
        <f t="shared" si="8"/>
        <v>5.5400918915004382</v>
      </c>
      <c r="I84" s="4">
        <f t="shared" si="9"/>
        <v>1.0502087127781021</v>
      </c>
    </row>
    <row r="85" spans="1:9" x14ac:dyDescent="0.2">
      <c r="A85" s="4">
        <f>IF('True_Odds_Calculator_3-way'!A84="","",'True_Odds_Calculator_3-way'!A84)</f>
        <v>1.74</v>
      </c>
      <c r="B85" s="4">
        <f>IF('True_Odds_Calculator_3-way'!B84="","",'True_Odds_Calculator_3-way'!B84)</f>
        <v>3.96</v>
      </c>
      <c r="C85" s="4">
        <f>IF('True_Odds_Calculator_3-way'!C84="","",'True_Odds_Calculator_3-way'!C84)</f>
        <v>4.5599999999999996</v>
      </c>
      <c r="D85" s="4">
        <f t="shared" si="5"/>
        <v>4.6536141817448584E-2</v>
      </c>
      <c r="E85" s="4">
        <f t="shared" si="6"/>
        <v>1.7882670484037524</v>
      </c>
      <c r="F85" s="4">
        <f t="shared" si="7"/>
        <v>4.2191741972077912</v>
      </c>
      <c r="G85" s="4">
        <f t="shared" si="8"/>
        <v>4.9071036612791987</v>
      </c>
      <c r="I85" s="4">
        <f t="shared" si="9"/>
        <v>1.0465361418174486</v>
      </c>
    </row>
    <row r="86" spans="1:9" x14ac:dyDescent="0.2">
      <c r="A86" s="4">
        <f>IF('True_Odds_Calculator_3-way'!A85="","",'True_Odds_Calculator_3-way'!A85)</f>
        <v>1.71</v>
      </c>
      <c r="B86" s="4">
        <f>IF('True_Odds_Calculator_3-way'!B85="","",'True_Odds_Calculator_3-way'!B85)</f>
        <v>3.81</v>
      </c>
      <c r="C86" s="4">
        <f>IF('True_Odds_Calculator_3-way'!C85="","",'True_Odds_Calculator_3-way'!C85)</f>
        <v>4.93</v>
      </c>
      <c r="D86" s="4">
        <f t="shared" si="5"/>
        <v>5.0102269830768931E-2</v>
      </c>
      <c r="E86" s="4">
        <f t="shared" si="6"/>
        <v>1.7602703168831977</v>
      </c>
      <c r="F86" s="4">
        <f t="shared" si="7"/>
        <v>4.0689038763062175</v>
      </c>
      <c r="G86" s="4">
        <f t="shared" si="8"/>
        <v>5.3723292813247605</v>
      </c>
      <c r="I86" s="4">
        <f t="shared" si="9"/>
        <v>1.0501022698307689</v>
      </c>
    </row>
    <row r="87" spans="1:9" x14ac:dyDescent="0.2">
      <c r="A87" s="4">
        <f>IF('True_Odds_Calculator_3-way'!A86="","",'True_Odds_Calculator_3-way'!A86)</f>
        <v>1.87</v>
      </c>
      <c r="B87" s="4">
        <f>IF('True_Odds_Calculator_3-way'!B86="","",'True_Odds_Calculator_3-way'!B86)</f>
        <v>3.56</v>
      </c>
      <c r="C87" s="4">
        <f>IF('True_Odds_Calculator_3-way'!C86="","",'True_Odds_Calculator_3-way'!C86)</f>
        <v>4.7</v>
      </c>
      <c r="D87" s="4">
        <f t="shared" si="5"/>
        <v>2.8424192140072968E-2</v>
      </c>
      <c r="E87" s="4">
        <f t="shared" si="6"/>
        <v>1.9037298019090332</v>
      </c>
      <c r="F87" s="4">
        <f t="shared" si="7"/>
        <v>3.6842705996316769</v>
      </c>
      <c r="G87" s="4">
        <f t="shared" si="8"/>
        <v>4.9190514321169845</v>
      </c>
      <c r="I87" s="4">
        <f t="shared" si="9"/>
        <v>1.028424192140073</v>
      </c>
    </row>
    <row r="88" spans="1:9" x14ac:dyDescent="0.2">
      <c r="A88" s="4">
        <f>IF('True_Odds_Calculator_3-way'!A87="","",'True_Odds_Calculator_3-way'!A87)</f>
        <v>2.1</v>
      </c>
      <c r="B88" s="4">
        <f>IF('True_Odds_Calculator_3-way'!B87="","",'True_Odds_Calculator_3-way'!B87)</f>
        <v>3.42</v>
      </c>
      <c r="C88" s="4">
        <f>IF('True_Odds_Calculator_3-way'!C87="","",'True_Odds_Calculator_3-way'!C87)</f>
        <v>3.85</v>
      </c>
      <c r="D88" s="4">
        <f t="shared" si="5"/>
        <v>2.8328396749449425E-2</v>
      </c>
      <c r="E88" s="4">
        <f t="shared" si="6"/>
        <v>2.1424852199381679</v>
      </c>
      <c r="F88" s="4">
        <f t="shared" si="7"/>
        <v>3.5341325937192449</v>
      </c>
      <c r="G88" s="4">
        <f t="shared" si="8"/>
        <v>3.9952462829978765</v>
      </c>
      <c r="I88" s="4">
        <f t="shared" si="9"/>
        <v>1.0283283967494494</v>
      </c>
    </row>
    <row r="89" spans="1:9" x14ac:dyDescent="0.2">
      <c r="A89" s="4">
        <f>IF('True_Odds_Calculator_3-way'!A88="","",'True_Odds_Calculator_3-way'!A88)</f>
        <v>1.95</v>
      </c>
      <c r="B89" s="4">
        <f>IF('True_Odds_Calculator_3-way'!B88="","",'True_Odds_Calculator_3-way'!B88)</f>
        <v>4.0199999999999996</v>
      </c>
      <c r="C89" s="4">
        <f>IF('True_Odds_Calculator_3-way'!C88="","",'True_Odds_Calculator_3-way'!C88)</f>
        <v>3.72</v>
      </c>
      <c r="D89" s="4">
        <f t="shared" si="5"/>
        <v>3.0393936027060864E-2</v>
      </c>
      <c r="E89" s="4">
        <f t="shared" si="6"/>
        <v>1.9893007416624371</v>
      </c>
      <c r="F89" s="4">
        <f t="shared" si="7"/>
        <v>4.1906773815272134</v>
      </c>
      <c r="G89" s="4">
        <f t="shared" si="8"/>
        <v>3.865692060512544</v>
      </c>
      <c r="I89" s="4">
        <f t="shared" si="9"/>
        <v>1.0303939360270609</v>
      </c>
    </row>
    <row r="90" spans="1:9" x14ac:dyDescent="0.2">
      <c r="A90" s="4">
        <f>IF('True_Odds_Calculator_3-way'!A89="","",'True_Odds_Calculator_3-way'!A89)</f>
        <v>1.97</v>
      </c>
      <c r="B90" s="4">
        <f>IF('True_Odds_Calculator_3-way'!B89="","",'True_Odds_Calculator_3-way'!B89)</f>
        <v>3.82</v>
      </c>
      <c r="C90" s="4">
        <f>IF('True_Odds_Calculator_3-way'!C89="","",'True_Odds_Calculator_3-way'!C89)</f>
        <v>3.86</v>
      </c>
      <c r="D90" s="4">
        <f t="shared" si="5"/>
        <v>2.8461675422964738E-2</v>
      </c>
      <c r="E90" s="4">
        <f t="shared" si="6"/>
        <v>2.0075202186909191</v>
      </c>
      <c r="F90" s="4">
        <f t="shared" si="7"/>
        <v>3.9636473359858275</v>
      </c>
      <c r="G90" s="4">
        <f t="shared" si="8"/>
        <v>4.0067291835138406</v>
      </c>
      <c r="I90" s="4">
        <f t="shared" si="9"/>
        <v>1.0284616754229647</v>
      </c>
    </row>
    <row r="91" spans="1: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3.59</v>
      </c>
      <c r="C91" s="4">
        <f>IF('True_Odds_Calculator_3-way'!C90="","",'True_Odds_Calculator_3-way'!C90)</f>
        <v>3.99</v>
      </c>
      <c r="D91" s="4">
        <f t="shared" si="5"/>
        <v>4.7312813475373083E-2</v>
      </c>
      <c r="E91" s="4">
        <f t="shared" si="6"/>
        <v>1.9905893804129209</v>
      </c>
      <c r="F91" s="4">
        <f t="shared" si="7"/>
        <v>3.8054560421890078</v>
      </c>
      <c r="G91" s="4">
        <f t="shared" si="8"/>
        <v>4.2579349960645576</v>
      </c>
      <c r="I91" s="4">
        <f t="shared" si="9"/>
        <v>1.0473128134753731</v>
      </c>
    </row>
    <row r="92" spans="1:9" x14ac:dyDescent="0.2">
      <c r="A92" s="4">
        <f>IF('True_Odds_Calculator_3-way'!A91="","",'True_Odds_Calculator_3-way'!A91)</f>
        <v>2.27</v>
      </c>
      <c r="B92" s="4">
        <f>IF('True_Odds_Calculator_3-way'!B91="","",'True_Odds_Calculator_3-way'!B91)</f>
        <v>4.03</v>
      </c>
      <c r="C92" s="4">
        <f>IF('True_Odds_Calculator_3-way'!C91="","",'True_Odds_Calculator_3-way'!C91)</f>
        <v>2.81</v>
      </c>
      <c r="D92" s="4">
        <f t="shared" si="5"/>
        <v>4.4539478298607049E-2</v>
      </c>
      <c r="E92" s="4">
        <f t="shared" si="6"/>
        <v>2.3491706658235643</v>
      </c>
      <c r="F92" s="4">
        <f t="shared" si="7"/>
        <v>4.2864650591476554</v>
      </c>
      <c r="G92" s="4">
        <f t="shared" si="8"/>
        <v>2.9323329566828638</v>
      </c>
      <c r="I92" s="4">
        <f t="shared" si="9"/>
        <v>1.044539478298607</v>
      </c>
    </row>
    <row r="93" spans="1:9" x14ac:dyDescent="0.2">
      <c r="A93" s="4">
        <f>IF('True_Odds_Calculator_3-way'!A92="","",'True_Odds_Calculator_3-way'!A92)</f>
        <v>1.73</v>
      </c>
      <c r="B93" s="4">
        <f>IF('True_Odds_Calculator_3-way'!B92="","",'True_Odds_Calculator_3-way'!B92)</f>
        <v>4.09</v>
      </c>
      <c r="C93" s="4">
        <f>IF('True_Odds_Calculator_3-way'!C92="","",'True_Odds_Calculator_3-way'!C92)</f>
        <v>4.82</v>
      </c>
      <c r="D93" s="4">
        <f t="shared" si="5"/>
        <v>3.0002339255087218E-2</v>
      </c>
      <c r="E93" s="4">
        <f t="shared" si="6"/>
        <v>1.7604583034559895</v>
      </c>
      <c r="F93" s="4">
        <f t="shared" si="7"/>
        <v>4.2644287353245218</v>
      </c>
      <c r="G93" s="4">
        <f t="shared" si="8"/>
        <v>5.0641090911574693</v>
      </c>
      <c r="I93" s="4">
        <f t="shared" si="9"/>
        <v>1.0300023392550872</v>
      </c>
    </row>
    <row r="94" spans="1:9" x14ac:dyDescent="0.2">
      <c r="A94" s="4">
        <f>IF('True_Odds_Calculator_3-way'!A93="","",'True_Odds_Calculator_3-way'!A93)</f>
        <v>1.89</v>
      </c>
      <c r="B94" s="4">
        <f>IF('True_Odds_Calculator_3-way'!B93="","",'True_Odds_Calculator_3-way'!B93)</f>
        <v>3.77</v>
      </c>
      <c r="C94" s="4">
        <f>IF('True_Odds_Calculator_3-way'!C93="","",'True_Odds_Calculator_3-way'!C93)</f>
        <v>4.2300000000000004</v>
      </c>
      <c r="D94" s="4">
        <f t="shared" si="5"/>
        <v>3.075913787579232E-2</v>
      </c>
      <c r="E94" s="4">
        <f t="shared" si="6"/>
        <v>1.9273486573441625</v>
      </c>
      <c r="F94" s="4">
        <f t="shared" si="7"/>
        <v>3.9215848761715471</v>
      </c>
      <c r="G94" s="4">
        <f t="shared" si="8"/>
        <v>4.4217740398601997</v>
      </c>
      <c r="I94" s="4">
        <f t="shared" si="9"/>
        <v>1.0307591378757923</v>
      </c>
    </row>
    <row r="95" spans="1:9" x14ac:dyDescent="0.2">
      <c r="A95" s="4">
        <f>IF('True_Odds_Calculator_3-way'!A94="","",'True_Odds_Calculator_3-way'!A94)</f>
        <v>2.17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3.37</v>
      </c>
      <c r="D95" s="4">
        <f t="shared" si="5"/>
        <v>2.9304528566850507E-2</v>
      </c>
      <c r="E95" s="4">
        <f t="shared" si="6"/>
        <v>2.2169934830052975</v>
      </c>
      <c r="F95" s="4">
        <f t="shared" si="7"/>
        <v>3.8172170761404498</v>
      </c>
      <c r="G95" s="4">
        <f t="shared" si="8"/>
        <v>3.4847123890482159</v>
      </c>
      <c r="I95" s="4">
        <f t="shared" si="9"/>
        <v>1.0293045285668505</v>
      </c>
    </row>
    <row r="96" spans="1:9" x14ac:dyDescent="0.2">
      <c r="A96" s="4">
        <f>IF('True_Odds_Calculator_3-way'!A95="","",'True_Odds_Calculator_3-way'!A95)</f>
        <v>2.27</v>
      </c>
      <c r="B96" s="4">
        <f>IF('True_Odds_Calculator_3-way'!B95="","",'True_Odds_Calculator_3-way'!B95)</f>
        <v>3.61</v>
      </c>
      <c r="C96" s="4">
        <f>IF('True_Odds_Calculator_3-way'!C95="","",'True_Odds_Calculator_3-way'!C95)</f>
        <v>3.23</v>
      </c>
      <c r="D96" s="4">
        <f t="shared" si="5"/>
        <v>2.7134467830355113E-2</v>
      </c>
      <c r="E96" s="4">
        <f t="shared" si="6"/>
        <v>2.3175840501214715</v>
      </c>
      <c r="F96" s="4">
        <f t="shared" si="7"/>
        <v>3.7318517116275665</v>
      </c>
      <c r="G96" s="4">
        <f t="shared" si="8"/>
        <v>3.3272035086406402</v>
      </c>
      <c r="I96" s="4">
        <f t="shared" si="9"/>
        <v>1.0271344678303551</v>
      </c>
    </row>
    <row r="97" spans="1:9" x14ac:dyDescent="0.2">
      <c r="A97" s="4">
        <f>IF('True_Odds_Calculator_3-way'!A96="","",'True_Odds_Calculator_3-way'!A96)</f>
        <v>1.73</v>
      </c>
      <c r="B97" s="4">
        <f>IF('True_Odds_Calculator_3-way'!B96="","",'True_Odds_Calculator_3-way'!B96)</f>
        <v>4.3</v>
      </c>
      <c r="C97" s="4">
        <f>IF('True_Odds_Calculator_3-way'!C96="","",'True_Odds_Calculator_3-way'!C96)</f>
        <v>4.55</v>
      </c>
      <c r="D97" s="4">
        <f t="shared" si="5"/>
        <v>3.0373041396028366E-2</v>
      </c>
      <c r="E97" s="4">
        <f t="shared" si="6"/>
        <v>1.7608413484673631</v>
      </c>
      <c r="F97" s="4">
        <f t="shared" si="7"/>
        <v>4.4957197788939824</v>
      </c>
      <c r="G97" s="4">
        <f t="shared" si="8"/>
        <v>4.7697209115527066</v>
      </c>
      <c r="I97" s="4">
        <f t="shared" si="9"/>
        <v>1.0303730413960284</v>
      </c>
    </row>
    <row r="98" spans="1:9" x14ac:dyDescent="0.2">
      <c r="A98" s="4">
        <f>IF('True_Odds_Calculator_3-way'!A97="","",'True_Odds_Calculator_3-way'!A97)</f>
        <v>2.0699999999999998</v>
      </c>
      <c r="B98" s="4">
        <f>IF('True_Odds_Calculator_3-way'!B97="","",'True_Odds_Calculator_3-way'!B97)</f>
        <v>3.74</v>
      </c>
      <c r="C98" s="4">
        <f>IF('True_Odds_Calculator_3-way'!C97="","",'True_Odds_Calculator_3-way'!C97)</f>
        <v>3.61</v>
      </c>
      <c r="D98" s="4">
        <f t="shared" si="5"/>
        <v>2.7479776833306158E-2</v>
      </c>
      <c r="E98" s="4">
        <f t="shared" si="6"/>
        <v>2.1100079579832975</v>
      </c>
      <c r="F98" s="4">
        <f t="shared" si="7"/>
        <v>3.8726704147020499</v>
      </c>
      <c r="G98" s="4">
        <f t="shared" si="8"/>
        <v>3.733455407434112</v>
      </c>
      <c r="I98" s="4">
        <f t="shared" si="9"/>
        <v>1.0274797768333062</v>
      </c>
    </row>
    <row r="99" spans="1:9" x14ac:dyDescent="0.2">
      <c r="A99" s="4">
        <f>IF('True_Odds_Calculator_3-way'!A98="","",'True_Odds_Calculator_3-way'!A98)</f>
        <v>2.08</v>
      </c>
      <c r="B99" s="4">
        <f>IF('True_Odds_Calculator_3-way'!B98="","",'True_Odds_Calculator_3-way'!B98)</f>
        <v>3.73</v>
      </c>
      <c r="C99" s="4">
        <f>IF('True_Odds_Calculator_3-way'!C98="","",'True_Odds_Calculator_3-way'!C98)</f>
        <v>3.58</v>
      </c>
      <c r="D99" s="4">
        <f t="shared" si="5"/>
        <v>2.819535445308663E-2</v>
      </c>
      <c r="E99" s="4">
        <f t="shared" si="6"/>
        <v>2.1214721912061063</v>
      </c>
      <c r="F99" s="4">
        <f t="shared" si="7"/>
        <v>3.8655101912816026</v>
      </c>
      <c r="G99" s="4">
        <f t="shared" si="8"/>
        <v>3.7046482867385455</v>
      </c>
      <c r="I99" s="4">
        <f t="shared" si="9"/>
        <v>1.0281953544530866</v>
      </c>
    </row>
    <row r="100" spans="1:9" x14ac:dyDescent="0.2">
      <c r="A100" s="4">
        <f>IF('True_Odds_Calculator_3-way'!A99="","",'True_Odds_Calculator_3-way'!A99)</f>
        <v>1.87</v>
      </c>
      <c r="B100" s="4">
        <f>IF('True_Odds_Calculator_3-way'!B99="","",'True_Odds_Calculator_3-way'!B99)</f>
        <v>4.01</v>
      </c>
      <c r="C100" s="4">
        <f>IF('True_Odds_Calculator_3-way'!C99="","",'True_Odds_Calculator_3-way'!C99)</f>
        <v>4.0599999999999996</v>
      </c>
      <c r="D100" s="4">
        <f t="shared" si="5"/>
        <v>3.0441335611472997E-2</v>
      </c>
      <c r="E100" s="4">
        <f t="shared" si="6"/>
        <v>1.9061697602893721</v>
      </c>
      <c r="F100" s="4">
        <f t="shared" si="7"/>
        <v>4.1800874167304416</v>
      </c>
      <c r="G100" s="4">
        <f t="shared" si="8"/>
        <v>4.2344477030849639</v>
      </c>
      <c r="I100" s="4">
        <f t="shared" si="9"/>
        <v>1.030441335611473</v>
      </c>
    </row>
    <row r="101" spans="1:9" x14ac:dyDescent="0.2">
      <c r="A101" s="4">
        <f>IF('True_Odds_Calculator_3-way'!A100="","",'True_Odds_Calculator_3-way'!A100)</f>
        <v>2.2799999999999998</v>
      </c>
      <c r="B101" s="4">
        <f>IF('True_Odds_Calculator_3-way'!B100="","",'True_Odds_Calculator_3-way'!B100)</f>
        <v>3.75</v>
      </c>
      <c r="C101" s="4">
        <f>IF('True_Odds_Calculator_3-way'!C100="","",'True_Odds_Calculator_3-way'!C100)</f>
        <v>3.1</v>
      </c>
      <c r="D101" s="4">
        <f t="shared" si="5"/>
        <v>2.7843803056027072E-2</v>
      </c>
      <c r="E101" s="4">
        <f t="shared" si="6"/>
        <v>2.3292907988399683</v>
      </c>
      <c r="F101" s="4">
        <f t="shared" si="7"/>
        <v>3.8852242744063319</v>
      </c>
      <c r="G101" s="4">
        <f t="shared" si="8"/>
        <v>3.191835260115607</v>
      </c>
      <c r="I101" s="4">
        <f t="shared" si="9"/>
        <v>1.0278438030560271</v>
      </c>
    </row>
    <row r="102" spans="1:9" x14ac:dyDescent="0.2">
      <c r="A102" s="4">
        <f>IF('True_Odds_Calculator_3-way'!A101="","",'True_Odds_Calculator_3-way'!A101)</f>
        <v>3.28</v>
      </c>
      <c r="B102" s="4">
        <f>IF('True_Odds_Calculator_3-way'!B101="","",'True_Odds_Calculator_3-way'!B101)</f>
        <v>3.14</v>
      </c>
      <c r="C102" s="4">
        <f>IF('True_Odds_Calculator_3-way'!C101="","",'True_Odds_Calculator_3-way'!C101)</f>
        <v>2.38</v>
      </c>
      <c r="D102" s="4">
        <f t="shared" si="5"/>
        <v>4.3517453586996435E-2</v>
      </c>
      <c r="E102" s="4">
        <f t="shared" si="6"/>
        <v>3.4438554845206943</v>
      </c>
      <c r="F102" s="4">
        <f t="shared" si="7"/>
        <v>3.2898468251599287</v>
      </c>
      <c r="G102" s="4">
        <f t="shared" si="8"/>
        <v>2.4651049033190287</v>
      </c>
      <c r="I102" s="4">
        <f t="shared" si="9"/>
        <v>1.0435174535869964</v>
      </c>
    </row>
    <row r="103" spans="1:9" x14ac:dyDescent="0.2">
      <c r="A103" s="4">
        <f>IF('True_Odds_Calculator_3-way'!A102="","",'True_Odds_Calculator_3-way'!A102)</f>
        <v>2.2000000000000002</v>
      </c>
      <c r="B103" s="4">
        <f>IF('True_Odds_Calculator_3-way'!B102="","",'True_Odds_Calculator_3-way'!B102)</f>
        <v>3.56</v>
      </c>
      <c r="C103" s="4">
        <f>IF('True_Odds_Calculator_3-way'!C102="","",'True_Odds_Calculator_3-way'!C102)</f>
        <v>3.3</v>
      </c>
      <c r="D103" s="4">
        <f t="shared" si="5"/>
        <v>3.8474633980251971E-2</v>
      </c>
      <c r="E103" s="4">
        <f t="shared" si="6"/>
        <v>2.2638746145940392</v>
      </c>
      <c r="F103" s="4">
        <f t="shared" si="7"/>
        <v>3.7303132938187979</v>
      </c>
      <c r="G103" s="4">
        <f t="shared" si="8"/>
        <v>3.4458349628470857</v>
      </c>
      <c r="I103" s="4">
        <f t="shared" si="9"/>
        <v>1.038474633980252</v>
      </c>
    </row>
    <row r="104" spans="1:9" x14ac:dyDescent="0.2">
      <c r="A104" s="4">
        <f>IF('True_Odds_Calculator_3-way'!A103="","",'True_Odds_Calculator_3-way'!A103)</f>
        <v>2.64</v>
      </c>
      <c r="B104" s="4">
        <f>IF('True_Odds_Calculator_3-way'!B103="","",'True_Odds_Calculator_3-way'!B103)</f>
        <v>3.37</v>
      </c>
      <c r="C104" s="4">
        <f>IF('True_Odds_Calculator_3-way'!C103="","",'True_Odds_Calculator_3-way'!C103)</f>
        <v>2.8</v>
      </c>
      <c r="D104" s="4">
        <f t="shared" si="5"/>
        <v>3.2666640975246297E-2</v>
      </c>
      <c r="E104" s="4">
        <f t="shared" si="6"/>
        <v>2.7181373262181459</v>
      </c>
      <c r="F104" s="4">
        <f t="shared" si="7"/>
        <v>3.4983747022784124</v>
      </c>
      <c r="G104" s="4">
        <f t="shared" si="8"/>
        <v>2.8880534721664013</v>
      </c>
      <c r="I104" s="4">
        <f t="shared" si="9"/>
        <v>1.0326666409752463</v>
      </c>
    </row>
    <row r="105" spans="1:9" x14ac:dyDescent="0.2">
      <c r="A105" s="4">
        <f>IF('True_Odds_Calculator_3-way'!A104="","",'True_Odds_Calculator_3-way'!A104)</f>
        <v>1.49</v>
      </c>
      <c r="B105" s="4">
        <f>IF('True_Odds_Calculator_3-way'!B104="","",'True_Odds_Calculator_3-way'!B104)</f>
        <v>4.3600000000000003</v>
      </c>
      <c r="C105" s="4">
        <f>IF('True_Odds_Calculator_3-way'!C104="","",'True_Odds_Calculator_3-way'!C104)</f>
        <v>7.6</v>
      </c>
      <c r="D105" s="4">
        <f t="shared" si="5"/>
        <v>3.2077685130874167E-2</v>
      </c>
      <c r="E105" s="4">
        <f t="shared" si="6"/>
        <v>1.5141228799733071</v>
      </c>
      <c r="F105" s="4">
        <f t="shared" si="7"/>
        <v>4.5732006431964205</v>
      </c>
      <c r="G105" s="4">
        <f t="shared" si="8"/>
        <v>8.2722301155403049</v>
      </c>
      <c r="I105" s="4">
        <f t="shared" si="9"/>
        <v>1.0320776851308742</v>
      </c>
    </row>
    <row r="106" spans="1:9" x14ac:dyDescent="0.2">
      <c r="A106" s="4">
        <f>IF('True_Odds_Calculator_3-way'!A105="","",'True_Odds_Calculator_3-way'!A105)</f>
        <v>2.25</v>
      </c>
      <c r="B106" s="4">
        <f>IF('True_Odds_Calculator_3-way'!B105="","",'True_Odds_Calculator_3-way'!B105)</f>
        <v>3.17</v>
      </c>
      <c r="C106" s="4">
        <f>IF('True_Odds_Calculator_3-way'!C105="","",'True_Odds_Calculator_3-way'!C105)</f>
        <v>3.58</v>
      </c>
      <c r="D106" s="4">
        <f t="shared" si="5"/>
        <v>3.9231466632203338E-2</v>
      </c>
      <c r="E106" s="4">
        <f t="shared" si="6"/>
        <v>2.3182100862333765</v>
      </c>
      <c r="F106" s="4">
        <f t="shared" si="7"/>
        <v>3.3070942117362634</v>
      </c>
      <c r="G106" s="4">
        <f t="shared" si="8"/>
        <v>3.7558339359915669</v>
      </c>
      <c r="I106" s="4">
        <f t="shared" si="9"/>
        <v>1.0392314666322033</v>
      </c>
    </row>
    <row r="107" spans="1:9" x14ac:dyDescent="0.2">
      <c r="A107" s="4">
        <f>IF('True_Odds_Calculator_3-way'!A106="","",'True_Odds_Calculator_3-way'!A106)</f>
        <v>2.1</v>
      </c>
      <c r="B107" s="4">
        <f>IF('True_Odds_Calculator_3-way'!B106="","",'True_Odds_Calculator_3-way'!B106)</f>
        <v>2.95</v>
      </c>
      <c r="C107" s="4">
        <f>IF('True_Odds_Calculator_3-way'!C106="","",'True_Odds_Calculator_3-way'!C106)</f>
        <v>4.13</v>
      </c>
      <c r="D107" s="4">
        <f t="shared" si="5"/>
        <v>5.7304277643260626E-2</v>
      </c>
      <c r="E107" s="4">
        <f t="shared" si="6"/>
        <v>2.1877575044143613</v>
      </c>
      <c r="F107" s="4">
        <f t="shared" si="7"/>
        <v>3.1261564339781334</v>
      </c>
      <c r="G107" s="4">
        <f t="shared" si="8"/>
        <v>4.4837153196622435</v>
      </c>
      <c r="I107" s="4">
        <f t="shared" si="9"/>
        <v>1.0573042776432606</v>
      </c>
    </row>
    <row r="108" spans="1:9" x14ac:dyDescent="0.2">
      <c r="A108" s="4">
        <f>IF('True_Odds_Calculator_3-way'!A107="","",'True_Odds_Calculator_3-way'!A107)</f>
        <v>2.68</v>
      </c>
      <c r="B108" s="4">
        <f>IF('True_Odds_Calculator_3-way'!B107="","",'True_Odds_Calculator_3-way'!B107)</f>
        <v>2.9</v>
      </c>
      <c r="C108" s="4">
        <f>IF('True_Odds_Calculator_3-way'!C107="","",'True_Odds_Calculator_3-way'!C107)</f>
        <v>2.84</v>
      </c>
      <c r="D108" s="4">
        <f t="shared" si="5"/>
        <v>7.00745906214435E-2</v>
      </c>
      <c r="E108" s="4">
        <f t="shared" si="6"/>
        <v>2.8589715248898164</v>
      </c>
      <c r="F108" s="4">
        <f t="shared" si="7"/>
        <v>3.1107160842735051</v>
      </c>
      <c r="G108" s="4">
        <f t="shared" si="8"/>
        <v>3.0417836510899763</v>
      </c>
      <c r="I108" s="4">
        <f t="shared" si="9"/>
        <v>1.0700745906214435</v>
      </c>
    </row>
    <row r="109" spans="1:9" x14ac:dyDescent="0.2">
      <c r="A109" s="4">
        <f>IF('True_Odds_Calculator_3-way'!A108="","",'True_Odds_Calculator_3-way'!A108)</f>
        <v>6</v>
      </c>
      <c r="B109" s="4">
        <f>IF('True_Odds_Calculator_3-way'!B108="","",'True_Odds_Calculator_3-way'!B108)</f>
        <v>4.37</v>
      </c>
      <c r="C109" s="4">
        <f>IF('True_Odds_Calculator_3-way'!C108="","",'True_Odds_Calculator_3-way'!C108)</f>
        <v>1.56</v>
      </c>
      <c r="D109" s="4">
        <f t="shared" si="5"/>
        <v>3.652525963738773E-2</v>
      </c>
      <c r="E109" s="4">
        <f t="shared" si="6"/>
        <v>6.4728446638815029</v>
      </c>
      <c r="F109" s="4">
        <f t="shared" si="7"/>
        <v>4.6155721056194983</v>
      </c>
      <c r="G109" s="4">
        <f t="shared" si="8"/>
        <v>1.5902029391182644</v>
      </c>
      <c r="I109" s="4">
        <f t="shared" si="9"/>
        <v>1.0365252596373877</v>
      </c>
    </row>
    <row r="110" spans="1:9" x14ac:dyDescent="0.2">
      <c r="A110" s="4">
        <f>IF('True_Odds_Calculator_3-way'!A109="","",'True_Odds_Calculator_3-way'!A109)</f>
        <v>2.13</v>
      </c>
      <c r="B110" s="4">
        <f>IF('True_Odds_Calculator_3-way'!B109="","",'True_Odds_Calculator_3-way'!B109)</f>
        <v>3.54</v>
      </c>
      <c r="C110" s="4">
        <f>IF('True_Odds_Calculator_3-way'!C109="","",'True_Odds_Calculator_3-way'!C109)</f>
        <v>3.54</v>
      </c>
      <c r="D110" s="4">
        <f t="shared" si="5"/>
        <v>3.4455319487546765E-2</v>
      </c>
      <c r="E110" s="4">
        <f t="shared" si="6"/>
        <v>2.1834134476168412</v>
      </c>
      <c r="F110" s="4">
        <f t="shared" si="7"/>
        <v>3.6900264265439957</v>
      </c>
      <c r="G110" s="4">
        <f t="shared" si="8"/>
        <v>3.6900264265439957</v>
      </c>
      <c r="I110" s="4">
        <f t="shared" si="9"/>
        <v>1.0344553194875468</v>
      </c>
    </row>
    <row r="111" spans="1:9" x14ac:dyDescent="0.2">
      <c r="A111" s="4">
        <f>IF('True_Odds_Calculator_3-way'!A110="","",'True_Odds_Calculator_3-way'!A110)</f>
        <v>1.82</v>
      </c>
      <c r="B111" s="4">
        <f>IF('True_Odds_Calculator_3-way'!B110="","",'True_Odds_Calculator_3-way'!B110)</f>
        <v>3.94</v>
      </c>
      <c r="C111" s="4">
        <f>IF('True_Odds_Calculator_3-way'!C110="","",'True_Odds_Calculator_3-way'!C110)</f>
        <v>4.4000000000000004</v>
      </c>
      <c r="D111" s="4">
        <f t="shared" si="5"/>
        <v>3.0530383322261434E-2</v>
      </c>
      <c r="E111" s="4">
        <f t="shared" si="6"/>
        <v>1.8543457579941667</v>
      </c>
      <c r="F111" s="4">
        <f t="shared" si="7"/>
        <v>4.1045795621298904</v>
      </c>
      <c r="G111" s="4">
        <f t="shared" si="8"/>
        <v>4.6062585648436523</v>
      </c>
      <c r="I111" s="4">
        <f t="shared" si="9"/>
        <v>1.0305303833222614</v>
      </c>
    </row>
    <row r="112" spans="1:9" x14ac:dyDescent="0.2">
      <c r="A112" s="4">
        <f>IF('True_Odds_Calculator_3-way'!A111="","",'True_Odds_Calculator_3-way'!A111)</f>
        <v>2.4500000000000002</v>
      </c>
      <c r="B112" s="4">
        <f>IF('True_Odds_Calculator_3-way'!B111="","",'True_Odds_Calculator_3-way'!B111)</f>
        <v>3.64</v>
      </c>
      <c r="C112" s="4">
        <f>IF('True_Odds_Calculator_3-way'!C111="","",'True_Odds_Calculator_3-way'!C111)</f>
        <v>2.9</v>
      </c>
      <c r="D112" s="4">
        <f t="shared" si="5"/>
        <v>2.771612623829367E-2</v>
      </c>
      <c r="E112" s="4">
        <f t="shared" si="6"/>
        <v>2.5067396417586396</v>
      </c>
      <c r="F112" s="4">
        <f t="shared" si="7"/>
        <v>3.7666689322367972</v>
      </c>
      <c r="G112" s="4">
        <f t="shared" si="8"/>
        <v>2.9798365415636088</v>
      </c>
      <c r="I112" s="4">
        <f t="shared" si="9"/>
        <v>1.0277161262382937</v>
      </c>
    </row>
    <row r="113" spans="1:9" x14ac:dyDescent="0.2">
      <c r="A113" s="4">
        <f>IF('True_Odds_Calculator_3-way'!A112="","",'True_Odds_Calculator_3-way'!A112)</f>
        <v>1.82</v>
      </c>
      <c r="B113" s="4">
        <f>IF('True_Odds_Calculator_3-way'!B112="","",'True_Odds_Calculator_3-way'!B112)</f>
        <v>3.9</v>
      </c>
      <c r="C113" s="4">
        <f>IF('True_Odds_Calculator_3-way'!C112="","",'True_Odds_Calculator_3-way'!C112)</f>
        <v>4.46</v>
      </c>
      <c r="D113" s="4">
        <f t="shared" si="5"/>
        <v>3.0076052497577166E-2</v>
      </c>
      <c r="E113" s="4">
        <f t="shared" si="6"/>
        <v>1.8538251504785879</v>
      </c>
      <c r="F113" s="4">
        <f t="shared" si="7"/>
        <v>4.0586901931154022</v>
      </c>
      <c r="G113" s="4">
        <f t="shared" si="8"/>
        <v>4.6687543137605765</v>
      </c>
      <c r="I113" s="4">
        <f t="shared" si="9"/>
        <v>1.0300760524975772</v>
      </c>
    </row>
    <row r="114" spans="1:9" x14ac:dyDescent="0.2">
      <c r="A114" s="4">
        <f>IF('True_Odds_Calculator_3-way'!A113="","",'True_Odds_Calculator_3-way'!A113)</f>
        <v>2.0499999999999998</v>
      </c>
      <c r="B114" s="4">
        <f>IF('True_Odds_Calculator_3-way'!B113="","",'True_Odds_Calculator_3-way'!B113)</f>
        <v>3.85</v>
      </c>
      <c r="C114" s="4">
        <f>IF('True_Odds_Calculator_3-way'!C113="","",'True_Odds_Calculator_3-way'!C113)</f>
        <v>3.5</v>
      </c>
      <c r="D114" s="4">
        <f t="shared" si="5"/>
        <v>3.3259423503325891E-2</v>
      </c>
      <c r="E114" s="4">
        <f t="shared" si="6"/>
        <v>2.097674418604651</v>
      </c>
      <c r="F114" s="4">
        <f t="shared" si="7"/>
        <v>4.0216560509554142</v>
      </c>
      <c r="G114" s="4">
        <f t="shared" si="8"/>
        <v>3.6412918108419836</v>
      </c>
      <c r="I114" s="4">
        <f t="shared" si="9"/>
        <v>1.0332594235033259</v>
      </c>
    </row>
    <row r="115" spans="1:9" x14ac:dyDescent="0.2">
      <c r="A115" s="4">
        <f>IF('True_Odds_Calculator_3-way'!A114="","",'True_Odds_Calculator_3-way'!A114)</f>
        <v>1.69</v>
      </c>
      <c r="B115" s="4">
        <f>IF('True_Odds_Calculator_3-way'!B114="","",'True_Odds_Calculator_3-way'!B114)</f>
        <v>4.1100000000000003</v>
      </c>
      <c r="C115" s="4">
        <f>IF('True_Odds_Calculator_3-way'!C114="","",'True_Odds_Calculator_3-way'!C114)</f>
        <v>4.95</v>
      </c>
      <c r="D115" s="4">
        <f t="shared" si="5"/>
        <v>3.704518078465302E-2</v>
      </c>
      <c r="E115" s="4">
        <f t="shared" si="6"/>
        <v>1.7260199393220912</v>
      </c>
      <c r="F115" s="4">
        <f t="shared" si="7"/>
        <v>4.3297426562489187</v>
      </c>
      <c r="G115" s="4">
        <f t="shared" si="8"/>
        <v>5.2722648046757303</v>
      </c>
      <c r="I115" s="4">
        <f t="shared" si="9"/>
        <v>1.037045180784653</v>
      </c>
    </row>
    <row r="116" spans="1:9" x14ac:dyDescent="0.2">
      <c r="A116" s="4">
        <f>IF('True_Odds_Calculator_3-way'!A115="","",'True_Odds_Calculator_3-way'!A115)</f>
        <v>1.35</v>
      </c>
      <c r="B116" s="4">
        <f>IF('True_Odds_Calculator_3-way'!B115="","",'True_Odds_Calculator_3-way'!B115)</f>
        <v>4.9800000000000004</v>
      </c>
      <c r="C116" s="4">
        <f>IF('True_Odds_Calculator_3-way'!C115="","",'True_Odds_Calculator_3-way'!C115)</f>
        <v>9.6</v>
      </c>
      <c r="D116" s="4">
        <f t="shared" si="5"/>
        <v>4.5710620258812895E-2</v>
      </c>
      <c r="E116" s="4">
        <f t="shared" si="6"/>
        <v>1.3783524045053241</v>
      </c>
      <c r="F116" s="4">
        <f t="shared" si="7"/>
        <v>5.3889083713240806</v>
      </c>
      <c r="G116" s="4">
        <f t="shared" si="8"/>
        <v>11.244825423374444</v>
      </c>
      <c r="I116" s="4">
        <f t="shared" si="9"/>
        <v>1.0457106202588129</v>
      </c>
    </row>
    <row r="117" spans="1:9" x14ac:dyDescent="0.2">
      <c r="A117" s="4">
        <f>IF('True_Odds_Calculator_3-way'!A116="","",'True_Odds_Calculator_3-way'!A116)</f>
        <v>1.5</v>
      </c>
      <c r="B117" s="4">
        <f>IF('True_Odds_Calculator_3-way'!B116="","",'True_Odds_Calculator_3-way'!B116)</f>
        <v>4.24</v>
      </c>
      <c r="C117" s="4">
        <f>IF('True_Odds_Calculator_3-way'!C116="","",'True_Odds_Calculator_3-way'!C116)</f>
        <v>7.32</v>
      </c>
      <c r="D117" s="4">
        <f t="shared" si="5"/>
        <v>3.9127745128363589E-2</v>
      </c>
      <c r="E117" s="4">
        <f t="shared" si="6"/>
        <v>1.5299313826011516</v>
      </c>
      <c r="F117" s="4">
        <f t="shared" si="7"/>
        <v>4.4881999074502543</v>
      </c>
      <c r="G117" s="4">
        <f t="shared" si="8"/>
        <v>8.0926157697121361</v>
      </c>
      <c r="I117" s="4">
        <f t="shared" si="9"/>
        <v>1.0391277451283636</v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6" sqref="AG16:AG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3.07</v>
      </c>
      <c r="B3">
        <v>3.2</v>
      </c>
      <c r="C3">
        <v>2.5299999999999998</v>
      </c>
      <c r="D3" s="20">
        <f>IF(OR($A3="",$B3="",$C3=""),"",(1/A3)+(1/B3)+(1/C3)-1)</f>
        <v>3.3489816018848817E-2</v>
      </c>
      <c r="E3" s="17">
        <f>IF(OR($A3="",$B3="",$C3=""),"",A3*'MPTO_working_3-way'!$I2)</f>
        <v>3.1728137351778658</v>
      </c>
      <c r="F3" s="21">
        <f>IF(OR($A3="",$B3="",$C3=""),"",B3*'MPTO_working_3-way'!$I2)</f>
        <v>3.3071674112603162</v>
      </c>
      <c r="G3" s="22">
        <f>IF(OR($A3="",$B3="",$C3=""),"",C3*'MPTO_working_3-way'!$I2)</f>
        <v>2.6147292345276871</v>
      </c>
      <c r="H3" s="17">
        <f>IF(OR($A3="",$B3="",$C3=""),"",'MPTO_working_3-way'!E2)</f>
        <v>3.17894645291832</v>
      </c>
      <c r="I3" s="21">
        <f>IF(OR($A3="",$B3="",$C3=""),"",'MPTO_working_3-way'!F2)</f>
        <v>3.3185466858220161</v>
      </c>
      <c r="J3" s="22">
        <f>IF(OR($A3="",$B3="",$C3=""),"",'MPTO_working_3-way'!G2)</f>
        <v>2.6035317507704363</v>
      </c>
      <c r="K3" s="17">
        <f>IF(OR($A3="",$B3="",$C3=""),"",'OddsRatio_working_3-way'!H2)</f>
        <v>3.1763887061086122</v>
      </c>
      <c r="L3" s="21">
        <f>IF(OR($A3="",$B3="",$C3=""),"",'OddsRatio_working_3-way'!I2)</f>
        <v>3.313070122434274</v>
      </c>
      <c r="M3" s="22">
        <f>IF(OR($A3="",$B3="",$C3=""),"",'OddsRatio_working_3-way'!J2)</f>
        <v>2.6086351306020172</v>
      </c>
      <c r="N3" s="23">
        <f>(1/E3)* 100</f>
        <v>31.517765726765575</v>
      </c>
      <c r="O3" s="24">
        <f>(1/F3)* 100</f>
        <v>30.237356494115719</v>
      </c>
      <c r="P3" s="24">
        <f>(1/G3)* 100</f>
        <v>38.244877779118703</v>
      </c>
      <c r="Q3" t="s">
        <v>98</v>
      </c>
      <c r="R3" t="s">
        <v>99</v>
      </c>
      <c r="S3" t="s">
        <v>97</v>
      </c>
      <c r="AD3" s="28"/>
      <c r="AE3" s="28"/>
      <c r="AH3" s="37"/>
      <c r="AI3" s="28"/>
      <c r="AJ3" t="s">
        <v>94</v>
      </c>
    </row>
    <row r="4" spans="1:36" s="40" customFormat="1" ht="15" x14ac:dyDescent="0.25">
      <c r="A4">
        <v>1.49</v>
      </c>
      <c r="B4">
        <v>4.75</v>
      </c>
      <c r="C4">
        <v>6.7</v>
      </c>
      <c r="D4" s="20">
        <f t="shared" ref="D4:D67" si="0">IF(OR($A4="",$B4="",$C4=""),"",(1/A4)+(1/B4)+(1/C4)-1)</f>
        <v>3.0920986730072819E-2</v>
      </c>
      <c r="E4" s="17">
        <f>IF(OR($A4="",$B4="",$C4=""),"",A4*'MPTO_working_3-way'!$I3)</f>
        <v>1.5360722702278085</v>
      </c>
      <c r="F4" s="21">
        <f>IF(OR($A4="",$B4="",$C4=""),"",B4*'MPTO_working_3-way'!$I3)</f>
        <v>4.8968746869678457</v>
      </c>
      <c r="G4" s="22">
        <f>IF(OR($A4="",$B4="",$C4=""),"",C4*'MPTO_working_3-way'!$I3)</f>
        <v>6.9071706110914883</v>
      </c>
      <c r="H4" s="17"/>
      <c r="I4" s="21"/>
      <c r="J4" s="22"/>
      <c r="K4" s="17"/>
      <c r="L4" s="21"/>
      <c r="M4" s="22"/>
      <c r="N4" s="23">
        <f t="shared" ref="N4" si="1">(1/E4)* 100</f>
        <v>65.101103599226761</v>
      </c>
      <c r="O4" s="24">
        <f t="shared" ref="O4" si="2">(1/F4)* 100</f>
        <v>20.421188286915342</v>
      </c>
      <c r="P4" s="24">
        <f t="shared" ref="P4" si="3">(1/G4)* 100</f>
        <v>14.47770811385789</v>
      </c>
      <c r="Q4" t="s">
        <v>100</v>
      </c>
      <c r="R4" t="s">
        <v>101</v>
      </c>
      <c r="S4" t="s">
        <v>97</v>
      </c>
      <c r="AD4" s="37"/>
      <c r="AE4" s="37"/>
      <c r="AH4" s="37"/>
      <c r="AI4" s="37"/>
      <c r="AJ4" t="s">
        <v>306</v>
      </c>
    </row>
    <row r="5" spans="1:36" s="40" customFormat="1" ht="15" x14ac:dyDescent="0.25">
      <c r="A5">
        <v>1.51</v>
      </c>
      <c r="B5">
        <v>4.38</v>
      </c>
      <c r="C5">
        <v>7.14</v>
      </c>
      <c r="D5" s="20">
        <f t="shared" si="0"/>
        <v>3.0618180321207777E-2</v>
      </c>
      <c r="E5" s="17">
        <f>IF(OR($A5="",$B5="",$C5=""),"",A5*'MPTO_working_3-way'!$I4)</f>
        <v>1.5562334522850239</v>
      </c>
      <c r="F5" s="21">
        <f>IF(OR($A5="",$B5="",$C5=""),"",B5*'MPTO_working_3-way'!$I4)</f>
        <v>4.5141076298068903</v>
      </c>
      <c r="G5" s="22">
        <f>IF(OR($A5="",$B5="",$C5=""),"",C5*'MPTO_working_3-way'!$I4)</f>
        <v>7.3586138074934233</v>
      </c>
      <c r="H5" s="17"/>
      <c r="I5" s="21"/>
      <c r="J5" s="22"/>
      <c r="K5" s="17"/>
      <c r="L5" s="21"/>
      <c r="M5" s="22"/>
      <c r="N5" s="23">
        <f t="shared" ref="N5:N68" si="4">(1/E5)* 100</f>
        <v>64.257711369184108</v>
      </c>
      <c r="O5" s="24">
        <f t="shared" ref="O5:O68" si="5">(1/F5)* 100</f>
        <v>22.152772640974426</v>
      </c>
      <c r="P5" s="24">
        <f t="shared" ref="P5:P68" si="6">(1/G5)* 100</f>
        <v>13.589515989841457</v>
      </c>
      <c r="Q5" t="s">
        <v>102</v>
      </c>
      <c r="R5" t="s">
        <v>103</v>
      </c>
      <c r="S5" t="s">
        <v>97</v>
      </c>
      <c r="AD5" s="37"/>
      <c r="AE5" s="37"/>
      <c r="AH5" s="37"/>
      <c r="AI5" s="37"/>
      <c r="AJ5" t="s">
        <v>307</v>
      </c>
    </row>
    <row r="6" spans="1:36" s="40" customFormat="1" ht="15" x14ac:dyDescent="0.25">
      <c r="A6">
        <v>4.76</v>
      </c>
      <c r="B6">
        <v>3.87</v>
      </c>
      <c r="C6">
        <v>1.78</v>
      </c>
      <c r="D6" s="20">
        <f t="shared" si="0"/>
        <v>3.0279719238971659E-2</v>
      </c>
      <c r="E6" s="17">
        <f>IF(OR($A6="",$B6="",$C6=""),"",A6*'MPTO_working_3-way'!$I5)</f>
        <v>4.9041314635775048</v>
      </c>
      <c r="F6" s="21">
        <f>IF(OR($A6="",$B6="",$C6=""),"",B6*'MPTO_working_3-way'!$I5)</f>
        <v>3.9871825134548202</v>
      </c>
      <c r="G6" s="22">
        <f>IF(OR($A6="",$B6="",$C6=""),"",C6*'MPTO_working_3-way'!$I5)</f>
        <v>1.8338979002453695</v>
      </c>
      <c r="H6" s="17"/>
      <c r="I6" s="21"/>
      <c r="J6" s="22"/>
      <c r="K6" s="17"/>
      <c r="L6" s="21"/>
      <c r="M6" s="22"/>
      <c r="N6" s="23">
        <f t="shared" si="4"/>
        <v>20.390970499606308</v>
      </c>
      <c r="O6" s="24">
        <f t="shared" si="5"/>
        <v>25.080366816053235</v>
      </c>
      <c r="P6" s="24">
        <f t="shared" si="6"/>
        <v>54.528662684340453</v>
      </c>
      <c r="Q6" t="s">
        <v>104</v>
      </c>
      <c r="R6" t="s">
        <v>105</v>
      </c>
      <c r="S6" t="s">
        <v>97</v>
      </c>
      <c r="AD6" s="37"/>
      <c r="AE6" s="37"/>
      <c r="AH6" s="37"/>
      <c r="AI6" s="37"/>
      <c r="AJ6" t="s">
        <v>308</v>
      </c>
    </row>
    <row r="7" spans="1:36" s="40" customFormat="1" ht="15" x14ac:dyDescent="0.25">
      <c r="A7">
        <v>2.6</v>
      </c>
      <c r="B7">
        <v>3.2</v>
      </c>
      <c r="C7">
        <v>3.04</v>
      </c>
      <c r="D7" s="20">
        <f t="shared" si="0"/>
        <v>2.6062753036437236E-2</v>
      </c>
      <c r="E7" s="17">
        <f>IF(OR($A7="",$B7="",$C7=""),"",A7*'MPTO_working_3-way'!$I6)</f>
        <v>2.6677631578947367</v>
      </c>
      <c r="F7" s="21">
        <f>IF(OR($A7="",$B7="",$C7=""),"",B7*'MPTO_working_3-way'!$I6)</f>
        <v>3.2834008097165994</v>
      </c>
      <c r="G7" s="22">
        <f>IF(OR($A7="",$B7="",$C7=""),"",C7*'MPTO_working_3-way'!$I6)</f>
        <v>3.1192307692307693</v>
      </c>
      <c r="H7" s="17"/>
      <c r="I7" s="21"/>
      <c r="J7" s="22"/>
      <c r="K7" s="17"/>
      <c r="L7" s="21"/>
      <c r="M7" s="22"/>
      <c r="N7" s="23">
        <f t="shared" si="4"/>
        <v>37.4845869297164</v>
      </c>
      <c r="O7" s="24">
        <f t="shared" si="5"/>
        <v>30.456226880394571</v>
      </c>
      <c r="P7" s="24">
        <f t="shared" si="6"/>
        <v>32.059186189889026</v>
      </c>
      <c r="Q7" t="s">
        <v>106</v>
      </c>
      <c r="R7" t="s">
        <v>107</v>
      </c>
      <c r="S7" t="s">
        <v>97</v>
      </c>
      <c r="AD7" s="37"/>
      <c r="AE7" s="37"/>
      <c r="AH7" s="37"/>
      <c r="AI7" s="37"/>
      <c r="AJ7" t="s">
        <v>308</v>
      </c>
    </row>
    <row r="8" spans="1:36" s="36" customFormat="1" ht="15" x14ac:dyDescent="0.25">
      <c r="A8">
        <v>1.44</v>
      </c>
      <c r="B8">
        <v>4.5</v>
      </c>
      <c r="C8">
        <v>8.6</v>
      </c>
      <c r="D8" s="20">
        <f t="shared" si="0"/>
        <v>3.2945736434108586E-2</v>
      </c>
      <c r="E8" s="17">
        <f>IF(OR($A8="",$B8="",$C8=""),"",A8*'MPTO_working_3-way'!$I7)</f>
        <v>1.4874418604651163</v>
      </c>
      <c r="F8" s="21">
        <f>IF(OR($A8="",$B8="",$C8=""),"",B8*'MPTO_working_3-way'!$I7)</f>
        <v>4.6482558139534884</v>
      </c>
      <c r="G8" s="22">
        <f>IF(OR($A8="",$B8="",$C8=""),"",C8*'MPTO_working_3-way'!$I7)</f>
        <v>8.8833333333333329</v>
      </c>
      <c r="H8" s="17"/>
      <c r="I8" s="21"/>
      <c r="J8" s="22"/>
      <c r="K8" s="17"/>
      <c r="L8" s="21"/>
      <c r="M8" s="22"/>
      <c r="N8" s="23">
        <f t="shared" si="4"/>
        <v>67.22951844903065</v>
      </c>
      <c r="O8" s="24">
        <f t="shared" si="5"/>
        <v>21.513445903689806</v>
      </c>
      <c r="P8" s="24">
        <f t="shared" si="6"/>
        <v>11.257035647279551</v>
      </c>
      <c r="Q8" t="s">
        <v>108</v>
      </c>
      <c r="R8" t="s">
        <v>109</v>
      </c>
      <c r="S8" t="s">
        <v>97</v>
      </c>
      <c r="AD8" s="37"/>
      <c r="AE8" s="37"/>
      <c r="AH8" s="37"/>
      <c r="AI8" s="37"/>
      <c r="AJ8" t="s">
        <v>309</v>
      </c>
    </row>
    <row r="9" spans="1:36" s="36" customFormat="1" ht="15" x14ac:dyDescent="0.25">
      <c r="A9">
        <v>2.23</v>
      </c>
      <c r="B9">
        <v>3.66</v>
      </c>
      <c r="C9">
        <v>3.27</v>
      </c>
      <c r="D9" s="20">
        <f t="shared" si="0"/>
        <v>2.7464934542906327E-2</v>
      </c>
      <c r="E9" s="17">
        <f>IF(OR($A9="",$B9="",$C9=""),"",A9*'MPTO_working_3-way'!$I8)</f>
        <v>2.2912468040306813</v>
      </c>
      <c r="F9" s="21">
        <f>IF(OR($A9="",$B9="",$C9=""),"",B9*'MPTO_working_3-way'!$I8)</f>
        <v>3.7605216604270373</v>
      </c>
      <c r="G9" s="22">
        <f>IF(OR($A9="",$B9="",$C9=""),"",C9*'MPTO_working_3-way'!$I8)</f>
        <v>3.3598103359553035</v>
      </c>
      <c r="H9" s="17"/>
      <c r="I9" s="21"/>
      <c r="J9" s="22"/>
      <c r="K9" s="17"/>
      <c r="L9" s="21"/>
      <c r="M9" s="22"/>
      <c r="N9" s="23">
        <f t="shared" si="4"/>
        <v>43.64435984115002</v>
      </c>
      <c r="O9" s="24">
        <f t="shared" si="5"/>
        <v>26.592055313050423</v>
      </c>
      <c r="P9" s="24">
        <f t="shared" si="6"/>
        <v>29.763584845799564</v>
      </c>
      <c r="Q9" t="s">
        <v>110</v>
      </c>
      <c r="R9" t="s">
        <v>111</v>
      </c>
      <c r="S9" t="s">
        <v>97</v>
      </c>
      <c r="AD9" s="37"/>
      <c r="AE9" s="37"/>
      <c r="AH9" s="37"/>
      <c r="AI9" s="37"/>
      <c r="AJ9" t="s">
        <v>309</v>
      </c>
    </row>
    <row r="10" spans="1:36" s="36" customFormat="1" ht="15" x14ac:dyDescent="0.25">
      <c r="A10">
        <v>2.31</v>
      </c>
      <c r="B10">
        <v>3.04</v>
      </c>
      <c r="C10">
        <v>3.53</v>
      </c>
      <c r="D10" s="20">
        <f t="shared" si="0"/>
        <v>4.5133920301655639E-2</v>
      </c>
      <c r="E10" s="17">
        <f>IF(OR($A10="",$B10="",$C10=""),"",A10*'MPTO_working_3-way'!$I9)</f>
        <v>2.4142593558968244</v>
      </c>
      <c r="F10" s="21">
        <f>IF(OR($A10="",$B10="",$C10=""),"",B10*'MPTO_working_3-way'!$I9)</f>
        <v>3.1772071177170331</v>
      </c>
      <c r="G10" s="22">
        <f>IF(OR($A10="",$B10="",$C10=""),"",C10*'MPTO_working_3-way'!$I9)</f>
        <v>3.6893227386648442</v>
      </c>
      <c r="H10" s="17"/>
      <c r="I10" s="21"/>
      <c r="J10" s="22"/>
      <c r="K10" s="17"/>
      <c r="L10" s="21"/>
      <c r="M10" s="22"/>
      <c r="N10" s="23">
        <f t="shared" si="4"/>
        <v>41.420570559559053</v>
      </c>
      <c r="O10" s="24">
        <f t="shared" si="5"/>
        <v>31.474183550191249</v>
      </c>
      <c r="P10" s="24">
        <f t="shared" si="6"/>
        <v>27.105245890249691</v>
      </c>
      <c r="Q10" t="s">
        <v>112</v>
      </c>
      <c r="R10" t="s">
        <v>113</v>
      </c>
      <c r="S10" t="s">
        <v>97</v>
      </c>
      <c r="AD10" s="37"/>
      <c r="AE10" s="37"/>
      <c r="AH10" s="37"/>
      <c r="AI10" s="37"/>
      <c r="AJ10" t="s">
        <v>310</v>
      </c>
    </row>
    <row r="11" spans="1:36" s="36" customFormat="1" ht="15" x14ac:dyDescent="0.25">
      <c r="A11">
        <v>2.0699999999999998</v>
      </c>
      <c r="B11">
        <v>3.29</v>
      </c>
      <c r="C11">
        <v>3.87</v>
      </c>
      <c r="D11" s="20">
        <f t="shared" si="0"/>
        <v>4.5441088037306177E-2</v>
      </c>
      <c r="E11" s="17">
        <f>IF(OR($A11="",$B11="",$C11=""),"",A11*'MPTO_working_3-way'!$I10)</f>
        <v>2.1640630522372235</v>
      </c>
      <c r="F11" s="21">
        <f>IF(OR($A11="",$B11="",$C11=""),"",B11*'MPTO_working_3-way'!$I10)</f>
        <v>3.4395011796427375</v>
      </c>
      <c r="G11" s="22">
        <f>IF(OR($A11="",$B11="",$C11=""),"",C11*'MPTO_working_3-way'!$I10)</f>
        <v>4.045857010704375</v>
      </c>
      <c r="H11" s="17"/>
      <c r="I11" s="21"/>
      <c r="J11" s="22"/>
      <c r="K11" s="17"/>
      <c r="L11" s="21"/>
      <c r="M11" s="22"/>
      <c r="N11" s="23">
        <f t="shared" si="4"/>
        <v>46.209374489629269</v>
      </c>
      <c r="O11" s="24">
        <f t="shared" si="5"/>
        <v>29.073983341499261</v>
      </c>
      <c r="P11" s="24">
        <f t="shared" si="6"/>
        <v>24.716642168871463</v>
      </c>
      <c r="Q11" t="s">
        <v>114</v>
      </c>
      <c r="R11" t="s">
        <v>115</v>
      </c>
      <c r="S11" t="s">
        <v>97</v>
      </c>
      <c r="AD11" s="37"/>
      <c r="AE11" s="37"/>
      <c r="AH11" s="37"/>
      <c r="AI11" s="37"/>
      <c r="AJ11" t="s">
        <v>310</v>
      </c>
    </row>
    <row r="12" spans="1:36" s="36" customFormat="1" ht="15" x14ac:dyDescent="0.25">
      <c r="A12">
        <v>7.57</v>
      </c>
      <c r="B12">
        <v>5.14</v>
      </c>
      <c r="C12">
        <v>1.4</v>
      </c>
      <c r="D12" s="20">
        <f t="shared" si="0"/>
        <v>4.0938639769782625E-2</v>
      </c>
      <c r="E12" s="17">
        <f>IF(OR($A12="",$B12="",$C12=""),"",A12*'MPTO_working_3-way'!$I11)</f>
        <v>7.8799055030572545</v>
      </c>
      <c r="F12" s="21">
        <f>IF(OR($A12="",$B12="",$C12=""),"",B12*'MPTO_working_3-way'!$I11)</f>
        <v>5.3504246084166827</v>
      </c>
      <c r="G12" s="22">
        <f>IF(OR($A12="",$B12="",$C12=""),"",C12*'MPTO_working_3-way'!$I11)</f>
        <v>1.4573140956776955</v>
      </c>
      <c r="H12" s="17"/>
      <c r="I12" s="21"/>
      <c r="J12" s="22"/>
      <c r="K12" s="17"/>
      <c r="L12" s="21"/>
      <c r="M12" s="22"/>
      <c r="N12" s="23">
        <f t="shared" si="4"/>
        <v>12.690507514487564</v>
      </c>
      <c r="O12" s="24">
        <f t="shared" si="5"/>
        <v>18.690105425033245</v>
      </c>
      <c r="P12" s="24">
        <f t="shared" si="6"/>
        <v>68.619387060479198</v>
      </c>
      <c r="Q12" t="s">
        <v>116</v>
      </c>
      <c r="R12" t="s">
        <v>117</v>
      </c>
      <c r="S12" t="s">
        <v>97</v>
      </c>
      <c r="AD12" s="37"/>
      <c r="AE12" s="37"/>
      <c r="AH12" s="37"/>
      <c r="AI12" s="37"/>
      <c r="AJ12" t="s">
        <v>311</v>
      </c>
    </row>
    <row r="13" spans="1:36" s="36" customFormat="1" ht="15" x14ac:dyDescent="0.25">
      <c r="A13">
        <v>3.17</v>
      </c>
      <c r="B13">
        <v>3.22</v>
      </c>
      <c r="C13">
        <v>2.46</v>
      </c>
      <c r="D13" s="20">
        <f t="shared" si="0"/>
        <v>3.2520484501041835E-2</v>
      </c>
      <c r="E13" s="17">
        <f>IF(OR($A13="",$B13="",$C13=""),"",A13*'MPTO_working_3-way'!$I12)</f>
        <v>3.2730899358683025</v>
      </c>
      <c r="F13" s="21">
        <f>IF(OR($A13="",$B13="",$C13=""),"",B13*'MPTO_working_3-way'!$I12)</f>
        <v>3.3247159600933549</v>
      </c>
      <c r="G13" s="22">
        <f>IF(OR($A13="",$B13="",$C13=""),"",C13*'MPTO_working_3-way'!$I12)</f>
        <v>2.5400003918725629</v>
      </c>
      <c r="H13" s="17"/>
      <c r="I13" s="21"/>
      <c r="J13" s="22"/>
      <c r="K13" s="17"/>
      <c r="L13" s="21"/>
      <c r="M13" s="22"/>
      <c r="N13" s="23">
        <f t="shared" si="4"/>
        <v>30.552169955412932</v>
      </c>
      <c r="O13" s="24">
        <f t="shared" si="5"/>
        <v>30.077757378465524</v>
      </c>
      <c r="P13" s="24">
        <f t="shared" si="6"/>
        <v>39.370072666121544</v>
      </c>
      <c r="Q13" t="s">
        <v>118</v>
      </c>
      <c r="R13" t="s">
        <v>119</v>
      </c>
      <c r="S13" t="s">
        <v>302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2.42</v>
      </c>
      <c r="B14">
        <v>2.98</v>
      </c>
      <c r="C14">
        <v>3.53</v>
      </c>
      <c r="D14" s="20">
        <f t="shared" si="0"/>
        <v>3.207972927469549E-2</v>
      </c>
      <c r="E14" s="17">
        <f>IF(OR($A14="",$B14="",$C14=""),"",A14*'MPTO_working_3-way'!$I13)</f>
        <v>2.4976329448447632</v>
      </c>
      <c r="F14" s="21">
        <f>IF(OR($A14="",$B14="",$C14=""),"",B14*'MPTO_working_3-way'!$I13)</f>
        <v>3.0755975932385926</v>
      </c>
      <c r="G14" s="22">
        <f>IF(OR($A14="",$B14="",$C14=""),"",C14*'MPTO_working_3-way'!$I13)</f>
        <v>3.643241444339675</v>
      </c>
      <c r="H14" s="17"/>
      <c r="I14" s="21"/>
      <c r="J14" s="22"/>
      <c r="K14" s="17"/>
      <c r="L14" s="21"/>
      <c r="M14" s="22"/>
      <c r="N14" s="23">
        <f t="shared" si="4"/>
        <v>40.037908775348633</v>
      </c>
      <c r="O14" s="24">
        <f t="shared" si="5"/>
        <v>32.514006455148895</v>
      </c>
      <c r="P14" s="24">
        <f t="shared" si="6"/>
        <v>27.448084769502469</v>
      </c>
      <c r="Q14" t="s">
        <v>120</v>
      </c>
      <c r="R14" t="s">
        <v>121</v>
      </c>
      <c r="S14" t="s">
        <v>302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4.5199999999999996</v>
      </c>
      <c r="B15">
        <v>3.42</v>
      </c>
      <c r="C15">
        <v>1.92</v>
      </c>
      <c r="D15" s="20">
        <f t="shared" si="0"/>
        <v>3.4469932205144271E-2</v>
      </c>
      <c r="E15" s="17">
        <f>IF(OR($A15="",$B15="",$C15=""),"",A15*'MPTO_working_3-way'!$I14)</f>
        <v>4.675804093567252</v>
      </c>
      <c r="F15" s="21">
        <f>IF(OR($A15="",$B15="",$C15=""),"",B15*'MPTO_working_3-way'!$I14)</f>
        <v>3.5378871681415935</v>
      </c>
      <c r="G15" s="22">
        <f>IF(OR($A15="",$B15="",$C15=""),"",C15*'MPTO_working_3-way'!$I14)</f>
        <v>1.9861822698338769</v>
      </c>
      <c r="H15" s="17"/>
      <c r="I15" s="21"/>
      <c r="J15" s="22"/>
      <c r="K15" s="17"/>
      <c r="L15" s="21"/>
      <c r="M15" s="22"/>
      <c r="N15" s="23">
        <f t="shared" si="4"/>
        <v>21.386695849292579</v>
      </c>
      <c r="O15" s="24">
        <f t="shared" si="5"/>
        <v>28.265457672164462</v>
      </c>
      <c r="P15" s="24">
        <f t="shared" si="6"/>
        <v>50.347846478542948</v>
      </c>
      <c r="Q15" t="s">
        <v>122</v>
      </c>
      <c r="R15" t="s">
        <v>123</v>
      </c>
      <c r="S15" t="s">
        <v>302</v>
      </c>
      <c r="AD15" s="37"/>
      <c r="AE15" s="37"/>
      <c r="AH15" s="37"/>
      <c r="AI15" s="37"/>
      <c r="AJ15" t="s">
        <v>94</v>
      </c>
    </row>
    <row r="16" spans="1:36" s="36" customFormat="1" ht="15" x14ac:dyDescent="0.25">
      <c r="A16">
        <v>2.0499999999999998</v>
      </c>
      <c r="B16">
        <v>3.38</v>
      </c>
      <c r="C16">
        <v>3.98</v>
      </c>
      <c r="D16" s="20">
        <f t="shared" si="0"/>
        <v>3.4919147621496283E-2</v>
      </c>
      <c r="E16" s="17">
        <f>IF(OR($A16="",$B16="",$C16=""),"",A16*'MPTO_working_3-way'!$I15)</f>
        <v>2.1215842526240674</v>
      </c>
      <c r="F16" s="21">
        <f>IF(OR($A16="",$B16="",$C16=""),"",B16*'MPTO_working_3-way'!$I15)</f>
        <v>3.4980267189606575</v>
      </c>
      <c r="G16" s="22">
        <f>IF(OR($A16="",$B16="",$C16=""),"",C16*'MPTO_working_3-way'!$I15)</f>
        <v>4.118978207533555</v>
      </c>
      <c r="H16" s="17"/>
      <c r="I16" s="21"/>
      <c r="J16" s="22"/>
      <c r="K16" s="17"/>
      <c r="L16" s="21"/>
      <c r="M16" s="22"/>
      <c r="N16" s="23">
        <f t="shared" si="4"/>
        <v>47.134588162744734</v>
      </c>
      <c r="O16" s="24">
        <f t="shared" si="5"/>
        <v>28.587546075037483</v>
      </c>
      <c r="P16" s="24">
        <f t="shared" si="6"/>
        <v>24.277865762217765</v>
      </c>
      <c r="Q16" t="s">
        <v>124</v>
      </c>
      <c r="R16" t="s">
        <v>125</v>
      </c>
      <c r="S16" t="s">
        <v>302</v>
      </c>
      <c r="AD16" s="37"/>
      <c r="AE16" s="37"/>
      <c r="AH16" s="37"/>
      <c r="AI16" s="37"/>
      <c r="AJ16" t="s">
        <v>94</v>
      </c>
    </row>
    <row r="17" spans="1:36" s="36" customFormat="1" ht="15" x14ac:dyDescent="0.25">
      <c r="A17">
        <v>1.94</v>
      </c>
      <c r="B17">
        <v>3.46</v>
      </c>
      <c r="C17">
        <v>4.33</v>
      </c>
      <c r="D17" s="20">
        <f t="shared" si="0"/>
        <v>3.5428140783325901E-2</v>
      </c>
      <c r="E17" s="17">
        <f>IF(OR($A17="",$B17="",$C17=""),"",A17*'MPTO_working_3-way'!$I16)</f>
        <v>2.0087305931196524</v>
      </c>
      <c r="F17" s="21">
        <f>IF(OR($A17="",$B17="",$C17=""),"",B17*'MPTO_working_3-way'!$I16)</f>
        <v>3.5825813671103077</v>
      </c>
      <c r="G17" s="22">
        <f>IF(OR($A17="",$B17="",$C17=""),"",C17*'MPTO_working_3-way'!$I16)</f>
        <v>4.4834038495918014</v>
      </c>
      <c r="H17" s="17"/>
      <c r="I17" s="21"/>
      <c r="J17" s="22"/>
      <c r="K17" s="17"/>
      <c r="L17" s="21"/>
      <c r="M17" s="22"/>
      <c r="N17" s="23">
        <f t="shared" si="4"/>
        <v>49.782683821574764</v>
      </c>
      <c r="O17" s="24">
        <f t="shared" si="5"/>
        <v>27.912834281460995</v>
      </c>
      <c r="P17" s="24">
        <f t="shared" si="6"/>
        <v>22.304481896964212</v>
      </c>
      <c r="Q17" t="s">
        <v>126</v>
      </c>
      <c r="R17" t="s">
        <v>127</v>
      </c>
      <c r="S17" t="s">
        <v>302</v>
      </c>
      <c r="AD17" s="37"/>
      <c r="AE17" s="37"/>
      <c r="AH17" s="37"/>
      <c r="AI17" s="37"/>
      <c r="AJ17" t="s">
        <v>94</v>
      </c>
    </row>
    <row r="18" spans="1:36" s="36" customFormat="1" ht="15" x14ac:dyDescent="0.25">
      <c r="A18">
        <v>3.25</v>
      </c>
      <c r="B18">
        <v>3.29</v>
      </c>
      <c r="C18">
        <v>2.37</v>
      </c>
      <c r="D18" s="20">
        <f t="shared" si="0"/>
        <v>3.3584603743504804E-2</v>
      </c>
      <c r="E18" s="17">
        <f>IF(OR($A18="",$B18="",$C18=""),"",A18*'MPTO_working_3-way'!$I17)</f>
        <v>3.3591499621663905</v>
      </c>
      <c r="F18" s="21">
        <f>IF(OR($A18="",$B18="",$C18=""),"",B18*'MPTO_working_3-way'!$I17)</f>
        <v>3.4004933463161309</v>
      </c>
      <c r="G18" s="22">
        <f>IF(OR($A18="",$B18="",$C18=""),"",C18*'MPTO_working_3-way'!$I17)</f>
        <v>2.4495955108721064</v>
      </c>
      <c r="H18" s="17"/>
      <c r="I18" s="21"/>
      <c r="J18" s="22"/>
      <c r="K18" s="17"/>
      <c r="L18" s="21"/>
      <c r="M18" s="22"/>
      <c r="N18" s="23">
        <f t="shared" si="4"/>
        <v>29.769436055634674</v>
      </c>
      <c r="O18" s="24">
        <f t="shared" si="5"/>
        <v>29.407497623347322</v>
      </c>
      <c r="P18" s="24">
        <f t="shared" si="6"/>
        <v>40.823066321018011</v>
      </c>
      <c r="Q18" t="s">
        <v>128</v>
      </c>
      <c r="R18" t="s">
        <v>129</v>
      </c>
      <c r="S18" t="s">
        <v>302</v>
      </c>
      <c r="AD18" s="37"/>
      <c r="AE18" s="37"/>
      <c r="AH18" s="37"/>
      <c r="AI18" s="37"/>
      <c r="AJ18" t="s">
        <v>94</v>
      </c>
    </row>
    <row r="19" spans="1:36" s="36" customFormat="1" ht="15" x14ac:dyDescent="0.25">
      <c r="A19">
        <v>2.35</v>
      </c>
      <c r="B19">
        <v>3.24</v>
      </c>
      <c r="C19">
        <v>3.35</v>
      </c>
      <c r="D19" s="20">
        <f t="shared" si="0"/>
        <v>3.2681352888826121E-2</v>
      </c>
      <c r="E19" s="17">
        <f>IF(OR($A19="",$B19="",$C19=""),"",A19*'MPTO_working_3-way'!$I18)</f>
        <v>2.4268011792887414</v>
      </c>
      <c r="F19" s="21">
        <f>IF(OR($A19="",$B19="",$C19=""),"",B19*'MPTO_working_3-way'!$I18)</f>
        <v>3.3458875833597967</v>
      </c>
      <c r="G19" s="22">
        <f>IF(OR($A19="",$B19="",$C19=""),"",C19*'MPTO_working_3-way'!$I18)</f>
        <v>3.4594825321775677</v>
      </c>
      <c r="H19" s="17"/>
      <c r="I19" s="21"/>
      <c r="J19" s="22"/>
      <c r="K19" s="17"/>
      <c r="L19" s="21"/>
      <c r="M19" s="22"/>
      <c r="N19" s="23">
        <f t="shared" si="4"/>
        <v>41.206507089842638</v>
      </c>
      <c r="O19" s="24">
        <f t="shared" si="5"/>
        <v>29.887435697879688</v>
      </c>
      <c r="P19" s="24">
        <f t="shared" si="6"/>
        <v>28.90605721227767</v>
      </c>
      <c r="Q19" t="s">
        <v>130</v>
      </c>
      <c r="R19" t="s">
        <v>131</v>
      </c>
      <c r="S19" t="s">
        <v>302</v>
      </c>
      <c r="AD19" s="37"/>
      <c r="AE19" s="37"/>
      <c r="AH19" s="37"/>
      <c r="AI19" s="37"/>
      <c r="AJ19" t="s">
        <v>312</v>
      </c>
    </row>
    <row r="20" spans="1:36" s="36" customFormat="1" ht="15" x14ac:dyDescent="0.25">
      <c r="A20">
        <v>2.97</v>
      </c>
      <c r="B20">
        <v>3.12</v>
      </c>
      <c r="C20">
        <v>2.66</v>
      </c>
      <c r="D20" s="20">
        <f t="shared" si="0"/>
        <v>3.3153006837217447E-2</v>
      </c>
      <c r="E20" s="17">
        <f>IF(OR($A20="",$B20="",$C20=""),"",A20*'MPTO_working_3-way'!$I19)</f>
        <v>3.0684644303065358</v>
      </c>
      <c r="F20" s="21">
        <f>IF(OR($A20="",$B20="",$C20=""),"",B20*'MPTO_working_3-way'!$I19)</f>
        <v>3.2234373813321184</v>
      </c>
      <c r="G20" s="22">
        <f>IF(OR($A20="",$B20="",$C20=""),"",C20*'MPTO_working_3-way'!$I19)</f>
        <v>2.7481869981869984</v>
      </c>
      <c r="H20" s="17"/>
      <c r="I20" s="21"/>
      <c r="J20" s="22"/>
      <c r="K20" s="17"/>
      <c r="L20" s="21"/>
      <c r="M20" s="22"/>
      <c r="N20" s="23">
        <f t="shared" si="4"/>
        <v>32.58959074523478</v>
      </c>
      <c r="O20" s="24">
        <f t="shared" si="5"/>
        <v>31.022783497867728</v>
      </c>
      <c r="P20" s="24">
        <f t="shared" si="6"/>
        <v>36.387625756897485</v>
      </c>
      <c r="Q20" t="s">
        <v>132</v>
      </c>
      <c r="R20" t="s">
        <v>133</v>
      </c>
      <c r="S20" t="s">
        <v>302</v>
      </c>
      <c r="AD20" s="37"/>
      <c r="AE20" s="37"/>
      <c r="AH20" s="37"/>
      <c r="AI20" s="37"/>
      <c r="AJ20" t="s">
        <v>312</v>
      </c>
    </row>
    <row r="21" spans="1:36" s="36" customFormat="1" ht="15" x14ac:dyDescent="0.25">
      <c r="A21">
        <v>1.32</v>
      </c>
      <c r="B21">
        <v>5.51</v>
      </c>
      <c r="C21">
        <v>10.26</v>
      </c>
      <c r="D21" s="20">
        <f t="shared" si="0"/>
        <v>3.6529847782116542E-2</v>
      </c>
      <c r="E21" s="17">
        <f>IF(OR($A21="",$B21="",$C21=""),"",A21*'MPTO_working_3-way'!$I20)</f>
        <v>1.3682193990723939</v>
      </c>
      <c r="F21" s="21">
        <f>IF(OR($A21="",$B21="",$C21=""),"",B21*'MPTO_working_3-way'!$I20)</f>
        <v>5.711279461279462</v>
      </c>
      <c r="G21" s="22">
        <f>IF(OR($A21="",$B21="",$C21=""),"",C21*'MPTO_working_3-way'!$I20)</f>
        <v>10.634796238244515</v>
      </c>
      <c r="H21" s="17"/>
      <c r="I21" s="21"/>
      <c r="J21" s="22"/>
      <c r="K21" s="17"/>
      <c r="L21" s="21"/>
      <c r="M21" s="22"/>
      <c r="N21" s="23">
        <f t="shared" si="4"/>
        <v>73.087693441414871</v>
      </c>
      <c r="O21" s="24">
        <f t="shared" si="5"/>
        <v>17.509211495946939</v>
      </c>
      <c r="P21" s="24">
        <f t="shared" si="6"/>
        <v>9.4030950626381706</v>
      </c>
      <c r="Q21" t="s">
        <v>134</v>
      </c>
      <c r="R21" t="s">
        <v>135</v>
      </c>
      <c r="S21" t="s">
        <v>302</v>
      </c>
      <c r="AD21" s="37"/>
      <c r="AE21" s="37"/>
      <c r="AH21" s="37"/>
      <c r="AI21" s="37"/>
      <c r="AJ21" t="s">
        <v>312</v>
      </c>
    </row>
    <row r="22" spans="1:36" s="36" customFormat="1" ht="15" x14ac:dyDescent="0.25">
      <c r="A22">
        <v>1.55</v>
      </c>
      <c r="B22">
        <v>4.3600000000000003</v>
      </c>
      <c r="C22">
        <v>6.41</v>
      </c>
      <c r="D22" s="20">
        <f t="shared" si="0"/>
        <v>3.0525328737328161E-2</v>
      </c>
      <c r="E22" s="17">
        <f>IF(OR($A22="",$B22="",$C22=""),"",A22*'MPTO_working_3-way'!$I21)</f>
        <v>1.5973142595428587</v>
      </c>
      <c r="F22" s="21">
        <f>IF(OR($A22="",$B22="",$C22=""),"",B22*'MPTO_working_3-way'!$I21)</f>
        <v>4.4930904332947508</v>
      </c>
      <c r="G22" s="22">
        <f>IF(OR($A22="",$B22="",$C22=""),"",C22*'MPTO_working_3-way'!$I21)</f>
        <v>6.6056673572062738</v>
      </c>
      <c r="H22" s="17"/>
      <c r="I22" s="21"/>
      <c r="J22" s="22"/>
      <c r="K22" s="17"/>
      <c r="L22" s="21"/>
      <c r="M22" s="22"/>
      <c r="N22" s="23">
        <f t="shared" si="4"/>
        <v>62.605088136269046</v>
      </c>
      <c r="O22" s="24">
        <f t="shared" si="5"/>
        <v>22.256396011747022</v>
      </c>
      <c r="P22" s="24">
        <f t="shared" si="6"/>
        <v>15.138515851983936</v>
      </c>
      <c r="Q22" t="s">
        <v>136</v>
      </c>
      <c r="R22" t="s">
        <v>137</v>
      </c>
      <c r="S22" t="s">
        <v>302</v>
      </c>
      <c r="AD22" s="37"/>
      <c r="AE22" s="37"/>
      <c r="AH22" s="37"/>
      <c r="AI22" s="37"/>
      <c r="AJ22" t="s">
        <v>307</v>
      </c>
    </row>
    <row r="23" spans="1:36" s="36" customFormat="1" ht="15" x14ac:dyDescent="0.25">
      <c r="A23">
        <v>1.67</v>
      </c>
      <c r="B23">
        <v>4.1100000000000003</v>
      </c>
      <c r="C23">
        <v>5.31</v>
      </c>
      <c r="D23" s="20">
        <f t="shared" si="0"/>
        <v>3.0435314780147271E-2</v>
      </c>
      <c r="E23" s="17">
        <f>IF(OR($A23="",$B23="",$C23=""),"",A23*'MPTO_working_3-way'!$I22)</f>
        <v>1.7208269756828458</v>
      </c>
      <c r="F23" s="21">
        <f>IF(OR($A23="",$B23="",$C23=""),"",B23*'MPTO_working_3-way'!$I22)</f>
        <v>4.2350891437464053</v>
      </c>
      <c r="G23" s="22">
        <f>IF(OR($A23="",$B23="",$C23=""),"",C23*'MPTO_working_3-way'!$I22)</f>
        <v>5.4716115214825818</v>
      </c>
      <c r="H23" s="17"/>
      <c r="I23" s="21"/>
      <c r="J23" s="22"/>
      <c r="K23" s="17"/>
      <c r="L23" s="21"/>
      <c r="M23" s="22"/>
      <c r="N23" s="23">
        <f t="shared" si="4"/>
        <v>58.111594839637348</v>
      </c>
      <c r="O23" s="24">
        <f t="shared" si="5"/>
        <v>23.612253864280866</v>
      </c>
      <c r="P23" s="24">
        <f t="shared" si="6"/>
        <v>18.2761512960818</v>
      </c>
      <c r="Q23" t="s">
        <v>138</v>
      </c>
      <c r="R23" t="s">
        <v>139</v>
      </c>
      <c r="S23" t="s">
        <v>302</v>
      </c>
      <c r="AD23" s="37"/>
      <c r="AE23" s="37"/>
      <c r="AH23" s="37"/>
      <c r="AI23" s="37"/>
      <c r="AJ23" t="s">
        <v>307</v>
      </c>
    </row>
    <row r="24" spans="1:36" s="36" customFormat="1" ht="15" x14ac:dyDescent="0.25">
      <c r="A24">
        <v>2.1</v>
      </c>
      <c r="B24">
        <v>3.61</v>
      </c>
      <c r="C24">
        <v>3.64</v>
      </c>
      <c r="D24" s="20">
        <f t="shared" si="0"/>
        <v>2.7924061165058411E-2</v>
      </c>
      <c r="E24" s="17">
        <f>IF(OR($A24="",$B24="",$C24=""),"",A24*'MPTO_working_3-way'!$I23)</f>
        <v>2.1586405284466226</v>
      </c>
      <c r="F24" s="21">
        <f>IF(OR($A24="",$B24="",$C24=""),"",B24*'MPTO_working_3-way'!$I23)</f>
        <v>3.7108058608058609</v>
      </c>
      <c r="G24" s="22">
        <f>IF(OR($A24="",$B24="",$C24=""),"",C24*'MPTO_working_3-way'!$I23)</f>
        <v>3.7416435826408128</v>
      </c>
      <c r="H24" s="17"/>
      <c r="I24" s="21"/>
      <c r="J24" s="22"/>
      <c r="K24" s="17"/>
      <c r="L24" s="21"/>
      <c r="M24" s="22"/>
      <c r="N24" s="23">
        <f t="shared" si="4"/>
        <v>46.325452840432355</v>
      </c>
      <c r="O24" s="24">
        <f t="shared" si="5"/>
        <v>26.948324367010514</v>
      </c>
      <c r="P24" s="24">
        <f t="shared" si="6"/>
        <v>26.726222792557131</v>
      </c>
      <c r="Q24" t="s">
        <v>140</v>
      </c>
      <c r="R24" t="s">
        <v>141</v>
      </c>
      <c r="S24" t="s">
        <v>302</v>
      </c>
      <c r="AD24" s="37"/>
      <c r="AE24" s="37"/>
      <c r="AH24" s="37"/>
      <c r="AI24" s="37"/>
      <c r="AJ24" t="s">
        <v>313</v>
      </c>
    </row>
    <row r="25" spans="1:36" s="36" customFormat="1" ht="15" x14ac:dyDescent="0.25">
      <c r="A25">
        <v>4.4400000000000004</v>
      </c>
      <c r="B25">
        <v>3.62</v>
      </c>
      <c r="C25">
        <v>1.89</v>
      </c>
      <c r="D25" s="20">
        <f t="shared" si="0"/>
        <v>3.0568848248406333E-2</v>
      </c>
      <c r="E25" s="17">
        <f>IF(OR($A25="",$B25="",$C25=""),"",A25*'MPTO_working_3-way'!$I24)</f>
        <v>4.5757256862229241</v>
      </c>
      <c r="F25" s="21">
        <f>IF(OR($A25="",$B25="",$C25=""),"",B25*'MPTO_working_3-way'!$I24)</f>
        <v>3.730659230659231</v>
      </c>
      <c r="G25" s="22">
        <f>IF(OR($A25="",$B25="",$C25=""),"",C25*'MPTO_working_3-way'!$I24)</f>
        <v>1.947775123189488</v>
      </c>
      <c r="H25" s="17"/>
      <c r="I25" s="21"/>
      <c r="J25" s="22"/>
      <c r="K25" s="17"/>
      <c r="L25" s="21"/>
      <c r="M25" s="22"/>
      <c r="N25" s="23">
        <f t="shared" si="4"/>
        <v>21.854456944630773</v>
      </c>
      <c r="O25" s="24">
        <f t="shared" si="5"/>
        <v>26.804914042585811</v>
      </c>
      <c r="P25" s="24">
        <f t="shared" si="6"/>
        <v>51.34062901278341</v>
      </c>
      <c r="Q25" t="s">
        <v>142</v>
      </c>
      <c r="R25" t="s">
        <v>143</v>
      </c>
      <c r="S25" t="s">
        <v>302</v>
      </c>
      <c r="AD25" s="37"/>
      <c r="AE25" s="37"/>
      <c r="AH25" s="37"/>
      <c r="AI25" s="37"/>
      <c r="AJ25" t="s">
        <v>313</v>
      </c>
    </row>
    <row r="26" spans="1:36" s="36" customFormat="1" ht="15" x14ac:dyDescent="0.25">
      <c r="A26">
        <v>3.62</v>
      </c>
      <c r="B26">
        <v>3.75</v>
      </c>
      <c r="C26">
        <v>2.06</v>
      </c>
      <c r="D26" s="20">
        <f t="shared" si="0"/>
        <v>2.8346653793202226E-2</v>
      </c>
      <c r="E26" s="17">
        <f>IF(OR($A26="",$B26="",$C26=""),"",A26*'MPTO_working_3-way'!$I25)</f>
        <v>3.722614886731392</v>
      </c>
      <c r="F26" s="21">
        <f>IF(OR($A26="",$B26="",$C26=""),"",B26*'MPTO_working_3-way'!$I25)</f>
        <v>3.8562999517245085</v>
      </c>
      <c r="G26" s="22">
        <f>IF(OR($A26="",$B26="",$C26=""),"",C26*'MPTO_working_3-way'!$I25)</f>
        <v>2.1183941068139966</v>
      </c>
      <c r="H26" s="17"/>
      <c r="I26" s="21"/>
      <c r="J26" s="22"/>
      <c r="K26" s="17"/>
      <c r="L26" s="21"/>
      <c r="M26" s="22"/>
      <c r="N26" s="23">
        <f t="shared" si="4"/>
        <v>26.862837828439485</v>
      </c>
      <c r="O26" s="24">
        <f t="shared" si="5"/>
        <v>25.931592783720248</v>
      </c>
      <c r="P26" s="24">
        <f t="shared" si="6"/>
        <v>47.205569387840256</v>
      </c>
      <c r="Q26" t="s">
        <v>144</v>
      </c>
      <c r="R26" t="s">
        <v>145</v>
      </c>
      <c r="S26" t="s">
        <v>302</v>
      </c>
      <c r="AD26" s="37"/>
      <c r="AE26" s="37"/>
      <c r="AH26" s="37"/>
      <c r="AI26" s="37"/>
      <c r="AJ26" t="s">
        <v>313</v>
      </c>
    </row>
    <row r="27" spans="1:36" s="36" customFormat="1" ht="15" x14ac:dyDescent="0.25">
      <c r="A27">
        <v>2.38</v>
      </c>
      <c r="B27">
        <v>3.65</v>
      </c>
      <c r="C27">
        <v>3</v>
      </c>
      <c r="D27" s="20">
        <f t="shared" si="0"/>
        <v>2.7474003299950089E-2</v>
      </c>
      <c r="E27" s="17">
        <f>IF(OR($A27="",$B27="",$C27=""),"",A27*'MPTO_working_3-way'!$I26)</f>
        <v>2.4453881278538812</v>
      </c>
      <c r="F27" s="21">
        <f>IF(OR($A27="",$B27="",$C27=""),"",B27*'MPTO_working_3-way'!$I26)</f>
        <v>3.7502801120448179</v>
      </c>
      <c r="G27" s="22">
        <f>IF(OR($A27="",$B27="",$C27=""),"",C27*'MPTO_working_3-way'!$I26)</f>
        <v>3.08242200989985</v>
      </c>
      <c r="H27" s="17"/>
      <c r="I27" s="21"/>
      <c r="J27" s="22"/>
      <c r="K27" s="17"/>
      <c r="L27" s="21"/>
      <c r="M27" s="22"/>
      <c r="N27" s="23">
        <f t="shared" si="4"/>
        <v>40.893303954886655</v>
      </c>
      <c r="O27" s="24">
        <f t="shared" si="5"/>
        <v>26.664674907569928</v>
      </c>
      <c r="P27" s="24">
        <f t="shared" si="6"/>
        <v>32.442021137543421</v>
      </c>
      <c r="Q27" t="s">
        <v>146</v>
      </c>
      <c r="R27" t="s">
        <v>147</v>
      </c>
      <c r="S27" t="s">
        <v>302</v>
      </c>
      <c r="AD27" s="37"/>
      <c r="AE27" s="37"/>
      <c r="AH27" s="37"/>
      <c r="AI27" s="37"/>
      <c r="AJ27" t="s">
        <v>313</v>
      </c>
    </row>
    <row r="28" spans="1:36" s="36" customFormat="1" ht="15" x14ac:dyDescent="0.25">
      <c r="A28">
        <v>3.75</v>
      </c>
      <c r="B28">
        <v>3.86</v>
      </c>
      <c r="C28">
        <v>1.99</v>
      </c>
      <c r="D28" s="20">
        <f t="shared" si="0"/>
        <v>2.8246586993690315E-2</v>
      </c>
      <c r="E28" s="17">
        <f>IF(OR($A28="",$B28="",$C28=""),"",A28*'MPTO_working_3-way'!$I27)</f>
        <v>3.8559247012263387</v>
      </c>
      <c r="F28" s="21">
        <f>IF(OR($A28="",$B28="",$C28=""),"",B28*'MPTO_working_3-way'!$I27)</f>
        <v>3.9690318257956445</v>
      </c>
      <c r="G28" s="22">
        <f>IF(OR($A28="",$B28="",$C28=""),"",C28*'MPTO_working_3-way'!$I27)</f>
        <v>2.0462107081174437</v>
      </c>
      <c r="H28" s="17"/>
      <c r="I28" s="21"/>
      <c r="J28" s="22"/>
      <c r="K28" s="17"/>
      <c r="L28" s="21"/>
      <c r="M28" s="22"/>
      <c r="N28" s="23">
        <f t="shared" si="4"/>
        <v>25.934116391898421</v>
      </c>
      <c r="O28" s="24">
        <f t="shared" si="5"/>
        <v>25.195061261559342</v>
      </c>
      <c r="P28" s="24">
        <f t="shared" si="6"/>
        <v>48.870822346542248</v>
      </c>
      <c r="Q28" t="s">
        <v>148</v>
      </c>
      <c r="R28" t="s">
        <v>149</v>
      </c>
      <c r="S28" t="s">
        <v>302</v>
      </c>
      <c r="AD28" s="37"/>
      <c r="AE28" s="37"/>
      <c r="AH28" s="37"/>
      <c r="AI28" s="37"/>
      <c r="AJ28" t="s">
        <v>313</v>
      </c>
    </row>
    <row r="29" spans="1:36" s="36" customFormat="1" ht="15" x14ac:dyDescent="0.25">
      <c r="A29">
        <v>2.41</v>
      </c>
      <c r="B29">
        <v>3.06</v>
      </c>
      <c r="C29">
        <v>3.51</v>
      </c>
      <c r="D29" s="20">
        <f t="shared" si="0"/>
        <v>2.6635429857299497E-2</v>
      </c>
      <c r="E29" s="17">
        <f>IF(OR($A29="",$B29="",$C29=""),"",A29*'MPTO_working_3-way'!$I28)</f>
        <v>2.4741913859560918</v>
      </c>
      <c r="F29" s="21">
        <f>IF(OR($A29="",$B29="",$C29=""),"",B29*'MPTO_working_3-way'!$I28)</f>
        <v>3.1415044153633365</v>
      </c>
      <c r="G29" s="22">
        <f>IF(OR($A29="",$B29="",$C29=""),"",C29*'MPTO_working_3-way'!$I28)</f>
        <v>3.6034903587991209</v>
      </c>
      <c r="H29" s="17"/>
      <c r="I29" s="21"/>
      <c r="J29" s="22"/>
      <c r="K29" s="17"/>
      <c r="L29" s="21"/>
      <c r="M29" s="22"/>
      <c r="N29" s="23">
        <f t="shared" si="4"/>
        <v>40.417245233176416</v>
      </c>
      <c r="O29" s="24">
        <f t="shared" si="5"/>
        <v>31.831882683645478</v>
      </c>
      <c r="P29" s="24">
        <f t="shared" si="6"/>
        <v>27.750872083178113</v>
      </c>
      <c r="Q29" t="s">
        <v>150</v>
      </c>
      <c r="R29" t="s">
        <v>151</v>
      </c>
      <c r="S29" t="s">
        <v>302</v>
      </c>
      <c r="AD29" s="37"/>
      <c r="AE29" s="37"/>
      <c r="AH29" s="37"/>
      <c r="AI29" s="37"/>
      <c r="AJ29" t="s">
        <v>313</v>
      </c>
    </row>
    <row r="30" spans="1:36" s="36" customFormat="1" ht="15" x14ac:dyDescent="0.25">
      <c r="A30">
        <v>2.42</v>
      </c>
      <c r="B30">
        <v>3.56</v>
      </c>
      <c r="C30">
        <v>3</v>
      </c>
      <c r="D30" s="20">
        <f t="shared" si="0"/>
        <v>2.7455350233695386E-2</v>
      </c>
      <c r="E30" s="17">
        <f>IF(OR($A30="",$B30="",$C30=""),"",A30*'MPTO_working_3-way'!$I29)</f>
        <v>2.4864419475655426</v>
      </c>
      <c r="F30" s="21">
        <f>IF(OR($A30="",$B30="",$C30=""),"",B30*'MPTO_working_3-way'!$I29)</f>
        <v>3.6577410468319558</v>
      </c>
      <c r="G30" s="22">
        <f>IF(OR($A30="",$B30="",$C30=""),"",C30*'MPTO_working_3-way'!$I29)</f>
        <v>3.0823660507010864</v>
      </c>
      <c r="H30" s="17"/>
      <c r="I30" s="21"/>
      <c r="J30" s="22"/>
      <c r="K30" s="17"/>
      <c r="L30" s="21"/>
      <c r="M30" s="22"/>
      <c r="N30" s="23">
        <f t="shared" si="4"/>
        <v>40.218111706934998</v>
      </c>
      <c r="O30" s="24">
        <f t="shared" si="5"/>
        <v>27.339278182804122</v>
      </c>
      <c r="P30" s="24">
        <f t="shared" si="6"/>
        <v>32.442610110260887</v>
      </c>
      <c r="Q30" t="s">
        <v>152</v>
      </c>
      <c r="R30" t="s">
        <v>153</v>
      </c>
      <c r="S30" t="s">
        <v>302</v>
      </c>
      <c r="AD30" s="37"/>
      <c r="AE30" s="37"/>
      <c r="AH30" s="37"/>
      <c r="AI30" s="37"/>
      <c r="AJ30" t="s">
        <v>95</v>
      </c>
    </row>
    <row r="31" spans="1:36" s="36" customFormat="1" ht="15" x14ac:dyDescent="0.25">
      <c r="A31">
        <v>2.59</v>
      </c>
      <c r="B31">
        <v>3.28</v>
      </c>
      <c r="C31">
        <v>2.98</v>
      </c>
      <c r="D31" s="20">
        <f t="shared" si="0"/>
        <v>2.6548904679531526E-2</v>
      </c>
      <c r="E31" s="17">
        <f>IF(OR($A31="",$B31="",$C31=""),"",A31*'MPTO_working_3-way'!$I30)</f>
        <v>2.6587616631199866</v>
      </c>
      <c r="F31" s="21">
        <f>IF(OR($A31="",$B31="",$C31=""),"",B31*'MPTO_working_3-way'!$I30)</f>
        <v>3.3670804073488632</v>
      </c>
      <c r="G31" s="22">
        <f>IF(OR($A31="",$B31="",$C31=""),"",C31*'MPTO_working_3-way'!$I30)</f>
        <v>3.0591157359450039</v>
      </c>
      <c r="H31" s="17"/>
      <c r="I31" s="21"/>
      <c r="J31" s="22"/>
      <c r="K31" s="17"/>
      <c r="L31" s="21"/>
      <c r="M31" s="22"/>
      <c r="N31" s="23">
        <f t="shared" si="4"/>
        <v>37.611494624400684</v>
      </c>
      <c r="O31" s="24">
        <f t="shared" si="5"/>
        <v>29.699320450365175</v>
      </c>
      <c r="P31" s="24">
        <f t="shared" si="6"/>
        <v>32.689184925234152</v>
      </c>
      <c r="Q31" t="s">
        <v>154</v>
      </c>
      <c r="R31" t="s">
        <v>155</v>
      </c>
      <c r="S31" t="s">
        <v>302</v>
      </c>
      <c r="AD31" s="37"/>
      <c r="AE31" s="37"/>
      <c r="AH31" s="37"/>
      <c r="AI31" s="37"/>
      <c r="AJ31" t="s">
        <v>95</v>
      </c>
    </row>
    <row r="32" spans="1:36" s="36" customFormat="1" ht="15" x14ac:dyDescent="0.25">
      <c r="A32">
        <v>2.33</v>
      </c>
      <c r="B32">
        <v>3.3</v>
      </c>
      <c r="C32">
        <v>3.39</v>
      </c>
      <c r="D32" s="20">
        <f t="shared" si="0"/>
        <v>2.7200103123989239E-2</v>
      </c>
      <c r="E32" s="17">
        <f>IF(OR($A32="",$B32="",$C32=""),"",A32*'MPTO_working_3-way'!$I31)</f>
        <v>2.393376240278895</v>
      </c>
      <c r="F32" s="21">
        <f>IF(OR($A32="",$B32="",$C32=""),"",B32*'MPTO_working_3-way'!$I31)</f>
        <v>3.3897603403091643</v>
      </c>
      <c r="G32" s="22">
        <f>IF(OR($A32="",$B32="",$C32=""),"",C32*'MPTO_working_3-way'!$I31)</f>
        <v>3.4822083495903238</v>
      </c>
      <c r="H32" s="17"/>
      <c r="I32" s="21"/>
      <c r="J32" s="22"/>
      <c r="K32" s="17"/>
      <c r="L32" s="21"/>
      <c r="M32" s="22"/>
      <c r="N32" s="23">
        <f t="shared" si="4"/>
        <v>41.781980750484607</v>
      </c>
      <c r="O32" s="24">
        <f t="shared" si="5"/>
        <v>29.500610651099734</v>
      </c>
      <c r="P32" s="24">
        <f t="shared" si="6"/>
        <v>28.717408598415666</v>
      </c>
      <c r="Q32" t="s">
        <v>156</v>
      </c>
      <c r="R32" t="s">
        <v>157</v>
      </c>
      <c r="S32" t="s">
        <v>302</v>
      </c>
      <c r="AD32" s="37"/>
      <c r="AE32" s="37"/>
      <c r="AH32" s="37"/>
      <c r="AI32" s="37"/>
      <c r="AJ32" t="s">
        <v>95</v>
      </c>
    </row>
    <row r="33" spans="1:36" s="36" customFormat="1" ht="15" x14ac:dyDescent="0.25">
      <c r="A33">
        <v>2.5</v>
      </c>
      <c r="B33">
        <v>3.71</v>
      </c>
      <c r="C33">
        <v>2.8</v>
      </c>
      <c r="D33" s="20">
        <f t="shared" si="0"/>
        <v>2.6684636118598393E-2</v>
      </c>
      <c r="E33" s="17">
        <f>IF(OR($A33="",$B33="",$C33=""),"",A33*'MPTO_working_3-way'!$I32)</f>
        <v>2.5667115902964959</v>
      </c>
      <c r="F33" s="21">
        <f>IF(OR($A33="",$B33="",$C33=""),"",B33*'MPTO_working_3-way'!$I32)</f>
        <v>3.8090000000000002</v>
      </c>
      <c r="G33" s="22">
        <f>IF(OR($A33="",$B33="",$C33=""),"",C33*'MPTO_working_3-way'!$I32)</f>
        <v>2.8747169811320754</v>
      </c>
      <c r="H33" s="17"/>
      <c r="I33" s="21"/>
      <c r="J33" s="22"/>
      <c r="K33" s="17"/>
      <c r="L33" s="21"/>
      <c r="M33" s="22"/>
      <c r="N33" s="23">
        <f t="shared" si="4"/>
        <v>38.960357049094249</v>
      </c>
      <c r="O33" s="24">
        <f t="shared" si="5"/>
        <v>26.253609871357309</v>
      </c>
      <c r="P33" s="24">
        <f t="shared" si="6"/>
        <v>34.786033079548439</v>
      </c>
      <c r="Q33" t="s">
        <v>158</v>
      </c>
      <c r="R33" t="s">
        <v>159</v>
      </c>
      <c r="S33" t="s">
        <v>302</v>
      </c>
      <c r="AD33" s="37"/>
      <c r="AE33" s="37"/>
      <c r="AH33" s="37"/>
      <c r="AI33" s="37"/>
      <c r="AJ33" t="s">
        <v>314</v>
      </c>
    </row>
    <row r="34" spans="1:36" s="36" customFormat="1" ht="15" x14ac:dyDescent="0.25">
      <c r="A34">
        <v>4.0599999999999996</v>
      </c>
      <c r="B34">
        <v>4.04</v>
      </c>
      <c r="C34">
        <v>1.87</v>
      </c>
      <c r="D34" s="20">
        <f t="shared" si="0"/>
        <v>2.8589529483229459E-2</v>
      </c>
      <c r="E34" s="17">
        <f>IF(OR($A34="",$B34="",$C34=""),"",A34*'MPTO_working_3-way'!$I33)</f>
        <v>4.1760734897019116</v>
      </c>
      <c r="F34" s="21">
        <f>IF(OR($A34="",$B34="",$C34=""),"",B34*'MPTO_working_3-way'!$I33)</f>
        <v>4.1555016991122473</v>
      </c>
      <c r="G34" s="22">
        <f>IF(OR($A34="",$B34="",$C34=""),"",C34*'MPTO_working_3-way'!$I33)</f>
        <v>1.9234624201336392</v>
      </c>
      <c r="H34" s="17"/>
      <c r="I34" s="21"/>
      <c r="J34" s="22"/>
      <c r="K34" s="17"/>
      <c r="L34" s="21"/>
      <c r="M34" s="22"/>
      <c r="N34" s="23">
        <f t="shared" si="4"/>
        <v>23.945938750023771</v>
      </c>
      <c r="O34" s="24">
        <f t="shared" si="5"/>
        <v>24.064483001261511</v>
      </c>
      <c r="P34" s="24">
        <f t="shared" si="6"/>
        <v>51.989578248714707</v>
      </c>
      <c r="Q34" t="s">
        <v>160</v>
      </c>
      <c r="R34" t="s">
        <v>161</v>
      </c>
      <c r="S34" t="s">
        <v>302</v>
      </c>
      <c r="AD34" s="37"/>
      <c r="AE34" s="37"/>
      <c r="AH34" s="37"/>
      <c r="AI34" s="37"/>
      <c r="AJ34" t="s">
        <v>314</v>
      </c>
    </row>
    <row r="35" spans="1:36" s="36" customFormat="1" ht="15" x14ac:dyDescent="0.25">
      <c r="A35">
        <v>1.35</v>
      </c>
      <c r="B35">
        <v>5.48</v>
      </c>
      <c r="C35">
        <v>9.07</v>
      </c>
      <c r="D35" s="20">
        <f t="shared" si="0"/>
        <v>3.3476075807013617E-2</v>
      </c>
      <c r="E35" s="17">
        <f>IF(OR($A35="",$B35="",$C35=""),"",A35*'MPTO_working_3-way'!$I34)</f>
        <v>1.3951927023394686</v>
      </c>
      <c r="F35" s="21">
        <f>IF(OR($A35="",$B35="",$C35=""),"",B35*'MPTO_working_3-way'!$I34)</f>
        <v>5.6634488954224347</v>
      </c>
      <c r="G35" s="22">
        <f>IF(OR($A35="",$B35="",$C35=""),"",C35*'MPTO_working_3-way'!$I34)</f>
        <v>9.3736280075696143</v>
      </c>
      <c r="H35" s="17"/>
      <c r="I35" s="21"/>
      <c r="J35" s="22"/>
      <c r="K35" s="17"/>
      <c r="L35" s="21"/>
      <c r="M35" s="22"/>
      <c r="N35" s="23">
        <f t="shared" si="4"/>
        <v>71.674686824493364</v>
      </c>
      <c r="O35" s="24">
        <f t="shared" si="5"/>
        <v>17.657085257858768</v>
      </c>
      <c r="P35" s="24">
        <f t="shared" si="6"/>
        <v>10.668227917647854</v>
      </c>
      <c r="Q35" t="s">
        <v>162</v>
      </c>
      <c r="R35" t="s">
        <v>163</v>
      </c>
      <c r="S35" t="s">
        <v>302</v>
      </c>
      <c r="AD35" s="37"/>
      <c r="AE35" s="37"/>
      <c r="AH35" s="37"/>
      <c r="AI35" s="37"/>
      <c r="AJ35" t="s">
        <v>309</v>
      </c>
    </row>
    <row r="36" spans="1:36" s="36" customFormat="1" ht="15" x14ac:dyDescent="0.25">
      <c r="A36">
        <v>2.87</v>
      </c>
      <c r="B36">
        <v>3.35</v>
      </c>
      <c r="C36">
        <v>2.63</v>
      </c>
      <c r="D36" s="20">
        <f t="shared" si="0"/>
        <v>2.7167655317825279E-2</v>
      </c>
      <c r="E36" s="17">
        <f>IF(OR($A36="",$B36="",$C36=""),"",A36*'MPTO_working_3-way'!$I35)</f>
        <v>2.9479711707621585</v>
      </c>
      <c r="F36" s="21">
        <f>IF(OR($A36="",$B36="",$C36=""),"",B36*'MPTO_working_3-way'!$I35)</f>
        <v>3.4410116453147146</v>
      </c>
      <c r="G36" s="22">
        <f>IF(OR($A36="",$B36="",$C36=""),"",C36*'MPTO_working_3-way'!$I35)</f>
        <v>2.7014509334858805</v>
      </c>
      <c r="H36" s="17"/>
      <c r="I36" s="21"/>
      <c r="J36" s="22"/>
      <c r="K36" s="17"/>
      <c r="L36" s="21"/>
      <c r="M36" s="22"/>
      <c r="N36" s="23">
        <f t="shared" si="4"/>
        <v>33.921634306263023</v>
      </c>
      <c r="O36" s="24">
        <f t="shared" si="5"/>
        <v>29.061221032529811</v>
      </c>
      <c r="P36" s="24">
        <f t="shared" si="6"/>
        <v>37.017144661207176</v>
      </c>
      <c r="Q36" t="s">
        <v>164</v>
      </c>
      <c r="R36" t="s">
        <v>165</v>
      </c>
      <c r="S36" t="s">
        <v>302</v>
      </c>
      <c r="AD36" s="37"/>
      <c r="AE36" s="37"/>
      <c r="AH36" s="37"/>
      <c r="AI36" s="37"/>
      <c r="AJ36" t="s">
        <v>309</v>
      </c>
    </row>
    <row r="37" spans="1:36" s="36" customFormat="1" ht="15" x14ac:dyDescent="0.25">
      <c r="A37">
        <v>4.3099999999999996</v>
      </c>
      <c r="B37">
        <v>3.5</v>
      </c>
      <c r="C37">
        <v>1.95</v>
      </c>
      <c r="D37" s="20">
        <f t="shared" si="0"/>
        <v>3.0553360019717424E-2</v>
      </c>
      <c r="E37" s="17">
        <f>IF(OR($A37="",$B37="",$C37=""),"",A37*'MPTO_working_3-way'!$I36)</f>
        <v>4.4416849816849817</v>
      </c>
      <c r="F37" s="21">
        <f>IF(OR($A37="",$B37="",$C37=""),"",B37*'MPTO_working_3-way'!$I36)</f>
        <v>3.606936760069011</v>
      </c>
      <c r="G37" s="22">
        <f>IF(OR($A37="",$B37="",$C37=""),"",C37*'MPTO_working_3-way'!$I36)</f>
        <v>2.0095790520384491</v>
      </c>
      <c r="H37" s="17"/>
      <c r="I37" s="21"/>
      <c r="J37" s="22"/>
      <c r="K37" s="17"/>
      <c r="L37" s="21"/>
      <c r="M37" s="22"/>
      <c r="N37" s="23">
        <f t="shared" si="4"/>
        <v>22.513978459153211</v>
      </c>
      <c r="O37" s="24">
        <f t="shared" si="5"/>
        <v>27.724356331128664</v>
      </c>
      <c r="P37" s="24">
        <f t="shared" si="6"/>
        <v>49.761665209718117</v>
      </c>
      <c r="Q37" t="s">
        <v>166</v>
      </c>
      <c r="R37" t="s">
        <v>167</v>
      </c>
      <c r="S37" t="s">
        <v>302</v>
      </c>
      <c r="AD37" s="37"/>
      <c r="AE37" s="37"/>
      <c r="AH37" s="37"/>
      <c r="AI37" s="37"/>
      <c r="AJ37" t="s">
        <v>309</v>
      </c>
    </row>
    <row r="38" spans="1:36" s="36" customFormat="1" ht="15" x14ac:dyDescent="0.25">
      <c r="A38">
        <v>2.9</v>
      </c>
      <c r="B38">
        <v>3.08</v>
      </c>
      <c r="C38">
        <v>2.68</v>
      </c>
      <c r="D38" s="20">
        <f t="shared" si="0"/>
        <v>4.2637239240430169E-2</v>
      </c>
      <c r="E38" s="17">
        <f>IF(OR($A38="",$B38="",$C38=""),"",A38*'MPTO_working_3-way'!$I37)</f>
        <v>3.0236479937972476</v>
      </c>
      <c r="F38" s="21">
        <f>IF(OR($A38="",$B38="",$C38=""),"",B38*'MPTO_working_3-way'!$I37)</f>
        <v>3.2113226968605249</v>
      </c>
      <c r="G38" s="22">
        <f>IF(OR($A38="",$B38="",$C38=""),"",C38*'MPTO_working_3-way'!$I37)</f>
        <v>2.7942678011643531</v>
      </c>
      <c r="H38" s="17"/>
      <c r="I38" s="21"/>
      <c r="J38" s="22"/>
      <c r="K38" s="17"/>
      <c r="L38" s="21"/>
      <c r="M38" s="22"/>
      <c r="N38" s="23">
        <f t="shared" si="4"/>
        <v>33.072632861080834</v>
      </c>
      <c r="O38" s="24">
        <f t="shared" si="5"/>
        <v>31.139816654913776</v>
      </c>
      <c r="P38" s="24">
        <f t="shared" si="6"/>
        <v>35.787550484005379</v>
      </c>
      <c r="Q38" t="s">
        <v>168</v>
      </c>
      <c r="R38" t="s">
        <v>169</v>
      </c>
      <c r="S38" t="s">
        <v>302</v>
      </c>
      <c r="AD38" s="37"/>
      <c r="AE38" s="37"/>
      <c r="AH38" s="37"/>
      <c r="AI38" s="37"/>
      <c r="AJ38" t="s">
        <v>310</v>
      </c>
    </row>
    <row r="39" spans="1:36" s="36" customFormat="1" ht="15" x14ac:dyDescent="0.25">
      <c r="A39">
        <v>2.08</v>
      </c>
      <c r="B39">
        <v>3.24</v>
      </c>
      <c r="C39">
        <v>3.92</v>
      </c>
      <c r="D39" s="20">
        <f t="shared" si="0"/>
        <v>4.451324689419911E-2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170</v>
      </c>
      <c r="R39" t="s">
        <v>171</v>
      </c>
      <c r="S39" t="s">
        <v>302</v>
      </c>
      <c r="AD39" s="37"/>
      <c r="AE39" s="37"/>
      <c r="AH39" s="37"/>
      <c r="AI39" s="37"/>
      <c r="AJ39" t="s">
        <v>310</v>
      </c>
    </row>
    <row r="40" spans="1:36" s="36" customFormat="1" ht="15" x14ac:dyDescent="0.25">
      <c r="A40">
        <v>1.66</v>
      </c>
      <c r="B40">
        <v>3.84</v>
      </c>
      <c r="C40">
        <v>5.73</v>
      </c>
      <c r="D40" s="20">
        <f t="shared" si="0"/>
        <v>3.7346375028911361E-2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172</v>
      </c>
      <c r="R40" t="s">
        <v>173</v>
      </c>
      <c r="S40" t="s">
        <v>302</v>
      </c>
      <c r="AD40" s="37"/>
      <c r="AE40" s="37"/>
      <c r="AH40" s="37"/>
      <c r="AI40" s="37"/>
      <c r="AJ40" t="s">
        <v>311</v>
      </c>
    </row>
    <row r="41" spans="1:36" s="36" customFormat="1" ht="15" x14ac:dyDescent="0.25">
      <c r="A41">
        <v>2.67</v>
      </c>
      <c r="B41">
        <v>3.48</v>
      </c>
      <c r="C41">
        <v>2.7</v>
      </c>
      <c r="D41" s="20">
        <f t="shared" si="0"/>
        <v>3.2258527415443439E-2</v>
      </c>
      <c r="E41" s="17">
        <f>IF(OR($A41="",$B41="",$C41=""),"",A41*'MPTO_working_3-way'!$I40)</f>
        <v>2.7888503692075117</v>
      </c>
      <c r="F41" s="21">
        <f>IF(OR($A41="",$B41="",$C41=""),"",B41*'MPTO_working_3-way'!$I40)</f>
        <v>3.634906099191813</v>
      </c>
      <c r="G41" s="22">
        <f>IF(OR($A41="",$B41="",$C41=""),"",C41*'MPTO_working_3-way'!$I40)</f>
        <v>2.8201857666143377</v>
      </c>
      <c r="H41" s="17"/>
      <c r="I41" s="21"/>
      <c r="J41" s="22"/>
      <c r="K41" s="17"/>
      <c r="L41" s="21"/>
      <c r="M41" s="22"/>
      <c r="N41" s="23">
        <f t="shared" si="4"/>
        <v>35.857068957204866</v>
      </c>
      <c r="O41" s="24">
        <f t="shared" si="5"/>
        <v>27.511027044752012</v>
      </c>
      <c r="P41" s="24">
        <f t="shared" si="6"/>
        <v>35.458657079902586</v>
      </c>
      <c r="Q41" t="s">
        <v>174</v>
      </c>
      <c r="R41" t="s">
        <v>175</v>
      </c>
      <c r="S41" t="s">
        <v>302</v>
      </c>
      <c r="AD41" s="37"/>
      <c r="AE41" s="37"/>
      <c r="AH41" s="37"/>
      <c r="AI41" s="37"/>
      <c r="AJ41" t="s">
        <v>311</v>
      </c>
    </row>
    <row r="42" spans="1:36" s="36" customFormat="1" ht="15" x14ac:dyDescent="0.25">
      <c r="A42">
        <v>2.63</v>
      </c>
      <c r="B42">
        <v>3.57</v>
      </c>
      <c r="C42">
        <v>2.68</v>
      </c>
      <c r="D42" s="20">
        <f t="shared" si="0"/>
        <v>3.3474510058265405E-2</v>
      </c>
      <c r="E42" s="17">
        <f>IF(OR($A42="",$B42="",$C42=""),"",A42*'MPTO_working_3-way'!$I41)</f>
        <v>2.7282209663260368</v>
      </c>
      <c r="F42" s="21">
        <f>IF(OR($A42="",$B42="",$C42=""),"",B42*'MPTO_working_3-way'!$I41)</f>
        <v>3.7033265588532136</v>
      </c>
      <c r="G42" s="22">
        <f>IF(OR($A42="",$B42="",$C42=""),"",C42*'MPTO_working_3-way'!$I41)</f>
        <v>2.7800882850774826</v>
      </c>
      <c r="H42" s="17"/>
      <c r="I42" s="21"/>
      <c r="J42" s="22"/>
      <c r="K42" s="17"/>
      <c r="L42" s="21"/>
      <c r="M42" s="22"/>
      <c r="N42" s="23">
        <f t="shared" si="4"/>
        <v>36.653922550366282</v>
      </c>
      <c r="O42" s="24">
        <f t="shared" si="5"/>
        <v>27.002749665956109</v>
      </c>
      <c r="P42" s="24">
        <f t="shared" si="6"/>
        <v>35.970080711740039</v>
      </c>
      <c r="Q42" t="s">
        <v>176</v>
      </c>
      <c r="R42" t="s">
        <v>177</v>
      </c>
      <c r="S42" t="s">
        <v>302</v>
      </c>
      <c r="AD42" s="37"/>
      <c r="AE42" s="37"/>
      <c r="AH42" s="37"/>
      <c r="AI42" s="37"/>
      <c r="AJ42" t="s">
        <v>311</v>
      </c>
    </row>
    <row r="43" spans="1:36" s="36" customFormat="1" ht="15" x14ac:dyDescent="0.25">
      <c r="A43">
        <v>3.21</v>
      </c>
      <c r="B43">
        <v>3.61</v>
      </c>
      <c r="C43">
        <v>2.27</v>
      </c>
      <c r="D43" s="20">
        <f t="shared" si="0"/>
        <v>2.9063424361319701E-2</v>
      </c>
      <c r="E43" s="17">
        <f>IF(OR($A43="",$B43="",$C43=""),"",A43*'MPTO_working_3-way'!$I42)</f>
        <v>3.3135498730035735</v>
      </c>
      <c r="F43" s="21">
        <f>IF(OR($A43="",$B43="",$C43=""),"",B43*'MPTO_working_3-way'!$I42)</f>
        <v>3.7264532839697506</v>
      </c>
      <c r="G43" s="22">
        <f>IF(OR($A43="",$B43="",$C43=""),"",C43*'MPTO_working_3-way'!$I42)</f>
        <v>2.3432268572330566</v>
      </c>
      <c r="H43" s="17"/>
      <c r="I43" s="21"/>
      <c r="J43" s="22"/>
      <c r="K43" s="17"/>
      <c r="L43" s="21"/>
      <c r="M43" s="22"/>
      <c r="N43" s="23">
        <f t="shared" si="4"/>
        <v>30.17911419252453</v>
      </c>
      <c r="O43" s="24">
        <f t="shared" si="5"/>
        <v>26.835168021607686</v>
      </c>
      <c r="P43" s="24">
        <f t="shared" si="6"/>
        <v>42.676192316301211</v>
      </c>
      <c r="Q43" t="s">
        <v>178</v>
      </c>
      <c r="R43" t="s">
        <v>179</v>
      </c>
      <c r="S43" t="s">
        <v>302</v>
      </c>
      <c r="AD43" s="37"/>
      <c r="AE43" s="37"/>
      <c r="AH43" s="37"/>
      <c r="AI43" s="37"/>
      <c r="AJ43" t="s">
        <v>315</v>
      </c>
    </row>
    <row r="44" spans="1:36" s="36" customFormat="1" ht="15" x14ac:dyDescent="0.25">
      <c r="A44">
        <v>1.44</v>
      </c>
      <c r="B44">
        <v>4.8</v>
      </c>
      <c r="C44">
        <v>7.69</v>
      </c>
      <c r="D44" s="20">
        <f t="shared" si="0"/>
        <v>3.2816789481288744E-2</v>
      </c>
      <c r="E44" s="17">
        <f>IF(OR($A44="",$B44="",$C44=""),"",A44*'MPTO_working_3-way'!$I43)</f>
        <v>1.4882032944839021</v>
      </c>
      <c r="F44" s="21">
        <f>IF(OR($A44="",$B44="",$C44=""),"",B44*'MPTO_working_3-way'!$I43)</f>
        <v>4.9606776482796739</v>
      </c>
      <c r="G44" s="22">
        <f>IF(OR($A44="",$B44="",$C44=""),"",C44*'MPTO_working_3-way'!$I43)</f>
        <v>7.9474189823480614</v>
      </c>
      <c r="H44" s="17"/>
      <c r="I44" s="21"/>
      <c r="J44" s="22"/>
      <c r="K44" s="17"/>
      <c r="L44" s="21"/>
      <c r="M44" s="22"/>
      <c r="N44" s="23">
        <f t="shared" si="4"/>
        <v>67.195120700683077</v>
      </c>
      <c r="O44" s="24">
        <f t="shared" si="5"/>
        <v>20.158536210204922</v>
      </c>
      <c r="P44" s="24">
        <f t="shared" si="6"/>
        <v>12.582701405589546</v>
      </c>
      <c r="Q44" t="s">
        <v>180</v>
      </c>
      <c r="R44" t="s">
        <v>181</v>
      </c>
      <c r="S44" t="s">
        <v>302</v>
      </c>
      <c r="AD44" s="37"/>
      <c r="AE44" s="37"/>
      <c r="AH44" s="37"/>
      <c r="AI44" s="37"/>
      <c r="AJ44" t="s">
        <v>315</v>
      </c>
    </row>
    <row r="45" spans="1:36" s="36" customFormat="1" ht="15" x14ac:dyDescent="0.25">
      <c r="A45">
        <v>1.62</v>
      </c>
      <c r="B45">
        <v>4.3899999999999997</v>
      </c>
      <c r="C45">
        <v>5.2</v>
      </c>
      <c r="D45" s="20">
        <f t="shared" si="0"/>
        <v>3.7382075726798636E-2</v>
      </c>
      <c r="E45" s="17">
        <f>IF(OR($A45="",$B45="",$C45=""),"",A45*'MPTO_working_3-way'!$I44)</f>
        <v>1.667082747465338</v>
      </c>
      <c r="F45" s="21">
        <f>IF(OR($A45="",$B45="",$C45=""),"",B45*'MPTO_working_3-way'!$I44)</f>
        <v>4.5175884329461935</v>
      </c>
      <c r="G45" s="22">
        <f>IF(OR($A45="",$B45="",$C45=""),"",C45*'MPTO_working_3-way'!$I44)</f>
        <v>5.3511298066788626</v>
      </c>
      <c r="H45" s="17"/>
      <c r="I45" s="21"/>
      <c r="J45" s="22"/>
      <c r="K45" s="17"/>
      <c r="L45" s="21"/>
      <c r="M45" s="22"/>
      <c r="N45" s="23">
        <f t="shared" si="4"/>
        <v>59.9850248297763</v>
      </c>
      <c r="O45" s="24">
        <f t="shared" si="5"/>
        <v>22.135703923516541</v>
      </c>
      <c r="P45" s="24">
        <f t="shared" si="6"/>
        <v>18.687642350814926</v>
      </c>
      <c r="Q45" t="s">
        <v>182</v>
      </c>
      <c r="R45" t="s">
        <v>183</v>
      </c>
      <c r="S45" t="s">
        <v>302</v>
      </c>
      <c r="AD45" s="37"/>
      <c r="AE45" s="37"/>
      <c r="AH45" s="37"/>
      <c r="AI45" s="37"/>
      <c r="AJ45" t="s">
        <v>316</v>
      </c>
    </row>
    <row r="46" spans="1:36" s="36" customFormat="1" ht="15" x14ac:dyDescent="0.25">
      <c r="A46">
        <v>3.45</v>
      </c>
      <c r="B46">
        <v>3.79</v>
      </c>
      <c r="C46">
        <v>2.08</v>
      </c>
      <c r="D46" s="20">
        <f t="shared" si="0"/>
        <v>3.4476545977062178E-2</v>
      </c>
      <c r="E46" s="17">
        <f>IF(OR($A46="",$B46="",$C46=""),"",A46*'MPTO_working_3-way'!$I45)</f>
        <v>3.5632179237104462</v>
      </c>
      <c r="F46" s="21">
        <f>IF(OR($A46="",$B46="",$C46=""),"",B46*'MPTO_working_3-way'!$I45)</f>
        <v>3.9143756321340843</v>
      </c>
      <c r="G46" s="22">
        <f>IF(OR($A46="",$B46="",$C46=""),"",C46*'MPTO_working_3-way'!$I45)</f>
        <v>2.1482589221210806</v>
      </c>
      <c r="H46" s="17"/>
      <c r="I46" s="21"/>
      <c r="J46" s="22"/>
      <c r="K46" s="17"/>
      <c r="L46" s="21"/>
      <c r="M46" s="22"/>
      <c r="N46" s="23">
        <f t="shared" si="4"/>
        <v>28.064519807945992</v>
      </c>
      <c r="O46" s="24">
        <f t="shared" si="5"/>
        <v>25.546858400373001</v>
      </c>
      <c r="P46" s="24">
        <f t="shared" si="6"/>
        <v>46.549323719910419</v>
      </c>
      <c r="Q46" t="s">
        <v>184</v>
      </c>
      <c r="R46" t="s">
        <v>185</v>
      </c>
      <c r="S46" t="s">
        <v>302</v>
      </c>
      <c r="AD46" s="37"/>
      <c r="AE46" s="37"/>
      <c r="AH46" s="37"/>
      <c r="AI46" s="37"/>
      <c r="AJ46" t="s">
        <v>316</v>
      </c>
    </row>
    <row r="47" spans="1:36" s="36" customFormat="1" ht="15" x14ac:dyDescent="0.25">
      <c r="A47">
        <v>1.78</v>
      </c>
      <c r="B47">
        <v>3.46</v>
      </c>
      <c r="C47">
        <v>5.46</v>
      </c>
      <c r="D47" s="20">
        <f t="shared" si="0"/>
        <v>3.3965276999634364E-2</v>
      </c>
      <c r="E47" s="17">
        <f>IF(OR($A47="",$B47="",$C47=""),"",A47*'MPTO_working_3-way'!$I46)</f>
        <v>1.8465400947937016</v>
      </c>
      <c r="F47" s="21">
        <f>IF(OR($A47="",$B47="",$C47=""),"",B47*'MPTO_working_3-way'!$I46)</f>
        <v>3.5893419820147234</v>
      </c>
      <c r="G47" s="22">
        <f>IF(OR($A47="",$B47="",$C47=""),"",C47*'MPTO_working_3-way'!$I46)</f>
        <v>5.6641061334683203</v>
      </c>
      <c r="H47" s="17"/>
      <c r="I47" s="21"/>
      <c r="J47" s="22"/>
      <c r="K47" s="17"/>
      <c r="L47" s="21"/>
      <c r="M47" s="22"/>
      <c r="N47" s="23">
        <f t="shared" si="4"/>
        <v>54.155336394778999</v>
      </c>
      <c r="O47" s="24">
        <f t="shared" si="5"/>
        <v>27.860259763788036</v>
      </c>
      <c r="P47" s="24">
        <f t="shared" si="6"/>
        <v>17.655036407089124</v>
      </c>
      <c r="Q47" t="s">
        <v>186</v>
      </c>
      <c r="R47" t="s">
        <v>187</v>
      </c>
      <c r="S47" t="s">
        <v>303</v>
      </c>
      <c r="AD47" s="37"/>
      <c r="AE47" s="37"/>
      <c r="AH47" s="37"/>
      <c r="AI47" s="37"/>
      <c r="AJ47" t="s">
        <v>94</v>
      </c>
    </row>
    <row r="48" spans="1:36" s="36" customFormat="1" ht="15" x14ac:dyDescent="0.25">
      <c r="A48">
        <v>1.82</v>
      </c>
      <c r="B48">
        <v>3.71</v>
      </c>
      <c r="C48">
        <v>4.4000000000000004</v>
      </c>
      <c r="D48" s="20">
        <f t="shared" si="0"/>
        <v>4.6265055699017843E-2</v>
      </c>
      <c r="E48" s="17">
        <f>IF(OR($A48="",$B48="",$C48=""),"",A48*'MPTO_working_3-way'!$I47)</f>
        <v>1.8827473136782533</v>
      </c>
      <c r="F48" s="21">
        <f>IF(OR($A48="",$B48="",$C48=""),"",B48*'MPTO_working_3-way'!$I47)</f>
        <v>3.8379079855749008</v>
      </c>
      <c r="G48" s="22">
        <f>IF(OR($A48="",$B48="",$C48=""),"",C48*'MPTO_working_3-way'!$I47)</f>
        <v>4.551696802299074</v>
      </c>
      <c r="H48" s="17"/>
      <c r="I48" s="21"/>
      <c r="J48" s="22"/>
      <c r="K48" s="17"/>
      <c r="L48" s="21"/>
      <c r="M48" s="22"/>
      <c r="N48" s="23">
        <f t="shared" si="4"/>
        <v>53.113872091860124</v>
      </c>
      <c r="O48" s="24">
        <f t="shared" si="5"/>
        <v>26.055861780912515</v>
      </c>
      <c r="P48" s="24">
        <f t="shared" si="6"/>
        <v>21.969828910723958</v>
      </c>
      <c r="Q48" t="s">
        <v>188</v>
      </c>
      <c r="R48" t="s">
        <v>189</v>
      </c>
      <c r="S48" t="s">
        <v>303</v>
      </c>
      <c r="AD48" s="37"/>
      <c r="AE48" s="37"/>
      <c r="AH48" s="37"/>
      <c r="AI48" s="37"/>
      <c r="AJ48" t="s">
        <v>94</v>
      </c>
    </row>
    <row r="49" spans="1:36" s="36" customFormat="1" ht="15" x14ac:dyDescent="0.25">
      <c r="A49">
        <v>2.6</v>
      </c>
      <c r="B49">
        <v>3.01</v>
      </c>
      <c r="C49">
        <v>3.05</v>
      </c>
      <c r="D49" s="20">
        <f t="shared" si="0"/>
        <v>4.4710150695663309E-2</v>
      </c>
      <c r="E49" s="17">
        <f>IF(OR($A49="",$B49="",$C49=""),"",A49*'MPTO_working_3-way'!$I48)</f>
        <v>2.6883097201990496</v>
      </c>
      <c r="F49" s="21">
        <f>IF(OR($A49="",$B49="",$C49=""),"",B49*'MPTO_working_3-way'!$I48)</f>
        <v>3.1122354837688992</v>
      </c>
      <c r="G49" s="22">
        <f>IF(OR($A49="",$B49="",$C49=""),"",C49*'MPTO_working_3-way'!$I48)</f>
        <v>3.1535940948488848</v>
      </c>
      <c r="H49" s="17"/>
      <c r="I49" s="21"/>
      <c r="J49" s="22"/>
      <c r="K49" s="17"/>
      <c r="L49" s="21"/>
      <c r="M49" s="22"/>
      <c r="N49" s="23">
        <f t="shared" si="4"/>
        <v>37.198094865570674</v>
      </c>
      <c r="O49" s="24">
        <f t="shared" si="5"/>
        <v>32.13124473437999</v>
      </c>
      <c r="P49" s="24">
        <f t="shared" si="6"/>
        <v>31.709851360814351</v>
      </c>
      <c r="Q49" t="s">
        <v>190</v>
      </c>
      <c r="R49" t="s">
        <v>191</v>
      </c>
      <c r="S49" t="s">
        <v>303</v>
      </c>
      <c r="AD49" s="37"/>
      <c r="AE49" s="37"/>
      <c r="AH49" s="37"/>
      <c r="AI49" s="37"/>
      <c r="AJ49" t="s">
        <v>94</v>
      </c>
    </row>
    <row r="50" spans="1:36" s="36" customFormat="1" ht="15" x14ac:dyDescent="0.25">
      <c r="A50">
        <v>2.02</v>
      </c>
      <c r="B50">
        <v>3.24</v>
      </c>
      <c r="C50">
        <v>4.12</v>
      </c>
      <c r="D50" s="20">
        <f t="shared" si="0"/>
        <v>4.6409926861078699E-2</v>
      </c>
      <c r="E50" s="17">
        <f>IF(OR($A50="",$B50="",$C50=""),"",A50*'MPTO_working_3-way'!$I49)</f>
        <v>2.1134554125120162</v>
      </c>
      <c r="F50" s="21">
        <f>IF(OR($A50="",$B50="",$C50=""),"",B50*'MPTO_working_3-way'!$I49)</f>
        <v>3.3898987804648182</v>
      </c>
      <c r="G50" s="22">
        <f>IF(OR($A50="",$B50="",$C50=""),"",C50*'MPTO_working_3-way'!$I49)</f>
        <v>4.3106120294799535</v>
      </c>
      <c r="H50" s="17"/>
      <c r="I50" s="21"/>
      <c r="J50" s="22"/>
      <c r="K50" s="17"/>
      <c r="L50" s="21"/>
      <c r="M50" s="22"/>
      <c r="N50" s="23">
        <f t="shared" si="4"/>
        <v>47.315878730151091</v>
      </c>
      <c r="O50" s="24">
        <f t="shared" si="5"/>
        <v>29.499405874970741</v>
      </c>
      <c r="P50" s="24">
        <f t="shared" si="6"/>
        <v>23.198561901676023</v>
      </c>
      <c r="Q50" t="s">
        <v>192</v>
      </c>
      <c r="R50" t="s">
        <v>193</v>
      </c>
      <c r="S50" t="s">
        <v>303</v>
      </c>
      <c r="AD50" s="37"/>
      <c r="AE50" s="37"/>
      <c r="AH50" s="37"/>
      <c r="AI50" s="37"/>
      <c r="AJ50" t="s">
        <v>94</v>
      </c>
    </row>
    <row r="51" spans="1:36" s="36" customFormat="1" ht="15" x14ac:dyDescent="0.25">
      <c r="A51">
        <v>2.2599999999999998</v>
      </c>
      <c r="B51">
        <v>3.15</v>
      </c>
      <c r="C51">
        <v>3.52</v>
      </c>
      <c r="D51" s="20">
        <f t="shared" si="0"/>
        <v>4.4029102657421326E-2</v>
      </c>
      <c r="E51" s="17">
        <f>IF(OR($A51="",$B51="",$C51=""),"",A51*'MPTO_working_3-way'!$I50)</f>
        <v>2.3610449405721989</v>
      </c>
      <c r="F51" s="21">
        <f>IF(OR($A51="",$B51="",$C51=""),"",B51*'MPTO_working_3-way'!$I50)</f>
        <v>3.2908369746913393</v>
      </c>
      <c r="G51" s="22">
        <f>IF(OR($A51="",$B51="",$C51=""),"",C51*'MPTO_working_3-way'!$I50)</f>
        <v>3.677379730448735</v>
      </c>
      <c r="H51" s="17"/>
      <c r="I51" s="21"/>
      <c r="J51" s="22"/>
      <c r="K51" s="17"/>
      <c r="L51" s="21"/>
      <c r="M51" s="22"/>
      <c r="N51" s="23">
        <f t="shared" si="4"/>
        <v>42.354128158087924</v>
      </c>
      <c r="O51" s="24">
        <f t="shared" si="5"/>
        <v>30.38740623405673</v>
      </c>
      <c r="P51" s="24">
        <f t="shared" si="6"/>
        <v>27.193275465135997</v>
      </c>
      <c r="Q51" t="s">
        <v>194</v>
      </c>
      <c r="R51" t="s">
        <v>195</v>
      </c>
      <c r="S51" t="s">
        <v>303</v>
      </c>
      <c r="AD51" s="37"/>
      <c r="AE51" s="37"/>
      <c r="AH51" s="37"/>
      <c r="AI51" s="37"/>
      <c r="AJ51" t="s">
        <v>94</v>
      </c>
    </row>
    <row r="52" spans="1:36" s="36" customFormat="1" ht="15" x14ac:dyDescent="0.25">
      <c r="A52">
        <v>2.37</v>
      </c>
      <c r="B52">
        <v>3.09</v>
      </c>
      <c r="C52">
        <v>3.47</v>
      </c>
      <c r="D52" s="20">
        <f t="shared" si="0"/>
        <v>3.3749961779643733E-2</v>
      </c>
      <c r="E52" s="17">
        <f>IF(OR($A52="",$B52="",$C52=""),"",A52*'MPTO_working_3-way'!$I51)</f>
        <v>2.4799915266607568</v>
      </c>
      <c r="F52" s="21">
        <f>IF(OR($A52="",$B52="",$C52=""),"",B52*'MPTO_working_3-way'!$I51)</f>
        <v>3.233406674000733</v>
      </c>
      <c r="G52" s="22">
        <f>IF(OR($A52="",$B52="",$C52=""),"",C52*'MPTO_working_3-way'!$I51)</f>
        <v>3.6310424462079434</v>
      </c>
      <c r="H52" s="17"/>
      <c r="I52" s="21"/>
      <c r="J52" s="22"/>
      <c r="K52" s="17"/>
      <c r="L52" s="21"/>
      <c r="M52" s="22"/>
      <c r="N52" s="23">
        <f t="shared" si="4"/>
        <v>40.322718414545292</v>
      </c>
      <c r="O52" s="24">
        <f t="shared" si="5"/>
        <v>30.927133541253195</v>
      </c>
      <c r="P52" s="24">
        <f t="shared" si="6"/>
        <v>27.540300473334973</v>
      </c>
      <c r="Q52" t="s">
        <v>196</v>
      </c>
      <c r="R52" t="s">
        <v>197</v>
      </c>
      <c r="S52" t="s">
        <v>303</v>
      </c>
      <c r="AD52" s="37"/>
      <c r="AE52" s="37"/>
      <c r="AH52" s="37"/>
      <c r="AI52" s="37"/>
      <c r="AJ52" t="s">
        <v>312</v>
      </c>
    </row>
    <row r="53" spans="1:36" s="36" customFormat="1" ht="15" x14ac:dyDescent="0.25">
      <c r="A53">
        <v>2.02</v>
      </c>
      <c r="B53">
        <v>3.42</v>
      </c>
      <c r="C53">
        <v>4.07</v>
      </c>
      <c r="D53" s="20">
        <f t="shared" si="0"/>
        <v>3.3147411469454102E-2</v>
      </c>
      <c r="E53" s="17">
        <f>IF(OR($A53="",$B53="",$C53=""),"",A53*'MPTO_working_3-way'!$I52)</f>
        <v>2.108938787367991</v>
      </c>
      <c r="F53" s="21">
        <f>IF(OR($A53="",$B53="",$C53=""),"",B53*'MPTO_working_3-way'!$I52)</f>
        <v>3.5705795310883808</v>
      </c>
      <c r="G53" s="22">
        <f>IF(OR($A53="",$B53="",$C53=""),"",C53*'MPTO_working_3-way'!$I52)</f>
        <v>4.2491984478157052</v>
      </c>
      <c r="H53" s="17"/>
      <c r="I53" s="21"/>
      <c r="J53" s="22"/>
      <c r="K53" s="17"/>
      <c r="L53" s="21"/>
      <c r="M53" s="22"/>
      <c r="N53" s="23">
        <f t="shared" si="4"/>
        <v>47.417213149558755</v>
      </c>
      <c r="O53" s="24">
        <f t="shared" si="5"/>
        <v>28.006658059096107</v>
      </c>
      <c r="P53" s="24">
        <f t="shared" si="6"/>
        <v>23.533850260960364</v>
      </c>
      <c r="Q53" t="s">
        <v>198</v>
      </c>
      <c r="R53" t="s">
        <v>199</v>
      </c>
      <c r="S53" t="s">
        <v>303</v>
      </c>
      <c r="AD53" s="37"/>
      <c r="AE53" s="37"/>
      <c r="AH53" s="37"/>
      <c r="AI53" s="37"/>
      <c r="AJ53" t="s">
        <v>312</v>
      </c>
    </row>
    <row r="54" spans="1:36" s="36" customFormat="1" ht="15" x14ac:dyDescent="0.25">
      <c r="A54">
        <v>2.13</v>
      </c>
      <c r="B54">
        <v>3.36</v>
      </c>
      <c r="C54">
        <v>3.74</v>
      </c>
      <c r="D54" s="20">
        <f t="shared" si="0"/>
        <v>3.4482294838549921E-2</v>
      </c>
      <c r="E54" s="17">
        <f>IF(OR($A54="",$B54="",$C54=""),"",A54*'MPTO_working_3-way'!$I53)</f>
        <v>2.201887418590641</v>
      </c>
      <c r="F54" s="21">
        <f>IF(OR($A54="",$B54="",$C54=""),"",B54*'MPTO_working_3-way'!$I53)</f>
        <v>3.4733998715796028</v>
      </c>
      <c r="G54" s="22">
        <f>IF(OR($A54="",$B54="",$C54=""),"",C54*'MPTO_working_3-way'!$I53)</f>
        <v>3.8662248570558679</v>
      </c>
      <c r="H54" s="17"/>
      <c r="I54" s="21"/>
      <c r="J54" s="22"/>
      <c r="K54" s="17"/>
      <c r="L54" s="21"/>
      <c r="M54" s="22"/>
      <c r="N54" s="23">
        <f t="shared" si="4"/>
        <v>45.415582629563715</v>
      </c>
      <c r="O54" s="24">
        <f t="shared" si="5"/>
        <v>28.790235416955568</v>
      </c>
      <c r="P54" s="24">
        <f t="shared" si="6"/>
        <v>25.865024331810343</v>
      </c>
      <c r="Q54" t="s">
        <v>200</v>
      </c>
      <c r="R54" t="s">
        <v>201</v>
      </c>
      <c r="S54" t="s">
        <v>303</v>
      </c>
      <c r="AD54" s="37"/>
      <c r="AE54" s="37"/>
      <c r="AH54" s="37"/>
      <c r="AI54" s="37"/>
      <c r="AJ54" t="s">
        <v>312</v>
      </c>
    </row>
    <row r="55" spans="1:36" s="36" customFormat="1" ht="15" x14ac:dyDescent="0.25">
      <c r="A55">
        <v>2.31</v>
      </c>
      <c r="B55">
        <v>3.3</v>
      </c>
      <c r="C55">
        <v>3.37</v>
      </c>
      <c r="D55" s="20">
        <f t="shared" si="0"/>
        <v>3.2666640975246297E-2</v>
      </c>
      <c r="E55" s="17">
        <f>IF(OR($A55="",$B55="",$C55=""),"",A55*'MPTO_working_3-way'!$I54)</f>
        <v>2.386570520494439</v>
      </c>
      <c r="F55" s="21">
        <f>IF(OR($A55="",$B55="",$C55=""),"",B55*'MPTO_working_3-way'!$I54)</f>
        <v>3.4093864578491981</v>
      </c>
      <c r="G55" s="22">
        <f>IF(OR($A55="",$B55="",$C55=""),"",C55*'MPTO_working_3-way'!$I54)</f>
        <v>3.4817067766520604</v>
      </c>
      <c r="H55" s="17"/>
      <c r="I55" s="21"/>
      <c r="J55" s="22"/>
      <c r="K55" s="17"/>
      <c r="L55" s="21"/>
      <c r="M55" s="22"/>
      <c r="N55" s="23">
        <f t="shared" si="4"/>
        <v>41.901129315584797</v>
      </c>
      <c r="O55" s="24">
        <f t="shared" si="5"/>
        <v>29.33079052090936</v>
      </c>
      <c r="P55" s="24">
        <f t="shared" si="6"/>
        <v>28.721545613946848</v>
      </c>
      <c r="Q55" t="s">
        <v>202</v>
      </c>
      <c r="R55" t="s">
        <v>203</v>
      </c>
      <c r="S55" t="s">
        <v>303</v>
      </c>
      <c r="AD55" s="37"/>
      <c r="AE55" s="37"/>
      <c r="AH55" s="37"/>
      <c r="AI55" s="37"/>
      <c r="AJ55" t="s">
        <v>312</v>
      </c>
    </row>
    <row r="56" spans="1:36" s="36" customFormat="1" ht="15" x14ac:dyDescent="0.25">
      <c r="A56">
        <v>4.43</v>
      </c>
      <c r="B56">
        <v>3.28</v>
      </c>
      <c r="C56">
        <v>1.98</v>
      </c>
      <c r="D56" s="20">
        <f t="shared" si="0"/>
        <v>3.5662188142505435E-2</v>
      </c>
      <c r="E56" s="17">
        <f>IF(OR($A56="",$B56="",$C56=""),"",A56*'MPTO_working_3-way'!$I55)</f>
        <v>4.5827565661347762</v>
      </c>
      <c r="F56" s="21">
        <f>IF(OR($A56="",$B56="",$C56=""),"",B56*'MPTO_working_3-way'!$I55)</f>
        <v>3.3931019270704437</v>
      </c>
      <c r="G56" s="22">
        <f>IF(OR($A56="",$B56="",$C56=""),"",C56*'MPTO_working_3-way'!$I55)</f>
        <v>2.0482749437803287</v>
      </c>
      <c r="H56" s="17"/>
      <c r="I56" s="21"/>
      <c r="J56" s="22"/>
      <c r="K56" s="17"/>
      <c r="L56" s="21"/>
      <c r="M56" s="22"/>
      <c r="N56" s="23">
        <f t="shared" si="4"/>
        <v>21.820927766264216</v>
      </c>
      <c r="O56" s="24">
        <f t="shared" si="5"/>
        <v>29.471557928216612</v>
      </c>
      <c r="P56" s="24">
        <f t="shared" si="6"/>
        <v>48.821570709368935</v>
      </c>
      <c r="Q56" t="s">
        <v>204</v>
      </c>
      <c r="R56" t="s">
        <v>205</v>
      </c>
      <c r="S56" t="s">
        <v>303</v>
      </c>
      <c r="AD56" s="37"/>
      <c r="AE56" s="37"/>
      <c r="AH56" s="37"/>
      <c r="AI56" s="37"/>
      <c r="AJ56" t="s">
        <v>312</v>
      </c>
    </row>
    <row r="57" spans="1:36" s="36" customFormat="1" ht="15" x14ac:dyDescent="0.25">
      <c r="A57">
        <v>2.8</v>
      </c>
      <c r="B57">
        <v>3.02</v>
      </c>
      <c r="C57">
        <v>2.9</v>
      </c>
      <c r="D57" s="20">
        <f t="shared" si="0"/>
        <v>3.3096271164323232E-2</v>
      </c>
      <c r="E57" s="17">
        <f>IF(OR($A57="",$B57="",$C57=""),"",A57*'MPTO_working_3-way'!$I56)</f>
        <v>2.8914665947306895</v>
      </c>
      <c r="F57" s="21">
        <f>IF(OR($A57="",$B57="",$C57=""),"",B57*'MPTO_working_3-way'!$I56)</f>
        <v>3.1186532557452438</v>
      </c>
      <c r="G57" s="22">
        <f>IF(OR($A57="",$B57="",$C57=""),"",C57*'MPTO_working_3-way'!$I56)</f>
        <v>2.9947332588282141</v>
      </c>
      <c r="H57" s="17"/>
      <c r="I57" s="21"/>
      <c r="J57" s="22"/>
      <c r="K57" s="17"/>
      <c r="L57" s="21"/>
      <c r="M57" s="22"/>
      <c r="N57" s="23">
        <f t="shared" si="4"/>
        <v>34.584525438487375</v>
      </c>
      <c r="O57" s="24">
        <f t="shared" si="5"/>
        <v>32.065122923100873</v>
      </c>
      <c r="P57" s="24">
        <f t="shared" si="6"/>
        <v>33.391955595780914</v>
      </c>
      <c r="Q57" t="s">
        <v>206</v>
      </c>
      <c r="R57" t="s">
        <v>207</v>
      </c>
      <c r="S57" t="s">
        <v>303</v>
      </c>
      <c r="AD57" s="37"/>
      <c r="AE57" s="37"/>
      <c r="AH57" s="37"/>
      <c r="AI57" s="37"/>
      <c r="AJ57" t="s">
        <v>312</v>
      </c>
    </row>
    <row r="58" spans="1:36" s="36" customFormat="1" ht="15" x14ac:dyDescent="0.25">
      <c r="A58">
        <v>3.87</v>
      </c>
      <c r="B58">
        <v>3.79</v>
      </c>
      <c r="C58">
        <v>1.93</v>
      </c>
      <c r="D58" s="20">
        <f t="shared" si="0"/>
        <v>4.0384890586507627E-2</v>
      </c>
      <c r="E58" s="17">
        <f>IF(OR($A58="",$B58="",$C58=""),"",A58*'MPTO_working_3-way'!$I57)</f>
        <v>4.0080126681114958</v>
      </c>
      <c r="F58" s="21">
        <f>IF(OR($A58="",$B58="",$C58=""),"",B58*'MPTO_working_3-way'!$I57)</f>
        <v>3.9251596930600958</v>
      </c>
      <c r="G58" s="22">
        <f>IF(OR($A58="",$B58="",$C58=""),"",C58*'MPTO_working_3-way'!$I57)</f>
        <v>1.9988280231150355</v>
      </c>
      <c r="H58" s="17"/>
      <c r="I58" s="21"/>
      <c r="J58" s="22"/>
      <c r="K58" s="17"/>
      <c r="L58" s="21"/>
      <c r="M58" s="22"/>
      <c r="N58" s="23">
        <f t="shared" si="4"/>
        <v>24.950020940706811</v>
      </c>
      <c r="O58" s="24">
        <f t="shared" si="5"/>
        <v>25.476670459244154</v>
      </c>
      <c r="P58" s="24">
        <f t="shared" si="6"/>
        <v>50.029316601313653</v>
      </c>
      <c r="Q58" t="s">
        <v>208</v>
      </c>
      <c r="R58" t="s">
        <v>209</v>
      </c>
      <c r="S58" t="s">
        <v>303</v>
      </c>
      <c r="AD58" s="37"/>
      <c r="AE58" s="37"/>
      <c r="AH58" s="37"/>
      <c r="AI58" s="37"/>
      <c r="AJ58" t="s">
        <v>306</v>
      </c>
    </row>
    <row r="59" spans="1:36" s="36" customFormat="1" ht="15" x14ac:dyDescent="0.25">
      <c r="A59">
        <v>2.3199999999999998</v>
      </c>
      <c r="B59">
        <v>3.7</v>
      </c>
      <c r="C59">
        <v>2.96</v>
      </c>
      <c r="D59" s="20">
        <f t="shared" si="0"/>
        <v>3.9142590866728888E-2</v>
      </c>
      <c r="E59" s="17">
        <f>IF(OR($A59="",$B59="",$C59=""),"",A59*'MPTO_working_3-way'!$I58)</f>
        <v>2.3967833491012298</v>
      </c>
      <c r="F59" s="21">
        <f>IF(OR($A59="",$B59="",$C59=""),"",B59*'MPTO_working_3-way'!$I58)</f>
        <v>3.8224562033079961</v>
      </c>
      <c r="G59" s="22">
        <f>IF(OR($A59="",$B59="",$C59=""),"",C59*'MPTO_working_3-way'!$I58)</f>
        <v>3.0579649626463969</v>
      </c>
      <c r="H59" s="17"/>
      <c r="I59" s="21"/>
      <c r="J59" s="22"/>
      <c r="K59" s="17"/>
      <c r="L59" s="21"/>
      <c r="M59" s="22"/>
      <c r="N59" s="23">
        <f t="shared" si="4"/>
        <v>41.722586247730327</v>
      </c>
      <c r="O59" s="24">
        <f t="shared" si="5"/>
        <v>26.161189214793069</v>
      </c>
      <c r="P59" s="24">
        <f t="shared" si="6"/>
        <v>32.701486518491329</v>
      </c>
      <c r="Q59" t="s">
        <v>210</v>
      </c>
      <c r="R59" t="s">
        <v>211</v>
      </c>
      <c r="S59" t="s">
        <v>303</v>
      </c>
      <c r="AD59" s="37"/>
      <c r="AE59" s="37"/>
      <c r="AH59" s="37"/>
      <c r="AI59" s="37"/>
      <c r="AJ59" t="s">
        <v>306</v>
      </c>
    </row>
    <row r="60" spans="1:36" s="36" customFormat="1" ht="15" x14ac:dyDescent="0.25">
      <c r="A60">
        <v>1.3</v>
      </c>
      <c r="B60">
        <v>5.49</v>
      </c>
      <c r="C60">
        <v>10.64</v>
      </c>
      <c r="D60" s="20">
        <f t="shared" si="0"/>
        <v>4.5365094114015569E-2</v>
      </c>
      <c r="E60" s="17">
        <f>IF(OR($A60="",$B60="",$C60=""),"",A60*'MPTO_working_3-way'!$I59)</f>
        <v>1.3525003577624599</v>
      </c>
      <c r="F60" s="21">
        <f>IF(OR($A60="",$B60="",$C60=""),"",B60*'MPTO_working_3-way'!$I59)</f>
        <v>5.7117130493199273</v>
      </c>
      <c r="G60" s="22">
        <f>IF(OR($A60="",$B60="",$C60=""),"",C60*'MPTO_working_3-way'!$I59)</f>
        <v>11.069695235840442</v>
      </c>
      <c r="H60" s="17"/>
      <c r="I60" s="21"/>
      <c r="J60" s="22"/>
      <c r="K60" s="17"/>
      <c r="L60" s="21"/>
      <c r="M60" s="22"/>
      <c r="N60" s="23">
        <f t="shared" si="4"/>
        <v>73.937133861788624</v>
      </c>
      <c r="O60" s="24">
        <f t="shared" si="5"/>
        <v>17.507882335214063</v>
      </c>
      <c r="P60" s="24">
        <f t="shared" si="6"/>
        <v>9.0336723703313169</v>
      </c>
      <c r="Q60" t="s">
        <v>212</v>
      </c>
      <c r="R60" t="s">
        <v>213</v>
      </c>
      <c r="S60" t="s">
        <v>303</v>
      </c>
      <c r="AD60" s="37"/>
      <c r="AE60" s="37"/>
      <c r="AH60" s="37"/>
      <c r="AI60" s="37"/>
      <c r="AJ60" t="s">
        <v>306</v>
      </c>
    </row>
    <row r="61" spans="1:36" s="36" customFormat="1" ht="15" x14ac:dyDescent="0.25">
      <c r="A61">
        <v>1.98</v>
      </c>
      <c r="B61">
        <v>3.48</v>
      </c>
      <c r="C61">
        <v>4.04</v>
      </c>
      <c r="D61" s="20">
        <f t="shared" si="0"/>
        <v>3.9931579364833159E-2</v>
      </c>
      <c r="E61" s="17">
        <f>IF(OR($A61="",$B61="",$C61=""),"",A61*'MPTO_working_3-way'!$I60)</f>
        <v>2.0575023299161233</v>
      </c>
      <c r="F61" s="21">
        <f>IF(OR($A61="",$B61="",$C61=""),"",B61*'MPTO_working_3-way'!$I60)</f>
        <v>3.6162162162162166</v>
      </c>
      <c r="G61" s="22">
        <f>IF(OR($A61="",$B61="",$C61=""),"",C61*'MPTO_working_3-way'!$I60)</f>
        <v>4.1981360671015846</v>
      </c>
      <c r="H61" s="17"/>
      <c r="I61" s="21"/>
      <c r="J61" s="22"/>
      <c r="K61" s="17"/>
      <c r="L61" s="21"/>
      <c r="M61" s="22"/>
      <c r="N61" s="23">
        <f t="shared" si="4"/>
        <v>48.602618109344562</v>
      </c>
      <c r="O61" s="24">
        <f t="shared" si="5"/>
        <v>27.653213751868456</v>
      </c>
      <c r="P61" s="24">
        <f t="shared" si="6"/>
        <v>23.8200950139857</v>
      </c>
      <c r="Q61" t="s">
        <v>214</v>
      </c>
      <c r="R61" t="s">
        <v>215</v>
      </c>
      <c r="S61" t="s">
        <v>303</v>
      </c>
      <c r="AD61" s="37"/>
      <c r="AE61" s="37"/>
      <c r="AH61" s="37"/>
      <c r="AI61" s="37"/>
      <c r="AJ61" t="s">
        <v>306</v>
      </c>
    </row>
    <row r="62" spans="1:36" s="36" customFormat="1" ht="15" x14ac:dyDescent="0.25">
      <c r="A62">
        <v>2.3199999999999998</v>
      </c>
      <c r="B62">
        <v>3.44</v>
      </c>
      <c r="C62">
        <v>3.28</v>
      </c>
      <c r="D62" s="20">
        <f t="shared" si="0"/>
        <v>2.6610205957713129E-2</v>
      </c>
      <c r="E62" s="17">
        <f>IF(OR($A62="",$B62="",$C62=""),"",A62*'MPTO_working_3-way'!$I61)</f>
        <v>2.4252470183445158</v>
      </c>
      <c r="F62" s="21">
        <f>IF(OR($A62="",$B62="",$C62=""),"",B62*'MPTO_working_3-way'!$I61)</f>
        <v>3.5960559237522136</v>
      </c>
      <c r="G62" s="22">
        <f>IF(OR($A62="",$B62="",$C62=""),"",C62*'MPTO_working_3-way'!$I61)</f>
        <v>3.4287975086939708</v>
      </c>
      <c r="H62" s="17"/>
      <c r="I62" s="21"/>
      <c r="J62" s="22"/>
      <c r="K62" s="17"/>
      <c r="L62" s="21"/>
      <c r="M62" s="22"/>
      <c r="N62" s="23">
        <f t="shared" si="4"/>
        <v>41.232913284132366</v>
      </c>
      <c r="O62" s="24">
        <f t="shared" si="5"/>
        <v>27.80824384278694</v>
      </c>
      <c r="P62" s="24">
        <f t="shared" si="6"/>
        <v>29.16474354243509</v>
      </c>
      <c r="Q62" t="s">
        <v>216</v>
      </c>
      <c r="R62" t="s">
        <v>217</v>
      </c>
      <c r="S62" t="s">
        <v>303</v>
      </c>
      <c r="AD62" s="37"/>
      <c r="AE62" s="37"/>
      <c r="AH62" s="37"/>
      <c r="AI62" s="37"/>
      <c r="AJ62" t="s">
        <v>307</v>
      </c>
    </row>
    <row r="63" spans="1:36" s="36" customFormat="1" ht="15" x14ac:dyDescent="0.25">
      <c r="A63">
        <v>4.8499999999999996</v>
      </c>
      <c r="B63">
        <v>3.92</v>
      </c>
      <c r="C63">
        <v>1.72</v>
      </c>
      <c r="D63" s="20">
        <f t="shared" si="0"/>
        <v>4.268295666384514E-2</v>
      </c>
      <c r="E63" s="17">
        <f>IF(OR($A63="",$B63="",$C63=""),"",A63*'MPTO_working_3-way'!$I62)</f>
        <v>5.0436681599194406</v>
      </c>
      <c r="F63" s="21">
        <f>IF(OR($A63="",$B63="",$C63=""),"",B63*'MPTO_working_3-way'!$I62)</f>
        <v>4.0765317911101455</v>
      </c>
      <c r="G63" s="22">
        <f>IF(OR($A63="",$B63="",$C63=""),"",C63*'MPTO_working_3-way'!$I62)</f>
        <v>1.788682316507513</v>
      </c>
      <c r="H63" s="17"/>
      <c r="I63" s="21"/>
      <c r="J63" s="22"/>
      <c r="K63" s="17"/>
      <c r="L63" s="21"/>
      <c r="M63" s="22"/>
      <c r="N63" s="23">
        <f t="shared" si="4"/>
        <v>19.826839678841448</v>
      </c>
      <c r="O63" s="24">
        <f t="shared" si="5"/>
        <v>24.530656235301286</v>
      </c>
      <c r="P63" s="24">
        <f t="shared" si="6"/>
        <v>55.907077001384323</v>
      </c>
      <c r="Q63" t="s">
        <v>218</v>
      </c>
      <c r="R63" t="s">
        <v>219</v>
      </c>
      <c r="S63" t="s">
        <v>303</v>
      </c>
      <c r="AD63" s="37"/>
      <c r="AE63" s="37"/>
      <c r="AH63" s="37"/>
      <c r="AI63" s="37"/>
      <c r="AJ63" t="s">
        <v>308</v>
      </c>
    </row>
    <row r="64" spans="1:36" s="36" customFormat="1" ht="15" x14ac:dyDescent="0.25">
      <c r="A64">
        <v>1.39</v>
      </c>
      <c r="B64">
        <v>4.8499999999999996</v>
      </c>
      <c r="C64">
        <v>8.2899999999999991</v>
      </c>
      <c r="D64" s="20">
        <f t="shared" si="0"/>
        <v>4.62372892031222E-2</v>
      </c>
      <c r="E64" s="17">
        <f>IF(OR($A64="",$B64="",$C64=""),"",A64*'MPTO_working_3-way'!$I63)</f>
        <v>1.426988186281221</v>
      </c>
      <c r="F64" s="21">
        <f>IF(OR($A64="",$B64="",$C64=""),"",B64*'MPTO_working_3-way'!$I63)</f>
        <v>4.979059498894908</v>
      </c>
      <c r="G64" s="22">
        <f>IF(OR($A64="",$B64="",$C64=""),"",C64*'MPTO_working_3-way'!$I63)</f>
        <v>8.5105986073894417</v>
      </c>
      <c r="H64" s="17"/>
      <c r="I64" s="21"/>
      <c r="J64" s="22"/>
      <c r="K64" s="17"/>
      <c r="L64" s="21"/>
      <c r="M64" s="22"/>
      <c r="N64" s="23">
        <f t="shared" si="4"/>
        <v>70.077664945918954</v>
      </c>
      <c r="O64" s="24">
        <f t="shared" si="5"/>
        <v>20.08411428346956</v>
      </c>
      <c r="P64" s="24">
        <f t="shared" si="6"/>
        <v>11.750054797928509</v>
      </c>
      <c r="Q64" t="s">
        <v>220</v>
      </c>
      <c r="R64" t="s">
        <v>221</v>
      </c>
      <c r="S64" t="s">
        <v>303</v>
      </c>
      <c r="AD64" s="37"/>
      <c r="AE64" s="37"/>
      <c r="AH64" s="37"/>
      <c r="AI64" s="37"/>
      <c r="AJ64" t="s">
        <v>308</v>
      </c>
    </row>
    <row r="65" spans="1:36" s="36" customFormat="1" ht="15" x14ac:dyDescent="0.25">
      <c r="A65">
        <v>1.92</v>
      </c>
      <c r="B65">
        <v>3.54</v>
      </c>
      <c r="C65">
        <v>4.43</v>
      </c>
      <c r="D65" s="20">
        <f t="shared" si="0"/>
        <v>2.9052843351060398E-2</v>
      </c>
      <c r="E65" s="17">
        <f>IF(OR($A65="",$B65="",$C65=""),"",A65*'MPTO_working_3-way'!$I64)</f>
        <v>2.0019512767945824</v>
      </c>
      <c r="F65" s="21">
        <f>IF(OR($A65="",$B65="",$C65=""),"",B65*'MPTO_working_3-way'!$I64)</f>
        <v>3.6910976665900117</v>
      </c>
      <c r="G65" s="22">
        <f>IF(OR($A65="",$B65="",$C65=""),"",C65*'MPTO_working_3-way'!$I64)</f>
        <v>4.6190854980208336</v>
      </c>
      <c r="H65" s="17"/>
      <c r="I65" s="21"/>
      <c r="J65" s="22"/>
      <c r="K65" s="17"/>
      <c r="L65" s="21"/>
      <c r="M65" s="22"/>
      <c r="N65" s="23">
        <f t="shared" si="4"/>
        <v>49.951265627260753</v>
      </c>
      <c r="O65" s="24">
        <f t="shared" si="5"/>
        <v>27.092211865632947</v>
      </c>
      <c r="P65" s="24">
        <f t="shared" si="6"/>
        <v>21.649306998722491</v>
      </c>
      <c r="Q65" t="s">
        <v>222</v>
      </c>
      <c r="R65" t="s">
        <v>223</v>
      </c>
      <c r="S65" t="s">
        <v>303</v>
      </c>
      <c r="AD65" s="37"/>
      <c r="AE65" s="37"/>
      <c r="AH65" s="37"/>
      <c r="AI65" s="37"/>
      <c r="AJ65" t="s">
        <v>313</v>
      </c>
    </row>
    <row r="66" spans="1:36" s="36" customFormat="1" ht="15" x14ac:dyDescent="0.25">
      <c r="A66">
        <v>5.04</v>
      </c>
      <c r="B66">
        <v>3.77</v>
      </c>
      <c r="C66">
        <v>1.76</v>
      </c>
      <c r="D66" s="20">
        <f t="shared" si="0"/>
        <v>3.1846505984437057E-2</v>
      </c>
      <c r="E66" s="17">
        <f>IF(OR($A66="",$B66="",$C66=""),"",A66*'MPTO_working_3-way'!$I65)</f>
        <v>5.2730359375837361</v>
      </c>
      <c r="F66" s="21">
        <f>IF(OR($A66="",$B66="",$C66=""),"",B66*'MPTO_working_3-way'!$I65)</f>
        <v>3.9443145802957709</v>
      </c>
      <c r="G66" s="22">
        <f>IF(OR($A66="",$B66="",$C66=""),"",C66*'MPTO_working_3-way'!$I65)</f>
        <v>1.841377628997495</v>
      </c>
      <c r="H66" s="17"/>
      <c r="I66" s="21"/>
      <c r="J66" s="22"/>
      <c r="K66" s="17"/>
      <c r="L66" s="21"/>
      <c r="M66" s="22"/>
      <c r="N66" s="23">
        <f t="shared" si="4"/>
        <v>18.964407067140719</v>
      </c>
      <c r="O66" s="24">
        <f t="shared" si="5"/>
        <v>25.352947378883083</v>
      </c>
      <c r="P66" s="24">
        <f t="shared" si="6"/>
        <v>54.307165692266615</v>
      </c>
      <c r="Q66" t="s">
        <v>224</v>
      </c>
      <c r="R66" t="s">
        <v>225</v>
      </c>
      <c r="S66" t="s">
        <v>303</v>
      </c>
      <c r="AD66" s="37"/>
      <c r="AE66" s="37"/>
      <c r="AH66" s="37"/>
      <c r="AI66" s="37"/>
      <c r="AJ66" t="s">
        <v>313</v>
      </c>
    </row>
    <row r="67" spans="1:36" s="36" customFormat="1" ht="15" x14ac:dyDescent="0.25">
      <c r="A67">
        <v>2.4</v>
      </c>
      <c r="B67">
        <v>3.39</v>
      </c>
      <c r="C67">
        <v>3.17</v>
      </c>
      <c r="D67" s="20">
        <f t="shared" si="0"/>
        <v>2.7109330653341202E-2</v>
      </c>
      <c r="E67" s="17">
        <f>IF(OR($A67="",$B67="",$C67=""),"",A67*'MPTO_working_3-way'!$I66)</f>
        <v>2.469726824042545</v>
      </c>
      <c r="F67" s="21">
        <f>IF(OR($A67="",$B67="",$C67=""),"",B67*'MPTO_working_3-way'!$I66)</f>
        <v>3.4884891389600949</v>
      </c>
      <c r="G67" s="22">
        <f>IF(OR($A67="",$B67="",$C67=""),"",C67*'MPTO_working_3-way'!$I66)</f>
        <v>3.2620975134228614</v>
      </c>
      <c r="H67" s="17"/>
      <c r="I67" s="21"/>
      <c r="J67" s="22"/>
      <c r="K67" s="17"/>
      <c r="L67" s="21"/>
      <c r="M67" s="22"/>
      <c r="N67" s="23">
        <f t="shared" si="4"/>
        <v>40.490308088534306</v>
      </c>
      <c r="O67" s="24">
        <f t="shared" si="5"/>
        <v>28.665704841440213</v>
      </c>
      <c r="P67" s="24">
        <f t="shared" si="6"/>
        <v>30.655122843054368</v>
      </c>
      <c r="Q67" t="s">
        <v>226</v>
      </c>
      <c r="R67" t="s">
        <v>227</v>
      </c>
      <c r="S67" t="s">
        <v>303</v>
      </c>
      <c r="AD67" s="37"/>
      <c r="AE67" s="37"/>
      <c r="AH67" s="37"/>
      <c r="AI67" s="37"/>
      <c r="AJ67" t="s">
        <v>95</v>
      </c>
    </row>
    <row r="68" spans="1:36" s="36" customFormat="1" ht="15" x14ac:dyDescent="0.25">
      <c r="A68">
        <v>2.16</v>
      </c>
      <c r="B68">
        <v>3.32</v>
      </c>
      <c r="C68">
        <v>3.77</v>
      </c>
      <c r="D68" s="20">
        <f t="shared" ref="D68:D116" si="7">IF(OR($A68="",$B68="",$C68=""),"",(1/A68)+(1/B68)+(1/C68)-1)</f>
        <v>2.9419771629991764E-2</v>
      </c>
      <c r="E68" s="17">
        <f>IF(OR($A68="",$B68="",$C68=""),"",A68*'MPTO_working_3-way'!$I67)</f>
        <v>2.2287884529263842</v>
      </c>
      <c r="F68" s="21">
        <f>IF(OR($A68="",$B68="",$C68=""),"",B68*'MPTO_working_3-way'!$I67)</f>
        <v>3.4257303998683311</v>
      </c>
      <c r="G68" s="22">
        <f>IF(OR($A68="",$B68="",$C68=""),"",C68*'MPTO_working_3-way'!$I67)</f>
        <v>3.8900613275613276</v>
      </c>
      <c r="H68" s="17"/>
      <c r="I68" s="21"/>
      <c r="J68" s="22"/>
      <c r="K68" s="17"/>
      <c r="L68" s="21"/>
      <c r="M68" s="22"/>
      <c r="N68" s="23">
        <f t="shared" si="4"/>
        <v>44.86742555970293</v>
      </c>
      <c r="O68" s="24">
        <f t="shared" si="5"/>
        <v>29.190855183421181</v>
      </c>
      <c r="P68" s="24">
        <f t="shared" si="6"/>
        <v>25.706535599193192</v>
      </c>
      <c r="Q68" t="s">
        <v>228</v>
      </c>
      <c r="R68" t="s">
        <v>229</v>
      </c>
      <c r="S68" t="s">
        <v>303</v>
      </c>
      <c r="AD68" s="37"/>
      <c r="AE68" s="37"/>
      <c r="AH68" s="37"/>
      <c r="AI68" s="37"/>
      <c r="AJ68" t="s">
        <v>95</v>
      </c>
    </row>
    <row r="69" spans="1:36" s="36" customFormat="1" ht="15" x14ac:dyDescent="0.25">
      <c r="A69">
        <v>3.36</v>
      </c>
      <c r="B69">
        <v>3.39</v>
      </c>
      <c r="C69">
        <v>2.27</v>
      </c>
      <c r="D69" s="20">
        <f t="shared" si="7"/>
        <v>3.313293271774409E-2</v>
      </c>
      <c r="E69" s="17">
        <f>IF(OR($A69="",$B69="",$C69=""),"",A69*'MPTO_working_3-way'!$I68)</f>
        <v>3.4510873509952265</v>
      </c>
      <c r="F69" s="21">
        <f>IF(OR($A69="",$B69="",$C69=""),"",B69*'MPTO_working_3-way'!$I68)</f>
        <v>3.4819006309148266</v>
      </c>
      <c r="G69" s="22">
        <f>IF(OR($A69="",$B69="",$C69=""),"",C69*'MPTO_working_3-way'!$I68)</f>
        <v>2.3315381805830846</v>
      </c>
      <c r="H69" s="17"/>
      <c r="I69" s="21"/>
      <c r="J69" s="22"/>
      <c r="K69" s="17"/>
      <c r="L69" s="21"/>
      <c r="M69" s="22"/>
      <c r="N69" s="23">
        <f t="shared" ref="N69:N116" si="8">(1/E69)* 100</f>
        <v>28.976374640636653</v>
      </c>
      <c r="O69" s="24">
        <f t="shared" ref="O69:O116" si="9">(1/F69)* 100</f>
        <v>28.719946546471725</v>
      </c>
      <c r="P69" s="24">
        <f t="shared" ref="P69:P116" si="10">(1/G69)* 100</f>
        <v>42.890140437241911</v>
      </c>
      <c r="Q69" t="s">
        <v>230</v>
      </c>
      <c r="R69" t="s">
        <v>231</v>
      </c>
      <c r="S69" t="s">
        <v>303</v>
      </c>
      <c r="AD69" s="37"/>
      <c r="AE69" s="37"/>
      <c r="AH69" s="37"/>
      <c r="AI69" s="37"/>
      <c r="AJ69" t="s">
        <v>95</v>
      </c>
    </row>
    <row r="70" spans="1:36" s="36" customFormat="1" ht="15" x14ac:dyDescent="0.25">
      <c r="A70">
        <v>1.46</v>
      </c>
      <c r="B70">
        <v>5.17</v>
      </c>
      <c r="C70">
        <v>6.53</v>
      </c>
      <c r="D70" s="20">
        <f t="shared" si="7"/>
        <v>3.14944613429331E-2</v>
      </c>
      <c r="E70" s="17">
        <f>IF(OR($A70="",$B70="",$C70=""),"",A70*'MPTO_working_3-way'!$I69)</f>
        <v>1.502952866579788</v>
      </c>
      <c r="F70" s="21">
        <f>IF(OR($A70="",$B70="",$C70=""),"",B70*'MPTO_working_3-way'!$I69)</f>
        <v>5.3221002193270577</v>
      </c>
      <c r="G70" s="22">
        <f>IF(OR($A70="",$B70="",$C70=""),"",C70*'MPTO_working_3-way'!$I69)</f>
        <v>6.7221111087438468</v>
      </c>
      <c r="H70" s="17"/>
      <c r="I70" s="21"/>
      <c r="J70" s="22"/>
      <c r="K70" s="17"/>
      <c r="L70" s="21"/>
      <c r="M70" s="22"/>
      <c r="N70" s="23">
        <f t="shared" si="8"/>
        <v>66.535685997636207</v>
      </c>
      <c r="O70" s="24">
        <f t="shared" si="9"/>
        <v>18.789574769158389</v>
      </c>
      <c r="P70" s="24">
        <f t="shared" si="10"/>
        <v>14.876278951998293</v>
      </c>
      <c r="Q70" t="s">
        <v>232</v>
      </c>
      <c r="R70" t="s">
        <v>233</v>
      </c>
      <c r="S70" t="s">
        <v>303</v>
      </c>
      <c r="AD70" s="37"/>
      <c r="AE70" s="37"/>
      <c r="AH70" s="37"/>
      <c r="AI70" s="37"/>
      <c r="AJ70" t="s">
        <v>314</v>
      </c>
    </row>
    <row r="71" spans="1:36" s="36" customFormat="1" ht="15" x14ac:dyDescent="0.25">
      <c r="A71">
        <v>3</v>
      </c>
      <c r="B71">
        <v>3.58</v>
      </c>
      <c r="C71">
        <v>2.41</v>
      </c>
      <c r="D71" s="20">
        <f t="shared" si="7"/>
        <v>2.7600701607980227E-2</v>
      </c>
      <c r="E71" s="17">
        <f>IF(OR($A71="",$B71="",$C71=""),"",A71*'MPTO_working_3-way'!$I70)</f>
        <v>3.0993987981532323</v>
      </c>
      <c r="F71" s="21">
        <f>IF(OR($A71="",$B71="",$C71=""),"",B71*'MPTO_working_3-way'!$I70)</f>
        <v>3.6986158991295239</v>
      </c>
      <c r="G71" s="22">
        <f>IF(OR($A71="",$B71="",$C71=""),"",C71*'MPTO_working_3-way'!$I70)</f>
        <v>2.4898503678497632</v>
      </c>
      <c r="H71" s="17"/>
      <c r="I71" s="21"/>
      <c r="J71" s="22"/>
      <c r="K71" s="17"/>
      <c r="L71" s="21"/>
      <c r="M71" s="22"/>
      <c r="N71" s="23">
        <f t="shared" si="8"/>
        <v>32.264321732196812</v>
      </c>
      <c r="O71" s="24">
        <f t="shared" si="9"/>
        <v>27.037141116366037</v>
      </c>
      <c r="P71" s="24">
        <f t="shared" si="10"/>
        <v>40.163056098170301</v>
      </c>
      <c r="Q71" t="s">
        <v>234</v>
      </c>
      <c r="R71" t="s">
        <v>235</v>
      </c>
      <c r="S71" t="s">
        <v>303</v>
      </c>
      <c r="AD71" s="37"/>
      <c r="AE71" s="37"/>
      <c r="AH71" s="37"/>
      <c r="AI71" s="37"/>
      <c r="AJ71" t="s">
        <v>314</v>
      </c>
    </row>
    <row r="72" spans="1:36" s="36" customFormat="1" ht="15" x14ac:dyDescent="0.25">
      <c r="A72">
        <v>2.1</v>
      </c>
      <c r="B72">
        <v>3.8</v>
      </c>
      <c r="C72">
        <v>3.45</v>
      </c>
      <c r="D72" s="20">
        <f t="shared" si="7"/>
        <v>2.9203443391086381E-2</v>
      </c>
      <c r="E72" s="17">
        <f>IF(OR($A72="",$B72="",$C72=""),"",A72*'MPTO_working_3-way'!$I71)</f>
        <v>2.1661383688201594</v>
      </c>
      <c r="F72" s="21">
        <f>IF(OR($A72="",$B72="",$C72=""),"",B72*'MPTO_working_3-way'!$I71)</f>
        <v>3.9196789531031455</v>
      </c>
      <c r="G72" s="22">
        <f>IF(OR($A72="",$B72="",$C72=""),"",C72*'MPTO_working_3-way'!$I71)</f>
        <v>3.5586558916331192</v>
      </c>
      <c r="H72" s="17"/>
      <c r="I72" s="21"/>
      <c r="J72" s="22"/>
      <c r="K72" s="17"/>
      <c r="L72" s="21"/>
      <c r="M72" s="22"/>
      <c r="N72" s="23">
        <f t="shared" si="8"/>
        <v>46.165102580435551</v>
      </c>
      <c r="O72" s="24">
        <f t="shared" si="9"/>
        <v>25.512293531293334</v>
      </c>
      <c r="P72" s="24">
        <f t="shared" si="10"/>
        <v>28.100497222873809</v>
      </c>
      <c r="Q72" t="s">
        <v>236</v>
      </c>
      <c r="R72" t="s">
        <v>237</v>
      </c>
      <c r="S72" t="s">
        <v>303</v>
      </c>
      <c r="AD72" s="37"/>
      <c r="AE72" s="37"/>
      <c r="AH72" s="37"/>
      <c r="AI72" s="37"/>
      <c r="AJ72" t="s">
        <v>314</v>
      </c>
    </row>
    <row r="73" spans="1:36" s="36" customFormat="1" ht="15" x14ac:dyDescent="0.25">
      <c r="A73">
        <v>1.86</v>
      </c>
      <c r="B73">
        <v>3.97</v>
      </c>
      <c r="C73">
        <v>4.16</v>
      </c>
      <c r="D73" s="20">
        <f t="shared" si="7"/>
        <v>2.9908192752508889E-2</v>
      </c>
      <c r="E73" s="17">
        <f>IF(OR($A73="",$B73="",$C73=""),"",A73*'MPTO_working_3-way'!$I72)</f>
        <v>1.9113373049908433</v>
      </c>
      <c r="F73" s="21">
        <f>IF(OR($A73="",$B73="",$C73=""),"",B73*'MPTO_working_3-way'!$I72)</f>
        <v>4.0795747853836817</v>
      </c>
      <c r="G73" s="22">
        <f>IF(OR($A73="",$B73="",$C73=""),"",C73*'MPTO_working_3-way'!$I72)</f>
        <v>4.2748189186891983</v>
      </c>
      <c r="H73" s="17"/>
      <c r="I73" s="21"/>
      <c r="J73" s="22"/>
      <c r="K73" s="17"/>
      <c r="L73" s="21"/>
      <c r="M73" s="22"/>
      <c r="N73" s="23">
        <f t="shared" si="8"/>
        <v>52.319389015681395</v>
      </c>
      <c r="O73" s="24">
        <f t="shared" si="9"/>
        <v>24.512358581654254</v>
      </c>
      <c r="P73" s="24">
        <f t="shared" si="10"/>
        <v>23.39280374258831</v>
      </c>
      <c r="Q73" t="s">
        <v>238</v>
      </c>
      <c r="R73" t="s">
        <v>239</v>
      </c>
      <c r="S73" t="s">
        <v>303</v>
      </c>
      <c r="AD73" s="37"/>
      <c r="AE73" s="37"/>
      <c r="AH73" s="37"/>
      <c r="AI73" s="37"/>
      <c r="AJ73" t="s">
        <v>314</v>
      </c>
    </row>
    <row r="74" spans="1:36" s="36" customFormat="1" ht="15" x14ac:dyDescent="0.25">
      <c r="A74">
        <v>1.32</v>
      </c>
      <c r="B74">
        <v>5.7</v>
      </c>
      <c r="C74">
        <v>9.7200000000000006</v>
      </c>
      <c r="D74" s="20">
        <f t="shared" si="7"/>
        <v>3.5895012503199597E-2</v>
      </c>
      <c r="E74" s="17">
        <f>IF(OR($A74="",$B74="",$C74=""),"",A74*'MPTO_working_3-way'!$I73)</f>
        <v>1.358548545276234</v>
      </c>
      <c r="F74" s="21">
        <f>IF(OR($A74="",$B74="",$C74=""),"",B74*'MPTO_working_3-way'!$I73)</f>
        <v>5.8664596273291929</v>
      </c>
      <c r="G74" s="22">
        <f>IF(OR($A74="",$B74="",$C74=""),"",C74*'MPTO_working_3-way'!$I73)</f>
        <v>10.00385746976136</v>
      </c>
      <c r="H74" s="17"/>
      <c r="I74" s="21"/>
      <c r="J74" s="22"/>
      <c r="K74" s="17"/>
      <c r="L74" s="21"/>
      <c r="M74" s="22"/>
      <c r="N74" s="23">
        <f t="shared" si="8"/>
        <v>73.607969584676837</v>
      </c>
      <c r="O74" s="24">
        <f t="shared" si="9"/>
        <v>17.046056114346214</v>
      </c>
      <c r="P74" s="24">
        <f t="shared" si="10"/>
        <v>9.9961440176721617</v>
      </c>
      <c r="Q74" t="s">
        <v>240</v>
      </c>
      <c r="R74" t="s">
        <v>241</v>
      </c>
      <c r="S74" t="s">
        <v>303</v>
      </c>
      <c r="AD74" s="37"/>
      <c r="AE74" s="37"/>
      <c r="AH74" s="37"/>
      <c r="AI74" s="37"/>
      <c r="AJ74" t="s">
        <v>314</v>
      </c>
    </row>
    <row r="75" spans="1:36" s="36" customFormat="1" ht="15" x14ac:dyDescent="0.25">
      <c r="A75">
        <v>2.85</v>
      </c>
      <c r="B75">
        <v>3.64</v>
      </c>
      <c r="C75">
        <v>2.4900000000000002</v>
      </c>
      <c r="D75" s="20">
        <f t="shared" si="7"/>
        <v>2.720889341054189E-2</v>
      </c>
      <c r="E75" s="17">
        <f>IF(OR($A75="",$B75="",$C75=""),"",A75*'MPTO_working_3-way'!$I74)</f>
        <v>2.9352383493446506</v>
      </c>
      <c r="F75" s="21">
        <f>IF(OR($A75="",$B75="",$C75=""),"",B75*'MPTO_working_3-way'!$I74)</f>
        <v>3.7488658216191326</v>
      </c>
      <c r="G75" s="22">
        <f>IF(OR($A75="",$B75="",$C75=""),"",C75*'MPTO_working_3-way'!$I74)</f>
        <v>2.5644713999537472</v>
      </c>
      <c r="H75" s="17"/>
      <c r="I75" s="21"/>
      <c r="J75" s="22"/>
      <c r="K75" s="17"/>
      <c r="L75" s="21"/>
      <c r="M75" s="22"/>
      <c r="N75" s="23">
        <f t="shared" si="8"/>
        <v>34.068783552901913</v>
      </c>
      <c r="O75" s="24">
        <f t="shared" si="9"/>
        <v>26.674734375211667</v>
      </c>
      <c r="P75" s="24">
        <f t="shared" si="10"/>
        <v>38.994390813562433</v>
      </c>
      <c r="Q75" t="s">
        <v>242</v>
      </c>
      <c r="R75" t="s">
        <v>243</v>
      </c>
      <c r="S75" t="s">
        <v>303</v>
      </c>
      <c r="AD75" s="37"/>
      <c r="AE75" s="37"/>
      <c r="AH75" s="37"/>
      <c r="AI75" s="37"/>
      <c r="AJ75" t="s">
        <v>314</v>
      </c>
    </row>
    <row r="76" spans="1:36" s="36" customFormat="1" ht="15" x14ac:dyDescent="0.25">
      <c r="A76">
        <v>2.85</v>
      </c>
      <c r="B76">
        <v>3.64</v>
      </c>
      <c r="C76">
        <v>2.4900000000000002</v>
      </c>
      <c r="D76" s="20">
        <f t="shared" si="7"/>
        <v>2.720889341054189E-2</v>
      </c>
      <c r="E76" s="17">
        <f>IF(OR($A76="",$B76="",$C76=""),"",A76*'MPTO_working_3-way'!$I75)</f>
        <v>2.9523007856341188</v>
      </c>
      <c r="F76" s="21">
        <f>IF(OR($A76="",$B76="",$C76=""),"",B76*'MPTO_working_3-way'!$I75)</f>
        <v>3.7706578455116468</v>
      </c>
      <c r="G76" s="22">
        <f>IF(OR($A76="",$B76="",$C76=""),"",C76*'MPTO_working_3-way'!$I75)</f>
        <v>2.5793785811329673</v>
      </c>
      <c r="H76" s="17"/>
      <c r="I76" s="21"/>
      <c r="J76" s="22"/>
      <c r="K76" s="17"/>
      <c r="L76" s="21"/>
      <c r="M76" s="22"/>
      <c r="N76" s="23">
        <f t="shared" si="8"/>
        <v>33.871887473864284</v>
      </c>
      <c r="O76" s="24">
        <f t="shared" si="9"/>
        <v>26.520571236404727</v>
      </c>
      <c r="P76" s="24">
        <f t="shared" si="10"/>
        <v>38.769027831531403</v>
      </c>
      <c r="Q76" t="s">
        <v>242</v>
      </c>
      <c r="R76" t="s">
        <v>243</v>
      </c>
      <c r="S76" t="s">
        <v>303</v>
      </c>
      <c r="AD76" s="37"/>
      <c r="AE76" s="37"/>
      <c r="AH76" s="37"/>
      <c r="AI76" s="37"/>
      <c r="AJ76" t="s">
        <v>314</v>
      </c>
    </row>
    <row r="77" spans="1:36" s="36" customFormat="1" ht="15" x14ac:dyDescent="0.25">
      <c r="A77">
        <v>2.2200000000000002</v>
      </c>
      <c r="B77">
        <v>3.53</v>
      </c>
      <c r="C77">
        <v>3.4</v>
      </c>
      <c r="D77" s="20">
        <f t="shared" si="7"/>
        <v>2.7854216489443973E-2</v>
      </c>
      <c r="E77" s="17">
        <f>IF(OR($A77="",$B77="",$C77=""),"",A77*'MPTO_working_3-way'!$I76)</f>
        <v>2.2804037433714033</v>
      </c>
      <c r="F77" s="21">
        <f>IF(OR($A77="",$B77="",$C77=""),"",B77*'MPTO_working_3-way'!$I76)</f>
        <v>3.6260473937392126</v>
      </c>
      <c r="G77" s="22">
        <f>IF(OR($A77="",$B77="",$C77=""),"",C77*'MPTO_working_3-way'!$I76)</f>
        <v>3.4925102375958423</v>
      </c>
      <c r="H77" s="17"/>
      <c r="I77" s="21"/>
      <c r="J77" s="22"/>
      <c r="K77" s="17"/>
      <c r="L77" s="21"/>
      <c r="M77" s="22"/>
      <c r="N77" s="23">
        <f t="shared" si="8"/>
        <v>43.851883812538219</v>
      </c>
      <c r="O77" s="24">
        <f t="shared" si="9"/>
        <v>27.578238544995713</v>
      </c>
      <c r="P77" s="24">
        <f t="shared" si="10"/>
        <v>28.632700607010253</v>
      </c>
      <c r="Q77" t="s">
        <v>244</v>
      </c>
      <c r="R77" t="s">
        <v>245</v>
      </c>
      <c r="S77" t="s">
        <v>303</v>
      </c>
      <c r="AD77" s="37"/>
      <c r="AE77" s="37"/>
      <c r="AH77" s="37"/>
      <c r="AI77" s="37"/>
      <c r="AJ77" t="s">
        <v>309</v>
      </c>
    </row>
    <row r="78" spans="1:36" s="36" customFormat="1" ht="15" x14ac:dyDescent="0.25">
      <c r="A78">
        <v>2.63</v>
      </c>
      <c r="B78">
        <v>3.63</v>
      </c>
      <c r="C78">
        <v>2.61</v>
      </c>
      <c r="D78" s="20">
        <f t="shared" si="7"/>
        <v>3.8851992998148344E-2</v>
      </c>
      <c r="E78" s="17">
        <f>IF(OR($A78="",$B78="",$C78=""),"",A78*'MPTO_working_3-way'!$I77)</f>
        <v>2.701559389669725</v>
      </c>
      <c r="F78" s="21">
        <f>IF(OR($A78="",$B78="",$C78=""),"",B78*'MPTO_working_3-way'!$I77)</f>
        <v>3.7287682830802669</v>
      </c>
      <c r="G78" s="22">
        <f>IF(OR($A78="",$B78="",$C78=""),"",C78*'MPTO_working_3-way'!$I77)</f>
        <v>2.681015211801514</v>
      </c>
      <c r="H78" s="17"/>
      <c r="I78" s="21"/>
      <c r="J78" s="22"/>
      <c r="K78" s="17"/>
      <c r="L78" s="21"/>
      <c r="M78" s="22"/>
      <c r="N78" s="23">
        <f t="shared" si="8"/>
        <v>37.015658579404892</v>
      </c>
      <c r="O78" s="24">
        <f t="shared" si="9"/>
        <v>26.818507455601893</v>
      </c>
      <c r="P78" s="24">
        <f t="shared" si="10"/>
        <v>37.299303472733669</v>
      </c>
      <c r="Q78" t="s">
        <v>246</v>
      </c>
      <c r="R78" t="s">
        <v>247</v>
      </c>
      <c r="S78" t="s">
        <v>303</v>
      </c>
      <c r="AD78" s="37"/>
      <c r="AE78" s="37"/>
      <c r="AH78" s="37"/>
      <c r="AI78" s="37"/>
      <c r="AJ78" t="s">
        <v>309</v>
      </c>
    </row>
    <row r="79" spans="1:36" s="36" customFormat="1" ht="15" x14ac:dyDescent="0.25">
      <c r="A79">
        <v>1.53</v>
      </c>
      <c r="B79">
        <v>4.3099999999999996</v>
      </c>
      <c r="C79">
        <v>6.22</v>
      </c>
      <c r="D79" s="20">
        <f t="shared" si="7"/>
        <v>4.6385036906813282E-2</v>
      </c>
      <c r="E79" s="17">
        <f>IF(OR($A79="",$B79="",$C79=""),"",A79*'MPTO_working_3-way'!$I78)</f>
        <v>1.5726169512288493</v>
      </c>
      <c r="F79" s="21">
        <f>IF(OR($A79="",$B79="",$C79=""),"",B79*'MPTO_working_3-way'!$I78)</f>
        <v>4.430051673069503</v>
      </c>
      <c r="G79" s="22">
        <f>IF(OR($A79="",$B79="",$C79=""),"",C79*'MPTO_working_3-way'!$I78)</f>
        <v>6.3932532265643411</v>
      </c>
      <c r="H79" s="17"/>
      <c r="I79" s="21"/>
      <c r="J79" s="22"/>
      <c r="K79" s="17"/>
      <c r="L79" s="21"/>
      <c r="M79" s="22"/>
      <c r="N79" s="23">
        <f t="shared" si="8"/>
        <v>63.588275531342575</v>
      </c>
      <c r="O79" s="24">
        <f t="shared" si="9"/>
        <v>22.573100130615813</v>
      </c>
      <c r="P79" s="24">
        <f t="shared" si="10"/>
        <v>15.641488997259509</v>
      </c>
      <c r="Q79" t="s">
        <v>248</v>
      </c>
      <c r="R79" t="s">
        <v>249</v>
      </c>
      <c r="S79" t="s">
        <v>303</v>
      </c>
      <c r="AD79" s="37"/>
      <c r="AE79" s="37"/>
      <c r="AH79" s="37"/>
      <c r="AI79" s="37"/>
      <c r="AJ79" t="s">
        <v>309</v>
      </c>
    </row>
    <row r="80" spans="1:36" s="36" customFormat="1" ht="15" x14ac:dyDescent="0.25">
      <c r="A80">
        <v>1.79</v>
      </c>
      <c r="B80">
        <v>3.34</v>
      </c>
      <c r="C80">
        <v>4.97</v>
      </c>
      <c r="D80" s="20">
        <f t="shared" si="7"/>
        <v>5.9267658942649959E-2</v>
      </c>
      <c r="E80" s="17">
        <f>IF(OR($A80="",$B80="",$C80=""),"",A80*'MPTO_working_3-way'!$I79)</f>
        <v>1.8595450674666856</v>
      </c>
      <c r="F80" s="21">
        <f>IF(OR($A80="",$B80="",$C80=""),"",B80*'MPTO_working_3-way'!$I79)</f>
        <v>3.4697656566138155</v>
      </c>
      <c r="G80" s="22">
        <f>IF(OR($A80="",$B80="",$C80=""),"",C80*'MPTO_working_3-way'!$I79)</f>
        <v>5.1630944052007974</v>
      </c>
      <c r="H80" s="17"/>
      <c r="I80" s="21"/>
      <c r="J80" s="22"/>
      <c r="K80" s="17"/>
      <c r="L80" s="21"/>
      <c r="M80" s="22"/>
      <c r="N80" s="23">
        <f t="shared" si="8"/>
        <v>53.776593936619676</v>
      </c>
      <c r="O80" s="24">
        <f t="shared" si="9"/>
        <v>28.820390163637494</v>
      </c>
      <c r="P80" s="24">
        <f t="shared" si="10"/>
        <v>19.368230009366041</v>
      </c>
      <c r="Q80" t="s">
        <v>250</v>
      </c>
      <c r="R80" t="s">
        <v>251</v>
      </c>
      <c r="S80" t="s">
        <v>303</v>
      </c>
      <c r="AD80" s="37"/>
      <c r="AE80" s="37"/>
      <c r="AH80" s="37"/>
      <c r="AI80" s="37"/>
      <c r="AJ80" t="s">
        <v>310</v>
      </c>
    </row>
    <row r="81" spans="1:36" s="36" customFormat="1" ht="15" x14ac:dyDescent="0.25">
      <c r="A81">
        <v>1.2</v>
      </c>
      <c r="B81">
        <v>6.04</v>
      </c>
      <c r="C81">
        <v>15.42</v>
      </c>
      <c r="D81" s="20">
        <f t="shared" si="7"/>
        <v>6.3747090301577991E-2</v>
      </c>
      <c r="E81" s="17">
        <f>IF(OR($A81="",$B81="",$C81=""),"",A81*'MPTO_working_3-way'!$I80)</f>
        <v>1.2556620442881758</v>
      </c>
      <c r="F81" s="21">
        <f>IF(OR($A81="",$B81="",$C81=""),"",B81*'MPTO_working_3-way'!$I80)</f>
        <v>6.3201656229171519</v>
      </c>
      <c r="G81" s="22">
        <f>IF(OR($A81="",$B81="",$C81=""),"",C81*'MPTO_working_3-way'!$I80)</f>
        <v>16.135257269103061</v>
      </c>
      <c r="H81" s="17"/>
      <c r="I81" s="21"/>
      <c r="J81" s="22"/>
      <c r="K81" s="17"/>
      <c r="L81" s="21"/>
      <c r="M81" s="22"/>
      <c r="N81" s="23">
        <f t="shared" si="8"/>
        <v>79.639263171874518</v>
      </c>
      <c r="O81" s="24">
        <f t="shared" si="9"/>
        <v>15.822370166597588</v>
      </c>
      <c r="P81" s="24">
        <f t="shared" si="10"/>
        <v>6.1976080289396513</v>
      </c>
      <c r="Q81" t="s">
        <v>252</v>
      </c>
      <c r="R81" t="s">
        <v>253</v>
      </c>
      <c r="S81" t="s">
        <v>303</v>
      </c>
      <c r="AD81" s="37"/>
      <c r="AE81" s="37"/>
      <c r="AH81" s="37"/>
      <c r="AI81" s="37"/>
      <c r="AJ81" t="s">
        <v>310</v>
      </c>
    </row>
    <row r="82" spans="1:36" s="36" customFormat="1" ht="15" x14ac:dyDescent="0.25">
      <c r="A82">
        <v>3.95</v>
      </c>
      <c r="B82">
        <v>3.55</v>
      </c>
      <c r="C82">
        <v>1.95</v>
      </c>
      <c r="D82" s="20">
        <f t="shared" si="7"/>
        <v>4.76752106276086E-2</v>
      </c>
      <c r="E82" s="17">
        <f>IF(OR($A82="",$B82="",$C82=""),"",A82*'MPTO_working_3-way'!$I81)</f>
        <v>4.184107252823468</v>
      </c>
      <c r="F82" s="21">
        <f>IF(OR($A82="",$B82="",$C82=""),"",B82*'MPTO_working_3-way'!$I81)</f>
        <v>3.7604001892464072</v>
      </c>
      <c r="G82" s="22">
        <f>IF(OR($A82="",$B82="",$C82=""),"",C82*'MPTO_working_3-way'!$I81)</f>
        <v>2.0655719349381672</v>
      </c>
      <c r="H82" s="17"/>
      <c r="I82" s="21"/>
      <c r="J82" s="22"/>
      <c r="K82" s="17"/>
      <c r="L82" s="21"/>
      <c r="M82" s="22"/>
      <c r="N82" s="23">
        <f t="shared" si="8"/>
        <v>23.899960961210837</v>
      </c>
      <c r="O82" s="24">
        <f t="shared" si="9"/>
        <v>26.59291430895291</v>
      </c>
      <c r="P82" s="24">
        <f t="shared" si="10"/>
        <v>48.4127414342476</v>
      </c>
      <c r="Q82" t="s">
        <v>254</v>
      </c>
      <c r="R82" t="s">
        <v>255</v>
      </c>
      <c r="S82" t="s">
        <v>303</v>
      </c>
      <c r="AD82" s="37"/>
      <c r="AE82" s="37"/>
      <c r="AH82" s="37"/>
      <c r="AI82" s="37"/>
      <c r="AJ82" t="s">
        <v>311</v>
      </c>
    </row>
    <row r="83" spans="1:36" s="36" customFormat="1" ht="15" x14ac:dyDescent="0.25">
      <c r="A83">
        <v>1.68</v>
      </c>
      <c r="B83">
        <v>3.88</v>
      </c>
      <c r="C83">
        <v>5.07</v>
      </c>
      <c r="D83" s="20">
        <f t="shared" si="7"/>
        <v>5.0208712778102127E-2</v>
      </c>
      <c r="E83" s="17">
        <f>IF(OR($A83="",$B83="",$C83=""),"",A83*'MPTO_working_3-way'!$I82)</f>
        <v>1.7870951117066509</v>
      </c>
      <c r="F83" s="21">
        <f>IF(OR($A83="",$B83="",$C83=""),"",B83*'MPTO_working_3-way'!$I82)</f>
        <v>4.1273387103701227</v>
      </c>
      <c r="G83" s="22">
        <f>IF(OR($A83="",$B83="",$C83=""),"",C83*'MPTO_working_3-way'!$I82)</f>
        <v>5.3931977478290003</v>
      </c>
      <c r="H83" s="17"/>
      <c r="I83" s="21"/>
      <c r="J83" s="22"/>
      <c r="K83" s="17"/>
      <c r="L83" s="21"/>
      <c r="M83" s="22"/>
      <c r="N83" s="23">
        <f t="shared" si="8"/>
        <v>55.95673075536611</v>
      </c>
      <c r="O83" s="24">
        <f t="shared" si="9"/>
        <v>24.228687543560586</v>
      </c>
      <c r="P83" s="24">
        <f t="shared" si="10"/>
        <v>18.541875279884628</v>
      </c>
      <c r="Q83" t="s">
        <v>256</v>
      </c>
      <c r="R83" t="s">
        <v>257</v>
      </c>
      <c r="S83" t="s">
        <v>303</v>
      </c>
      <c r="AD83" s="37"/>
      <c r="AE83" s="37"/>
      <c r="AH83" s="37"/>
      <c r="AI83" s="37"/>
      <c r="AJ83" t="s">
        <v>311</v>
      </c>
    </row>
    <row r="84" spans="1:36" s="36" customFormat="1" ht="15" x14ac:dyDescent="0.25">
      <c r="A84">
        <v>1.74</v>
      </c>
      <c r="B84">
        <v>3.96</v>
      </c>
      <c r="C84">
        <v>4.5599999999999996</v>
      </c>
      <c r="D84" s="20">
        <f t="shared" si="7"/>
        <v>4.6536141817448584E-2</v>
      </c>
      <c r="E84" s="17">
        <f>IF(OR($A84="",$B84="",$C84=""),"",A84*'MPTO_working_3-way'!$I83)</f>
        <v>1.822954866492039</v>
      </c>
      <c r="F84" s="21">
        <f>IF(OR($A84="",$B84="",$C84=""),"",B84*'MPTO_working_3-way'!$I83)</f>
        <v>4.1487938340853301</v>
      </c>
      <c r="G84" s="22">
        <f>IF(OR($A84="",$B84="",$C84=""),"",C84*'MPTO_working_3-way'!$I83)</f>
        <v>4.7773989604618947</v>
      </c>
      <c r="H84" s="17"/>
      <c r="I84" s="21"/>
      <c r="J84" s="22"/>
      <c r="K84" s="17"/>
      <c r="L84" s="21"/>
      <c r="M84" s="22"/>
      <c r="N84" s="23">
        <f t="shared" si="8"/>
        <v>54.855993331547857</v>
      </c>
      <c r="O84" s="24">
        <f t="shared" si="9"/>
        <v>24.103391009316482</v>
      </c>
      <c r="P84" s="24">
        <f t="shared" si="10"/>
        <v>20.931892192301156</v>
      </c>
      <c r="Q84" t="s">
        <v>258</v>
      </c>
      <c r="R84" t="s">
        <v>259</v>
      </c>
      <c r="S84" t="s">
        <v>303</v>
      </c>
      <c r="AD84" s="37"/>
      <c r="AE84" s="37"/>
      <c r="AH84" s="37"/>
      <c r="AI84" s="37"/>
      <c r="AJ84" t="s">
        <v>311</v>
      </c>
    </row>
    <row r="85" spans="1:36" s="36" customFormat="1" ht="15" x14ac:dyDescent="0.25">
      <c r="A85">
        <v>1.71</v>
      </c>
      <c r="B85">
        <v>3.81</v>
      </c>
      <c r="C85">
        <v>4.93</v>
      </c>
      <c r="D85" s="20">
        <f t="shared" si="7"/>
        <v>5.0102269830768931E-2</v>
      </c>
      <c r="E85" s="17">
        <f>IF(OR($A85="",$B85="",$C85=""),"",A85*'MPTO_working_3-way'!$I84)</f>
        <v>1.7958568988505546</v>
      </c>
      <c r="F85" s="21">
        <f>IF(OR($A85="",$B85="",$C85=""),"",B85*'MPTO_working_3-way'!$I84)</f>
        <v>4.0012951956845688</v>
      </c>
      <c r="G85" s="22">
        <f>IF(OR($A85="",$B85="",$C85=""),"",C85*'MPTO_working_3-way'!$I84)</f>
        <v>5.1775289539960436</v>
      </c>
      <c r="H85" s="17"/>
      <c r="I85" s="21"/>
      <c r="J85" s="22"/>
      <c r="K85" s="17"/>
      <c r="L85" s="21"/>
      <c r="M85" s="22"/>
      <c r="N85" s="23">
        <f t="shared" si="8"/>
        <v>55.683724056190329</v>
      </c>
      <c r="O85" s="24">
        <f t="shared" si="9"/>
        <v>24.99190764726653</v>
      </c>
      <c r="P85" s="24">
        <f t="shared" si="10"/>
        <v>19.31423288764411</v>
      </c>
      <c r="Q85" t="s">
        <v>260</v>
      </c>
      <c r="R85" t="s">
        <v>261</v>
      </c>
      <c r="S85" t="s">
        <v>303</v>
      </c>
      <c r="AD85" s="37"/>
      <c r="AE85" s="37"/>
      <c r="AH85" s="37"/>
      <c r="AI85" s="37"/>
      <c r="AJ85" t="s">
        <v>311</v>
      </c>
    </row>
    <row r="86" spans="1:36" s="36" customFormat="1" ht="15" x14ac:dyDescent="0.25">
      <c r="A86">
        <v>1.87</v>
      </c>
      <c r="B86">
        <v>3.56</v>
      </c>
      <c r="C86">
        <v>4.7</v>
      </c>
      <c r="D86" s="20">
        <f t="shared" si="7"/>
        <v>2.8424192140072968E-2</v>
      </c>
      <c r="E86" s="17">
        <f>IF(OR($A86="",$B86="",$C86=""),"",A86*'MPTO_working_3-way'!$I85)</f>
        <v>1.9570225851986289</v>
      </c>
      <c r="F86" s="21">
        <f>IF(OR($A86="",$B86="",$C86=""),"",B86*'MPTO_working_3-way'!$I85)</f>
        <v>3.7256686648701169</v>
      </c>
      <c r="G86" s="22">
        <f>IF(OR($A86="",$B86="",$C86=""),"",C86*'MPTO_working_3-way'!$I85)</f>
        <v>4.9187198665420082</v>
      </c>
      <c r="H86" s="17"/>
      <c r="I86" s="21"/>
      <c r="J86" s="22"/>
      <c r="K86" s="17"/>
      <c r="L86" s="21"/>
      <c r="M86" s="22"/>
      <c r="N86" s="23">
        <f t="shared" si="8"/>
        <v>51.098030628936485</v>
      </c>
      <c r="O86" s="24">
        <f t="shared" si="9"/>
        <v>26.840819459581805</v>
      </c>
      <c r="P86" s="24">
        <f t="shared" si="10"/>
        <v>20.330493037470472</v>
      </c>
      <c r="Q86" t="s">
        <v>262</v>
      </c>
      <c r="R86" t="s">
        <v>263</v>
      </c>
      <c r="S86" t="s">
        <v>303</v>
      </c>
      <c r="AD86" s="37"/>
      <c r="AE86" s="37"/>
      <c r="AH86" s="37"/>
      <c r="AI86" s="37"/>
      <c r="AJ86" t="s">
        <v>315</v>
      </c>
    </row>
    <row r="87" spans="1:36" s="36" customFormat="1" ht="15" x14ac:dyDescent="0.25">
      <c r="A87">
        <v>2.1</v>
      </c>
      <c r="B87">
        <v>3.42</v>
      </c>
      <c r="C87">
        <v>3.85</v>
      </c>
      <c r="D87" s="20">
        <f t="shared" si="7"/>
        <v>2.8328396749449425E-2</v>
      </c>
      <c r="E87" s="17">
        <f>IF(OR($A87="",$B87="",$C87=""),"",A87*'MPTO_working_3-way'!$I86)</f>
        <v>2.2052147666446147</v>
      </c>
      <c r="F87" s="21">
        <f>IF(OR($A87="",$B87="",$C87=""),"",B87*'MPTO_working_3-way'!$I86)</f>
        <v>3.5913497628212299</v>
      </c>
      <c r="G87" s="22">
        <f>IF(OR($A87="",$B87="",$C87=""),"",C87*'MPTO_working_3-way'!$I86)</f>
        <v>4.04289373884846</v>
      </c>
      <c r="H87" s="17"/>
      <c r="I87" s="21"/>
      <c r="J87" s="22"/>
      <c r="K87" s="17"/>
      <c r="L87" s="21"/>
      <c r="M87" s="22"/>
      <c r="N87" s="23">
        <f t="shared" si="8"/>
        <v>45.347057126847034</v>
      </c>
      <c r="O87" s="24">
        <f t="shared" si="9"/>
        <v>27.844684200695546</v>
      </c>
      <c r="P87" s="24">
        <f t="shared" si="10"/>
        <v>24.734758432825657</v>
      </c>
      <c r="Q87" t="s">
        <v>264</v>
      </c>
      <c r="R87" t="s">
        <v>265</v>
      </c>
      <c r="S87" t="s">
        <v>303</v>
      </c>
      <c r="AD87" s="37"/>
      <c r="AE87" s="37"/>
      <c r="AH87" s="37"/>
      <c r="AI87" s="37"/>
      <c r="AJ87" t="s">
        <v>315</v>
      </c>
    </row>
    <row r="88" spans="1:36" s="36" customFormat="1" ht="15" x14ac:dyDescent="0.25">
      <c r="A88">
        <v>1.95</v>
      </c>
      <c r="B88">
        <v>4.0199999999999996</v>
      </c>
      <c r="C88">
        <v>3.72</v>
      </c>
      <c r="D88" s="20">
        <f t="shared" si="7"/>
        <v>3.0393936027060864E-2</v>
      </c>
      <c r="E88" s="17">
        <f>IF(OR($A88="",$B88="",$C88=""),"",A88*'MPTO_working_3-way'!$I87)</f>
        <v>2.0054271746731422</v>
      </c>
      <c r="F88" s="21">
        <f>IF(OR($A88="",$B88="",$C88=""),"",B88*'MPTO_working_3-way'!$I87)</f>
        <v>4.1342652524030932</v>
      </c>
      <c r="G88" s="22">
        <f>IF(OR($A88="",$B88="",$C88=""),"",C88*'MPTO_working_3-way'!$I87)</f>
        <v>3.8257379947610715</v>
      </c>
      <c r="H88" s="17"/>
      <c r="I88" s="21"/>
      <c r="J88" s="22"/>
      <c r="K88" s="17"/>
      <c r="L88" s="21"/>
      <c r="M88" s="22"/>
      <c r="N88" s="23">
        <f t="shared" si="8"/>
        <v>49.864687814604217</v>
      </c>
      <c r="O88" s="24">
        <f t="shared" si="9"/>
        <v>24.188094835442346</v>
      </c>
      <c r="P88" s="24">
        <f t="shared" si="10"/>
        <v>26.138747644752208</v>
      </c>
      <c r="Q88" t="s">
        <v>266</v>
      </c>
      <c r="R88" t="s">
        <v>267</v>
      </c>
      <c r="S88" t="s">
        <v>303</v>
      </c>
      <c r="AD88" s="37"/>
      <c r="AE88" s="37"/>
      <c r="AH88" s="37"/>
      <c r="AI88" s="37"/>
      <c r="AJ88" t="s">
        <v>315</v>
      </c>
    </row>
    <row r="89" spans="1:36" s="36" customFormat="1" ht="15" x14ac:dyDescent="0.25">
      <c r="A89">
        <v>1.97</v>
      </c>
      <c r="B89">
        <v>3.82</v>
      </c>
      <c r="C89">
        <v>3.86</v>
      </c>
      <c r="D89" s="20">
        <f t="shared" si="7"/>
        <v>2.8461675422964738E-2</v>
      </c>
      <c r="E89" s="17">
        <f>IF(OR($A89="",$B89="",$C89=""),"",A89*'MPTO_working_3-way'!$I88)</f>
        <v>2.0258069415964153</v>
      </c>
      <c r="F89" s="21">
        <f>IF(OR($A89="",$B89="",$C89=""),"",B89*'MPTO_working_3-way'!$I88)</f>
        <v>3.9282144755828967</v>
      </c>
      <c r="G89" s="22">
        <f>IF(OR($A89="",$B89="",$C89=""),"",C89*'MPTO_working_3-way'!$I88)</f>
        <v>3.9693476114528745</v>
      </c>
      <c r="H89" s="17"/>
      <c r="I89" s="21"/>
      <c r="J89" s="22"/>
      <c r="K89" s="17"/>
      <c r="L89" s="21"/>
      <c r="M89" s="22"/>
      <c r="N89" s="23">
        <f t="shared" si="8"/>
        <v>49.363045385359413</v>
      </c>
      <c r="O89" s="24">
        <f t="shared" si="9"/>
        <v>25.456858484072786</v>
      </c>
      <c r="P89" s="24">
        <f t="shared" si="10"/>
        <v>25.193056841750789</v>
      </c>
      <c r="Q89" t="s">
        <v>268</v>
      </c>
      <c r="R89" t="s">
        <v>269</v>
      </c>
      <c r="S89" t="s">
        <v>303</v>
      </c>
      <c r="AD89" s="37"/>
      <c r="AE89" s="37"/>
      <c r="AH89" s="37"/>
      <c r="AI89" s="37"/>
      <c r="AJ89" t="s">
        <v>315</v>
      </c>
    </row>
    <row r="90" spans="1:36" s="36" customFormat="1" ht="15" x14ac:dyDescent="0.25">
      <c r="A90">
        <v>1.93</v>
      </c>
      <c r="B90">
        <v>3.59</v>
      </c>
      <c r="C90">
        <v>3.99</v>
      </c>
      <c r="D90" s="20">
        <f t="shared" si="7"/>
        <v>4.7312813475373083E-2</v>
      </c>
      <c r="E90" s="17">
        <f>IF(OR($A90="",$B90="",$C90=""),"",A90*'MPTO_working_3-way'!$I89)</f>
        <v>1.9886602965322273</v>
      </c>
      <c r="F90" s="21">
        <f>IF(OR($A90="",$B90="",$C90=""),"",B90*'MPTO_working_3-way'!$I89)</f>
        <v>3.6991142303371483</v>
      </c>
      <c r="G90" s="22">
        <f>IF(OR($A90="",$B90="",$C90=""),"",C90*'MPTO_working_3-way'!$I89)</f>
        <v>4.1112718047479735</v>
      </c>
      <c r="H90" s="17"/>
      <c r="I90" s="21"/>
      <c r="J90" s="22"/>
      <c r="K90" s="17"/>
      <c r="L90" s="21"/>
      <c r="M90" s="22"/>
      <c r="N90" s="23">
        <f t="shared" si="8"/>
        <v>50.28510911309354</v>
      </c>
      <c r="O90" s="24">
        <f t="shared" si="9"/>
        <v>27.033498771105997</v>
      </c>
      <c r="P90" s="24">
        <f t="shared" si="10"/>
        <v>24.323373581020178</v>
      </c>
      <c r="Q90" t="s">
        <v>270</v>
      </c>
      <c r="R90" t="s">
        <v>271</v>
      </c>
      <c r="S90" t="s">
        <v>303</v>
      </c>
      <c r="AD90" s="37"/>
      <c r="AE90" s="37"/>
      <c r="AH90" s="37"/>
      <c r="AI90" s="37"/>
      <c r="AJ90" t="s">
        <v>316</v>
      </c>
    </row>
    <row r="91" spans="1:36" s="36" customFormat="1" ht="15" x14ac:dyDescent="0.25">
      <c r="A91">
        <v>2.27</v>
      </c>
      <c r="B91">
        <v>4.03</v>
      </c>
      <c r="C91">
        <v>2.81</v>
      </c>
      <c r="D91" s="20">
        <f t="shared" si="7"/>
        <v>4.4539478298607049E-2</v>
      </c>
      <c r="E91" s="17">
        <f>IF(OR($A91="",$B91="",$C91=""),"",A91*'MPTO_working_3-way'!$I90)</f>
        <v>2.3346080032101302</v>
      </c>
      <c r="F91" s="21">
        <f>IF(OR($A91="",$B91="",$C91=""),"",B91*'MPTO_working_3-way'!$I90)</f>
        <v>4.1447005519545481</v>
      </c>
      <c r="G91" s="22">
        <f>IF(OR($A91="",$B91="",$C91=""),"",C91*'MPTO_working_3-way'!$I90)</f>
        <v>2.8899773079385311</v>
      </c>
      <c r="H91" s="17"/>
      <c r="I91" s="21"/>
      <c r="J91" s="22"/>
      <c r="K91" s="17"/>
      <c r="L91" s="21"/>
      <c r="M91" s="22"/>
      <c r="N91" s="23">
        <f t="shared" si="8"/>
        <v>42.833743336139563</v>
      </c>
      <c r="O91" s="24">
        <f t="shared" si="9"/>
        <v>24.127195377924764</v>
      </c>
      <c r="P91" s="24">
        <f t="shared" si="10"/>
        <v>34.602347819586051</v>
      </c>
      <c r="Q91" t="s">
        <v>272</v>
      </c>
      <c r="R91" t="s">
        <v>273</v>
      </c>
      <c r="S91" t="s">
        <v>303</v>
      </c>
      <c r="AD91" s="37"/>
      <c r="AE91" s="37"/>
      <c r="AH91" s="37"/>
      <c r="AI91" s="37"/>
      <c r="AJ91" t="s">
        <v>316</v>
      </c>
    </row>
    <row r="92" spans="1:36" s="36" customFormat="1" ht="15" x14ac:dyDescent="0.25">
      <c r="A92">
        <v>1.73</v>
      </c>
      <c r="B92">
        <v>4.09</v>
      </c>
      <c r="C92">
        <v>4.82</v>
      </c>
      <c r="D92" s="20">
        <f t="shared" si="7"/>
        <v>3.0002339255087218E-2</v>
      </c>
      <c r="E92" s="17">
        <f>IF(OR($A92="",$B92="",$C92=""),"",A92*'MPTO_working_3-way'!$I91)</f>
        <v>1.8118511673123954</v>
      </c>
      <c r="F92" s="21">
        <f>IF(OR($A92="",$B92="",$C92=""),"",B92*'MPTO_working_3-way'!$I91)</f>
        <v>4.2835094071142761</v>
      </c>
      <c r="G92" s="22">
        <f>IF(OR($A92="",$B92="",$C92=""),"",C92*'MPTO_working_3-way'!$I91)</f>
        <v>5.0480477609512988</v>
      </c>
      <c r="H92" s="17"/>
      <c r="I92" s="21"/>
      <c r="J92" s="22"/>
      <c r="K92" s="17"/>
      <c r="L92" s="21"/>
      <c r="M92" s="22"/>
      <c r="N92" s="23">
        <f t="shared" si="8"/>
        <v>55.19217130198102</v>
      </c>
      <c r="O92" s="24">
        <f t="shared" si="9"/>
        <v>23.345343851449183</v>
      </c>
      <c r="P92" s="24">
        <f t="shared" si="10"/>
        <v>19.809638247391526</v>
      </c>
      <c r="Q92" t="s">
        <v>274</v>
      </c>
      <c r="R92" t="s">
        <v>84</v>
      </c>
      <c r="S92" t="s">
        <v>303</v>
      </c>
      <c r="AD92" s="37"/>
      <c r="AE92" s="37"/>
      <c r="AH92" s="37"/>
      <c r="AI92" s="37"/>
      <c r="AJ92" t="s">
        <v>96</v>
      </c>
    </row>
    <row r="93" spans="1:36" s="36" customFormat="1" ht="15" x14ac:dyDescent="0.25">
      <c r="A93">
        <v>1.89</v>
      </c>
      <c r="B93">
        <v>3.77</v>
      </c>
      <c r="C93">
        <v>4.2300000000000004</v>
      </c>
      <c r="D93" s="20">
        <f t="shared" si="7"/>
        <v>3.075913787579232E-2</v>
      </c>
      <c r="E93" s="17">
        <f>IF(OR($A93="",$B93="",$C93=""),"",A93*'MPTO_working_3-way'!$I92)</f>
        <v>1.9741796139843673</v>
      </c>
      <c r="F93" s="21">
        <f>IF(OR($A93="",$B93="",$C93=""),"",B93*'MPTO_working_3-way'!$I92)</f>
        <v>3.9379138331857484</v>
      </c>
      <c r="G93" s="22">
        <f>IF(OR($A93="",$B93="",$C93=""),"",C93*'MPTO_working_3-way'!$I92)</f>
        <v>4.4184019932031084</v>
      </c>
      <c r="H93" s="17"/>
      <c r="I93" s="21"/>
      <c r="J93" s="22"/>
      <c r="K93" s="17"/>
      <c r="L93" s="21"/>
      <c r="M93" s="22"/>
      <c r="N93" s="23">
        <f t="shared" si="8"/>
        <v>50.653952300812207</v>
      </c>
      <c r="O93" s="24">
        <f t="shared" si="9"/>
        <v>25.39415645849737</v>
      </c>
      <c r="P93" s="24">
        <f t="shared" si="10"/>
        <v>22.63261698546928</v>
      </c>
      <c r="Q93" t="s">
        <v>72</v>
      </c>
      <c r="R93" t="s">
        <v>275</v>
      </c>
      <c r="S93" t="s">
        <v>303</v>
      </c>
      <c r="AD93" s="37"/>
      <c r="AE93" s="37"/>
      <c r="AH93" s="37"/>
      <c r="AI93" s="37"/>
      <c r="AJ93" t="s">
        <v>96</v>
      </c>
    </row>
    <row r="94" spans="1:36" s="36" customFormat="1" ht="15" x14ac:dyDescent="0.25">
      <c r="A94">
        <v>2.17</v>
      </c>
      <c r="B94">
        <v>3.68</v>
      </c>
      <c r="C94">
        <v>3.37</v>
      </c>
      <c r="D94" s="20">
        <f t="shared" si="7"/>
        <v>2.9304528566850507E-2</v>
      </c>
      <c r="E94" s="17">
        <f>IF(OR($A94="",$B94="",$C94=""),"",A94*'MPTO_working_3-way'!$I93)</f>
        <v>2.2351050761835394</v>
      </c>
      <c r="F94" s="21">
        <f>IF(OR($A94="",$B94="",$C94=""),"",B94*'MPTO_working_3-way'!$I93)</f>
        <v>3.790408608458721</v>
      </c>
      <c r="G94" s="22">
        <f>IF(OR($A94="",$B94="",$C94=""),"",C94*'MPTO_working_3-way'!$I93)</f>
        <v>3.471107883289644</v>
      </c>
      <c r="H94" s="17"/>
      <c r="I94" s="21"/>
      <c r="J94" s="22"/>
      <c r="K94" s="17"/>
      <c r="L94" s="21"/>
      <c r="M94" s="22"/>
      <c r="N94" s="23">
        <f t="shared" si="8"/>
        <v>44.740625872834059</v>
      </c>
      <c r="O94" s="24">
        <f t="shared" si="9"/>
        <v>26.382379930448348</v>
      </c>
      <c r="P94" s="24">
        <f t="shared" si="10"/>
        <v>28.809245740074157</v>
      </c>
      <c r="Q94" t="s">
        <v>86</v>
      </c>
      <c r="R94" t="s">
        <v>78</v>
      </c>
      <c r="S94" t="s">
        <v>303</v>
      </c>
      <c r="AD94" s="37"/>
      <c r="AE94" s="37"/>
      <c r="AH94" s="37"/>
      <c r="AI94" s="37"/>
      <c r="AJ94" t="s">
        <v>96</v>
      </c>
    </row>
    <row r="95" spans="1:36" s="36" customFormat="1" ht="15" x14ac:dyDescent="0.25">
      <c r="A95">
        <v>2.27</v>
      </c>
      <c r="B95">
        <v>3.61</v>
      </c>
      <c r="C95">
        <v>3.23</v>
      </c>
      <c r="D95" s="20">
        <f t="shared" si="7"/>
        <v>2.7134467830355113E-2</v>
      </c>
      <c r="E95" s="17">
        <f>IF(OR($A95="",$B95="",$C95=""),"",A95*'MPTO_working_3-way'!$I94)</f>
        <v>2.3398232429780488</v>
      </c>
      <c r="F95" s="21">
        <f>IF(OR($A95="",$B95="",$C95=""),"",B95*'MPTO_working_3-way'!$I94)</f>
        <v>3.7210404877316101</v>
      </c>
      <c r="G95" s="22">
        <f>IF(OR($A95="",$B95="",$C95=""),"",C95*'MPTO_working_3-way'!$I94)</f>
        <v>3.329352015338809</v>
      </c>
      <c r="H95" s="17"/>
      <c r="I95" s="21"/>
      <c r="J95" s="22"/>
      <c r="K95" s="17"/>
      <c r="L95" s="21"/>
      <c r="M95" s="22"/>
      <c r="N95" s="23">
        <f t="shared" si="8"/>
        <v>42.738271063895979</v>
      </c>
      <c r="O95" s="24">
        <f t="shared" si="9"/>
        <v>26.874203688377808</v>
      </c>
      <c r="P95" s="24">
        <f t="shared" si="10"/>
        <v>30.035874710539908</v>
      </c>
      <c r="Q95" t="s">
        <v>89</v>
      </c>
      <c r="R95" t="s">
        <v>276</v>
      </c>
      <c r="S95" t="s">
        <v>303</v>
      </c>
      <c r="AD95" s="37"/>
      <c r="AE95" s="37"/>
      <c r="AH95" s="37"/>
      <c r="AI95" s="37"/>
      <c r="AJ95" t="s">
        <v>96</v>
      </c>
    </row>
    <row r="96" spans="1:36" s="36" customFormat="1" ht="15" x14ac:dyDescent="0.25">
      <c r="A96">
        <v>1.73</v>
      </c>
      <c r="B96">
        <v>4.3</v>
      </c>
      <c r="C96">
        <v>4.55</v>
      </c>
      <c r="D96" s="20">
        <f t="shared" si="7"/>
        <v>3.0373041396028366E-2</v>
      </c>
      <c r="E96" s="17">
        <f>IF(OR($A96="",$B96="",$C96=""),"",A96*'MPTO_working_3-way'!$I95)</f>
        <v>1.7806968344206513</v>
      </c>
      <c r="F96" s="21">
        <f>IF(OR($A96="",$B96="",$C96=""),"",B96*'MPTO_working_3-way'!$I95)</f>
        <v>4.4260094728374568</v>
      </c>
      <c r="G96" s="22">
        <f>IF(OR($A96="",$B96="",$C96=""),"",C96*'MPTO_working_3-way'!$I95)</f>
        <v>4.6833356049791695</v>
      </c>
      <c r="H96" s="17"/>
      <c r="I96" s="21"/>
      <c r="J96" s="22"/>
      <c r="K96" s="17"/>
      <c r="L96" s="21"/>
      <c r="M96" s="22"/>
      <c r="N96" s="23">
        <f t="shared" si="8"/>
        <v>56.157790628372148</v>
      </c>
      <c r="O96" s="24">
        <f t="shared" si="9"/>
        <v>22.593715764438098</v>
      </c>
      <c r="P96" s="24">
        <f t="shared" si="10"/>
        <v>21.352302810348093</v>
      </c>
      <c r="Q96" t="s">
        <v>76</v>
      </c>
      <c r="R96" t="s">
        <v>73</v>
      </c>
      <c r="S96" t="s">
        <v>303</v>
      </c>
      <c r="AD96" s="37"/>
      <c r="AE96" s="37"/>
      <c r="AH96" s="37"/>
      <c r="AI96" s="37"/>
      <c r="AJ96" t="s">
        <v>96</v>
      </c>
    </row>
    <row r="97" spans="1:36" s="36" customFormat="1" ht="15" x14ac:dyDescent="0.25">
      <c r="A97">
        <v>2.0699999999999998</v>
      </c>
      <c r="B97">
        <v>3.74</v>
      </c>
      <c r="C97">
        <v>3.61</v>
      </c>
      <c r="D97" s="20">
        <f t="shared" si="7"/>
        <v>2.7479776833306158E-2</v>
      </c>
      <c r="E97" s="17">
        <f>IF(OR($A97="",$B97="",$C97=""),"",A97*'MPTO_working_3-way'!$I96)</f>
        <v>2.126168348408835</v>
      </c>
      <c r="F97" s="21">
        <f>IF(OR($A97="",$B97="",$C97=""),"",B97*'MPTO_working_3-way'!$I96)</f>
        <v>3.8414829096855283</v>
      </c>
      <c r="G97" s="22">
        <f>IF(OR($A97="",$B97="",$C97=""),"",C97*'MPTO_working_3-way'!$I96)</f>
        <v>3.707955428867582</v>
      </c>
      <c r="H97" s="17"/>
      <c r="I97" s="21"/>
      <c r="J97" s="22"/>
      <c r="K97" s="17"/>
      <c r="L97" s="21"/>
      <c r="M97" s="22"/>
      <c r="N97" s="23">
        <f t="shared" si="8"/>
        <v>47.032964287534995</v>
      </c>
      <c r="O97" s="24">
        <f t="shared" si="9"/>
        <v>26.031613923849577</v>
      </c>
      <c r="P97" s="24">
        <f t="shared" si="10"/>
        <v>26.969040464043609</v>
      </c>
      <c r="Q97" t="s">
        <v>93</v>
      </c>
      <c r="R97" t="s">
        <v>74</v>
      </c>
      <c r="S97" t="s">
        <v>303</v>
      </c>
      <c r="AD97" s="37"/>
      <c r="AE97" s="37"/>
      <c r="AH97" s="37"/>
      <c r="AI97" s="37"/>
      <c r="AJ97" t="s">
        <v>96</v>
      </c>
    </row>
    <row r="98" spans="1:36" s="36" customFormat="1" ht="15" x14ac:dyDescent="0.25">
      <c r="A98">
        <v>2.08</v>
      </c>
      <c r="B98">
        <v>3.73</v>
      </c>
      <c r="C98">
        <v>3.58</v>
      </c>
      <c r="D98" s="20">
        <f t="shared" si="7"/>
        <v>2.819535445308663E-2</v>
      </c>
      <c r="E98" s="17">
        <f>IF(OR($A98="",$B98="",$C98=""),"",A98*'MPTO_working_3-way'!$I97)</f>
        <v>2.1431759261037389</v>
      </c>
      <c r="F98" s="21">
        <f>IF(OR($A98="",$B98="",$C98=""),"",B98*'MPTO_working_3-way'!$I97)</f>
        <v>3.843291444407186</v>
      </c>
      <c r="G98" s="22">
        <f>IF(OR($A98="",$B98="",$C98=""),"",C98*'MPTO_working_3-way'!$I97)</f>
        <v>3.6887354881977816</v>
      </c>
      <c r="H98" s="17"/>
      <c r="I98" s="21"/>
      <c r="J98" s="22"/>
      <c r="K98" s="17"/>
      <c r="L98" s="21"/>
      <c r="M98" s="22"/>
      <c r="N98" s="23">
        <f t="shared" si="8"/>
        <v>46.659725308597729</v>
      </c>
      <c r="O98" s="24">
        <f t="shared" si="9"/>
        <v>26.019364247153693</v>
      </c>
      <c r="P98" s="24">
        <f t="shared" si="10"/>
        <v>27.109561073151749</v>
      </c>
      <c r="Q98" t="s">
        <v>91</v>
      </c>
      <c r="R98" t="s">
        <v>80</v>
      </c>
      <c r="S98" t="s">
        <v>303</v>
      </c>
      <c r="AD98" s="37"/>
      <c r="AE98" s="37"/>
      <c r="AH98" s="37"/>
      <c r="AI98" s="37"/>
      <c r="AJ98" t="s">
        <v>96</v>
      </c>
    </row>
    <row r="99" spans="1:36" s="36" customFormat="1" ht="15" x14ac:dyDescent="0.25">
      <c r="A99">
        <v>1.87</v>
      </c>
      <c r="B99">
        <v>4.01</v>
      </c>
      <c r="C99">
        <v>4.0599999999999996</v>
      </c>
      <c r="D99" s="20">
        <f t="shared" si="7"/>
        <v>3.0441335611472997E-2</v>
      </c>
      <c r="E99" s="17">
        <f>IF(OR($A99="",$B99="",$C99=""),"",A99*'MPTO_working_3-way'!$I98)</f>
        <v>1.9213871826782827</v>
      </c>
      <c r="F99" s="21">
        <f>IF(OR($A99="",$B99="",$C99=""),"",B99*'MPTO_working_3-way'!$I98)</f>
        <v>4.1201939051015577</v>
      </c>
      <c r="G99" s="22">
        <f>IF(OR($A99="",$B99="",$C99=""),"",C99*'MPTO_working_3-way'!$I98)</f>
        <v>4.171567893943223</v>
      </c>
      <c r="H99" s="17"/>
      <c r="I99" s="21"/>
      <c r="J99" s="22"/>
      <c r="K99" s="17"/>
      <c r="L99" s="21"/>
      <c r="M99" s="22"/>
      <c r="N99" s="23">
        <f t="shared" si="8"/>
        <v>52.045730762399913</v>
      </c>
      <c r="O99" s="24">
        <f t="shared" si="9"/>
        <v>24.270702375483253</v>
      </c>
      <c r="P99" s="24">
        <f t="shared" si="10"/>
        <v>23.971802099923114</v>
      </c>
      <c r="Q99" t="s">
        <v>79</v>
      </c>
      <c r="R99" t="s">
        <v>88</v>
      </c>
      <c r="S99" t="s">
        <v>303</v>
      </c>
      <c r="AD99" s="37"/>
      <c r="AE99" s="37"/>
      <c r="AH99" s="37"/>
      <c r="AI99" s="37"/>
      <c r="AJ99" t="s">
        <v>96</v>
      </c>
    </row>
    <row r="100" spans="1:36" s="36" customFormat="1" ht="15" x14ac:dyDescent="0.25">
      <c r="A100">
        <v>2.2799999999999998</v>
      </c>
      <c r="B100">
        <v>3.75</v>
      </c>
      <c r="C100">
        <v>3.1</v>
      </c>
      <c r="D100" s="20">
        <f t="shared" si="7"/>
        <v>2.7843803056027072E-2</v>
      </c>
      <c r="E100" s="17">
        <f>IF(OR($A100="",$B100="",$C100=""),"",A100*'MPTO_working_3-way'!$I99)</f>
        <v>2.3442854081530373</v>
      </c>
      <c r="F100" s="21">
        <f>IF(OR($A100="",$B100="",$C100=""),"",B100*'MPTO_working_3-way'!$I99)</f>
        <v>3.8557325791990751</v>
      </c>
      <c r="G100" s="22">
        <f>IF(OR($A100="",$B100="",$C100=""),"",C100*'MPTO_working_3-way'!$I99)</f>
        <v>3.1874055988045686</v>
      </c>
      <c r="H100" s="17"/>
      <c r="I100" s="21"/>
      <c r="J100" s="22"/>
      <c r="K100" s="17"/>
      <c r="L100" s="21"/>
      <c r="M100" s="22"/>
      <c r="N100" s="23">
        <f t="shared" si="8"/>
        <v>42.656922084749802</v>
      </c>
      <c r="O100" s="24">
        <f t="shared" si="9"/>
        <v>25.935408627527877</v>
      </c>
      <c r="P100" s="24">
        <f t="shared" si="10"/>
        <v>31.373478178461138</v>
      </c>
      <c r="Q100" t="s">
        <v>277</v>
      </c>
      <c r="R100" t="s">
        <v>77</v>
      </c>
      <c r="S100" t="s">
        <v>303</v>
      </c>
      <c r="AD100" s="37"/>
      <c r="AE100" s="37"/>
      <c r="AH100" s="37"/>
      <c r="AI100" s="37"/>
      <c r="AJ100" t="s">
        <v>96</v>
      </c>
    </row>
    <row r="101" spans="1:36" s="36" customFormat="1" ht="15" x14ac:dyDescent="0.25">
      <c r="A101">
        <v>3.28</v>
      </c>
      <c r="B101">
        <v>3.14</v>
      </c>
      <c r="C101">
        <v>2.38</v>
      </c>
      <c r="D101" s="20">
        <f t="shared" si="7"/>
        <v>4.3517453586996435E-2</v>
      </c>
      <c r="E101" s="17">
        <f>IF(OR($A101="",$B101="",$C101=""),"",A101*'MPTO_working_3-way'!$I100)</f>
        <v>3.3798475808056314</v>
      </c>
      <c r="F101" s="21">
        <f>IF(OR($A101="",$B101="",$C101=""),"",B101*'MPTO_working_3-way'!$I100)</f>
        <v>3.2355857938200252</v>
      </c>
      <c r="G101" s="22">
        <f>IF(OR($A101="",$B101="",$C101=""),"",C101*'MPTO_working_3-way'!$I100)</f>
        <v>2.4524503787553056</v>
      </c>
      <c r="H101" s="17"/>
      <c r="I101" s="21"/>
      <c r="J101" s="22"/>
      <c r="K101" s="17"/>
      <c r="L101" s="21"/>
      <c r="M101" s="22"/>
      <c r="N101" s="23">
        <f t="shared" si="8"/>
        <v>29.587133031650993</v>
      </c>
      <c r="O101" s="24">
        <f t="shared" si="9"/>
        <v>30.906304568094033</v>
      </c>
      <c r="P101" s="24">
        <f t="shared" si="10"/>
        <v>40.775544682275324</v>
      </c>
      <c r="Q101" t="s">
        <v>278</v>
      </c>
      <c r="R101" t="s">
        <v>279</v>
      </c>
      <c r="S101" t="s">
        <v>304</v>
      </c>
      <c r="AD101" s="37"/>
      <c r="AE101" s="37"/>
      <c r="AH101" s="37"/>
      <c r="AI101" s="37"/>
      <c r="AJ101" t="s">
        <v>94</v>
      </c>
    </row>
    <row r="102" spans="1:36" s="36" customFormat="1" ht="15" x14ac:dyDescent="0.25">
      <c r="A102">
        <v>2.2000000000000002</v>
      </c>
      <c r="B102">
        <v>3.56</v>
      </c>
      <c r="C102">
        <v>3.3</v>
      </c>
      <c r="D102" s="20">
        <f t="shared" si="7"/>
        <v>3.8474633980251971E-2</v>
      </c>
      <c r="E102" s="17">
        <f>IF(OR($A102="",$B102="",$C102=""),"",A102*'MPTO_working_3-way'!$I101)</f>
        <v>2.2612563667232597</v>
      </c>
      <c r="F102" s="21">
        <f>IF(OR($A102="",$B102="",$C102=""),"",B102*'MPTO_working_3-way'!$I101)</f>
        <v>3.6591239388794565</v>
      </c>
      <c r="G102" s="22">
        <f>IF(OR($A102="",$B102="",$C102=""),"",C102*'MPTO_working_3-way'!$I101)</f>
        <v>3.3918845500848893</v>
      </c>
      <c r="H102" s="17"/>
      <c r="I102" s="21"/>
      <c r="J102" s="22"/>
      <c r="K102" s="17"/>
      <c r="L102" s="21"/>
      <c r="M102" s="22"/>
      <c r="N102" s="23">
        <f t="shared" si="8"/>
        <v>44.223203291587829</v>
      </c>
      <c r="O102" s="24">
        <f t="shared" si="9"/>
        <v>27.328945854352032</v>
      </c>
      <c r="P102" s="24">
        <f t="shared" si="10"/>
        <v>29.482135527725223</v>
      </c>
      <c r="Q102" t="s">
        <v>280</v>
      </c>
      <c r="R102" t="s">
        <v>281</v>
      </c>
      <c r="S102" t="s">
        <v>304</v>
      </c>
      <c r="AD102" s="37"/>
      <c r="AE102" s="37"/>
      <c r="AH102" s="37"/>
      <c r="AI102" s="37"/>
      <c r="AJ102" t="s">
        <v>306</v>
      </c>
    </row>
    <row r="103" spans="1:36" s="36" customFormat="1" ht="15" x14ac:dyDescent="0.25">
      <c r="A103">
        <v>2.64</v>
      </c>
      <c r="B103">
        <v>3.37</v>
      </c>
      <c r="C103">
        <v>2.8</v>
      </c>
      <c r="D103" s="20">
        <f t="shared" si="7"/>
        <v>3.2666640975246297E-2</v>
      </c>
      <c r="E103" s="17">
        <f>IF(OR($A103="",$B103="",$C103=""),"",A103*'MPTO_working_3-way'!$I102)</f>
        <v>2.7548860774696706</v>
      </c>
      <c r="F103" s="21">
        <f>IF(OR($A103="",$B103="",$C103=""),"",B103*'MPTO_working_3-way'!$I102)</f>
        <v>3.5166538185881779</v>
      </c>
      <c r="G103" s="22">
        <f>IF(OR($A103="",$B103="",$C103=""),"",C103*'MPTO_working_3-way'!$I102)</f>
        <v>2.9218488700435898</v>
      </c>
      <c r="H103" s="17"/>
      <c r="I103" s="21"/>
      <c r="J103" s="22"/>
      <c r="K103" s="17"/>
      <c r="L103" s="21"/>
      <c r="M103" s="22"/>
      <c r="N103" s="23">
        <f t="shared" si="8"/>
        <v>36.299141666086165</v>
      </c>
      <c r="O103" s="24">
        <f t="shared" si="9"/>
        <v>28.436122848209934</v>
      </c>
      <c r="P103" s="24">
        <f t="shared" si="10"/>
        <v>34.224904999452669</v>
      </c>
      <c r="Q103" t="s">
        <v>282</v>
      </c>
      <c r="R103" t="s">
        <v>283</v>
      </c>
      <c r="S103" t="s">
        <v>304</v>
      </c>
      <c r="AD103" s="37"/>
      <c r="AE103" s="37"/>
      <c r="AH103" s="37"/>
      <c r="AI103" s="37"/>
      <c r="AJ103" t="s">
        <v>307</v>
      </c>
    </row>
    <row r="104" spans="1:36" s="36" customFormat="1" ht="15" x14ac:dyDescent="0.25">
      <c r="A104">
        <v>1.49</v>
      </c>
      <c r="B104">
        <v>4.3600000000000003</v>
      </c>
      <c r="C104">
        <v>7.6</v>
      </c>
      <c r="D104" s="20">
        <f t="shared" si="7"/>
        <v>3.2077685130874167E-2</v>
      </c>
      <c r="E104" s="17">
        <f>IF(OR($A104="",$B104="",$C104=""),"",A104*'MPTO_working_3-way'!$I103)</f>
        <v>1.5473272046305755</v>
      </c>
      <c r="F104" s="21">
        <f>IF(OR($A104="",$B104="",$C104=""),"",B104*'MPTO_working_3-way'!$I103)</f>
        <v>4.5277494041538988</v>
      </c>
      <c r="G104" s="22">
        <f>IF(OR($A104="",$B104="",$C104=""),"",C104*'MPTO_working_3-way'!$I103)</f>
        <v>7.8924072182499145</v>
      </c>
      <c r="H104" s="17"/>
      <c r="I104" s="21"/>
      <c r="J104" s="22"/>
      <c r="K104" s="17"/>
      <c r="L104" s="21"/>
      <c r="M104" s="22"/>
      <c r="N104" s="23">
        <f t="shared" si="8"/>
        <v>64.627571790075905</v>
      </c>
      <c r="O104" s="24">
        <f t="shared" si="9"/>
        <v>22.086027974131447</v>
      </c>
      <c r="P104" s="24">
        <f t="shared" si="10"/>
        <v>12.670405522001726</v>
      </c>
      <c r="Q104" t="s">
        <v>284</v>
      </c>
      <c r="R104" t="s">
        <v>285</v>
      </c>
      <c r="S104" t="s">
        <v>304</v>
      </c>
      <c r="AD104" s="37"/>
      <c r="AE104" s="37"/>
      <c r="AH104" s="37"/>
      <c r="AI104" s="37"/>
      <c r="AJ104" t="s">
        <v>95</v>
      </c>
    </row>
    <row r="105" spans="1:36" s="36" customFormat="1" ht="15" x14ac:dyDescent="0.25">
      <c r="A105">
        <v>2.25</v>
      </c>
      <c r="B105">
        <v>3.17</v>
      </c>
      <c r="C105">
        <v>3.58</v>
      </c>
      <c r="D105" s="20">
        <f t="shared" si="7"/>
        <v>3.9231466632203338E-2</v>
      </c>
      <c r="E105" s="17">
        <f>IF(OR($A105="",$B105="",$C105=""),"",A105*'MPTO_working_3-way'!$I104)</f>
        <v>2.3234999421943043</v>
      </c>
      <c r="F105" s="21">
        <f>IF(OR($A105="",$B105="",$C105=""),"",B105*'MPTO_working_3-way'!$I104)</f>
        <v>3.2735532518915309</v>
      </c>
      <c r="G105" s="22">
        <f>IF(OR($A105="",$B105="",$C105=""),"",C105*'MPTO_working_3-way'!$I104)</f>
        <v>3.6969465746913817</v>
      </c>
      <c r="H105" s="17"/>
      <c r="I105" s="21"/>
      <c r="J105" s="22"/>
      <c r="K105" s="17"/>
      <c r="L105" s="21"/>
      <c r="M105" s="22"/>
      <c r="N105" s="23">
        <f t="shared" si="8"/>
        <v>43.038520545673173</v>
      </c>
      <c r="O105" s="24">
        <f t="shared" si="9"/>
        <v>30.547845813174966</v>
      </c>
      <c r="P105" s="24">
        <f t="shared" si="10"/>
        <v>27.049349504962194</v>
      </c>
      <c r="Q105" t="s">
        <v>286</v>
      </c>
      <c r="R105" t="s">
        <v>287</v>
      </c>
      <c r="S105" t="s">
        <v>304</v>
      </c>
      <c r="AD105" s="37"/>
      <c r="AE105" s="37"/>
      <c r="AH105" s="37"/>
      <c r="AI105" s="37"/>
      <c r="AJ105" t="s">
        <v>309</v>
      </c>
    </row>
    <row r="106" spans="1:36" s="36" customFormat="1" ht="15" x14ac:dyDescent="0.25">
      <c r="A106">
        <v>2.1</v>
      </c>
      <c r="B106">
        <v>2.95</v>
      </c>
      <c r="C106">
        <v>4.13</v>
      </c>
      <c r="D106" s="20">
        <f t="shared" si="7"/>
        <v>5.7304277643260626E-2</v>
      </c>
      <c r="E106" s="17">
        <f>IF(OR($A106="",$B106="",$C106=""),"",A106*'MPTO_working_3-way'!$I105)</f>
        <v>2.167363138774836</v>
      </c>
      <c r="F106" s="21">
        <f>IF(OR($A106="",$B106="",$C106=""),"",B106*'MPTO_working_3-way'!$I105)</f>
        <v>3.0446291711360791</v>
      </c>
      <c r="G106" s="22">
        <f>IF(OR($A106="",$B106="",$C106=""),"",C106*'MPTO_working_3-way'!$I105)</f>
        <v>4.2624808395905101</v>
      </c>
      <c r="H106" s="17"/>
      <c r="I106" s="21"/>
      <c r="J106" s="22"/>
      <c r="K106" s="17"/>
      <c r="L106" s="21"/>
      <c r="M106" s="22"/>
      <c r="N106" s="23">
        <f t="shared" si="8"/>
        <v>46.139014829110671</v>
      </c>
      <c r="O106" s="24">
        <f t="shared" si="9"/>
        <v>32.844722420722846</v>
      </c>
      <c r="P106" s="24">
        <f t="shared" si="10"/>
        <v>23.460516014802039</v>
      </c>
      <c r="Q106" t="s">
        <v>288</v>
      </c>
      <c r="R106" t="s">
        <v>289</v>
      </c>
      <c r="S106" t="s">
        <v>304</v>
      </c>
      <c r="AD106" s="37"/>
      <c r="AE106" s="37"/>
      <c r="AH106" s="37"/>
      <c r="AI106" s="37"/>
      <c r="AJ106" t="s">
        <v>310</v>
      </c>
    </row>
    <row r="107" spans="1:36" s="36" customFormat="1" ht="15" x14ac:dyDescent="0.25">
      <c r="A107">
        <v>2.68</v>
      </c>
      <c r="B107">
        <v>2.9</v>
      </c>
      <c r="C107">
        <v>2.84</v>
      </c>
      <c r="D107" s="20">
        <f t="shared" si="7"/>
        <v>7.00745906214435E-2</v>
      </c>
      <c r="E107" s="17">
        <f>IF(OR($A107="",$B107="",$C107=""),"",A107*'MPTO_working_3-way'!$I106)</f>
        <v>2.785140330574305</v>
      </c>
      <c r="F107" s="21">
        <f>IF(OR($A107="",$B107="",$C107=""),"",B107*'MPTO_working_3-way'!$I106)</f>
        <v>3.0137712532333896</v>
      </c>
      <c r="G107" s="22">
        <f>IF(OR($A107="",$B107="",$C107=""),"",C107*'MPTO_working_3-way'!$I106)</f>
        <v>2.9514173652354572</v>
      </c>
      <c r="H107" s="17"/>
      <c r="I107" s="21"/>
      <c r="J107" s="22"/>
      <c r="K107" s="17"/>
      <c r="L107" s="21"/>
      <c r="M107" s="22"/>
      <c r="N107" s="23">
        <f t="shared" si="8"/>
        <v>35.904833556225036</v>
      </c>
      <c r="O107" s="24">
        <f t="shared" si="9"/>
        <v>33.181018596787275</v>
      </c>
      <c r="P107" s="24">
        <f t="shared" si="10"/>
        <v>33.882026031930671</v>
      </c>
      <c r="Q107" t="s">
        <v>290</v>
      </c>
      <c r="R107" t="s">
        <v>291</v>
      </c>
      <c r="S107" t="s">
        <v>304</v>
      </c>
      <c r="AD107" s="37"/>
      <c r="AE107" s="37"/>
      <c r="AH107" s="37"/>
      <c r="AI107" s="37"/>
      <c r="AJ107" t="s">
        <v>310</v>
      </c>
    </row>
    <row r="108" spans="1:36" s="36" customFormat="1" ht="15" x14ac:dyDescent="0.25">
      <c r="A108">
        <v>6</v>
      </c>
      <c r="B108">
        <v>4.37</v>
      </c>
      <c r="C108">
        <v>1.56</v>
      </c>
      <c r="D108" s="20">
        <f t="shared" si="7"/>
        <v>3.652525963738773E-2</v>
      </c>
      <c r="E108" s="17">
        <f>IF(OR($A108="",$B108="",$C108=""),"",A108*'MPTO_working_3-way'!$I107)</f>
        <v>6.3438256658595638</v>
      </c>
      <c r="F108" s="21">
        <f>IF(OR($A108="",$B108="",$C108=""),"",B108*'MPTO_working_3-way'!$I107)</f>
        <v>4.6204196933010486</v>
      </c>
      <c r="G108" s="22">
        <f>IF(OR($A108="",$B108="",$C108=""),"",C108*'MPTO_working_3-way'!$I107)</f>
        <v>1.6493946731234865</v>
      </c>
      <c r="H108" s="17"/>
      <c r="I108" s="21"/>
      <c r="J108" s="22"/>
      <c r="K108" s="17"/>
      <c r="L108" s="21"/>
      <c r="M108" s="22"/>
      <c r="N108" s="23">
        <f t="shared" si="8"/>
        <v>15.763358778625955</v>
      </c>
      <c r="O108" s="24">
        <f t="shared" si="9"/>
        <v>21.64305553129422</v>
      </c>
      <c r="P108" s="24">
        <f t="shared" si="10"/>
        <v>60.628302994715213</v>
      </c>
      <c r="Q108" t="s">
        <v>292</v>
      </c>
      <c r="R108" t="s">
        <v>293</v>
      </c>
      <c r="S108" t="s">
        <v>304</v>
      </c>
      <c r="AD108" s="37"/>
      <c r="AE108" s="37"/>
      <c r="AH108" s="37"/>
      <c r="AI108" s="37"/>
      <c r="AJ108" t="s">
        <v>315</v>
      </c>
    </row>
    <row r="109" spans="1:36" s="36" customFormat="1" ht="15" x14ac:dyDescent="0.25">
      <c r="A109">
        <v>2.13</v>
      </c>
      <c r="B109">
        <v>3.54</v>
      </c>
      <c r="C109">
        <v>3.54</v>
      </c>
      <c r="D109" s="20">
        <f t="shared" si="7"/>
        <v>3.4455319487546765E-2</v>
      </c>
      <c r="E109" s="17">
        <f>IF(OR($A109="",$B109="",$C109=""),"",A109*'MPTO_working_3-way'!$I108)</f>
        <v>2.2792588780236747</v>
      </c>
      <c r="F109" s="21">
        <f>IF(OR($A109="",$B109="",$C109=""),"",B109*'MPTO_working_3-way'!$I108)</f>
        <v>3.7880640507999099</v>
      </c>
      <c r="G109" s="22">
        <f>IF(OR($A109="",$B109="",$C109=""),"",C109*'MPTO_working_3-way'!$I108)</f>
        <v>3.7880640507999099</v>
      </c>
      <c r="H109" s="17"/>
      <c r="I109" s="21"/>
      <c r="J109" s="22"/>
      <c r="K109" s="17"/>
      <c r="L109" s="21"/>
      <c r="M109" s="22"/>
      <c r="N109" s="23">
        <f t="shared" si="8"/>
        <v>43.873910490900059</v>
      </c>
      <c r="O109" s="24">
        <f t="shared" si="9"/>
        <v>26.398708854694103</v>
      </c>
      <c r="P109" s="24">
        <f t="shared" si="10"/>
        <v>26.398708854694103</v>
      </c>
      <c r="Q109" t="s">
        <v>294</v>
      </c>
      <c r="R109" t="s">
        <v>295</v>
      </c>
      <c r="S109" t="s">
        <v>304</v>
      </c>
      <c r="AD109" s="37"/>
      <c r="AE109" s="37"/>
      <c r="AH109" s="37"/>
      <c r="AI109" s="37"/>
      <c r="AJ109" t="s">
        <v>315</v>
      </c>
    </row>
    <row r="110" spans="1:36" s="36" customFormat="1" ht="15" x14ac:dyDescent="0.25">
      <c r="A110">
        <v>1.82</v>
      </c>
      <c r="B110">
        <v>3.94</v>
      </c>
      <c r="C110">
        <v>4.4000000000000004</v>
      </c>
      <c r="D110" s="20">
        <f t="shared" si="7"/>
        <v>3.0530383322261434E-2</v>
      </c>
      <c r="E110" s="17">
        <f>IF(OR($A110="",$B110="",$C110=""),"",A110*'MPTO_working_3-way'!$I109)</f>
        <v>1.8864759725400457</v>
      </c>
      <c r="F110" s="21">
        <f>IF(OR($A110="",$B110="",$C110=""),"",B110*'MPTO_working_3-way'!$I109)</f>
        <v>4.0839095229713074</v>
      </c>
      <c r="G110" s="22">
        <f>IF(OR($A110="",$B110="",$C110=""),"",C110*'MPTO_working_3-way'!$I109)</f>
        <v>4.5607111424045064</v>
      </c>
      <c r="H110" s="17"/>
      <c r="I110" s="21"/>
      <c r="J110" s="22"/>
      <c r="K110" s="17"/>
      <c r="L110" s="21"/>
      <c r="M110" s="22"/>
      <c r="N110" s="23">
        <f t="shared" si="8"/>
        <v>53.008891422748938</v>
      </c>
      <c r="O110" s="24">
        <f t="shared" si="9"/>
        <v>24.486340707970324</v>
      </c>
      <c r="P110" s="24">
        <f t="shared" si="10"/>
        <v>21.926405088500697</v>
      </c>
      <c r="Q110" t="s">
        <v>87</v>
      </c>
      <c r="R110" t="s">
        <v>83</v>
      </c>
      <c r="S110" t="s">
        <v>304</v>
      </c>
      <c r="AD110" s="37"/>
      <c r="AE110" s="37"/>
      <c r="AH110" s="37"/>
      <c r="AI110" s="37"/>
      <c r="AJ110" t="s">
        <v>96</v>
      </c>
    </row>
    <row r="111" spans="1:36" s="36" customFormat="1" ht="15" x14ac:dyDescent="0.25">
      <c r="A111">
        <v>2.4500000000000002</v>
      </c>
      <c r="B111">
        <v>3.64</v>
      </c>
      <c r="C111">
        <v>2.9</v>
      </c>
      <c r="D111" s="20">
        <f t="shared" si="7"/>
        <v>2.771612623829367E-2</v>
      </c>
      <c r="E111" s="17">
        <f>IF(OR($A111="",$B111="",$C111=""),"",A111*'MPTO_working_3-way'!$I110)</f>
        <v>2.5344155327444899</v>
      </c>
      <c r="F111" s="21">
        <f>IF(OR($A111="",$B111="",$C111=""),"",B111*'MPTO_working_3-way'!$I110)</f>
        <v>3.7654173629346706</v>
      </c>
      <c r="G111" s="22">
        <f>IF(OR($A111="",$B111="",$C111=""),"",C111*'MPTO_working_3-way'!$I110)</f>
        <v>2.9999204265138855</v>
      </c>
      <c r="H111" s="17"/>
      <c r="I111" s="21"/>
      <c r="J111" s="22"/>
      <c r="K111" s="17"/>
      <c r="L111" s="21"/>
      <c r="M111" s="22"/>
      <c r="N111" s="23">
        <f t="shared" si="8"/>
        <v>39.456828885400306</v>
      </c>
      <c r="O111" s="24">
        <f t="shared" si="9"/>
        <v>26.557480980557902</v>
      </c>
      <c r="P111" s="24">
        <f t="shared" si="10"/>
        <v>33.334217506631305</v>
      </c>
      <c r="Q111" t="s">
        <v>81</v>
      </c>
      <c r="R111" t="s">
        <v>296</v>
      </c>
      <c r="S111" t="s">
        <v>304</v>
      </c>
      <c r="AD111" s="37"/>
      <c r="AE111" s="37"/>
      <c r="AH111" s="37"/>
      <c r="AI111" s="37"/>
      <c r="AJ111" t="s">
        <v>96</v>
      </c>
    </row>
    <row r="112" spans="1:36" s="36" customFormat="1" ht="15" x14ac:dyDescent="0.25">
      <c r="A112">
        <v>1.82</v>
      </c>
      <c r="B112">
        <v>3.9</v>
      </c>
      <c r="C112">
        <v>4.46</v>
      </c>
      <c r="D112" s="20">
        <f t="shared" si="7"/>
        <v>3.0076052497577166E-2</v>
      </c>
      <c r="E112" s="17">
        <f>IF(OR($A112="",$B112="",$C112=""),"",A112*'MPTO_working_3-way'!$I111)</f>
        <v>1.8755652976465158</v>
      </c>
      <c r="F112" s="21">
        <f>IF(OR($A112="",$B112="",$C112=""),"",B112*'MPTO_working_3-way'!$I111)</f>
        <v>4.0190684949568194</v>
      </c>
      <c r="G112" s="22">
        <f>IF(OR($A112="",$B112="",$C112=""),"",C112*'MPTO_working_3-way'!$I111)</f>
        <v>4.5961655096172862</v>
      </c>
      <c r="H112" s="17"/>
      <c r="I112" s="21"/>
      <c r="J112" s="22"/>
      <c r="K112" s="17"/>
      <c r="L112" s="21"/>
      <c r="M112" s="22"/>
      <c r="N112" s="23">
        <f t="shared" si="8"/>
        <v>53.317258602236528</v>
      </c>
      <c r="O112" s="24">
        <f t="shared" si="9"/>
        <v>24.88138734771038</v>
      </c>
      <c r="P112" s="24">
        <f t="shared" si="10"/>
        <v>21.757266963244497</v>
      </c>
      <c r="Q112" t="s">
        <v>92</v>
      </c>
      <c r="R112" t="s">
        <v>82</v>
      </c>
      <c r="S112" t="s">
        <v>304</v>
      </c>
      <c r="AD112" s="37"/>
      <c r="AE112" s="37"/>
      <c r="AH112" s="37"/>
      <c r="AI112" s="37"/>
      <c r="AJ112" t="s">
        <v>96</v>
      </c>
    </row>
    <row r="113" spans="1:36" s="36" customFormat="1" ht="15" x14ac:dyDescent="0.25">
      <c r="A113">
        <v>2.0499999999999998</v>
      </c>
      <c r="B113">
        <v>3.85</v>
      </c>
      <c r="C113">
        <v>3.5</v>
      </c>
      <c r="D113" s="20">
        <f t="shared" si="7"/>
        <v>3.3259423503325891E-2</v>
      </c>
      <c r="E113" s="17">
        <f>IF(OR($A113="",$B113="",$C113=""),"",A113*'MPTO_working_3-way'!$I112)</f>
        <v>2.1068180587885017</v>
      </c>
      <c r="F113" s="21">
        <f>IF(OR($A113="",$B113="",$C113=""),"",B113*'MPTO_working_3-way'!$I112)</f>
        <v>3.9567070860174307</v>
      </c>
      <c r="G113" s="22">
        <f>IF(OR($A113="",$B113="",$C113=""),"",C113*'MPTO_working_3-way'!$I112)</f>
        <v>3.597006441834028</v>
      </c>
      <c r="H113" s="17"/>
      <c r="I113" s="21"/>
      <c r="J113" s="22"/>
      <c r="K113" s="17"/>
      <c r="L113" s="21"/>
      <c r="M113" s="22"/>
      <c r="N113" s="23">
        <f t="shared" si="8"/>
        <v>47.464943440585323</v>
      </c>
      <c r="O113" s="24">
        <f t="shared" si="9"/>
        <v>25.273541312519455</v>
      </c>
      <c r="P113" s="24">
        <f t="shared" si="10"/>
        <v>27.800895443771402</v>
      </c>
      <c r="Q113" t="s">
        <v>85</v>
      </c>
      <c r="R113" t="s">
        <v>90</v>
      </c>
      <c r="S113" t="s">
        <v>304</v>
      </c>
      <c r="AD113" s="37"/>
      <c r="AE113" s="37"/>
      <c r="AH113" s="37"/>
      <c r="AI113" s="37"/>
      <c r="AJ113" t="s">
        <v>96</v>
      </c>
    </row>
    <row r="114" spans="1:36" s="36" customFormat="1" ht="15" x14ac:dyDescent="0.25">
      <c r="A114">
        <v>1.69</v>
      </c>
      <c r="B114">
        <v>4.1100000000000003</v>
      </c>
      <c r="C114">
        <v>4.95</v>
      </c>
      <c r="D114" s="20">
        <f t="shared" si="7"/>
        <v>3.704518078465302E-2</v>
      </c>
      <c r="E114" s="17">
        <f>IF(OR($A114="",$B114="",$C114=""),"",A114*'MPTO_working_3-way'!$I113)</f>
        <v>1.7408285287209053</v>
      </c>
      <c r="F114" s="21">
        <f>IF(OR($A114="",$B114="",$C114=""),"",B114*'MPTO_working_3-way'!$I113)</f>
        <v>4.2336125757650427</v>
      </c>
      <c r="G114" s="22">
        <f>IF(OR($A114="",$B114="",$C114=""),"",C114*'MPTO_working_3-way'!$I113)</f>
        <v>5.098876459863007</v>
      </c>
      <c r="H114" s="17"/>
      <c r="I114" s="21"/>
      <c r="J114" s="22"/>
      <c r="K114" s="17"/>
      <c r="L114" s="21"/>
      <c r="M114" s="22"/>
      <c r="N114" s="23">
        <f t="shared" si="8"/>
        <v>57.443911534168279</v>
      </c>
      <c r="O114" s="24">
        <f t="shared" si="9"/>
        <v>23.62048917098403</v>
      </c>
      <c r="P114" s="24">
        <f t="shared" si="10"/>
        <v>19.612163735907956</v>
      </c>
      <c r="Q114" t="s">
        <v>297</v>
      </c>
      <c r="R114" t="s">
        <v>75</v>
      </c>
      <c r="S114" t="s">
        <v>304</v>
      </c>
      <c r="AD114" s="37"/>
      <c r="AE114" s="37"/>
      <c r="AH114" s="37"/>
      <c r="AI114" s="37"/>
      <c r="AJ114" t="s">
        <v>96</v>
      </c>
    </row>
    <row r="115" spans="1:36" s="36" customFormat="1" ht="15" x14ac:dyDescent="0.25">
      <c r="A115">
        <v>1.35</v>
      </c>
      <c r="B115">
        <v>4.9800000000000004</v>
      </c>
      <c r="C115">
        <v>9.6</v>
      </c>
      <c r="D115" s="20">
        <f t="shared" si="7"/>
        <v>4.5710620258812895E-2</v>
      </c>
      <c r="E115" s="17">
        <f>IF(OR($A115="",$B115="",$C115=""),"",A115*'MPTO_working_3-way'!$I114)</f>
        <v>1.3949002217294901</v>
      </c>
      <c r="F115" s="21">
        <f>IF(OR($A115="",$B115="",$C115=""),"",B115*'MPTO_working_3-way'!$I114)</f>
        <v>5.1456319290465631</v>
      </c>
      <c r="G115" s="22">
        <f>IF(OR($A115="",$B115="",$C115=""),"",C115*'MPTO_working_3-way'!$I114)</f>
        <v>9.9192904656319278</v>
      </c>
      <c r="H115" s="17"/>
      <c r="I115" s="21"/>
      <c r="J115" s="22"/>
      <c r="K115" s="17"/>
      <c r="L115" s="21"/>
      <c r="M115" s="22"/>
      <c r="N115" s="23">
        <f t="shared" si="8"/>
        <v>71.689715466539496</v>
      </c>
      <c r="O115" s="24">
        <f t="shared" si="9"/>
        <v>19.43395901201372</v>
      </c>
      <c r="P115" s="24">
        <f t="shared" si="10"/>
        <v>10.081366237482118</v>
      </c>
      <c r="Q115" t="s">
        <v>298</v>
      </c>
      <c r="R115" t="s">
        <v>299</v>
      </c>
      <c r="S115" t="s">
        <v>305</v>
      </c>
      <c r="AD115" s="37"/>
      <c r="AE115" s="37"/>
      <c r="AH115" s="37"/>
      <c r="AI115" s="37"/>
      <c r="AJ115" t="s">
        <v>312</v>
      </c>
    </row>
    <row r="116" spans="1:36" s="36" customFormat="1" ht="15" x14ac:dyDescent="0.25">
      <c r="A116">
        <v>1.5</v>
      </c>
      <c r="B116">
        <v>4.24</v>
      </c>
      <c r="C116">
        <v>7.32</v>
      </c>
      <c r="D116" s="20">
        <f t="shared" si="7"/>
        <v>3.9127745128363589E-2</v>
      </c>
      <c r="E116" s="17">
        <f>IF(OR($A116="",$B116="",$C116=""),"",A116*'MPTO_working_3-way'!$I115)</f>
        <v>1.5555677711769795</v>
      </c>
      <c r="F116" s="21">
        <f>IF(OR($A116="",$B116="",$C116=""),"",B116*'MPTO_working_3-way'!$I115)</f>
        <v>4.3970715665269289</v>
      </c>
      <c r="G116" s="22">
        <f>IF(OR($A116="",$B116="",$C116=""),"",C116*'MPTO_working_3-way'!$I115)</f>
        <v>7.5911707233436605</v>
      </c>
      <c r="H116" s="17"/>
      <c r="I116" s="21"/>
      <c r="J116" s="22"/>
      <c r="K116" s="17"/>
      <c r="L116" s="21"/>
      <c r="M116" s="22"/>
      <c r="N116" s="23">
        <f t="shared" si="8"/>
        <v>64.285209460425904</v>
      </c>
      <c r="O116" s="24">
        <f t="shared" si="9"/>
        <v>22.742409007226144</v>
      </c>
      <c r="P116" s="24">
        <f t="shared" si="10"/>
        <v>13.17319865992334</v>
      </c>
      <c r="Q116" t="s">
        <v>300</v>
      </c>
      <c r="R116" t="s">
        <v>301</v>
      </c>
      <c r="S116" t="s">
        <v>305</v>
      </c>
      <c r="AD116" s="37"/>
      <c r="AE116" s="37"/>
      <c r="AH116" s="37"/>
      <c r="AI116" s="37"/>
      <c r="AJ116" t="s">
        <v>95</v>
      </c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2022-07-15T05:41:58Z</dcterms:modified>
</cp:coreProperties>
</file>